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9588" firstSheet="1" activeTab="1"/>
  </bookViews>
  <sheets>
    <sheet name="Sheet1 (2)" sheetId="2" state="hidden" r:id="rId1"/>
    <sheet name="Main" sheetId="1" r:id="rId2"/>
    <sheet name="FormatMainDisplay" sheetId="3" r:id="rId3"/>
    <sheet name="Sheet1" sheetId="4" state="hidden" r:id="rId4"/>
    <sheet name="Sheet2" sheetId="5" state="hidden" r:id="rId5"/>
    <sheet name="Sheet3" sheetId="6" state="hidden" r:id="rId6"/>
    <sheet name="Sheet4" sheetId="7" state="hidden" r:id="rId7"/>
    <sheet name="Sheet5" sheetId="8" state="hidden" r:id="rId8"/>
    <sheet name="Sheet6" sheetId="9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8" l="1"/>
  <c r="J2" i="8" l="1"/>
  <c r="I2" i="8"/>
  <c r="I3" i="8" s="1"/>
  <c r="J1" i="8"/>
  <c r="G1" i="8" s="1"/>
  <c r="G2" i="8" s="1"/>
  <c r="F1" i="8"/>
  <c r="B12" i="8"/>
  <c r="A16" i="8"/>
  <c r="B16" i="8" s="1"/>
  <c r="A17" i="8" s="1"/>
  <c r="B2" i="8" s="1"/>
  <c r="A1" i="8"/>
  <c r="D1" i="8" s="1"/>
  <c r="G20" i="9"/>
  <c r="T23" i="9" l="1"/>
  <c r="T22" i="9"/>
  <c r="C1" i="8"/>
  <c r="B1" i="8"/>
  <c r="C2" i="8"/>
  <c r="B17" i="8"/>
  <c r="A18" i="8" s="1"/>
  <c r="T24" i="9" s="1"/>
  <c r="AQ1" i="8"/>
  <c r="H1" i="8"/>
  <c r="G3" i="8"/>
  <c r="C13" i="8"/>
  <c r="D13" i="8"/>
  <c r="C12" i="8"/>
  <c r="E13" i="8" l="1"/>
  <c r="F2" i="8"/>
  <c r="O1" i="8"/>
  <c r="B18" i="8"/>
  <c r="A19" i="8" s="1"/>
  <c r="T25" i="9" s="1"/>
  <c r="B3" i="8"/>
  <c r="C3" i="8"/>
  <c r="G4" i="8"/>
  <c r="D12" i="8"/>
  <c r="E12" i="8" l="1"/>
  <c r="AQ2" i="8"/>
  <c r="H2" i="8"/>
  <c r="O2" i="8" s="1"/>
  <c r="F3" i="8"/>
  <c r="G5" i="8"/>
  <c r="B4" i="8"/>
  <c r="B19" i="8"/>
  <c r="A20" i="8" s="1"/>
  <c r="T26" i="9" s="1"/>
  <c r="C4" i="8"/>
  <c r="S1" i="8"/>
  <c r="C14" i="8"/>
  <c r="K1" i="8"/>
  <c r="D14" i="8"/>
  <c r="AC1" i="8" l="1"/>
  <c r="AO1" i="8" s="1"/>
  <c r="AE1" i="8"/>
  <c r="E14" i="8"/>
  <c r="B5" i="8"/>
  <c r="B20" i="8"/>
  <c r="A21" i="8" s="1"/>
  <c r="T27" i="9" s="1"/>
  <c r="C5" i="8"/>
  <c r="H3" i="8"/>
  <c r="O3" i="8" s="1"/>
  <c r="AQ3" i="8"/>
  <c r="F4" i="8"/>
  <c r="G6" i="8"/>
  <c r="L1" i="8"/>
  <c r="D15" i="8"/>
  <c r="S2" i="8"/>
  <c r="K2" i="8"/>
  <c r="C15" i="8"/>
  <c r="T2" i="8"/>
  <c r="AC2" i="8" l="1"/>
  <c r="R1" i="8"/>
  <c r="E15" i="8"/>
  <c r="AQ4" i="8"/>
  <c r="H4" i="8"/>
  <c r="O4" i="8" s="1"/>
  <c r="F5" i="8"/>
  <c r="B21" i="8"/>
  <c r="A22" i="8" s="1"/>
  <c r="T28" i="9" s="1"/>
  <c r="B6" i="8"/>
  <c r="C6" i="8"/>
  <c r="G7" i="8"/>
  <c r="J2" i="6"/>
  <c r="I2" i="6"/>
  <c r="J1" i="6"/>
  <c r="G1" i="6" s="1"/>
  <c r="G2" i="6" s="1"/>
  <c r="I1" i="6"/>
  <c r="B12" i="6"/>
  <c r="A16" i="6"/>
  <c r="I3" i="6"/>
  <c r="F1" i="6"/>
  <c r="A1" i="6"/>
  <c r="D1" i="6" s="1"/>
  <c r="I3" i="4"/>
  <c r="B12" i="4"/>
  <c r="J2" i="4"/>
  <c r="I2" i="4"/>
  <c r="J1" i="4"/>
  <c r="G1" i="4" s="1"/>
  <c r="I1" i="4"/>
  <c r="F1" i="4" s="1"/>
  <c r="B40" i="3"/>
  <c r="F35" i="3"/>
  <c r="B35" i="3"/>
  <c r="G14" i="3"/>
  <c r="G29" i="3"/>
  <c r="N14" i="3"/>
  <c r="L2" i="8"/>
  <c r="G20" i="7"/>
  <c r="T3" i="8"/>
  <c r="D16" i="8"/>
  <c r="K3" i="8"/>
  <c r="S3" i="8"/>
  <c r="T1" i="8"/>
  <c r="C16" i="8"/>
  <c r="U3" i="8"/>
  <c r="AF1" i="8" l="1"/>
  <c r="AQ1" i="4"/>
  <c r="H1" i="4"/>
  <c r="B1" i="6"/>
  <c r="E16" i="8"/>
  <c r="R2" i="8"/>
  <c r="AC3" i="8"/>
  <c r="G8" i="8"/>
  <c r="AQ5" i="8"/>
  <c r="H5" i="8"/>
  <c r="O5" i="8" s="1"/>
  <c r="F6" i="8"/>
  <c r="B22" i="8"/>
  <c r="A23" i="8" s="1"/>
  <c r="T29" i="9" s="1"/>
  <c r="C7" i="8"/>
  <c r="B7" i="8"/>
  <c r="T22" i="7"/>
  <c r="AQ1" i="6"/>
  <c r="H1" i="6"/>
  <c r="G3" i="6"/>
  <c r="C1" i="6"/>
  <c r="B16" i="6"/>
  <c r="A17" i="6" s="1"/>
  <c r="A1" i="4"/>
  <c r="D1" i="4" s="1"/>
  <c r="A16" i="4"/>
  <c r="L3" i="8"/>
  <c r="G20" i="5"/>
  <c r="S4" i="8"/>
  <c r="U2" i="8"/>
  <c r="D17" i="8"/>
  <c r="K4" i="8"/>
  <c r="C17" i="8"/>
  <c r="U4" i="8"/>
  <c r="T4" i="8"/>
  <c r="V4" i="8"/>
  <c r="U1" i="8"/>
  <c r="D12" i="6"/>
  <c r="O1" i="4" l="1"/>
  <c r="F2" i="4"/>
  <c r="T23" i="7"/>
  <c r="AC4" i="8"/>
  <c r="R3" i="8"/>
  <c r="E17" i="8"/>
  <c r="AG1" i="8"/>
  <c r="C8" i="8"/>
  <c r="B8" i="8"/>
  <c r="B23" i="8"/>
  <c r="A24" i="8" s="1"/>
  <c r="T30" i="9" s="1"/>
  <c r="G9" i="8"/>
  <c r="AL2" i="8"/>
  <c r="AK2" i="8"/>
  <c r="AO2" i="8"/>
  <c r="AM2" i="8"/>
  <c r="AI2" i="8"/>
  <c r="AE2" i="8"/>
  <c r="AH2" i="8"/>
  <c r="AG2" i="8"/>
  <c r="AN2" i="8"/>
  <c r="AJ2" i="8"/>
  <c r="AF2" i="8"/>
  <c r="AQ6" i="8"/>
  <c r="H6" i="8"/>
  <c r="O6" i="8" s="1"/>
  <c r="F7" i="8"/>
  <c r="T22" i="5"/>
  <c r="B2" i="6"/>
  <c r="B17" i="6"/>
  <c r="A18" i="6" s="1"/>
  <c r="C2" i="6"/>
  <c r="O1" i="6"/>
  <c r="F2" i="6"/>
  <c r="G4" i="6"/>
  <c r="G2" i="4"/>
  <c r="B1" i="4"/>
  <c r="C1" i="4"/>
  <c r="B16" i="4"/>
  <c r="L4" i="8"/>
  <c r="C12" i="6"/>
  <c r="U5" i="8"/>
  <c r="V5" i="8"/>
  <c r="W5" i="8"/>
  <c r="D18" i="8"/>
  <c r="V3" i="8"/>
  <c r="V2" i="8"/>
  <c r="K5" i="8"/>
  <c r="S5" i="8"/>
  <c r="T5" i="8"/>
  <c r="V1" i="8"/>
  <c r="C18" i="8"/>
  <c r="D12" i="4"/>
  <c r="AQ2" i="4" l="1"/>
  <c r="F3" i="4"/>
  <c r="T24" i="7"/>
  <c r="E18" i="8"/>
  <c r="AC5" i="8"/>
  <c r="R4" i="8"/>
  <c r="AH1" i="8"/>
  <c r="H7" i="8"/>
  <c r="O7" i="8" s="1"/>
  <c r="AQ7" i="8"/>
  <c r="F8" i="8"/>
  <c r="G10" i="8"/>
  <c r="AN3" i="8"/>
  <c r="AF3" i="8"/>
  <c r="AM3" i="8"/>
  <c r="AE3" i="8"/>
  <c r="AO3" i="8"/>
  <c r="AK3" i="8"/>
  <c r="AG3" i="8"/>
  <c r="AJ3" i="8"/>
  <c r="AI3" i="8"/>
  <c r="AL3" i="8"/>
  <c r="AH3" i="8"/>
  <c r="B9" i="8"/>
  <c r="B24" i="8"/>
  <c r="A25" i="8" s="1"/>
  <c r="T31" i="9" s="1"/>
  <c r="C9" i="8"/>
  <c r="E12" i="6"/>
  <c r="G5" i="6"/>
  <c r="C3" i="6"/>
  <c r="B18" i="6"/>
  <c r="A19" i="6" s="1"/>
  <c r="B3" i="6"/>
  <c r="H2" i="6"/>
  <c r="O2" i="6" s="1"/>
  <c r="AQ2" i="6"/>
  <c r="F3" i="6"/>
  <c r="G3" i="4"/>
  <c r="L5" i="8"/>
  <c r="D19" i="8"/>
  <c r="C12" i="4"/>
  <c r="T6" i="8"/>
  <c r="S6" i="8"/>
  <c r="X6" i="8"/>
  <c r="C19" i="8"/>
  <c r="U6" i="8"/>
  <c r="W2" i="8"/>
  <c r="V6" i="8"/>
  <c r="W6" i="8"/>
  <c r="W4" i="8"/>
  <c r="K6" i="8"/>
  <c r="D13" i="6"/>
  <c r="W1" i="8"/>
  <c r="C13" i="6"/>
  <c r="W3" i="8"/>
  <c r="F4" i="4" l="1"/>
  <c r="AQ3" i="4"/>
  <c r="T25" i="7"/>
  <c r="AC6" i="8"/>
  <c r="R5" i="8"/>
  <c r="E19" i="8"/>
  <c r="AI1" i="8"/>
  <c r="G11" i="8"/>
  <c r="AQ8" i="8"/>
  <c r="H8" i="8"/>
  <c r="O8" i="8" s="1"/>
  <c r="F9" i="8"/>
  <c r="AI4" i="8"/>
  <c r="AH4" i="8"/>
  <c r="AN4" i="8"/>
  <c r="AJ4" i="8"/>
  <c r="AF4" i="8"/>
  <c r="AM4" i="8"/>
  <c r="AE4" i="8"/>
  <c r="AL4" i="8"/>
  <c r="AK4" i="8"/>
  <c r="AG4" i="8"/>
  <c r="AO4" i="8"/>
  <c r="B25" i="8"/>
  <c r="A26" i="8" s="1"/>
  <c r="T32" i="9" s="1"/>
  <c r="B10" i="8"/>
  <c r="C10" i="8"/>
  <c r="E12" i="4"/>
  <c r="E13" i="6"/>
  <c r="G6" i="6"/>
  <c r="AQ3" i="6"/>
  <c r="H3" i="6"/>
  <c r="O3" i="6" s="1"/>
  <c r="F4" i="6"/>
  <c r="B19" i="6"/>
  <c r="A20" i="6" s="1"/>
  <c r="B4" i="6"/>
  <c r="C4" i="6"/>
  <c r="G4" i="4"/>
  <c r="A17" i="4"/>
  <c r="L6" i="8"/>
  <c r="K3" i="6"/>
  <c r="X4" i="8"/>
  <c r="U7" i="8"/>
  <c r="X1" i="8"/>
  <c r="Y7" i="8"/>
  <c r="X5" i="8"/>
  <c r="C20" i="8"/>
  <c r="K1" i="6"/>
  <c r="X2" i="8"/>
  <c r="D14" i="6"/>
  <c r="T7" i="8"/>
  <c r="X3" i="8"/>
  <c r="V7" i="8"/>
  <c r="K7" i="8"/>
  <c r="W7" i="8"/>
  <c r="S7" i="8"/>
  <c r="K2" i="6"/>
  <c r="C14" i="6"/>
  <c r="D20" i="8"/>
  <c r="X7" i="8"/>
  <c r="F5" i="4" l="1"/>
  <c r="AQ4" i="4"/>
  <c r="T26" i="7"/>
  <c r="E20" i="8"/>
  <c r="AJ1" i="8"/>
  <c r="R6" i="8"/>
  <c r="AC7" i="8"/>
  <c r="C11" i="8"/>
  <c r="B26" i="8"/>
  <c r="B11" i="8"/>
  <c r="AH5" i="8"/>
  <c r="AK5" i="8"/>
  <c r="AM5" i="8"/>
  <c r="AI5" i="8"/>
  <c r="AE5" i="8"/>
  <c r="AL5" i="8"/>
  <c r="AO5" i="8"/>
  <c r="AG5" i="8"/>
  <c r="AJ5" i="8"/>
  <c r="AN5" i="8"/>
  <c r="AF5" i="8"/>
  <c r="AQ9" i="8"/>
  <c r="H9" i="8"/>
  <c r="O9" i="8" s="1"/>
  <c r="F10" i="8"/>
  <c r="G12" i="8"/>
  <c r="AC1" i="6"/>
  <c r="AO1" i="6" s="1"/>
  <c r="T23" i="5"/>
  <c r="R1" i="6"/>
  <c r="AC2" i="6"/>
  <c r="E14" i="6"/>
  <c r="B20" i="6"/>
  <c r="A21" i="6" s="1"/>
  <c r="C5" i="6"/>
  <c r="B5" i="6"/>
  <c r="AQ4" i="6"/>
  <c r="H4" i="6"/>
  <c r="O4" i="6" s="1"/>
  <c r="F5" i="6"/>
  <c r="G7" i="6"/>
  <c r="G5" i="4"/>
  <c r="B2" i="4"/>
  <c r="C2" i="4"/>
  <c r="B17" i="4"/>
  <c r="L7" i="8"/>
  <c r="L3" i="6"/>
  <c r="L2" i="6"/>
  <c r="L1" i="6"/>
  <c r="S2" i="6"/>
  <c r="S3" i="6"/>
  <c r="Y8" i="8"/>
  <c r="Y5" i="8"/>
  <c r="C21" i="8"/>
  <c r="D21" i="8"/>
  <c r="S1" i="6"/>
  <c r="Y3" i="8"/>
  <c r="W8" i="8"/>
  <c r="Y1" i="8"/>
  <c r="Z8" i="8"/>
  <c r="K4" i="6"/>
  <c r="V8" i="8"/>
  <c r="K1" i="4"/>
  <c r="C15" i="6"/>
  <c r="Y4" i="8"/>
  <c r="Y2" i="8"/>
  <c r="S4" i="6"/>
  <c r="T8" i="8"/>
  <c r="U8" i="8"/>
  <c r="D15" i="6"/>
  <c r="K8" i="8"/>
  <c r="X8" i="8"/>
  <c r="Y6" i="8"/>
  <c r="S8" i="8"/>
  <c r="F6" i="4" l="1"/>
  <c r="AQ5" i="4"/>
  <c r="T27" i="7"/>
  <c r="E21" i="8"/>
  <c r="AC8" i="8"/>
  <c r="R7" i="8"/>
  <c r="AK1" i="8"/>
  <c r="G13" i="8"/>
  <c r="AQ10" i="8"/>
  <c r="H10" i="8"/>
  <c r="O10" i="8" s="1"/>
  <c r="F11" i="8"/>
  <c r="AK6" i="8"/>
  <c r="AN6" i="8"/>
  <c r="AJ6" i="8"/>
  <c r="AF6" i="8"/>
  <c r="AL6" i="8"/>
  <c r="AH6" i="8"/>
  <c r="AO6" i="8"/>
  <c r="AG6" i="8"/>
  <c r="AI6" i="8"/>
  <c r="AE6" i="8"/>
  <c r="AM6" i="8"/>
  <c r="AC1" i="4"/>
  <c r="AO1" i="4" s="1"/>
  <c r="AE1" i="6"/>
  <c r="E15" i="6"/>
  <c r="AC3" i="6"/>
  <c r="R2" i="6"/>
  <c r="G8" i="6"/>
  <c r="C6" i="6"/>
  <c r="B21" i="6"/>
  <c r="A22" i="6" s="1"/>
  <c r="B6" i="6"/>
  <c r="H5" i="6"/>
  <c r="O5" i="6" s="1"/>
  <c r="AQ5" i="6"/>
  <c r="F6" i="6"/>
  <c r="G6" i="4"/>
  <c r="L8" i="8"/>
  <c r="L4" i="6"/>
  <c r="L1" i="4"/>
  <c r="D13" i="4"/>
  <c r="T2" i="6"/>
  <c r="Z9" i="8"/>
  <c r="C13" i="4"/>
  <c r="K5" i="6"/>
  <c r="Z1" i="8"/>
  <c r="X9" i="8"/>
  <c r="Z3" i="8"/>
  <c r="T3" i="6"/>
  <c r="V9" i="8"/>
  <c r="AA9" i="8"/>
  <c r="T5" i="6"/>
  <c r="D16" i="6"/>
  <c r="W9" i="8"/>
  <c r="T9" i="8"/>
  <c r="C16" i="6"/>
  <c r="T4" i="6"/>
  <c r="Z6" i="8"/>
  <c r="S9" i="8"/>
  <c r="T1" i="6"/>
  <c r="Y9" i="8"/>
  <c r="Z2" i="8"/>
  <c r="U9" i="8"/>
  <c r="K9" i="8"/>
  <c r="Z5" i="8"/>
  <c r="Z7" i="8"/>
  <c r="S5" i="6"/>
  <c r="Z4" i="8"/>
  <c r="F7" i="4" l="1"/>
  <c r="AQ6" i="4"/>
  <c r="T28" i="7"/>
  <c r="AC9" i="8"/>
  <c r="R8" i="8"/>
  <c r="AL1" i="8"/>
  <c r="AN7" i="8"/>
  <c r="AF7" i="8"/>
  <c r="AM7" i="8"/>
  <c r="AI7" i="8"/>
  <c r="AE7" i="8"/>
  <c r="AO7" i="8"/>
  <c r="AK7" i="8"/>
  <c r="AG7" i="8"/>
  <c r="AJ7" i="8"/>
  <c r="AH7" i="8"/>
  <c r="AL7" i="8"/>
  <c r="H11" i="8"/>
  <c r="O11" i="8" s="1"/>
  <c r="AQ11" i="8"/>
  <c r="F12" i="8"/>
  <c r="G14" i="8"/>
  <c r="E13" i="4"/>
  <c r="AC4" i="6"/>
  <c r="R3" i="6"/>
  <c r="E16" i="6"/>
  <c r="AF1" i="6"/>
  <c r="AN2" i="6"/>
  <c r="AJ2" i="6"/>
  <c r="AF2" i="6"/>
  <c r="AM2" i="6"/>
  <c r="AI2" i="6"/>
  <c r="AE2" i="6"/>
  <c r="AL2" i="6"/>
  <c r="AO2" i="6"/>
  <c r="AK2" i="6"/>
  <c r="AG2" i="6"/>
  <c r="AH2" i="6"/>
  <c r="AQ6" i="6"/>
  <c r="H6" i="6"/>
  <c r="O6" i="6" s="1"/>
  <c r="F7" i="6"/>
  <c r="G9" i="6"/>
  <c r="B7" i="6"/>
  <c r="B22" i="6"/>
  <c r="A23" i="6" s="1"/>
  <c r="C7" i="6"/>
  <c r="G7" i="4"/>
  <c r="A18" i="4"/>
  <c r="L9" i="8"/>
  <c r="L5" i="6"/>
  <c r="AB8" i="8"/>
  <c r="D17" i="6"/>
  <c r="AA7" i="8"/>
  <c r="T10" i="8"/>
  <c r="AB9" i="8"/>
  <c r="AA2" i="8"/>
  <c r="AA10" i="8"/>
  <c r="Z10" i="8"/>
  <c r="V10" i="8"/>
  <c r="S6" i="6"/>
  <c r="AA1" i="8"/>
  <c r="U10" i="8"/>
  <c r="U5" i="6"/>
  <c r="AA4" i="8"/>
  <c r="W10" i="8"/>
  <c r="AA3" i="8"/>
  <c r="U3" i="6"/>
  <c r="AB1" i="8"/>
  <c r="U4" i="6"/>
  <c r="S10" i="8"/>
  <c r="U6" i="6"/>
  <c r="AA5" i="8"/>
  <c r="K10" i="8"/>
  <c r="K6" i="6"/>
  <c r="AB2" i="8"/>
  <c r="U2" i="6"/>
  <c r="U1" i="6"/>
  <c r="Y10" i="8"/>
  <c r="AA6" i="8"/>
  <c r="AB5" i="8"/>
  <c r="AB7" i="8"/>
  <c r="AB6" i="8"/>
  <c r="C17" i="6"/>
  <c r="AB3" i="8"/>
  <c r="AA8" i="8"/>
  <c r="AB4" i="8"/>
  <c r="X10" i="8"/>
  <c r="T6" i="6"/>
  <c r="AB10" i="8"/>
  <c r="M9" i="8" l="1"/>
  <c r="F8" i="4"/>
  <c r="AQ7" i="4"/>
  <c r="T29" i="7"/>
  <c r="M5" i="8"/>
  <c r="M3" i="8"/>
  <c r="AM1" i="8"/>
  <c r="M6" i="8"/>
  <c r="M10" i="8"/>
  <c r="M7" i="8"/>
  <c r="AN1" i="8"/>
  <c r="M1" i="8"/>
  <c r="M8" i="8"/>
  <c r="M4" i="8"/>
  <c r="M2" i="8"/>
  <c r="AC10" i="8"/>
  <c r="R9" i="8"/>
  <c r="G15" i="8"/>
  <c r="AQ12" i="8"/>
  <c r="H12" i="8"/>
  <c r="O12" i="8" s="1"/>
  <c r="F13" i="8"/>
  <c r="AE8" i="8"/>
  <c r="AL8" i="8"/>
  <c r="AH8" i="8"/>
  <c r="AN8" i="8"/>
  <c r="AJ8" i="8"/>
  <c r="AF8" i="8"/>
  <c r="AM8" i="8"/>
  <c r="AI8" i="8"/>
  <c r="AG8" i="8"/>
  <c r="AO8" i="8"/>
  <c r="AK8" i="8"/>
  <c r="T24" i="5"/>
  <c r="AC5" i="6"/>
  <c r="R4" i="6"/>
  <c r="AG1" i="6"/>
  <c r="E17" i="6"/>
  <c r="AQ7" i="6"/>
  <c r="H7" i="6"/>
  <c r="O7" i="6" s="1"/>
  <c r="F8" i="6"/>
  <c r="AL3" i="6"/>
  <c r="AH3" i="6"/>
  <c r="AJ3" i="6"/>
  <c r="AO3" i="6"/>
  <c r="AK3" i="6"/>
  <c r="AG3" i="6"/>
  <c r="AN3" i="6"/>
  <c r="AM3" i="6"/>
  <c r="AI3" i="6"/>
  <c r="AE3" i="6"/>
  <c r="AF3" i="6"/>
  <c r="B23" i="6"/>
  <c r="A24" i="6" s="1"/>
  <c r="C8" i="6"/>
  <c r="B8" i="6"/>
  <c r="G10" i="6"/>
  <c r="G8" i="4"/>
  <c r="B3" i="4"/>
  <c r="C3" i="4"/>
  <c r="B18" i="4"/>
  <c r="L10" i="8"/>
  <c r="L6" i="6"/>
  <c r="Y11" i="8"/>
  <c r="V2" i="6"/>
  <c r="K11" i="8"/>
  <c r="Z11" i="8"/>
  <c r="W11" i="8"/>
  <c r="V11" i="8"/>
  <c r="T11" i="8"/>
  <c r="AA11" i="8"/>
  <c r="S7" i="6"/>
  <c r="U7" i="6"/>
  <c r="V3" i="6"/>
  <c r="S11" i="8"/>
  <c r="U11" i="8"/>
  <c r="K7" i="6"/>
  <c r="S1" i="4"/>
  <c r="T7" i="6"/>
  <c r="AB11" i="8"/>
  <c r="V5" i="6"/>
  <c r="V1" i="6"/>
  <c r="V6" i="6"/>
  <c r="V4" i="6"/>
  <c r="X11" i="8"/>
  <c r="V7" i="6"/>
  <c r="D18" i="6"/>
  <c r="C18" i="6"/>
  <c r="F9" i="4" l="1"/>
  <c r="AQ8" i="4"/>
  <c r="T30" i="7"/>
  <c r="M11" i="8"/>
  <c r="AC11" i="8"/>
  <c r="R10" i="8"/>
  <c r="G16" i="8"/>
  <c r="AQ13" i="8"/>
  <c r="H13" i="8"/>
  <c r="O13" i="8" s="1"/>
  <c r="F14" i="8"/>
  <c r="AL9" i="8"/>
  <c r="AO9" i="8"/>
  <c r="AK9" i="8"/>
  <c r="AG9" i="8"/>
  <c r="AM9" i="8"/>
  <c r="AI9" i="8"/>
  <c r="AE9" i="8"/>
  <c r="AH9" i="8"/>
  <c r="AF9" i="8"/>
  <c r="AJ9" i="8"/>
  <c r="AN9" i="8"/>
  <c r="AE1" i="4"/>
  <c r="E18" i="6"/>
  <c r="AC6" i="6"/>
  <c r="R5" i="6"/>
  <c r="AH1" i="6"/>
  <c r="AQ8" i="6"/>
  <c r="H8" i="6"/>
  <c r="O8" i="6" s="1"/>
  <c r="F9" i="6"/>
  <c r="C9" i="6"/>
  <c r="B9" i="6"/>
  <c r="B24" i="6"/>
  <c r="A25" i="6" s="1"/>
  <c r="G11" i="6"/>
  <c r="AO4" i="6"/>
  <c r="AK4" i="6"/>
  <c r="AG4" i="6"/>
  <c r="AI4" i="6"/>
  <c r="AN4" i="6"/>
  <c r="AJ4" i="6"/>
  <c r="AF4" i="6"/>
  <c r="AE4" i="6"/>
  <c r="AL4" i="6"/>
  <c r="AH4" i="6"/>
  <c r="AM4" i="6"/>
  <c r="G9" i="4"/>
  <c r="L11" i="8"/>
  <c r="L7" i="6"/>
  <c r="V12" i="8"/>
  <c r="Z12" i="8"/>
  <c r="W6" i="6"/>
  <c r="AA12" i="8"/>
  <c r="U12" i="8"/>
  <c r="W5" i="6"/>
  <c r="K12" i="8"/>
  <c r="AB12" i="8"/>
  <c r="W1" i="6"/>
  <c r="D14" i="4"/>
  <c r="V8" i="6"/>
  <c r="X12" i="8"/>
  <c r="W2" i="6"/>
  <c r="W4" i="6"/>
  <c r="K8" i="6"/>
  <c r="C14" i="4"/>
  <c r="D19" i="6"/>
  <c r="T12" i="8"/>
  <c r="W3" i="6"/>
  <c r="C19" i="6"/>
  <c r="U8" i="6"/>
  <c r="W12" i="8"/>
  <c r="W8" i="6"/>
  <c r="S12" i="8"/>
  <c r="Y12" i="8"/>
  <c r="T8" i="6"/>
  <c r="S8" i="6"/>
  <c r="W7" i="6"/>
  <c r="F10" i="4" l="1"/>
  <c r="AQ9" i="4"/>
  <c r="T31" i="7"/>
  <c r="R11" i="8"/>
  <c r="AC12" i="8"/>
  <c r="M12" i="8"/>
  <c r="AK10" i="8"/>
  <c r="AN10" i="8"/>
  <c r="AJ10" i="8"/>
  <c r="AF10" i="8"/>
  <c r="AL10" i="8"/>
  <c r="AH10" i="8"/>
  <c r="AO10" i="8"/>
  <c r="AG10" i="8"/>
  <c r="AE10" i="8"/>
  <c r="AI10" i="8"/>
  <c r="AM10" i="8"/>
  <c r="G17" i="8"/>
  <c r="AQ14" i="8"/>
  <c r="H14" i="8"/>
  <c r="O14" i="8" s="1"/>
  <c r="F15" i="8"/>
  <c r="E14" i="4"/>
  <c r="AI1" i="6"/>
  <c r="E19" i="6"/>
  <c r="AC7" i="6"/>
  <c r="R6" i="6"/>
  <c r="G12" i="6"/>
  <c r="H9" i="6"/>
  <c r="O9" i="6" s="1"/>
  <c r="AQ9" i="6"/>
  <c r="F10" i="6"/>
  <c r="C10" i="6"/>
  <c r="B10" i="6"/>
  <c r="B25" i="6"/>
  <c r="A26" i="6" s="1"/>
  <c r="AN5" i="6"/>
  <c r="AJ5" i="6"/>
  <c r="AF5" i="6"/>
  <c r="AL5" i="6"/>
  <c r="AM5" i="6"/>
  <c r="AI5" i="6"/>
  <c r="AE5" i="6"/>
  <c r="AO5" i="6"/>
  <c r="AK5" i="6"/>
  <c r="AG5" i="6"/>
  <c r="AH5" i="6"/>
  <c r="G10" i="4"/>
  <c r="A19" i="4"/>
  <c r="L12" i="8"/>
  <c r="L8" i="6"/>
  <c r="V9" i="6"/>
  <c r="X6" i="6"/>
  <c r="W9" i="6"/>
  <c r="T9" i="6"/>
  <c r="C20" i="6"/>
  <c r="X3" i="6"/>
  <c r="AB13" i="8"/>
  <c r="U9" i="6"/>
  <c r="X5" i="6"/>
  <c r="X8" i="6"/>
  <c r="S9" i="6"/>
  <c r="Y13" i="8"/>
  <c r="X1" i="6"/>
  <c r="S13" i="8"/>
  <c r="W13" i="8"/>
  <c r="K9" i="6"/>
  <c r="K13" i="8"/>
  <c r="X7" i="6"/>
  <c r="AA13" i="8"/>
  <c r="V13" i="8"/>
  <c r="X9" i="6"/>
  <c r="Z13" i="8"/>
  <c r="X4" i="6"/>
  <c r="X13" i="8"/>
  <c r="T13" i="8"/>
  <c r="U13" i="8"/>
  <c r="X2" i="6"/>
  <c r="D20" i="6"/>
  <c r="F11" i="4" l="1"/>
  <c r="AQ10" i="4"/>
  <c r="T32" i="7"/>
  <c r="M13" i="8"/>
  <c r="AC13" i="8"/>
  <c r="R12" i="8"/>
  <c r="AQ15" i="8"/>
  <c r="H15" i="8"/>
  <c r="O15" i="8" s="1"/>
  <c r="F16" i="8"/>
  <c r="G18" i="8"/>
  <c r="AJ11" i="8"/>
  <c r="AM11" i="8"/>
  <c r="AI11" i="8"/>
  <c r="AE11" i="8"/>
  <c r="AO11" i="8"/>
  <c r="AK11" i="8"/>
  <c r="AG11" i="8"/>
  <c r="AN11" i="8"/>
  <c r="AF11" i="8"/>
  <c r="AH11" i="8"/>
  <c r="AL11" i="8"/>
  <c r="E20" i="6"/>
  <c r="AJ1" i="6"/>
  <c r="AC8" i="6"/>
  <c r="R7" i="6"/>
  <c r="AM6" i="6"/>
  <c r="AI6" i="6"/>
  <c r="AE6" i="6"/>
  <c r="AK6" i="6"/>
  <c r="AL6" i="6"/>
  <c r="AH6" i="6"/>
  <c r="AG6" i="6"/>
  <c r="AN6" i="6"/>
  <c r="AJ6" i="6"/>
  <c r="AF6" i="6"/>
  <c r="AO6" i="6"/>
  <c r="B11" i="6"/>
  <c r="B26" i="6"/>
  <c r="C11" i="6"/>
  <c r="AQ10" i="6"/>
  <c r="H10" i="6"/>
  <c r="O10" i="6" s="1"/>
  <c r="F11" i="6"/>
  <c r="G13" i="6"/>
  <c r="G11" i="4"/>
  <c r="B19" i="4"/>
  <c r="T25" i="5"/>
  <c r="B4" i="4"/>
  <c r="C4" i="4"/>
  <c r="L13" i="8"/>
  <c r="L9" i="6"/>
  <c r="V10" i="6"/>
  <c r="T10" i="6"/>
  <c r="Y6" i="6"/>
  <c r="T1" i="4"/>
  <c r="K14" i="8"/>
  <c r="Y4" i="6"/>
  <c r="Y8" i="6"/>
  <c r="Y2" i="6"/>
  <c r="Y14" i="8"/>
  <c r="X14" i="8"/>
  <c r="U10" i="6"/>
  <c r="Y7" i="6"/>
  <c r="D21" i="6"/>
  <c r="AB14" i="8"/>
  <c r="W10" i="6"/>
  <c r="W14" i="8"/>
  <c r="K10" i="6"/>
  <c r="Y10" i="6"/>
  <c r="AA14" i="8"/>
  <c r="Y1" i="6"/>
  <c r="V14" i="8"/>
  <c r="Z14" i="8"/>
  <c r="Y3" i="6"/>
  <c r="X10" i="6"/>
  <c r="S10" i="6"/>
  <c r="Y9" i="6"/>
  <c r="Y5" i="6"/>
  <c r="T14" i="8"/>
  <c r="U14" i="8"/>
  <c r="S14" i="8"/>
  <c r="C21" i="6"/>
  <c r="F12" i="4" l="1"/>
  <c r="AQ11" i="4"/>
  <c r="R13" i="8"/>
  <c r="AC14" i="8"/>
  <c r="M14" i="8"/>
  <c r="AQ16" i="8"/>
  <c r="H16" i="8"/>
  <c r="O16" i="8" s="1"/>
  <c r="F17" i="8"/>
  <c r="AO12" i="8"/>
  <c r="AK12" i="8"/>
  <c r="AG12" i="8"/>
  <c r="AN12" i="8"/>
  <c r="AJ12" i="8"/>
  <c r="AF12" i="8"/>
  <c r="AL12" i="8"/>
  <c r="AH12" i="8"/>
  <c r="AM12" i="8"/>
  <c r="AI12" i="8"/>
  <c r="AE12" i="8"/>
  <c r="G19" i="8"/>
  <c r="AF1" i="4"/>
  <c r="E21" i="6"/>
  <c r="AK1" i="6"/>
  <c r="AC9" i="6"/>
  <c r="R8" i="6"/>
  <c r="G14" i="6"/>
  <c r="AQ11" i="6"/>
  <c r="H11" i="6"/>
  <c r="O11" i="6" s="1"/>
  <c r="F12" i="6"/>
  <c r="AL7" i="6"/>
  <c r="AH7" i="6"/>
  <c r="AJ7" i="6"/>
  <c r="AO7" i="6"/>
  <c r="AK7" i="6"/>
  <c r="AG7" i="6"/>
  <c r="AF7" i="6"/>
  <c r="AM7" i="6"/>
  <c r="AI7" i="6"/>
  <c r="AE7" i="6"/>
  <c r="AN7" i="6"/>
  <c r="G12" i="4"/>
  <c r="L14" i="8"/>
  <c r="L10" i="6"/>
  <c r="X15" i="8"/>
  <c r="W11" i="6"/>
  <c r="S15" i="8"/>
  <c r="S11" i="6"/>
  <c r="Z9" i="6"/>
  <c r="V11" i="6"/>
  <c r="Z2" i="6"/>
  <c r="T11" i="6"/>
  <c r="D15" i="4"/>
  <c r="Z5" i="6"/>
  <c r="Z15" i="8"/>
  <c r="Z8" i="6"/>
  <c r="AB15" i="8"/>
  <c r="W15" i="8"/>
  <c r="K11" i="6"/>
  <c r="X11" i="6"/>
  <c r="Z4" i="6"/>
  <c r="Y15" i="8"/>
  <c r="AA15" i="8"/>
  <c r="Y11" i="6"/>
  <c r="Z7" i="6"/>
  <c r="T15" i="8"/>
  <c r="C15" i="4"/>
  <c r="Z6" i="6"/>
  <c r="Z11" i="6"/>
  <c r="U11" i="6"/>
  <c r="Z10" i="6"/>
  <c r="K15" i="8"/>
  <c r="U15" i="8"/>
  <c r="Z1" i="6"/>
  <c r="V15" i="8"/>
  <c r="Z3" i="6"/>
  <c r="F13" i="4" l="1"/>
  <c r="AQ12" i="4"/>
  <c r="AC15" i="8"/>
  <c r="R14" i="8"/>
  <c r="M15" i="8"/>
  <c r="G20" i="8"/>
  <c r="AQ17" i="8"/>
  <c r="H17" i="8"/>
  <c r="O17" i="8" s="1"/>
  <c r="F18" i="8"/>
  <c r="AM13" i="8"/>
  <c r="AI13" i="8"/>
  <c r="AE13" i="8"/>
  <c r="AL13" i="8"/>
  <c r="AH13" i="8"/>
  <c r="AN13" i="8"/>
  <c r="AJ13" i="8"/>
  <c r="AF13" i="8"/>
  <c r="AK13" i="8"/>
  <c r="AG13" i="8"/>
  <c r="AO13" i="8"/>
  <c r="E15" i="4"/>
  <c r="AL1" i="6"/>
  <c r="AC10" i="6"/>
  <c r="R9" i="6"/>
  <c r="G15" i="6"/>
  <c r="AQ12" i="6"/>
  <c r="H12" i="6"/>
  <c r="O12" i="6" s="1"/>
  <c r="F13" i="6"/>
  <c r="AO8" i="6"/>
  <c r="AK8" i="6"/>
  <c r="AG8" i="6"/>
  <c r="AI8" i="6"/>
  <c r="AN8" i="6"/>
  <c r="AJ8" i="6"/>
  <c r="AF8" i="6"/>
  <c r="AL8" i="6"/>
  <c r="AH8" i="6"/>
  <c r="AM8" i="6"/>
  <c r="AE8" i="6"/>
  <c r="G13" i="4"/>
  <c r="A20" i="4"/>
  <c r="L15" i="8"/>
  <c r="L11" i="6"/>
  <c r="W16" i="8"/>
  <c r="AA12" i="6"/>
  <c r="V16" i="8"/>
  <c r="AA8" i="6"/>
  <c r="AA10" i="6"/>
  <c r="AA4" i="6"/>
  <c r="Y12" i="6"/>
  <c r="Z12" i="6"/>
  <c r="AA3" i="6"/>
  <c r="AA1" i="6"/>
  <c r="S16" i="8"/>
  <c r="AB4" i="6"/>
  <c r="AA6" i="6"/>
  <c r="AB6" i="6"/>
  <c r="AB3" i="6"/>
  <c r="U16" i="8"/>
  <c r="AB2" i="6"/>
  <c r="V12" i="6"/>
  <c r="T12" i="6"/>
  <c r="X12" i="6"/>
  <c r="T16" i="8"/>
  <c r="W12" i="6"/>
  <c r="AB7" i="6"/>
  <c r="AB16" i="8"/>
  <c r="AA9" i="6"/>
  <c r="K12" i="6"/>
  <c r="AB10" i="6"/>
  <c r="Y16" i="8"/>
  <c r="AB11" i="6"/>
  <c r="AB9" i="6"/>
  <c r="AB12" i="6"/>
  <c r="AB5" i="6"/>
  <c r="AA5" i="6"/>
  <c r="AA16" i="8"/>
  <c r="AA7" i="6"/>
  <c r="U12" i="6"/>
  <c r="X16" i="8"/>
  <c r="AA2" i="6"/>
  <c r="AA11" i="6"/>
  <c r="Z16" i="8"/>
  <c r="AB8" i="6"/>
  <c r="S12" i="6"/>
  <c r="K16" i="8"/>
  <c r="AB1" i="6"/>
  <c r="F14" i="4" l="1"/>
  <c r="AQ13" i="4"/>
  <c r="R15" i="8"/>
  <c r="AC16" i="8"/>
  <c r="M16" i="8"/>
  <c r="AO14" i="8"/>
  <c r="AK14" i="8"/>
  <c r="AG14" i="8"/>
  <c r="AN14" i="8"/>
  <c r="AJ14" i="8"/>
  <c r="AF14" i="8"/>
  <c r="AL14" i="8"/>
  <c r="AH14" i="8"/>
  <c r="AI14" i="8"/>
  <c r="AE14" i="8"/>
  <c r="AM14" i="8"/>
  <c r="G21" i="8"/>
  <c r="AQ18" i="8"/>
  <c r="H18" i="8"/>
  <c r="O18" i="8" s="1"/>
  <c r="F19" i="8"/>
  <c r="M10" i="6"/>
  <c r="M8" i="6"/>
  <c r="M6" i="6"/>
  <c r="M4" i="6"/>
  <c r="AC11" i="6"/>
  <c r="R10" i="6"/>
  <c r="M2" i="6"/>
  <c r="M7" i="6"/>
  <c r="M5" i="6"/>
  <c r="M3" i="6"/>
  <c r="AM1" i="6"/>
  <c r="M9" i="6"/>
  <c r="AN1" i="6"/>
  <c r="M1" i="6"/>
  <c r="M11" i="6"/>
  <c r="AQ13" i="6"/>
  <c r="H13" i="6"/>
  <c r="O13" i="6" s="1"/>
  <c r="F14" i="6"/>
  <c r="G16" i="6"/>
  <c r="AN9" i="6"/>
  <c r="AJ9" i="6"/>
  <c r="AF9" i="6"/>
  <c r="AL9" i="6"/>
  <c r="AM9" i="6"/>
  <c r="AI9" i="6"/>
  <c r="AE9" i="6"/>
  <c r="AH9" i="6"/>
  <c r="AO9" i="6"/>
  <c r="AK9" i="6"/>
  <c r="AG9" i="6"/>
  <c r="G14" i="4"/>
  <c r="B20" i="4"/>
  <c r="T26" i="5"/>
  <c r="B5" i="4"/>
  <c r="C5" i="4"/>
  <c r="L16" i="8"/>
  <c r="L12" i="6"/>
  <c r="AA17" i="8"/>
  <c r="K17" i="8"/>
  <c r="AA13" i="6"/>
  <c r="AB13" i="6"/>
  <c r="Y13" i="6"/>
  <c r="W17" i="8"/>
  <c r="T17" i="8"/>
  <c r="T13" i="6"/>
  <c r="X17" i="8"/>
  <c r="U17" i="8"/>
  <c r="U1" i="4"/>
  <c r="Z13" i="6"/>
  <c r="S13" i="6"/>
  <c r="Z17" i="8"/>
  <c r="AB17" i="8"/>
  <c r="K13" i="6"/>
  <c r="X13" i="6"/>
  <c r="Y17" i="8"/>
  <c r="S17" i="8"/>
  <c r="U13" i="6"/>
  <c r="W13" i="6"/>
  <c r="V17" i="8"/>
  <c r="V13" i="6"/>
  <c r="F15" i="4" l="1"/>
  <c r="AQ14" i="4"/>
  <c r="M17" i="8"/>
  <c r="R16" i="8"/>
  <c r="AC17" i="8"/>
  <c r="G22" i="8"/>
  <c r="AQ19" i="8"/>
  <c r="H19" i="8"/>
  <c r="O19" i="8" s="1"/>
  <c r="F20" i="8"/>
  <c r="AM15" i="8"/>
  <c r="AI15" i="8"/>
  <c r="AE15" i="8"/>
  <c r="AL15" i="8"/>
  <c r="AH15" i="8"/>
  <c r="AN15" i="8"/>
  <c r="AJ15" i="8"/>
  <c r="AF15" i="8"/>
  <c r="AG15" i="8"/>
  <c r="AK15" i="8"/>
  <c r="AO15" i="8"/>
  <c r="AG1" i="4"/>
  <c r="AC12" i="6"/>
  <c r="R11" i="6"/>
  <c r="M12" i="6"/>
  <c r="G17" i="6"/>
  <c r="AQ14" i="6"/>
  <c r="H14" i="6"/>
  <c r="O14" i="6" s="1"/>
  <c r="F15" i="6"/>
  <c r="AM10" i="6"/>
  <c r="AI10" i="6"/>
  <c r="AE10" i="6"/>
  <c r="AK10" i="6"/>
  <c r="AL10" i="6"/>
  <c r="AH10" i="6"/>
  <c r="AO10" i="6"/>
  <c r="AN10" i="6"/>
  <c r="AJ10" i="6"/>
  <c r="AF10" i="6"/>
  <c r="AG10" i="6"/>
  <c r="G15" i="4"/>
  <c r="L17" i="8"/>
  <c r="L13" i="6"/>
  <c r="X14" i="6"/>
  <c r="C16" i="4"/>
  <c r="Y14" i="6"/>
  <c r="Y18" i="8"/>
  <c r="S18" i="8"/>
  <c r="U18" i="8"/>
  <c r="D16" i="4"/>
  <c r="AA14" i="6"/>
  <c r="V18" i="8"/>
  <c r="W18" i="8"/>
  <c r="AB14" i="6"/>
  <c r="K14" i="6"/>
  <c r="AA18" i="8"/>
  <c r="T18" i="8"/>
  <c r="Z18" i="8"/>
  <c r="W14" i="6"/>
  <c r="X18" i="8"/>
  <c r="AB18" i="8"/>
  <c r="U14" i="6"/>
  <c r="Z14" i="6"/>
  <c r="V14" i="6"/>
  <c r="S14" i="6"/>
  <c r="K18" i="8"/>
  <c r="T14" i="6"/>
  <c r="F16" i="4" l="1"/>
  <c r="AQ15" i="4"/>
  <c r="M18" i="8"/>
  <c r="R17" i="8"/>
  <c r="AC18" i="8"/>
  <c r="AM16" i="8"/>
  <c r="AI16" i="8"/>
  <c r="AE16" i="8"/>
  <c r="AL16" i="8"/>
  <c r="AH16" i="8"/>
  <c r="AN16" i="8"/>
  <c r="AJ16" i="8"/>
  <c r="AF16" i="8"/>
  <c r="AO16" i="8"/>
  <c r="AK16" i="8"/>
  <c r="AG16" i="8"/>
  <c r="AQ20" i="8"/>
  <c r="H20" i="8"/>
  <c r="O20" i="8" s="1"/>
  <c r="F21" i="8"/>
  <c r="G23" i="8"/>
  <c r="E16" i="4"/>
  <c r="R12" i="6"/>
  <c r="AC13" i="6"/>
  <c r="M13" i="6"/>
  <c r="AL11" i="6"/>
  <c r="AH11" i="6"/>
  <c r="AJ11" i="6"/>
  <c r="AF11" i="6"/>
  <c r="AO11" i="6"/>
  <c r="AK11" i="6"/>
  <c r="AG11" i="6"/>
  <c r="AN11" i="6"/>
  <c r="AM11" i="6"/>
  <c r="AI11" i="6"/>
  <c r="AE11" i="6"/>
  <c r="AQ15" i="6"/>
  <c r="H15" i="6"/>
  <c r="O15" i="6" s="1"/>
  <c r="F16" i="6"/>
  <c r="G18" i="6"/>
  <c r="G16" i="4"/>
  <c r="A21" i="4"/>
  <c r="L18" i="8"/>
  <c r="L14" i="6"/>
  <c r="AA15" i="6"/>
  <c r="K19" i="8"/>
  <c r="V19" i="8"/>
  <c r="AB19" i="8"/>
  <c r="Y15" i="6"/>
  <c r="S15" i="6"/>
  <c r="U19" i="8"/>
  <c r="Y19" i="8"/>
  <c r="X15" i="6"/>
  <c r="Z15" i="6"/>
  <c r="W19" i="8"/>
  <c r="Z19" i="8"/>
  <c r="V15" i="6"/>
  <c r="X19" i="8"/>
  <c r="T19" i="8"/>
  <c r="K15" i="6"/>
  <c r="W15" i="6"/>
  <c r="AA19" i="8"/>
  <c r="S19" i="8"/>
  <c r="U15" i="6"/>
  <c r="AB15" i="6"/>
  <c r="T15" i="6"/>
  <c r="F17" i="4" l="1"/>
  <c r="AQ16" i="4"/>
  <c r="M19" i="8"/>
  <c r="R18" i="8"/>
  <c r="AC19" i="8"/>
  <c r="G24" i="8"/>
  <c r="AM17" i="8"/>
  <c r="AI17" i="8"/>
  <c r="AE17" i="8"/>
  <c r="AL17" i="8"/>
  <c r="AH17" i="8"/>
  <c r="AN17" i="8"/>
  <c r="AJ17" i="8"/>
  <c r="AF17" i="8"/>
  <c r="AK17" i="8"/>
  <c r="AG17" i="8"/>
  <c r="AO17" i="8"/>
  <c r="AQ21" i="8"/>
  <c r="H21" i="8"/>
  <c r="O21" i="8" s="1"/>
  <c r="F22" i="8"/>
  <c r="AC14" i="6"/>
  <c r="R13" i="6"/>
  <c r="M14" i="6"/>
  <c r="G19" i="6"/>
  <c r="AQ16" i="6"/>
  <c r="H16" i="6"/>
  <c r="O16" i="6" s="1"/>
  <c r="F17" i="6"/>
  <c r="AM12" i="6"/>
  <c r="AI12" i="6"/>
  <c r="AE12" i="6"/>
  <c r="AL12" i="6"/>
  <c r="AH12" i="6"/>
  <c r="AO12" i="6"/>
  <c r="AG12" i="6"/>
  <c r="AN12" i="6"/>
  <c r="AJ12" i="6"/>
  <c r="AF12" i="6"/>
  <c r="AK12" i="6"/>
  <c r="G17" i="4"/>
  <c r="B21" i="4"/>
  <c r="T27" i="5"/>
  <c r="B6" i="4"/>
  <c r="C6" i="4"/>
  <c r="L19" i="8"/>
  <c r="L15" i="6"/>
  <c r="X16" i="6"/>
  <c r="V20" i="8"/>
  <c r="K20" i="8"/>
  <c r="V1" i="4"/>
  <c r="AA16" i="6"/>
  <c r="AA20" i="8"/>
  <c r="W20" i="8"/>
  <c r="W16" i="6"/>
  <c r="Z16" i="6"/>
  <c r="U20" i="8"/>
  <c r="T20" i="8"/>
  <c r="U16" i="6"/>
  <c r="V16" i="6"/>
  <c r="Y20" i="8"/>
  <c r="Y16" i="6"/>
  <c r="X20" i="8"/>
  <c r="K16" i="6"/>
  <c r="AB20" i="8"/>
  <c r="S20" i="8"/>
  <c r="S16" i="6"/>
  <c r="Z20" i="8"/>
  <c r="T16" i="6"/>
  <c r="AB16" i="6"/>
  <c r="F18" i="4" l="1"/>
  <c r="AQ17" i="4"/>
  <c r="M20" i="8"/>
  <c r="R19" i="8"/>
  <c r="AC20" i="8"/>
  <c r="AQ22" i="8"/>
  <c r="H22" i="8"/>
  <c r="O22" i="8" s="1"/>
  <c r="F23" i="8"/>
  <c r="AM18" i="8"/>
  <c r="AI18" i="8"/>
  <c r="AE18" i="8"/>
  <c r="AL18" i="8"/>
  <c r="AH18" i="8"/>
  <c r="AN18" i="8"/>
  <c r="AJ18" i="8"/>
  <c r="AF18" i="8"/>
  <c r="AG18" i="8"/>
  <c r="AK18" i="8"/>
  <c r="AO18" i="8"/>
  <c r="G25" i="8"/>
  <c r="AH1" i="4"/>
  <c r="R14" i="6"/>
  <c r="AC15" i="6"/>
  <c r="M15" i="6"/>
  <c r="AQ17" i="6"/>
  <c r="H17" i="6"/>
  <c r="O17" i="6" s="1"/>
  <c r="F18" i="6"/>
  <c r="G20" i="6"/>
  <c r="AO13" i="6"/>
  <c r="AK13" i="6"/>
  <c r="AG13" i="6"/>
  <c r="AN13" i="6"/>
  <c r="AJ13" i="6"/>
  <c r="AF13" i="6"/>
  <c r="AL13" i="6"/>
  <c r="AH13" i="6"/>
  <c r="AM13" i="6"/>
  <c r="AI13" i="6"/>
  <c r="AE13" i="6"/>
  <c r="G18" i="4"/>
  <c r="L20" i="8"/>
  <c r="L16" i="6"/>
  <c r="K17" i="6"/>
  <c r="U21" i="8"/>
  <c r="K21" i="8"/>
  <c r="AB17" i="6"/>
  <c r="X21" i="8"/>
  <c r="Y21" i="8"/>
  <c r="Z17" i="6"/>
  <c r="X17" i="6"/>
  <c r="V21" i="8"/>
  <c r="T17" i="6"/>
  <c r="W17" i="6"/>
  <c r="AA17" i="6"/>
  <c r="AA21" i="8"/>
  <c r="W21" i="8"/>
  <c r="S21" i="8"/>
  <c r="S17" i="6"/>
  <c r="Z21" i="8"/>
  <c r="Y17" i="6"/>
  <c r="U17" i="6"/>
  <c r="V17" i="6"/>
  <c r="T21" i="8"/>
  <c r="D17" i="4"/>
  <c r="C17" i="4"/>
  <c r="AB21" i="8"/>
  <c r="F19" i="4" l="1"/>
  <c r="AQ18" i="4"/>
  <c r="M21" i="8"/>
  <c r="R20" i="8"/>
  <c r="AC21" i="8"/>
  <c r="G26" i="8"/>
  <c r="AQ23" i="8"/>
  <c r="H23" i="8"/>
  <c r="O23" i="8" s="1"/>
  <c r="F24" i="8"/>
  <c r="AM19" i="8"/>
  <c r="AI19" i="8"/>
  <c r="AE19" i="8"/>
  <c r="AL19" i="8"/>
  <c r="AH19" i="8"/>
  <c r="AN19" i="8"/>
  <c r="AJ19" i="8"/>
  <c r="AF19" i="8"/>
  <c r="AG19" i="8"/>
  <c r="AO19" i="8"/>
  <c r="AK19" i="8"/>
  <c r="E17" i="4"/>
  <c r="AC16" i="6"/>
  <c r="R15" i="6"/>
  <c r="M16" i="6"/>
  <c r="G21" i="6"/>
  <c r="AQ18" i="6"/>
  <c r="H18" i="6"/>
  <c r="O18" i="6" s="1"/>
  <c r="F19" i="6"/>
  <c r="AM14" i="6"/>
  <c r="AI14" i="6"/>
  <c r="AE14" i="6"/>
  <c r="AL14" i="6"/>
  <c r="AH14" i="6"/>
  <c r="AO14" i="6"/>
  <c r="AG14" i="6"/>
  <c r="AN14" i="6"/>
  <c r="AJ14" i="6"/>
  <c r="AF14" i="6"/>
  <c r="AK14" i="6"/>
  <c r="G19" i="4"/>
  <c r="A22" i="4"/>
  <c r="L21" i="8"/>
  <c r="L17" i="6"/>
  <c r="X22" i="8"/>
  <c r="K22" i="8"/>
  <c r="AB18" i="6"/>
  <c r="AB22" i="8"/>
  <c r="X18" i="6"/>
  <c r="AA18" i="6"/>
  <c r="Z22" i="8"/>
  <c r="U18" i="6"/>
  <c r="Y22" i="8"/>
  <c r="V22" i="8"/>
  <c r="AA22" i="8"/>
  <c r="K18" i="6"/>
  <c r="Z18" i="6"/>
  <c r="W18" i="6"/>
  <c r="T18" i="6"/>
  <c r="S22" i="8"/>
  <c r="S18" i="6"/>
  <c r="Y18" i="6"/>
  <c r="U22" i="8"/>
  <c r="T22" i="8"/>
  <c r="V18" i="6"/>
  <c r="W22" i="8"/>
  <c r="F20" i="4" l="1"/>
  <c r="AQ19" i="4"/>
  <c r="M22" i="8"/>
  <c r="AC22" i="8"/>
  <c r="R21" i="8"/>
  <c r="AM20" i="8"/>
  <c r="AI20" i="8"/>
  <c r="AE20" i="8"/>
  <c r="AL20" i="8"/>
  <c r="AH20" i="8"/>
  <c r="AN20" i="8"/>
  <c r="AJ20" i="8"/>
  <c r="AF20" i="8"/>
  <c r="AO20" i="8"/>
  <c r="AK20" i="8"/>
  <c r="AG20" i="8"/>
  <c r="H24" i="8"/>
  <c r="O24" i="8" s="1"/>
  <c r="AQ24" i="8"/>
  <c r="F25" i="8"/>
  <c r="G27" i="8"/>
  <c r="T28" i="5"/>
  <c r="R16" i="6"/>
  <c r="AC17" i="6"/>
  <c r="M17" i="6"/>
  <c r="AO15" i="6"/>
  <c r="AK15" i="6"/>
  <c r="AG15" i="6"/>
  <c r="AN15" i="6"/>
  <c r="AJ15" i="6"/>
  <c r="AF15" i="6"/>
  <c r="AI15" i="6"/>
  <c r="AL15" i="6"/>
  <c r="AH15" i="6"/>
  <c r="AM15" i="6"/>
  <c r="AE15" i="6"/>
  <c r="AQ19" i="6"/>
  <c r="H19" i="6"/>
  <c r="O19" i="6" s="1"/>
  <c r="F20" i="6"/>
  <c r="G22" i="6"/>
  <c r="G20" i="4"/>
  <c r="B7" i="4"/>
  <c r="C7" i="4"/>
  <c r="B22" i="4"/>
  <c r="L22" i="8"/>
  <c r="L18" i="6"/>
  <c r="U23" i="8"/>
  <c r="AA19" i="6"/>
  <c r="AA23" i="8"/>
  <c r="AB23" i="8"/>
  <c r="K23" i="8"/>
  <c r="S19" i="6"/>
  <c r="T19" i="6"/>
  <c r="V19" i="6"/>
  <c r="U19" i="6"/>
  <c r="V23" i="8"/>
  <c r="X23" i="8"/>
  <c r="Y19" i="6"/>
  <c r="X19" i="6"/>
  <c r="W19" i="6"/>
  <c r="Y23" i="8"/>
  <c r="Z19" i="6"/>
  <c r="AB19" i="6"/>
  <c r="W1" i="4"/>
  <c r="Z23" i="8"/>
  <c r="K19" i="6"/>
  <c r="T23" i="8"/>
  <c r="W23" i="8"/>
  <c r="S23" i="8"/>
  <c r="F21" i="4" l="1"/>
  <c r="AQ20" i="4"/>
  <c r="M23" i="8"/>
  <c r="AC23" i="8"/>
  <c r="R22" i="8"/>
  <c r="G28" i="8"/>
  <c r="AM21" i="8"/>
  <c r="AI21" i="8"/>
  <c r="AE21" i="8"/>
  <c r="AL21" i="8"/>
  <c r="AH21" i="8"/>
  <c r="AN21" i="8"/>
  <c r="AJ21" i="8"/>
  <c r="AF21" i="8"/>
  <c r="AK21" i="8"/>
  <c r="AG21" i="8"/>
  <c r="AO21" i="8"/>
  <c r="AQ25" i="8"/>
  <c r="H25" i="8"/>
  <c r="O25" i="8" s="1"/>
  <c r="F26" i="8"/>
  <c r="AI1" i="4"/>
  <c r="R17" i="6"/>
  <c r="AC18" i="6"/>
  <c r="M18" i="6"/>
  <c r="G23" i="6"/>
  <c r="AQ20" i="6"/>
  <c r="H20" i="6"/>
  <c r="O20" i="6" s="1"/>
  <c r="F21" i="6"/>
  <c r="AO16" i="6"/>
  <c r="AK16" i="6"/>
  <c r="AG16" i="6"/>
  <c r="AI16" i="6"/>
  <c r="AN16" i="6"/>
  <c r="AJ16" i="6"/>
  <c r="AF16" i="6"/>
  <c r="AE16" i="6"/>
  <c r="AL16" i="6"/>
  <c r="AH16" i="6"/>
  <c r="AM16" i="6"/>
  <c r="G21" i="4"/>
  <c r="A23" i="4"/>
  <c r="L23" i="8"/>
  <c r="L19" i="6"/>
  <c r="AA20" i="6"/>
  <c r="AB24" i="8"/>
  <c r="D18" i="4"/>
  <c r="AA24" i="8"/>
  <c r="U20" i="6"/>
  <c r="Y20" i="6"/>
  <c r="K24" i="8"/>
  <c r="W24" i="8"/>
  <c r="S24" i="8"/>
  <c r="X20" i="6"/>
  <c r="Z20" i="6"/>
  <c r="T20" i="6"/>
  <c r="Z24" i="8"/>
  <c r="W20" i="6"/>
  <c r="C18" i="4"/>
  <c r="V24" i="8"/>
  <c r="S20" i="6"/>
  <c r="U24" i="8"/>
  <c r="AB20" i="6"/>
  <c r="Y24" i="8"/>
  <c r="V20" i="6"/>
  <c r="X24" i="8"/>
  <c r="T24" i="8"/>
  <c r="K20" i="6"/>
  <c r="F22" i="4" l="1"/>
  <c r="AQ21" i="4"/>
  <c r="M24" i="8"/>
  <c r="R23" i="8"/>
  <c r="AC24" i="8"/>
  <c r="AQ26" i="8"/>
  <c r="H26" i="8"/>
  <c r="O26" i="8" s="1"/>
  <c r="F27" i="8"/>
  <c r="AL22" i="8"/>
  <c r="AH22" i="8"/>
  <c r="AO22" i="8"/>
  <c r="AK22" i="8"/>
  <c r="AG22" i="8"/>
  <c r="AM22" i="8"/>
  <c r="AI22" i="8"/>
  <c r="AE22" i="8"/>
  <c r="AJ22" i="8"/>
  <c r="AF22" i="8"/>
  <c r="AN22" i="8"/>
  <c r="G29" i="8"/>
  <c r="E18" i="4"/>
  <c r="T29" i="5"/>
  <c r="R18" i="6"/>
  <c r="AC19" i="6"/>
  <c r="M19" i="6"/>
  <c r="AQ21" i="6"/>
  <c r="H21" i="6"/>
  <c r="O21" i="6" s="1"/>
  <c r="F22" i="6"/>
  <c r="AO17" i="6"/>
  <c r="AK17" i="6"/>
  <c r="AG17" i="6"/>
  <c r="AE17" i="6"/>
  <c r="AN17" i="6"/>
  <c r="AJ17" i="6"/>
  <c r="AF17" i="6"/>
  <c r="AI17" i="6"/>
  <c r="AL17" i="6"/>
  <c r="AH17" i="6"/>
  <c r="AM17" i="6"/>
  <c r="G24" i="6"/>
  <c r="G22" i="4"/>
  <c r="B8" i="4"/>
  <c r="C8" i="4"/>
  <c r="B23" i="4"/>
  <c r="L24" i="8"/>
  <c r="L20" i="6"/>
  <c r="K25" i="8"/>
  <c r="Z25" i="8"/>
  <c r="Y25" i="8"/>
  <c r="X25" i="8"/>
  <c r="AB25" i="8"/>
  <c r="U21" i="6"/>
  <c r="Z21" i="6"/>
  <c r="W21" i="6"/>
  <c r="K21" i="6"/>
  <c r="X21" i="6"/>
  <c r="U25" i="8"/>
  <c r="AA21" i="6"/>
  <c r="Y21" i="6"/>
  <c r="AB21" i="6"/>
  <c r="S25" i="8"/>
  <c r="T21" i="6"/>
  <c r="V21" i="6"/>
  <c r="AA25" i="8"/>
  <c r="V25" i="8"/>
  <c r="W25" i="8"/>
  <c r="S21" i="6"/>
  <c r="T25" i="8"/>
  <c r="F23" i="4" l="1"/>
  <c r="AQ22" i="4"/>
  <c r="M25" i="8"/>
  <c r="AC25" i="8"/>
  <c r="R24" i="8"/>
  <c r="G30" i="8"/>
  <c r="AQ27" i="8"/>
  <c r="H27" i="8"/>
  <c r="O27" i="8" s="1"/>
  <c r="F28" i="8"/>
  <c r="AO23" i="8"/>
  <c r="AK23" i="8"/>
  <c r="AG23" i="8"/>
  <c r="AN23" i="8"/>
  <c r="AJ23" i="8"/>
  <c r="AF23" i="8"/>
  <c r="AL23" i="8"/>
  <c r="AH23" i="8"/>
  <c r="AI23" i="8"/>
  <c r="AE23" i="8"/>
  <c r="AM23" i="8"/>
  <c r="R19" i="6"/>
  <c r="AC20" i="6"/>
  <c r="M20" i="6"/>
  <c r="G25" i="6"/>
  <c r="AQ22" i="6"/>
  <c r="H22" i="6"/>
  <c r="O22" i="6" s="1"/>
  <c r="F23" i="6"/>
  <c r="AO18" i="6"/>
  <c r="AK18" i="6"/>
  <c r="AG18" i="6"/>
  <c r="AE18" i="6"/>
  <c r="AN18" i="6"/>
  <c r="AJ18" i="6"/>
  <c r="AF18" i="6"/>
  <c r="AI18" i="6"/>
  <c r="AL18" i="6"/>
  <c r="AH18" i="6"/>
  <c r="AM18" i="6"/>
  <c r="G23" i="4"/>
  <c r="G24" i="4" s="1"/>
  <c r="A24" i="4"/>
  <c r="L25" i="8"/>
  <c r="L21" i="6"/>
  <c r="AA26" i="8"/>
  <c r="D19" i="4"/>
  <c r="AB26" i="8"/>
  <c r="V22" i="6"/>
  <c r="V26" i="8"/>
  <c r="Y22" i="6"/>
  <c r="Z22" i="6"/>
  <c r="AA22" i="6"/>
  <c r="X22" i="6"/>
  <c r="U22" i="6"/>
  <c r="AB22" i="6"/>
  <c r="T26" i="8"/>
  <c r="T22" i="6"/>
  <c r="S22" i="6"/>
  <c r="W26" i="8"/>
  <c r="U26" i="8"/>
  <c r="W22" i="6"/>
  <c r="C19" i="4"/>
  <c r="X26" i="8"/>
  <c r="K26" i="8"/>
  <c r="S26" i="8"/>
  <c r="Z26" i="8"/>
  <c r="K22" i="6"/>
  <c r="Y26" i="8"/>
  <c r="X1" i="4"/>
  <c r="F24" i="4" l="1"/>
  <c r="AQ23" i="4"/>
  <c r="M26" i="8"/>
  <c r="AC26" i="8"/>
  <c r="R25" i="8"/>
  <c r="AN24" i="8"/>
  <c r="AJ24" i="8"/>
  <c r="AF24" i="8"/>
  <c r="AM24" i="8"/>
  <c r="AI24" i="8"/>
  <c r="AE24" i="8"/>
  <c r="AO24" i="8"/>
  <c r="AK24" i="8"/>
  <c r="AG24" i="8"/>
  <c r="AH24" i="8"/>
  <c r="AL24" i="8"/>
  <c r="H28" i="8"/>
  <c r="O28" i="8" s="1"/>
  <c r="AQ28" i="8"/>
  <c r="F29" i="8"/>
  <c r="G31" i="8"/>
  <c r="AJ1" i="4"/>
  <c r="E19" i="4"/>
  <c r="T30" i="5"/>
  <c r="R20" i="6"/>
  <c r="AC21" i="6"/>
  <c r="M21" i="6"/>
  <c r="AQ23" i="6"/>
  <c r="H23" i="6"/>
  <c r="O23" i="6" s="1"/>
  <c r="F24" i="6"/>
  <c r="G26" i="6"/>
  <c r="AO19" i="6"/>
  <c r="AK19" i="6"/>
  <c r="AG19" i="6"/>
  <c r="AM19" i="6"/>
  <c r="AE19" i="6"/>
  <c r="AN19" i="6"/>
  <c r="AJ19" i="6"/>
  <c r="AF19" i="6"/>
  <c r="AI19" i="6"/>
  <c r="AL19" i="6"/>
  <c r="AH19" i="6"/>
  <c r="B9" i="4"/>
  <c r="C9" i="4"/>
  <c r="B24" i="4"/>
  <c r="L26" i="8"/>
  <c r="L22" i="6"/>
  <c r="AB27" i="8"/>
  <c r="K23" i="6"/>
  <c r="V23" i="6"/>
  <c r="Y27" i="8"/>
  <c r="X27" i="8"/>
  <c r="K27" i="8"/>
  <c r="AB23" i="6"/>
  <c r="S23" i="6"/>
  <c r="W23" i="6"/>
  <c r="V27" i="8"/>
  <c r="Y23" i="6"/>
  <c r="T23" i="6"/>
  <c r="Z27" i="8"/>
  <c r="W27" i="8"/>
  <c r="U23" i="6"/>
  <c r="AA27" i="8"/>
  <c r="T27" i="8"/>
  <c r="X23" i="6"/>
  <c r="S27" i="8"/>
  <c r="Z23" i="6"/>
  <c r="AA23" i="6"/>
  <c r="U27" i="8"/>
  <c r="F25" i="4" l="1"/>
  <c r="AQ24" i="4"/>
  <c r="M27" i="8"/>
  <c r="AC27" i="8"/>
  <c r="R26" i="8"/>
  <c r="AM25" i="8"/>
  <c r="AI25" i="8"/>
  <c r="AE25" i="8"/>
  <c r="AL25" i="8"/>
  <c r="AH25" i="8"/>
  <c r="AN25" i="8"/>
  <c r="AJ25" i="8"/>
  <c r="AF25" i="8"/>
  <c r="AG25" i="8"/>
  <c r="AK25" i="8"/>
  <c r="AO25" i="8"/>
  <c r="G32" i="8"/>
  <c r="AQ29" i="8"/>
  <c r="H29" i="8"/>
  <c r="O29" i="8" s="1"/>
  <c r="F30" i="8"/>
  <c r="AC22" i="6"/>
  <c r="R21" i="6"/>
  <c r="M22" i="6"/>
  <c r="G27" i="6"/>
  <c r="AQ24" i="6"/>
  <c r="H24" i="6"/>
  <c r="O24" i="6" s="1"/>
  <c r="F25" i="6"/>
  <c r="AO20" i="6"/>
  <c r="AK20" i="6"/>
  <c r="AG20" i="6"/>
  <c r="AM20" i="6"/>
  <c r="AN20" i="6"/>
  <c r="AJ20" i="6"/>
  <c r="AF20" i="6"/>
  <c r="AE20" i="6"/>
  <c r="AL20" i="6"/>
  <c r="AH20" i="6"/>
  <c r="AI20" i="6"/>
  <c r="A25" i="4"/>
  <c r="G25" i="4"/>
  <c r="L27" i="8"/>
  <c r="L23" i="6"/>
  <c r="AB28" i="8"/>
  <c r="V28" i="8"/>
  <c r="Y24" i="6"/>
  <c r="Z24" i="6"/>
  <c r="W24" i="6"/>
  <c r="T24" i="6"/>
  <c r="AB24" i="6"/>
  <c r="K24" i="6"/>
  <c r="S24" i="6"/>
  <c r="AA24" i="6"/>
  <c r="T28" i="8"/>
  <c r="Z28" i="8"/>
  <c r="X28" i="8"/>
  <c r="D20" i="4"/>
  <c r="AA28" i="8"/>
  <c r="X24" i="6"/>
  <c r="S28" i="8"/>
  <c r="C20" i="4"/>
  <c r="K28" i="8"/>
  <c r="W28" i="8"/>
  <c r="V24" i="6"/>
  <c r="U24" i="6"/>
  <c r="Y28" i="8"/>
  <c r="Y1" i="4"/>
  <c r="U28" i="8"/>
  <c r="F26" i="4" l="1"/>
  <c r="AQ25" i="4"/>
  <c r="R27" i="8"/>
  <c r="AC28" i="8"/>
  <c r="M28" i="8"/>
  <c r="AQ30" i="8"/>
  <c r="H30" i="8"/>
  <c r="O30" i="8" s="1"/>
  <c r="F31" i="8"/>
  <c r="G33" i="8"/>
  <c r="AL26" i="8"/>
  <c r="AH26" i="8"/>
  <c r="AO26" i="8"/>
  <c r="AK26" i="8"/>
  <c r="AG26" i="8"/>
  <c r="AM26" i="8"/>
  <c r="AI26" i="8"/>
  <c r="AE26" i="8"/>
  <c r="AF26" i="8"/>
  <c r="AJ26" i="8"/>
  <c r="AN26" i="8"/>
  <c r="AK1" i="4"/>
  <c r="E20" i="4"/>
  <c r="T31" i="5"/>
  <c r="AC23" i="6"/>
  <c r="R22" i="6"/>
  <c r="M23" i="6"/>
  <c r="AO21" i="6"/>
  <c r="AK21" i="6"/>
  <c r="AG21" i="6"/>
  <c r="AM21" i="6"/>
  <c r="AN21" i="6"/>
  <c r="AJ21" i="6"/>
  <c r="AF21" i="6"/>
  <c r="AI21" i="6"/>
  <c r="AL21" i="6"/>
  <c r="AH21" i="6"/>
  <c r="AE21" i="6"/>
  <c r="AQ25" i="6"/>
  <c r="H25" i="6"/>
  <c r="O25" i="6" s="1"/>
  <c r="F26" i="6"/>
  <c r="G28" i="6"/>
  <c r="B10" i="4"/>
  <c r="C10" i="4"/>
  <c r="B25" i="4"/>
  <c r="L28" i="8"/>
  <c r="L24" i="6"/>
  <c r="T29" i="8"/>
  <c r="S25" i="6"/>
  <c r="W29" i="8"/>
  <c r="U29" i="8"/>
  <c r="V25" i="6"/>
  <c r="AA29" i="8"/>
  <c r="K29" i="8"/>
  <c r="S29" i="8"/>
  <c r="X29" i="8"/>
  <c r="U25" i="6"/>
  <c r="AB25" i="6"/>
  <c r="T25" i="6"/>
  <c r="Z25" i="6"/>
  <c r="K25" i="6"/>
  <c r="AA25" i="6"/>
  <c r="W25" i="6"/>
  <c r="AB29" i="8"/>
  <c r="X25" i="6"/>
  <c r="Z29" i="8"/>
  <c r="Y29" i="8"/>
  <c r="V29" i="8"/>
  <c r="Y25" i="6"/>
  <c r="M29" i="8" l="1"/>
  <c r="R28" i="8"/>
  <c r="AC29" i="8"/>
  <c r="G34" i="8"/>
  <c r="AM27" i="8"/>
  <c r="AI27" i="8"/>
  <c r="AE27" i="8"/>
  <c r="AL27" i="8"/>
  <c r="AH27" i="8"/>
  <c r="AN27" i="8"/>
  <c r="AJ27" i="8"/>
  <c r="AF27" i="8"/>
  <c r="AG27" i="8"/>
  <c r="AK27" i="8"/>
  <c r="AO27" i="8"/>
  <c r="AQ31" i="8"/>
  <c r="H31" i="8"/>
  <c r="O31" i="8" s="1"/>
  <c r="F32" i="8"/>
  <c r="M24" i="6"/>
  <c r="AC24" i="6"/>
  <c r="R23" i="6"/>
  <c r="G29" i="6"/>
  <c r="AN22" i="6"/>
  <c r="AJ22" i="6"/>
  <c r="AF22" i="6"/>
  <c r="AM22" i="6"/>
  <c r="AI22" i="6"/>
  <c r="AE22" i="6"/>
  <c r="AH22" i="6"/>
  <c r="AO22" i="6"/>
  <c r="AK22" i="6"/>
  <c r="AG22" i="6"/>
  <c r="AL22" i="6"/>
  <c r="AQ26" i="6"/>
  <c r="H26" i="6"/>
  <c r="O26" i="6" s="1"/>
  <c r="F27" i="6"/>
  <c r="A26" i="4"/>
  <c r="G26" i="4"/>
  <c r="AQ26" i="4" s="1"/>
  <c r="L29" i="8"/>
  <c r="L25" i="6"/>
  <c r="S30" i="8"/>
  <c r="Y30" i="8"/>
  <c r="C21" i="4"/>
  <c r="X26" i="6"/>
  <c r="S26" i="6"/>
  <c r="T26" i="6"/>
  <c r="W30" i="8"/>
  <c r="Z30" i="8"/>
  <c r="V30" i="8"/>
  <c r="K26" i="6"/>
  <c r="AA30" i="8"/>
  <c r="V26" i="6"/>
  <c r="AB30" i="8"/>
  <c r="K30" i="8"/>
  <c r="X30" i="8"/>
  <c r="W26" i="6"/>
  <c r="Y26" i="6"/>
  <c r="U26" i="6"/>
  <c r="D21" i="4"/>
  <c r="Z1" i="4"/>
  <c r="U30" i="8"/>
  <c r="AA26" i="6"/>
  <c r="T30" i="8"/>
  <c r="Z26" i="6"/>
  <c r="AB26" i="6"/>
  <c r="F27" i="4" l="1"/>
  <c r="AC30" i="8"/>
  <c r="R29" i="8"/>
  <c r="M30" i="8"/>
  <c r="H32" i="8"/>
  <c r="O32" i="8" s="1"/>
  <c r="AQ32" i="8"/>
  <c r="F33" i="8"/>
  <c r="AN28" i="8"/>
  <c r="AJ28" i="8"/>
  <c r="AF28" i="8"/>
  <c r="AM28" i="8"/>
  <c r="AI28" i="8"/>
  <c r="AE28" i="8"/>
  <c r="AO28" i="8"/>
  <c r="AK28" i="8"/>
  <c r="AG28" i="8"/>
  <c r="AH28" i="8"/>
  <c r="AL28" i="8"/>
  <c r="G35" i="8"/>
  <c r="E21" i="4"/>
  <c r="AL1" i="4"/>
  <c r="M25" i="6"/>
  <c r="AC25" i="6"/>
  <c r="R24" i="6"/>
  <c r="G30" i="6"/>
  <c r="AM23" i="6"/>
  <c r="AI23" i="6"/>
  <c r="AE23" i="6"/>
  <c r="AG23" i="6"/>
  <c r="AL23" i="6"/>
  <c r="AH23" i="6"/>
  <c r="AO23" i="6"/>
  <c r="AN23" i="6"/>
  <c r="AJ23" i="6"/>
  <c r="AF23" i="6"/>
  <c r="AK23" i="6"/>
  <c r="AQ27" i="6"/>
  <c r="H27" i="6"/>
  <c r="O27" i="6" s="1"/>
  <c r="F28" i="6"/>
  <c r="B26" i="4"/>
  <c r="T32" i="5"/>
  <c r="B11" i="4"/>
  <c r="C11" i="4"/>
  <c r="L30" i="8"/>
  <c r="L26" i="6"/>
  <c r="V27" i="6"/>
  <c r="AB27" i="6"/>
  <c r="W27" i="6"/>
  <c r="AB31" i="8"/>
  <c r="X27" i="6"/>
  <c r="Z31" i="8"/>
  <c r="U27" i="6"/>
  <c r="K27" i="6"/>
  <c r="AA27" i="6"/>
  <c r="V31" i="8"/>
  <c r="AA31" i="8"/>
  <c r="Y31" i="8"/>
  <c r="X31" i="8"/>
  <c r="T27" i="6"/>
  <c r="S31" i="8"/>
  <c r="W31" i="8"/>
  <c r="Y27" i="6"/>
  <c r="T31" i="8"/>
  <c r="Z27" i="6"/>
  <c r="S27" i="6"/>
  <c r="U31" i="8"/>
  <c r="K31" i="8"/>
  <c r="M31" i="8" l="1"/>
  <c r="AC31" i="8"/>
  <c r="R30" i="8"/>
  <c r="G36" i="8"/>
  <c r="AQ33" i="8"/>
  <c r="H33" i="8"/>
  <c r="O33" i="8" s="1"/>
  <c r="F34" i="8"/>
  <c r="AO29" i="8"/>
  <c r="AK29" i="8"/>
  <c r="AG29" i="8"/>
  <c r="AN29" i="8"/>
  <c r="AJ29" i="8"/>
  <c r="AF29" i="8"/>
  <c r="AL29" i="8"/>
  <c r="AH29" i="8"/>
  <c r="AI29" i="8"/>
  <c r="AE29" i="8"/>
  <c r="AM29" i="8"/>
  <c r="M26" i="6"/>
  <c r="AC26" i="6"/>
  <c r="R25" i="6"/>
  <c r="AL24" i="6"/>
  <c r="AH24" i="6"/>
  <c r="AJ24" i="6"/>
  <c r="AO24" i="6"/>
  <c r="AK24" i="6"/>
  <c r="AG24" i="6"/>
  <c r="AF24" i="6"/>
  <c r="AM24" i="6"/>
  <c r="AI24" i="6"/>
  <c r="AE24" i="6"/>
  <c r="AN24" i="6"/>
  <c r="AQ28" i="6"/>
  <c r="H28" i="6"/>
  <c r="O28" i="6" s="1"/>
  <c r="F29" i="6"/>
  <c r="G31" i="6"/>
  <c r="G27" i="4"/>
  <c r="L31" i="8"/>
  <c r="L27" i="6"/>
  <c r="T28" i="6"/>
  <c r="Z32" i="8"/>
  <c r="W28" i="6"/>
  <c r="AB32" i="8"/>
  <c r="X28" i="6"/>
  <c r="AA1" i="4"/>
  <c r="Y28" i="6"/>
  <c r="T32" i="8"/>
  <c r="AA32" i="8"/>
  <c r="S32" i="8"/>
  <c r="Y32" i="8"/>
  <c r="V28" i="6"/>
  <c r="Z28" i="6"/>
  <c r="S28" i="6"/>
  <c r="U28" i="6"/>
  <c r="W32" i="8"/>
  <c r="V32" i="8"/>
  <c r="K32" i="8"/>
  <c r="U32" i="8"/>
  <c r="AB28" i="6"/>
  <c r="AA28" i="6"/>
  <c r="X32" i="8"/>
  <c r="K28" i="6"/>
  <c r="AB1" i="4"/>
  <c r="F28" i="4" l="1"/>
  <c r="AQ27" i="4"/>
  <c r="M32" i="8"/>
  <c r="R31" i="8"/>
  <c r="AC32" i="8"/>
  <c r="AQ34" i="8"/>
  <c r="H34" i="8"/>
  <c r="O34" i="8" s="1"/>
  <c r="F35" i="8"/>
  <c r="AL30" i="8"/>
  <c r="AH30" i="8"/>
  <c r="AO30" i="8"/>
  <c r="AK30" i="8"/>
  <c r="AG30" i="8"/>
  <c r="AM30" i="8"/>
  <c r="AI30" i="8"/>
  <c r="AE30" i="8"/>
  <c r="AJ30" i="8"/>
  <c r="AF30" i="8"/>
  <c r="AN30" i="8"/>
  <c r="G37" i="8"/>
  <c r="AM1" i="4"/>
  <c r="R26" i="6"/>
  <c r="AC27" i="6"/>
  <c r="M27" i="6"/>
  <c r="AO25" i="6"/>
  <c r="AK25" i="6"/>
  <c r="AG25" i="6"/>
  <c r="AM25" i="6"/>
  <c r="AN25" i="6"/>
  <c r="AJ25" i="6"/>
  <c r="AF25" i="6"/>
  <c r="AI25" i="6"/>
  <c r="AL25" i="6"/>
  <c r="AH25" i="6"/>
  <c r="AE25" i="6"/>
  <c r="G32" i="6"/>
  <c r="AQ29" i="6"/>
  <c r="H29" i="6"/>
  <c r="O29" i="6" s="1"/>
  <c r="F30" i="6"/>
  <c r="M1" i="4"/>
  <c r="AN1" i="4"/>
  <c r="L32" i="8"/>
  <c r="L28" i="6"/>
  <c r="U29" i="6"/>
  <c r="S33" i="8"/>
  <c r="X29" i="6"/>
  <c r="S29" i="6"/>
  <c r="Z29" i="6"/>
  <c r="K33" i="8"/>
  <c r="K29" i="6"/>
  <c r="Y33" i="8"/>
  <c r="AA29" i="6"/>
  <c r="T33" i="8"/>
  <c r="AB33" i="8"/>
  <c r="U33" i="8"/>
  <c r="V29" i="6"/>
  <c r="X33" i="8"/>
  <c r="V33" i="8"/>
  <c r="Z33" i="8"/>
  <c r="W29" i="6"/>
  <c r="AB29" i="6"/>
  <c r="T29" i="6"/>
  <c r="Y29" i="6"/>
  <c r="W33" i="8"/>
  <c r="AA33" i="8"/>
  <c r="R32" i="8" l="1"/>
  <c r="AC33" i="8"/>
  <c r="M33" i="8"/>
  <c r="AM31" i="8"/>
  <c r="AI31" i="8"/>
  <c r="AE31" i="8"/>
  <c r="AL31" i="8"/>
  <c r="AH31" i="8"/>
  <c r="AN31" i="8"/>
  <c r="AJ31" i="8"/>
  <c r="AF31" i="8"/>
  <c r="AK31" i="8"/>
  <c r="AG31" i="8"/>
  <c r="AO31" i="8"/>
  <c r="G38" i="8"/>
  <c r="AQ35" i="8"/>
  <c r="H35" i="8"/>
  <c r="O35" i="8" s="1"/>
  <c r="F36" i="8"/>
  <c r="M28" i="6"/>
  <c r="AC28" i="6"/>
  <c r="R27" i="6"/>
  <c r="AQ30" i="6"/>
  <c r="H30" i="6"/>
  <c r="O30" i="6" s="1"/>
  <c r="F31" i="6"/>
  <c r="AN26" i="6"/>
  <c r="AJ26" i="6"/>
  <c r="AF26" i="6"/>
  <c r="AM26" i="6"/>
  <c r="AI26" i="6"/>
  <c r="AE26" i="6"/>
  <c r="AL26" i="6"/>
  <c r="AO26" i="6"/>
  <c r="AK26" i="6"/>
  <c r="AG26" i="6"/>
  <c r="AH26" i="6"/>
  <c r="G33" i="6"/>
  <c r="G28" i="4"/>
  <c r="F29" i="4" s="1"/>
  <c r="L33" i="8"/>
  <c r="L29" i="6"/>
  <c r="Y30" i="6"/>
  <c r="T34" i="8"/>
  <c r="U34" i="8"/>
  <c r="X34" i="8"/>
  <c r="K34" i="8"/>
  <c r="AA30" i="6"/>
  <c r="S34" i="8"/>
  <c r="K30" i="6"/>
  <c r="AA34" i="8"/>
  <c r="T30" i="6"/>
  <c r="W30" i="6"/>
  <c r="V30" i="6"/>
  <c r="U30" i="6"/>
  <c r="X30" i="6"/>
  <c r="Z30" i="6"/>
  <c r="S30" i="6"/>
  <c r="Z34" i="8"/>
  <c r="AB30" i="6"/>
  <c r="W34" i="8"/>
  <c r="AB34" i="8"/>
  <c r="Y34" i="8"/>
  <c r="V34" i="8"/>
  <c r="AQ28" i="4" l="1"/>
  <c r="M34" i="8"/>
  <c r="AC34" i="8"/>
  <c r="R33" i="8"/>
  <c r="AQ36" i="8"/>
  <c r="H36" i="8"/>
  <c r="O36" i="8" s="1"/>
  <c r="F37" i="8"/>
  <c r="AN32" i="8"/>
  <c r="AJ32" i="8"/>
  <c r="AF32" i="8"/>
  <c r="AM32" i="8"/>
  <c r="AI32" i="8"/>
  <c r="AE32" i="8"/>
  <c r="AO32" i="8"/>
  <c r="AK32" i="8"/>
  <c r="AG32" i="8"/>
  <c r="AL32" i="8"/>
  <c r="AH32" i="8"/>
  <c r="G39" i="8"/>
  <c r="M29" i="6"/>
  <c r="AC29" i="6"/>
  <c r="R28" i="6"/>
  <c r="AO27" i="6"/>
  <c r="AK27" i="6"/>
  <c r="AG27" i="6"/>
  <c r="AI27" i="6"/>
  <c r="AN27" i="6"/>
  <c r="AJ27" i="6"/>
  <c r="AF27" i="6"/>
  <c r="AE27" i="6"/>
  <c r="AL27" i="6"/>
  <c r="AH27" i="6"/>
  <c r="AM27" i="6"/>
  <c r="G34" i="6"/>
  <c r="AQ31" i="6"/>
  <c r="H31" i="6"/>
  <c r="O31" i="6" s="1"/>
  <c r="F32" i="6"/>
  <c r="G29" i="4"/>
  <c r="F30" i="4" s="1"/>
  <c r="L34" i="8"/>
  <c r="L30" i="6"/>
  <c r="Y31" i="6"/>
  <c r="Y35" i="8"/>
  <c r="AA35" i="8"/>
  <c r="Z31" i="6"/>
  <c r="X31" i="6"/>
  <c r="V35" i="8"/>
  <c r="K35" i="8"/>
  <c r="K31" i="6"/>
  <c r="AB35" i="8"/>
  <c r="V31" i="6"/>
  <c r="W35" i="8"/>
  <c r="T31" i="6"/>
  <c r="AB31" i="6"/>
  <c r="T35" i="8"/>
  <c r="U35" i="8"/>
  <c r="W31" i="6"/>
  <c r="Z35" i="8"/>
  <c r="AA31" i="6"/>
  <c r="X35" i="8"/>
  <c r="S35" i="8"/>
  <c r="S31" i="6"/>
  <c r="U31" i="6"/>
  <c r="AQ29" i="4" l="1"/>
  <c r="AC35" i="8"/>
  <c r="R34" i="8"/>
  <c r="M35" i="8"/>
  <c r="G40" i="8"/>
  <c r="AO33" i="8"/>
  <c r="AK33" i="8"/>
  <c r="AG33" i="8"/>
  <c r="AN33" i="8"/>
  <c r="AJ33" i="8"/>
  <c r="AF33" i="8"/>
  <c r="AL33" i="8"/>
  <c r="AH33" i="8"/>
  <c r="AM33" i="8"/>
  <c r="AI33" i="8"/>
  <c r="AE33" i="8"/>
  <c r="AQ37" i="8"/>
  <c r="H37" i="8"/>
  <c r="O37" i="8" s="1"/>
  <c r="F38" i="8"/>
  <c r="M30" i="6"/>
  <c r="R29" i="6"/>
  <c r="AC30" i="6"/>
  <c r="AQ32" i="6"/>
  <c r="H32" i="6"/>
  <c r="O32" i="6" s="1"/>
  <c r="F33" i="6"/>
  <c r="AL28" i="6"/>
  <c r="AH28" i="6"/>
  <c r="AO28" i="6"/>
  <c r="AK28" i="6"/>
  <c r="AG28" i="6"/>
  <c r="AN28" i="6"/>
  <c r="AF28" i="6"/>
  <c r="AM28" i="6"/>
  <c r="AE28" i="6"/>
  <c r="AI28" i="6"/>
  <c r="AJ28" i="6"/>
  <c r="G35" i="6"/>
  <c r="G30" i="4"/>
  <c r="F31" i="4" s="1"/>
  <c r="L35" i="8"/>
  <c r="L31" i="6"/>
  <c r="K36" i="8"/>
  <c r="K32" i="6"/>
  <c r="AA32" i="6"/>
  <c r="Z36" i="8"/>
  <c r="U32" i="6"/>
  <c r="S32" i="6"/>
  <c r="Z32" i="6"/>
  <c r="W32" i="6"/>
  <c r="S36" i="8"/>
  <c r="Y36" i="8"/>
  <c r="X36" i="8"/>
  <c r="X32" i="6"/>
  <c r="T32" i="6"/>
  <c r="AB36" i="8"/>
  <c r="U36" i="8"/>
  <c r="Y32" i="6"/>
  <c r="V36" i="8"/>
  <c r="W36" i="8"/>
  <c r="V32" i="6"/>
  <c r="T36" i="8"/>
  <c r="AB32" i="6"/>
  <c r="AA36" i="8"/>
  <c r="AQ30" i="4" l="1"/>
  <c r="M36" i="8"/>
  <c r="R35" i="8"/>
  <c r="AC36" i="8"/>
  <c r="AQ38" i="8"/>
  <c r="H38" i="8"/>
  <c r="O38" i="8" s="1"/>
  <c r="F39" i="8"/>
  <c r="AL34" i="8"/>
  <c r="AH34" i="8"/>
  <c r="AO34" i="8"/>
  <c r="AK34" i="8"/>
  <c r="AG34" i="8"/>
  <c r="AM34" i="8"/>
  <c r="AI34" i="8"/>
  <c r="AE34" i="8"/>
  <c r="AN34" i="8"/>
  <c r="AJ34" i="8"/>
  <c r="AF34" i="8"/>
  <c r="G41" i="8"/>
  <c r="M31" i="6"/>
  <c r="R30" i="6"/>
  <c r="AC31" i="6"/>
  <c r="AQ33" i="6"/>
  <c r="H33" i="6"/>
  <c r="O33" i="6" s="1"/>
  <c r="F34" i="6"/>
  <c r="G36" i="6"/>
  <c r="AM29" i="6"/>
  <c r="AI29" i="6"/>
  <c r="AE29" i="6"/>
  <c r="AL29" i="6"/>
  <c r="AH29" i="6"/>
  <c r="AO29" i="6"/>
  <c r="AG29" i="6"/>
  <c r="AK29" i="6"/>
  <c r="AN29" i="6"/>
  <c r="AF29" i="6"/>
  <c r="AJ29" i="6"/>
  <c r="G31" i="4"/>
  <c r="F32" i="4" s="1"/>
  <c r="L36" i="8"/>
  <c r="L32" i="6"/>
  <c r="T37" i="8"/>
  <c r="AA37" i="8"/>
  <c r="S33" i="6"/>
  <c r="AA33" i="6"/>
  <c r="V33" i="6"/>
  <c r="AB33" i="6"/>
  <c r="X37" i="8"/>
  <c r="Y37" i="8"/>
  <c r="W33" i="6"/>
  <c r="Y33" i="6"/>
  <c r="U37" i="8"/>
  <c r="S37" i="8"/>
  <c r="V37" i="8"/>
  <c r="Z37" i="8"/>
  <c r="X33" i="6"/>
  <c r="W37" i="8"/>
  <c r="K33" i="6"/>
  <c r="T33" i="6"/>
  <c r="U33" i="6"/>
  <c r="AB37" i="8"/>
  <c r="K37" i="8"/>
  <c r="Z33" i="6"/>
  <c r="AQ31" i="4" l="1"/>
  <c r="M37" i="8"/>
  <c r="R36" i="8"/>
  <c r="AC37" i="8"/>
  <c r="G42" i="8"/>
  <c r="AQ39" i="8"/>
  <c r="H39" i="8"/>
  <c r="O39" i="8" s="1"/>
  <c r="F40" i="8"/>
  <c r="AM35" i="8"/>
  <c r="AI35" i="8"/>
  <c r="AE35" i="8"/>
  <c r="AL35" i="8"/>
  <c r="AH35" i="8"/>
  <c r="AN35" i="8"/>
  <c r="AJ35" i="8"/>
  <c r="AF35" i="8"/>
  <c r="AO35" i="8"/>
  <c r="AK35" i="8"/>
  <c r="AG35" i="8"/>
  <c r="M32" i="6"/>
  <c r="AC32" i="6"/>
  <c r="R31" i="6"/>
  <c r="AN30" i="6"/>
  <c r="AJ30" i="6"/>
  <c r="AF30" i="6"/>
  <c r="AM30" i="6"/>
  <c r="AI30" i="6"/>
  <c r="AE30" i="6"/>
  <c r="AH30" i="6"/>
  <c r="AO30" i="6"/>
  <c r="AG30" i="6"/>
  <c r="AK30" i="6"/>
  <c r="AL30" i="6"/>
  <c r="G37" i="6"/>
  <c r="H34" i="6"/>
  <c r="O34" i="6" s="1"/>
  <c r="AQ34" i="6"/>
  <c r="F35" i="6"/>
  <c r="G32" i="4"/>
  <c r="F33" i="4" s="1"/>
  <c r="L37" i="8"/>
  <c r="L33" i="6"/>
  <c r="K38" i="8"/>
  <c r="AA38" i="8"/>
  <c r="T34" i="6"/>
  <c r="AB38" i="8"/>
  <c r="W38" i="8"/>
  <c r="AA34" i="6"/>
  <c r="Z38" i="8"/>
  <c r="Z34" i="6"/>
  <c r="S34" i="6"/>
  <c r="AB34" i="6"/>
  <c r="W34" i="6"/>
  <c r="Y34" i="6"/>
  <c r="V38" i="8"/>
  <c r="V34" i="6"/>
  <c r="U34" i="6"/>
  <c r="Y38" i="8"/>
  <c r="T38" i="8"/>
  <c r="X34" i="6"/>
  <c r="S38" i="8"/>
  <c r="K34" i="6"/>
  <c r="U38" i="8"/>
  <c r="X38" i="8"/>
  <c r="AQ32" i="4" l="1"/>
  <c r="M38" i="8"/>
  <c r="AC38" i="8"/>
  <c r="R37" i="8"/>
  <c r="AN36" i="8"/>
  <c r="AJ36" i="8"/>
  <c r="AF36" i="8"/>
  <c r="AM36" i="8"/>
  <c r="AI36" i="8"/>
  <c r="AE36" i="8"/>
  <c r="AO36" i="8"/>
  <c r="AK36" i="8"/>
  <c r="AG36" i="8"/>
  <c r="AL36" i="8"/>
  <c r="AH36" i="8"/>
  <c r="H40" i="8"/>
  <c r="O40" i="8" s="1"/>
  <c r="AQ40" i="8"/>
  <c r="F41" i="8"/>
  <c r="G43" i="8"/>
  <c r="AC33" i="6"/>
  <c r="R32" i="6"/>
  <c r="M33" i="6"/>
  <c r="H35" i="6"/>
  <c r="O35" i="6" s="1"/>
  <c r="AQ35" i="6"/>
  <c r="F36" i="6"/>
  <c r="AO31" i="6"/>
  <c r="AK31" i="6"/>
  <c r="AG31" i="6"/>
  <c r="AN31" i="6"/>
  <c r="AJ31" i="6"/>
  <c r="AF31" i="6"/>
  <c r="AI31" i="6"/>
  <c r="AH31" i="6"/>
  <c r="AM31" i="6"/>
  <c r="AL31" i="6"/>
  <c r="AE31" i="6"/>
  <c r="G38" i="6"/>
  <c r="G33" i="4"/>
  <c r="F34" i="4" s="1"/>
  <c r="L38" i="8"/>
  <c r="L34" i="6"/>
  <c r="W39" i="8"/>
  <c r="V35" i="6"/>
  <c r="X39" i="8"/>
  <c r="X35" i="6"/>
  <c r="K35" i="6"/>
  <c r="Z39" i="8"/>
  <c r="S35" i="6"/>
  <c r="AB35" i="6"/>
  <c r="S39" i="8"/>
  <c r="V39" i="8"/>
  <c r="U39" i="8"/>
  <c r="W35" i="6"/>
  <c r="Z35" i="6"/>
  <c r="T39" i="8"/>
  <c r="K39" i="8"/>
  <c r="Y35" i="6"/>
  <c r="AA39" i="8"/>
  <c r="U35" i="6"/>
  <c r="AA35" i="6"/>
  <c r="Y39" i="8"/>
  <c r="T35" i="6"/>
  <c r="AB39" i="8"/>
  <c r="AQ33" i="4" l="1"/>
  <c r="M39" i="8"/>
  <c r="AC39" i="8"/>
  <c r="R38" i="8"/>
  <c r="G44" i="8"/>
  <c r="AO37" i="8"/>
  <c r="AK37" i="8"/>
  <c r="AG37" i="8"/>
  <c r="AN37" i="8"/>
  <c r="AJ37" i="8"/>
  <c r="AF37" i="8"/>
  <c r="AL37" i="8"/>
  <c r="AH37" i="8"/>
  <c r="AM37" i="8"/>
  <c r="AE37" i="8"/>
  <c r="AI37" i="8"/>
  <c r="AQ41" i="8"/>
  <c r="H41" i="8"/>
  <c r="O41" i="8" s="1"/>
  <c r="F42" i="8"/>
  <c r="R33" i="6"/>
  <c r="AC34" i="6"/>
  <c r="M34" i="6"/>
  <c r="AQ36" i="6"/>
  <c r="H36" i="6"/>
  <c r="O36" i="6" s="1"/>
  <c r="F37" i="6"/>
  <c r="AL32" i="6"/>
  <c r="AH32" i="6"/>
  <c r="AO32" i="6"/>
  <c r="AK32" i="6"/>
  <c r="AG32" i="6"/>
  <c r="AJ32" i="6"/>
  <c r="AN32" i="6"/>
  <c r="AI32" i="6"/>
  <c r="AF32" i="6"/>
  <c r="AM32" i="6"/>
  <c r="AE32" i="6"/>
  <c r="G39" i="6"/>
  <c r="G34" i="4"/>
  <c r="F35" i="4" s="1"/>
  <c r="L39" i="8"/>
  <c r="L35" i="6"/>
  <c r="X40" i="8"/>
  <c r="W36" i="6"/>
  <c r="K40" i="8"/>
  <c r="Y36" i="6"/>
  <c r="W40" i="8"/>
  <c r="S36" i="6"/>
  <c r="V36" i="6"/>
  <c r="AA40" i="8"/>
  <c r="Z40" i="8"/>
  <c r="T36" i="6"/>
  <c r="AB40" i="8"/>
  <c r="Z36" i="6"/>
  <c r="X36" i="6"/>
  <c r="V40" i="8"/>
  <c r="S40" i="8"/>
  <c r="AA36" i="6"/>
  <c r="T40" i="8"/>
  <c r="U36" i="6"/>
  <c r="K36" i="6"/>
  <c r="AB36" i="6"/>
  <c r="U40" i="8"/>
  <c r="Y40" i="8"/>
  <c r="AQ34" i="4" l="1"/>
  <c r="M40" i="8"/>
  <c r="R39" i="8"/>
  <c r="AC40" i="8"/>
  <c r="AQ42" i="8"/>
  <c r="H42" i="8"/>
  <c r="O42" i="8" s="1"/>
  <c r="F43" i="8"/>
  <c r="AL38" i="8"/>
  <c r="AH38" i="8"/>
  <c r="AO38" i="8"/>
  <c r="AK38" i="8"/>
  <c r="AG38" i="8"/>
  <c r="AM38" i="8"/>
  <c r="AI38" i="8"/>
  <c r="AE38" i="8"/>
  <c r="AN38" i="8"/>
  <c r="AJ38" i="8"/>
  <c r="AF38" i="8"/>
  <c r="G45" i="8"/>
  <c r="R34" i="6"/>
  <c r="AC35" i="6"/>
  <c r="M35" i="6"/>
  <c r="AQ37" i="6"/>
  <c r="H37" i="6"/>
  <c r="O37" i="6" s="1"/>
  <c r="F38" i="6"/>
  <c r="G40" i="6"/>
  <c r="AM33" i="6"/>
  <c r="AI33" i="6"/>
  <c r="AE33" i="6"/>
  <c r="AL33" i="6"/>
  <c r="AH33" i="6"/>
  <c r="AK33" i="6"/>
  <c r="AG33" i="6"/>
  <c r="AJ33" i="6"/>
  <c r="AN33" i="6"/>
  <c r="AF33" i="6"/>
  <c r="AO33" i="6"/>
  <c r="G35" i="4"/>
  <c r="F36" i="4" s="1"/>
  <c r="L40" i="8"/>
  <c r="L36" i="6"/>
  <c r="W41" i="8"/>
  <c r="K41" i="8"/>
  <c r="V41" i="8"/>
  <c r="Z37" i="6"/>
  <c r="Y41" i="8"/>
  <c r="T37" i="6"/>
  <c r="V37" i="6"/>
  <c r="U37" i="6"/>
  <c r="W37" i="6"/>
  <c r="X37" i="6"/>
  <c r="AB41" i="8"/>
  <c r="K37" i="6"/>
  <c r="Y37" i="6"/>
  <c r="AA41" i="8"/>
  <c r="Z41" i="8"/>
  <c r="X41" i="8"/>
  <c r="U41" i="8"/>
  <c r="S37" i="6"/>
  <c r="AB37" i="6"/>
  <c r="S41" i="8"/>
  <c r="T41" i="8"/>
  <c r="AA37" i="6"/>
  <c r="AQ35" i="4" l="1"/>
  <c r="R40" i="8"/>
  <c r="AC41" i="8"/>
  <c r="M41" i="8"/>
  <c r="AM39" i="8"/>
  <c r="AI39" i="8"/>
  <c r="AE39" i="8"/>
  <c r="AL39" i="8"/>
  <c r="AH39" i="8"/>
  <c r="AN39" i="8"/>
  <c r="AJ39" i="8"/>
  <c r="AF39" i="8"/>
  <c r="AO39" i="8"/>
  <c r="AK39" i="8"/>
  <c r="AG39" i="8"/>
  <c r="AQ43" i="8"/>
  <c r="H43" i="8"/>
  <c r="O43" i="8" s="1"/>
  <c r="F44" i="8"/>
  <c r="G46" i="8"/>
  <c r="M36" i="6"/>
  <c r="AC36" i="6"/>
  <c r="R35" i="6"/>
  <c r="G41" i="6"/>
  <c r="AN34" i="6"/>
  <c r="AJ34" i="6"/>
  <c r="AF34" i="6"/>
  <c r="AM34" i="6"/>
  <c r="AI34" i="6"/>
  <c r="AE34" i="6"/>
  <c r="AL34" i="6"/>
  <c r="AK34" i="6"/>
  <c r="AO34" i="6"/>
  <c r="AG34" i="6"/>
  <c r="AH34" i="6"/>
  <c r="AQ38" i="6"/>
  <c r="H38" i="6"/>
  <c r="O38" i="6" s="1"/>
  <c r="F39" i="6"/>
  <c r="G36" i="4"/>
  <c r="F37" i="4" s="1"/>
  <c r="L41" i="8"/>
  <c r="L37" i="6"/>
  <c r="AA38" i="6"/>
  <c r="W38" i="6"/>
  <c r="V42" i="8"/>
  <c r="X38" i="6"/>
  <c r="S42" i="8"/>
  <c r="Z38" i="6"/>
  <c r="S38" i="6"/>
  <c r="K38" i="6"/>
  <c r="Z42" i="8"/>
  <c r="Y42" i="8"/>
  <c r="W42" i="8"/>
  <c r="U38" i="6"/>
  <c r="T38" i="6"/>
  <c r="AB42" i="8"/>
  <c r="Y38" i="6"/>
  <c r="AA42" i="8"/>
  <c r="T42" i="8"/>
  <c r="K42" i="8"/>
  <c r="U42" i="8"/>
  <c r="AB38" i="6"/>
  <c r="V38" i="6"/>
  <c r="X42" i="8"/>
  <c r="AQ36" i="4" l="1"/>
  <c r="M42" i="8"/>
  <c r="AC42" i="8"/>
  <c r="R41" i="8"/>
  <c r="G47" i="8"/>
  <c r="AN40" i="8"/>
  <c r="AJ40" i="8"/>
  <c r="AF40" i="8"/>
  <c r="AM40" i="8"/>
  <c r="AI40" i="8"/>
  <c r="AE40" i="8"/>
  <c r="AO40" i="8"/>
  <c r="AK40" i="8"/>
  <c r="AG40" i="8"/>
  <c r="AL40" i="8"/>
  <c r="AH40" i="8"/>
  <c r="H44" i="8"/>
  <c r="O44" i="8" s="1"/>
  <c r="AQ44" i="8"/>
  <c r="F45" i="8"/>
  <c r="M37" i="6"/>
  <c r="AC37" i="6"/>
  <c r="R36" i="6"/>
  <c r="AQ39" i="6"/>
  <c r="H39" i="6"/>
  <c r="O39" i="6" s="1"/>
  <c r="F40" i="6"/>
  <c r="AO35" i="6"/>
  <c r="AK35" i="6"/>
  <c r="AG35" i="6"/>
  <c r="AN35" i="6"/>
  <c r="AJ35" i="6"/>
  <c r="AF35" i="6"/>
  <c r="AM35" i="6"/>
  <c r="AE35" i="6"/>
  <c r="AL35" i="6"/>
  <c r="AH35" i="6"/>
  <c r="AI35" i="6"/>
  <c r="G42" i="6"/>
  <c r="G37" i="4"/>
  <c r="F38" i="4" s="1"/>
  <c r="L42" i="8"/>
  <c r="L38" i="6"/>
  <c r="U43" i="8"/>
  <c r="AB43" i="8"/>
  <c r="X39" i="6"/>
  <c r="X43" i="8"/>
  <c r="AA43" i="8"/>
  <c r="K39" i="6"/>
  <c r="Z43" i="8"/>
  <c r="Z39" i="6"/>
  <c r="Y39" i="6"/>
  <c r="T43" i="8"/>
  <c r="Y43" i="8"/>
  <c r="U39" i="6"/>
  <c r="T39" i="6"/>
  <c r="V43" i="8"/>
  <c r="V39" i="6"/>
  <c r="K43" i="8"/>
  <c r="AB39" i="6"/>
  <c r="W43" i="8"/>
  <c r="AA39" i="6"/>
  <c r="W39" i="6"/>
  <c r="S43" i="8"/>
  <c r="S39" i="6"/>
  <c r="AQ37" i="4" l="1"/>
  <c r="AC43" i="8"/>
  <c r="R42" i="8"/>
  <c r="M43" i="8"/>
  <c r="AO41" i="8"/>
  <c r="AK41" i="8"/>
  <c r="AG41" i="8"/>
  <c r="AN41" i="8"/>
  <c r="AJ41" i="8"/>
  <c r="AF41" i="8"/>
  <c r="AL41" i="8"/>
  <c r="AH41" i="8"/>
  <c r="AE41" i="8"/>
  <c r="AM41" i="8"/>
  <c r="AI41" i="8"/>
  <c r="AQ45" i="8"/>
  <c r="H45" i="8"/>
  <c r="O45" i="8" s="1"/>
  <c r="F46" i="8"/>
  <c r="G48" i="8"/>
  <c r="R37" i="6"/>
  <c r="AC38" i="6"/>
  <c r="M38" i="6"/>
  <c r="G43" i="6"/>
  <c r="AL36" i="6"/>
  <c r="AH36" i="6"/>
  <c r="AO36" i="6"/>
  <c r="AK36" i="6"/>
  <c r="AG36" i="6"/>
  <c r="AN36" i="6"/>
  <c r="AF36" i="6"/>
  <c r="AM36" i="6"/>
  <c r="AE36" i="6"/>
  <c r="AJ36" i="6"/>
  <c r="AI36" i="6"/>
  <c r="AQ40" i="6"/>
  <c r="H40" i="6"/>
  <c r="O40" i="6" s="1"/>
  <c r="F41" i="6"/>
  <c r="G38" i="4"/>
  <c r="F39" i="4" s="1"/>
  <c r="L43" i="8"/>
  <c r="L39" i="6"/>
  <c r="S40" i="6"/>
  <c r="AA40" i="6"/>
  <c r="S44" i="8"/>
  <c r="Z40" i="6"/>
  <c r="W40" i="6"/>
  <c r="T40" i="6"/>
  <c r="K44" i="8"/>
  <c r="AB40" i="6"/>
  <c r="AA44" i="8"/>
  <c r="AB44" i="8"/>
  <c r="X40" i="6"/>
  <c r="T44" i="8"/>
  <c r="U44" i="8"/>
  <c r="Y44" i="8"/>
  <c r="Z44" i="8"/>
  <c r="W44" i="8"/>
  <c r="U40" i="6"/>
  <c r="Y40" i="6"/>
  <c r="V40" i="6"/>
  <c r="V44" i="8"/>
  <c r="K40" i="6"/>
  <c r="X44" i="8"/>
  <c r="AQ38" i="4" l="1"/>
  <c r="R43" i="8"/>
  <c r="AC44" i="8"/>
  <c r="M44" i="8"/>
  <c r="G49" i="8"/>
  <c r="AQ46" i="8"/>
  <c r="H46" i="8"/>
  <c r="O46" i="8" s="1"/>
  <c r="F47" i="8"/>
  <c r="AL42" i="8"/>
  <c r="AH42" i="8"/>
  <c r="AO42" i="8"/>
  <c r="AK42" i="8"/>
  <c r="AG42" i="8"/>
  <c r="AM42" i="8"/>
  <c r="AI42" i="8"/>
  <c r="AE42" i="8"/>
  <c r="AF42" i="8"/>
  <c r="AN42" i="8"/>
  <c r="AJ42" i="8"/>
  <c r="R38" i="6"/>
  <c r="AC39" i="6"/>
  <c r="M39" i="6"/>
  <c r="AQ41" i="6"/>
  <c r="H41" i="6"/>
  <c r="O41" i="6" s="1"/>
  <c r="F42" i="6"/>
  <c r="AM37" i="6"/>
  <c r="AI37" i="6"/>
  <c r="AE37" i="6"/>
  <c r="AL37" i="6"/>
  <c r="AH37" i="6"/>
  <c r="AO37" i="6"/>
  <c r="AG37" i="6"/>
  <c r="AN37" i="6"/>
  <c r="AF37" i="6"/>
  <c r="AJ37" i="6"/>
  <c r="AK37" i="6"/>
  <c r="G44" i="6"/>
  <c r="G39" i="4"/>
  <c r="F40" i="4" s="1"/>
  <c r="L44" i="8"/>
  <c r="L40" i="6"/>
  <c r="Y45" i="8"/>
  <c r="AA41" i="6"/>
  <c r="K45" i="8"/>
  <c r="T41" i="6"/>
  <c r="T45" i="8"/>
  <c r="K41" i="6"/>
  <c r="AB41" i="6"/>
  <c r="W45" i="8"/>
  <c r="Y41" i="6"/>
  <c r="X41" i="6"/>
  <c r="S41" i="6"/>
  <c r="W41" i="6"/>
  <c r="AA45" i="8"/>
  <c r="V41" i="6"/>
  <c r="Z41" i="6"/>
  <c r="AB45" i="8"/>
  <c r="X45" i="8"/>
  <c r="S45" i="8"/>
  <c r="Z45" i="8"/>
  <c r="U45" i="8"/>
  <c r="V45" i="8"/>
  <c r="U41" i="6"/>
  <c r="AQ39" i="4" l="1"/>
  <c r="M45" i="8"/>
  <c r="R44" i="8"/>
  <c r="AC45" i="8"/>
  <c r="AM43" i="8"/>
  <c r="AI43" i="8"/>
  <c r="AE43" i="8"/>
  <c r="AL43" i="8"/>
  <c r="AH43" i="8"/>
  <c r="AN43" i="8"/>
  <c r="AJ43" i="8"/>
  <c r="AF43" i="8"/>
  <c r="AG43" i="8"/>
  <c r="AO43" i="8"/>
  <c r="AK43" i="8"/>
  <c r="AQ47" i="8"/>
  <c r="H47" i="8"/>
  <c r="O47" i="8" s="1"/>
  <c r="F48" i="8"/>
  <c r="G50" i="8"/>
  <c r="AC40" i="6"/>
  <c r="R39" i="6"/>
  <c r="M40" i="6"/>
  <c r="G45" i="6"/>
  <c r="AN38" i="6"/>
  <c r="AJ38" i="6"/>
  <c r="AF38" i="6"/>
  <c r="AM38" i="6"/>
  <c r="AI38" i="6"/>
  <c r="AE38" i="6"/>
  <c r="AH38" i="6"/>
  <c r="AL38" i="6"/>
  <c r="AO38" i="6"/>
  <c r="AG38" i="6"/>
  <c r="AK38" i="6"/>
  <c r="H42" i="6"/>
  <c r="O42" i="6" s="1"/>
  <c r="AQ42" i="6"/>
  <c r="F43" i="6"/>
  <c r="G40" i="4"/>
  <c r="F41" i="4" s="1"/>
  <c r="L45" i="8"/>
  <c r="L41" i="6"/>
  <c r="S46" i="8"/>
  <c r="S42" i="6"/>
  <c r="W42" i="6"/>
  <c r="T42" i="6"/>
  <c r="K46" i="8"/>
  <c r="W46" i="8"/>
  <c r="Z46" i="8"/>
  <c r="AA42" i="6"/>
  <c r="V42" i="6"/>
  <c r="U42" i="6"/>
  <c r="K42" i="6"/>
  <c r="Y42" i="6"/>
  <c r="X46" i="8"/>
  <c r="AB46" i="8"/>
  <c r="X42" i="6"/>
  <c r="V46" i="8"/>
  <c r="Y46" i="8"/>
  <c r="Z42" i="6"/>
  <c r="U46" i="8"/>
  <c r="AB42" i="6"/>
  <c r="T46" i="8"/>
  <c r="AA46" i="8"/>
  <c r="AQ40" i="4" l="1"/>
  <c r="AC46" i="8"/>
  <c r="R45" i="8"/>
  <c r="M46" i="8"/>
  <c r="AN44" i="8"/>
  <c r="AJ44" i="8"/>
  <c r="AF44" i="8"/>
  <c r="AM44" i="8"/>
  <c r="AI44" i="8"/>
  <c r="AE44" i="8"/>
  <c r="AO44" i="8"/>
  <c r="AK44" i="8"/>
  <c r="AG44" i="8"/>
  <c r="AH44" i="8"/>
  <c r="AL44" i="8"/>
  <c r="G51" i="8"/>
  <c r="H48" i="8"/>
  <c r="O48" i="8" s="1"/>
  <c r="AQ48" i="8"/>
  <c r="F49" i="8"/>
  <c r="M41" i="6"/>
  <c r="AC41" i="6"/>
  <c r="R40" i="6"/>
  <c r="H43" i="6"/>
  <c r="O43" i="6" s="1"/>
  <c r="AQ43" i="6"/>
  <c r="F44" i="6"/>
  <c r="AO39" i="6"/>
  <c r="AK39" i="6"/>
  <c r="AG39" i="6"/>
  <c r="AN39" i="6"/>
  <c r="AJ39" i="6"/>
  <c r="AF39" i="6"/>
  <c r="AI39" i="6"/>
  <c r="AE39" i="6"/>
  <c r="AH39" i="6"/>
  <c r="AM39" i="6"/>
  <c r="AL39" i="6"/>
  <c r="G46" i="6"/>
  <c r="G41" i="4"/>
  <c r="F42" i="4" s="1"/>
  <c r="L46" i="8"/>
  <c r="L42" i="6"/>
  <c r="AA47" i="8"/>
  <c r="X43" i="6"/>
  <c r="K47" i="8"/>
  <c r="S47" i="8"/>
  <c r="V47" i="8"/>
  <c r="K43" i="6"/>
  <c r="U43" i="6"/>
  <c r="AB43" i="6"/>
  <c r="W47" i="8"/>
  <c r="T47" i="8"/>
  <c r="U47" i="8"/>
  <c r="X47" i="8"/>
  <c r="AB47" i="8"/>
  <c r="Y47" i="8"/>
  <c r="V43" i="6"/>
  <c r="Z43" i="6"/>
  <c r="Z47" i="8"/>
  <c r="AA43" i="6"/>
  <c r="S43" i="6"/>
  <c r="Y43" i="6"/>
  <c r="T43" i="6"/>
  <c r="W43" i="6"/>
  <c r="AQ41" i="4" l="1"/>
  <c r="AC47" i="8"/>
  <c r="R46" i="8"/>
  <c r="M47" i="8"/>
  <c r="G52" i="8"/>
  <c r="AQ49" i="8"/>
  <c r="H49" i="8"/>
  <c r="O49" i="8" s="1"/>
  <c r="F50" i="8"/>
  <c r="AO45" i="8"/>
  <c r="AK45" i="8"/>
  <c r="AG45" i="8"/>
  <c r="AN45" i="8"/>
  <c r="AJ45" i="8"/>
  <c r="AF45" i="8"/>
  <c r="AL45" i="8"/>
  <c r="AH45" i="8"/>
  <c r="AI45" i="8"/>
  <c r="AE45" i="8"/>
  <c r="AM45" i="8"/>
  <c r="R41" i="6"/>
  <c r="AC42" i="6"/>
  <c r="M42" i="6"/>
  <c r="G47" i="6"/>
  <c r="AQ44" i="6"/>
  <c r="H44" i="6"/>
  <c r="O44" i="6" s="1"/>
  <c r="F45" i="6"/>
  <c r="AL40" i="6"/>
  <c r="AH40" i="6"/>
  <c r="AO40" i="6"/>
  <c r="AK40" i="6"/>
  <c r="AG40" i="6"/>
  <c r="AJ40" i="6"/>
  <c r="AI40" i="6"/>
  <c r="AF40" i="6"/>
  <c r="AM40" i="6"/>
  <c r="AE40" i="6"/>
  <c r="AN40" i="6"/>
  <c r="G42" i="4"/>
  <c r="F43" i="4" s="1"/>
  <c r="L47" i="8"/>
  <c r="L43" i="6"/>
  <c r="Z48" i="8"/>
  <c r="AB48" i="8"/>
  <c r="T44" i="6"/>
  <c r="AA48" i="8"/>
  <c r="X44" i="6"/>
  <c r="W48" i="8"/>
  <c r="W44" i="6"/>
  <c r="X48" i="8"/>
  <c r="U48" i="8"/>
  <c r="Y48" i="8"/>
  <c r="K48" i="8"/>
  <c r="AA44" i="6"/>
  <c r="AB44" i="6"/>
  <c r="U44" i="6"/>
  <c r="Y44" i="6"/>
  <c r="V44" i="6"/>
  <c r="Z44" i="6"/>
  <c r="K44" i="6"/>
  <c r="S44" i="6"/>
  <c r="S48" i="8"/>
  <c r="T48" i="8"/>
  <c r="V48" i="8"/>
  <c r="AQ42" i="4" l="1"/>
  <c r="R47" i="8"/>
  <c r="AC48" i="8"/>
  <c r="M48" i="8"/>
  <c r="AL46" i="8"/>
  <c r="AH46" i="8"/>
  <c r="AO46" i="8"/>
  <c r="AK46" i="8"/>
  <c r="AG46" i="8"/>
  <c r="AM46" i="8"/>
  <c r="AI46" i="8"/>
  <c r="AE46" i="8"/>
  <c r="AJ46" i="8"/>
  <c r="AF46" i="8"/>
  <c r="AN46" i="8"/>
  <c r="AQ50" i="8"/>
  <c r="H50" i="8"/>
  <c r="O50" i="8" s="1"/>
  <c r="F51" i="8"/>
  <c r="G53" i="8"/>
  <c r="R42" i="6"/>
  <c r="AC43" i="6"/>
  <c r="M43" i="6"/>
  <c r="AM41" i="6"/>
  <c r="AI41" i="6"/>
  <c r="AE41" i="6"/>
  <c r="AL41" i="6"/>
  <c r="AH41" i="6"/>
  <c r="AK41" i="6"/>
  <c r="AO41" i="6"/>
  <c r="AJ41" i="6"/>
  <c r="AN41" i="6"/>
  <c r="AF41" i="6"/>
  <c r="AG41" i="6"/>
  <c r="AQ45" i="6"/>
  <c r="H45" i="6"/>
  <c r="O45" i="6" s="1"/>
  <c r="F46" i="6"/>
  <c r="G48" i="6"/>
  <c r="G43" i="4"/>
  <c r="F44" i="4" s="1"/>
  <c r="L48" i="8"/>
  <c r="L44" i="6"/>
  <c r="U45" i="6"/>
  <c r="AB45" i="6"/>
  <c r="X45" i="6"/>
  <c r="AA49" i="8"/>
  <c r="Z49" i="8"/>
  <c r="X49" i="8"/>
  <c r="V49" i="8"/>
  <c r="Y45" i="6"/>
  <c r="W45" i="6"/>
  <c r="U49" i="8"/>
  <c r="Z45" i="6"/>
  <c r="AB49" i="8"/>
  <c r="W49" i="8"/>
  <c r="Y49" i="8"/>
  <c r="V45" i="6"/>
  <c r="S45" i="6"/>
  <c r="K45" i="6"/>
  <c r="S49" i="8"/>
  <c r="T49" i="8"/>
  <c r="T45" i="6"/>
  <c r="K49" i="8"/>
  <c r="AA45" i="6"/>
  <c r="AQ43" i="4" l="1"/>
  <c r="R48" i="8"/>
  <c r="AC49" i="8"/>
  <c r="M49" i="8"/>
  <c r="G54" i="8"/>
  <c r="AM47" i="8"/>
  <c r="AI47" i="8"/>
  <c r="AE47" i="8"/>
  <c r="AL47" i="8"/>
  <c r="AH47" i="8"/>
  <c r="AN47" i="8"/>
  <c r="AJ47" i="8"/>
  <c r="AF47" i="8"/>
  <c r="AK47" i="8"/>
  <c r="AG47" i="8"/>
  <c r="AO47" i="8"/>
  <c r="AQ51" i="8"/>
  <c r="H51" i="8"/>
  <c r="O51" i="8" s="1"/>
  <c r="F52" i="8"/>
  <c r="M44" i="6"/>
  <c r="AC44" i="6"/>
  <c r="R43" i="6"/>
  <c r="AQ46" i="6"/>
  <c r="H46" i="6"/>
  <c r="O46" i="6" s="1"/>
  <c r="F47" i="6"/>
  <c r="G49" i="6"/>
  <c r="AN42" i="6"/>
  <c r="AJ42" i="6"/>
  <c r="AF42" i="6"/>
  <c r="AM42" i="6"/>
  <c r="AI42" i="6"/>
  <c r="AE42" i="6"/>
  <c r="AL42" i="6"/>
  <c r="AH42" i="6"/>
  <c r="AK42" i="6"/>
  <c r="AO42" i="6"/>
  <c r="AG42" i="6"/>
  <c r="G44" i="4"/>
  <c r="F45" i="4" s="1"/>
  <c r="L49" i="8"/>
  <c r="L45" i="6"/>
  <c r="W46" i="6"/>
  <c r="AB50" i="8"/>
  <c r="S46" i="6"/>
  <c r="T50" i="8"/>
  <c r="V46" i="6"/>
  <c r="U46" i="6"/>
  <c r="K46" i="6"/>
  <c r="AA50" i="8"/>
  <c r="Z46" i="6"/>
  <c r="AB46" i="6"/>
  <c r="X46" i="6"/>
  <c r="V50" i="8"/>
  <c r="Z50" i="8"/>
  <c r="X50" i="8"/>
  <c r="S50" i="8"/>
  <c r="Y50" i="8"/>
  <c r="K50" i="8"/>
  <c r="U50" i="8"/>
  <c r="W50" i="8"/>
  <c r="Y46" i="6"/>
  <c r="T46" i="6"/>
  <c r="AA46" i="6"/>
  <c r="AQ44" i="4" l="1"/>
  <c r="AC50" i="8"/>
  <c r="R49" i="8"/>
  <c r="M50" i="8"/>
  <c r="AQ52" i="8"/>
  <c r="H52" i="8"/>
  <c r="O52" i="8" s="1"/>
  <c r="F53" i="8"/>
  <c r="AN48" i="8"/>
  <c r="AJ48" i="8"/>
  <c r="AF48" i="8"/>
  <c r="AM48" i="8"/>
  <c r="AI48" i="8"/>
  <c r="AE48" i="8"/>
  <c r="AO48" i="8"/>
  <c r="AK48" i="8"/>
  <c r="AG48" i="8"/>
  <c r="AL48" i="8"/>
  <c r="AH48" i="8"/>
  <c r="G55" i="8"/>
  <c r="AC45" i="6"/>
  <c r="R44" i="6"/>
  <c r="M45" i="6"/>
  <c r="AO43" i="6"/>
  <c r="AK43" i="6"/>
  <c r="AG43" i="6"/>
  <c r="AN43" i="6"/>
  <c r="AJ43" i="6"/>
  <c r="AF43" i="6"/>
  <c r="AM43" i="6"/>
  <c r="AE43" i="6"/>
  <c r="AL43" i="6"/>
  <c r="AI43" i="6"/>
  <c r="AH43" i="6"/>
  <c r="G50" i="6"/>
  <c r="AQ47" i="6"/>
  <c r="H47" i="6"/>
  <c r="O47" i="6" s="1"/>
  <c r="F48" i="6"/>
  <c r="G45" i="4"/>
  <c r="F46" i="4" s="1"/>
  <c r="L50" i="8"/>
  <c r="L46" i="6"/>
  <c r="Y47" i="6"/>
  <c r="AB51" i="8"/>
  <c r="V51" i="8"/>
  <c r="T47" i="6"/>
  <c r="U51" i="8"/>
  <c r="AA47" i="6"/>
  <c r="Z51" i="8"/>
  <c r="Y51" i="8"/>
  <c r="K47" i="6"/>
  <c r="K51" i="8"/>
  <c r="S47" i="6"/>
  <c r="T51" i="8"/>
  <c r="W51" i="8"/>
  <c r="X47" i="6"/>
  <c r="U47" i="6"/>
  <c r="Z47" i="6"/>
  <c r="AB47" i="6"/>
  <c r="W47" i="6"/>
  <c r="AA51" i="8"/>
  <c r="V47" i="6"/>
  <c r="X51" i="8"/>
  <c r="S51" i="8"/>
  <c r="AQ45" i="4" l="1"/>
  <c r="M51" i="8"/>
  <c r="AC51" i="8"/>
  <c r="R50" i="8"/>
  <c r="G56" i="8"/>
  <c r="AO49" i="8"/>
  <c r="AK49" i="8"/>
  <c r="AG49" i="8"/>
  <c r="AN49" i="8"/>
  <c r="AJ49" i="8"/>
  <c r="AF49" i="8"/>
  <c r="AL49" i="8"/>
  <c r="AH49" i="8"/>
  <c r="AM49" i="8"/>
  <c r="AI49" i="8"/>
  <c r="AE49" i="8"/>
  <c r="AQ53" i="8"/>
  <c r="H53" i="8"/>
  <c r="O53" i="8" s="1"/>
  <c r="F54" i="8"/>
  <c r="M46" i="6"/>
  <c r="R45" i="6"/>
  <c r="AC46" i="6"/>
  <c r="AQ48" i="6"/>
  <c r="H48" i="6"/>
  <c r="O48" i="6" s="1"/>
  <c r="F49" i="6"/>
  <c r="AL44" i="6"/>
  <c r="AH44" i="6"/>
  <c r="AO44" i="6"/>
  <c r="AK44" i="6"/>
  <c r="AG44" i="6"/>
  <c r="AN44" i="6"/>
  <c r="AF44" i="6"/>
  <c r="AM44" i="6"/>
  <c r="AE44" i="6"/>
  <c r="AI44" i="6"/>
  <c r="AJ44" i="6"/>
  <c r="G51" i="6"/>
  <c r="G46" i="4"/>
  <c r="F47" i="4" s="1"/>
  <c r="L51" i="8"/>
  <c r="L47" i="6"/>
  <c r="K48" i="6"/>
  <c r="K52" i="8"/>
  <c r="W52" i="8"/>
  <c r="T48" i="6"/>
  <c r="Y48" i="6"/>
  <c r="AB48" i="6"/>
  <c r="AA48" i="6"/>
  <c r="S52" i="8"/>
  <c r="V48" i="6"/>
  <c r="AB52" i="8"/>
  <c r="AA52" i="8"/>
  <c r="U48" i="6"/>
  <c r="Y52" i="8"/>
  <c r="X52" i="8"/>
  <c r="Z48" i="6"/>
  <c r="V52" i="8"/>
  <c r="W48" i="6"/>
  <c r="U52" i="8"/>
  <c r="T52" i="8"/>
  <c r="X48" i="6"/>
  <c r="Z52" i="8"/>
  <c r="S48" i="6"/>
  <c r="AQ46" i="4" l="1"/>
  <c r="R51" i="8"/>
  <c r="AC52" i="8"/>
  <c r="M52" i="8"/>
  <c r="AL50" i="8"/>
  <c r="AH50" i="8"/>
  <c r="AO50" i="8"/>
  <c r="AK50" i="8"/>
  <c r="AG50" i="8"/>
  <c r="AM50" i="8"/>
  <c r="AI50" i="8"/>
  <c r="AE50" i="8"/>
  <c r="AN50" i="8"/>
  <c r="AJ50" i="8"/>
  <c r="AF50" i="8"/>
  <c r="H54" i="8"/>
  <c r="O54" i="8" s="1"/>
  <c r="AQ54" i="8"/>
  <c r="F55" i="8"/>
  <c r="G57" i="8"/>
  <c r="R46" i="6"/>
  <c r="AO46" i="6" s="1"/>
  <c r="AC47" i="6"/>
  <c r="M47" i="6"/>
  <c r="AQ49" i="6"/>
  <c r="H49" i="6"/>
  <c r="O49" i="6" s="1"/>
  <c r="F50" i="6"/>
  <c r="AM45" i="6"/>
  <c r="AI45" i="6"/>
  <c r="AE45" i="6"/>
  <c r="AL45" i="6"/>
  <c r="AH45" i="6"/>
  <c r="AO45" i="6"/>
  <c r="AG45" i="6"/>
  <c r="AN45" i="6"/>
  <c r="AF45" i="6"/>
  <c r="AK45" i="6"/>
  <c r="AJ45" i="6"/>
  <c r="G52" i="6"/>
  <c r="G47" i="4"/>
  <c r="F48" i="4" s="1"/>
  <c r="L52" i="8"/>
  <c r="L48" i="6"/>
  <c r="AA49" i="6"/>
  <c r="U53" i="8"/>
  <c r="S53" i="8"/>
  <c r="Y53" i="8"/>
  <c r="W53" i="8"/>
  <c r="X49" i="6"/>
  <c r="T49" i="6"/>
  <c r="Z53" i="8"/>
  <c r="Z49" i="6"/>
  <c r="W49" i="6"/>
  <c r="AA53" i="8"/>
  <c r="X53" i="8"/>
  <c r="AB53" i="8"/>
  <c r="K49" i="6"/>
  <c r="Y49" i="6"/>
  <c r="S49" i="6"/>
  <c r="K53" i="8"/>
  <c r="T53" i="8"/>
  <c r="AB49" i="6"/>
  <c r="V49" i="6"/>
  <c r="U49" i="6"/>
  <c r="V53" i="8"/>
  <c r="AQ47" i="4" l="1"/>
  <c r="M53" i="8"/>
  <c r="AC53" i="8"/>
  <c r="R52" i="8"/>
  <c r="G58" i="8"/>
  <c r="H55" i="8"/>
  <c r="O55" i="8" s="1"/>
  <c r="AQ55" i="8"/>
  <c r="F56" i="8"/>
  <c r="AN51" i="8"/>
  <c r="AJ51" i="8"/>
  <c r="AF51" i="8"/>
  <c r="AK51" i="8"/>
  <c r="AE51" i="8"/>
  <c r="AO51" i="8"/>
  <c r="AI51" i="8"/>
  <c r="AL51" i="8"/>
  <c r="AG51" i="8"/>
  <c r="AM51" i="8"/>
  <c r="AH51" i="8"/>
  <c r="AC48" i="6"/>
  <c r="R47" i="6"/>
  <c r="M48" i="6"/>
  <c r="H50" i="6"/>
  <c r="O50" i="6" s="1"/>
  <c r="AQ50" i="6"/>
  <c r="F51" i="6"/>
  <c r="G53" i="6"/>
  <c r="AN46" i="6"/>
  <c r="AJ46" i="6"/>
  <c r="AF46" i="6"/>
  <c r="AM46" i="6"/>
  <c r="AI46" i="6"/>
  <c r="AE46" i="6"/>
  <c r="AH46" i="6"/>
  <c r="AG46" i="6"/>
  <c r="AL46" i="6"/>
  <c r="AK46" i="6"/>
  <c r="G48" i="4"/>
  <c r="F49" i="4" s="1"/>
  <c r="L53" i="8"/>
  <c r="L49" i="6"/>
  <c r="Z50" i="6"/>
  <c r="Z54" i="8"/>
  <c r="Y50" i="6"/>
  <c r="AB54" i="8"/>
  <c r="AA50" i="6"/>
  <c r="AB50" i="6"/>
  <c r="S54" i="8"/>
  <c r="U54" i="8"/>
  <c r="Y54" i="8"/>
  <c r="T54" i="8"/>
  <c r="X54" i="8"/>
  <c r="S50" i="6"/>
  <c r="K50" i="6"/>
  <c r="AA54" i="8"/>
  <c r="V50" i="6"/>
  <c r="W50" i="6"/>
  <c r="V54" i="8"/>
  <c r="K54" i="8"/>
  <c r="W54" i="8"/>
  <c r="T50" i="6"/>
  <c r="U50" i="6"/>
  <c r="X50" i="6"/>
  <c r="AQ48" i="4" l="1"/>
  <c r="AC54" i="8"/>
  <c r="R53" i="8"/>
  <c r="M54" i="8"/>
  <c r="AQ56" i="8"/>
  <c r="H56" i="8"/>
  <c r="O56" i="8" s="1"/>
  <c r="F57" i="8"/>
  <c r="AO52" i="8"/>
  <c r="AK52" i="8"/>
  <c r="AG52" i="8"/>
  <c r="AL52" i="8"/>
  <c r="AF52" i="8"/>
  <c r="AJ52" i="8"/>
  <c r="AE52" i="8"/>
  <c r="AM52" i="8"/>
  <c r="AH52" i="8"/>
  <c r="AI52" i="8"/>
  <c r="AN52" i="8"/>
  <c r="G59" i="8"/>
  <c r="AC49" i="6"/>
  <c r="R48" i="6"/>
  <c r="M49" i="6"/>
  <c r="G54" i="6"/>
  <c r="H51" i="6"/>
  <c r="O51" i="6" s="1"/>
  <c r="AQ51" i="6"/>
  <c r="F52" i="6"/>
  <c r="AO47" i="6"/>
  <c r="AK47" i="6"/>
  <c r="AG47" i="6"/>
  <c r="AN47" i="6"/>
  <c r="AJ47" i="6"/>
  <c r="AF47" i="6"/>
  <c r="AI47" i="6"/>
  <c r="AH47" i="6"/>
  <c r="AM47" i="6"/>
  <c r="AL47" i="6"/>
  <c r="AE47" i="6"/>
  <c r="G49" i="4"/>
  <c r="F50" i="4" s="1"/>
  <c r="L54" i="8"/>
  <c r="L50" i="6"/>
  <c r="K55" i="8"/>
  <c r="X55" i="8"/>
  <c r="X51" i="6"/>
  <c r="AB51" i="6"/>
  <c r="AA55" i="8"/>
  <c r="AB55" i="8"/>
  <c r="T51" i="6"/>
  <c r="W51" i="6"/>
  <c r="Y51" i="6"/>
  <c r="U51" i="6"/>
  <c r="AA51" i="6"/>
  <c r="V55" i="8"/>
  <c r="Z55" i="8"/>
  <c r="S51" i="6"/>
  <c r="V51" i="6"/>
  <c r="S55" i="8"/>
  <c r="K51" i="6"/>
  <c r="T55" i="8"/>
  <c r="U55" i="8"/>
  <c r="Z51" i="6"/>
  <c r="W55" i="8"/>
  <c r="Y55" i="8"/>
  <c r="AQ49" i="4" l="1"/>
  <c r="R54" i="8"/>
  <c r="AC55" i="8"/>
  <c r="M55" i="8"/>
  <c r="G60" i="8"/>
  <c r="AL53" i="8"/>
  <c r="AH53" i="8"/>
  <c r="AM53" i="8"/>
  <c r="AG53" i="8"/>
  <c r="AK53" i="8"/>
  <c r="AF53" i="8"/>
  <c r="AN53" i="8"/>
  <c r="AI53" i="8"/>
  <c r="AO53" i="8"/>
  <c r="AJ53" i="8"/>
  <c r="AE53" i="8"/>
  <c r="AQ57" i="8"/>
  <c r="H57" i="8"/>
  <c r="O57" i="8" s="1"/>
  <c r="F58" i="8"/>
  <c r="M50" i="6"/>
  <c r="R49" i="6"/>
  <c r="AC50" i="6"/>
  <c r="G55" i="6"/>
  <c r="AL48" i="6"/>
  <c r="AH48" i="6"/>
  <c r="AO48" i="6"/>
  <c r="AK48" i="6"/>
  <c r="AG48" i="6"/>
  <c r="AJ48" i="6"/>
  <c r="AI48" i="6"/>
  <c r="AF48" i="6"/>
  <c r="AM48" i="6"/>
  <c r="AE48" i="6"/>
  <c r="AN48" i="6"/>
  <c r="AQ52" i="6"/>
  <c r="H52" i="6"/>
  <c r="O52" i="6" s="1"/>
  <c r="F53" i="6"/>
  <c r="G50" i="4"/>
  <c r="F51" i="4" s="1"/>
  <c r="L55" i="8"/>
  <c r="L51" i="6"/>
  <c r="V56" i="8"/>
  <c r="T56" i="8"/>
  <c r="K56" i="8"/>
  <c r="Y56" i="8"/>
  <c r="AB52" i="6"/>
  <c r="S52" i="6"/>
  <c r="W52" i="6"/>
  <c r="U56" i="8"/>
  <c r="AB56" i="8"/>
  <c r="AA56" i="8"/>
  <c r="Z56" i="8"/>
  <c r="Z52" i="6"/>
  <c r="X52" i="6"/>
  <c r="X56" i="8"/>
  <c r="V52" i="6"/>
  <c r="S56" i="8"/>
  <c r="T52" i="6"/>
  <c r="Y52" i="6"/>
  <c r="AA52" i="6"/>
  <c r="U52" i="6"/>
  <c r="K52" i="6"/>
  <c r="W56" i="8"/>
  <c r="AQ50" i="4" l="1"/>
  <c r="R55" i="8"/>
  <c r="AC56" i="8"/>
  <c r="M56" i="8"/>
  <c r="AQ58" i="8"/>
  <c r="H58" i="8"/>
  <c r="O58" i="8" s="1"/>
  <c r="F59" i="8"/>
  <c r="AM54" i="8"/>
  <c r="AI54" i="8"/>
  <c r="AE54" i="8"/>
  <c r="AN54" i="8"/>
  <c r="AH54" i="8"/>
  <c r="AL54" i="8"/>
  <c r="AG54" i="8"/>
  <c r="AO54" i="8"/>
  <c r="AJ54" i="8"/>
  <c r="AK54" i="8"/>
  <c r="AF54" i="8"/>
  <c r="G61" i="8"/>
  <c r="R50" i="6"/>
  <c r="AC51" i="6"/>
  <c r="M51" i="6"/>
  <c r="AQ53" i="6"/>
  <c r="H53" i="6"/>
  <c r="O53" i="6" s="1"/>
  <c r="F54" i="6"/>
  <c r="G56" i="6"/>
  <c r="AM49" i="6"/>
  <c r="AI49" i="6"/>
  <c r="AE49" i="6"/>
  <c r="AL49" i="6"/>
  <c r="AH49" i="6"/>
  <c r="AK49" i="6"/>
  <c r="AO49" i="6"/>
  <c r="AJ49" i="6"/>
  <c r="AN49" i="6"/>
  <c r="AF49" i="6"/>
  <c r="AG49" i="6"/>
  <c r="G51" i="4"/>
  <c r="F52" i="4" s="1"/>
  <c r="L56" i="8"/>
  <c r="L52" i="6"/>
  <c r="S53" i="6"/>
  <c r="V53" i="6"/>
  <c r="Y57" i="8"/>
  <c r="Z57" i="8"/>
  <c r="AB53" i="6"/>
  <c r="W57" i="8"/>
  <c r="W53" i="6"/>
  <c r="T57" i="8"/>
  <c r="AA57" i="8"/>
  <c r="K53" i="6"/>
  <c r="U53" i="6"/>
  <c r="V57" i="8"/>
  <c r="T53" i="6"/>
  <c r="X53" i="6"/>
  <c r="X57" i="8"/>
  <c r="K57" i="8"/>
  <c r="Y53" i="6"/>
  <c r="Z53" i="6"/>
  <c r="S57" i="8"/>
  <c r="AA53" i="6"/>
  <c r="U57" i="8"/>
  <c r="AB57" i="8"/>
  <c r="AQ51" i="4" l="1"/>
  <c r="AC57" i="8"/>
  <c r="R56" i="8"/>
  <c r="M57" i="8"/>
  <c r="H59" i="8"/>
  <c r="O59" i="8" s="1"/>
  <c r="AQ59" i="8"/>
  <c r="F60" i="8"/>
  <c r="G62" i="8"/>
  <c r="AN55" i="8"/>
  <c r="AJ55" i="8"/>
  <c r="AF55" i="8"/>
  <c r="AO55" i="8"/>
  <c r="AI55" i="8"/>
  <c r="AM55" i="8"/>
  <c r="AH55" i="8"/>
  <c r="AK55" i="8"/>
  <c r="AE55" i="8"/>
  <c r="AL55" i="8"/>
  <c r="AG55" i="8"/>
  <c r="M52" i="6"/>
  <c r="AC52" i="6"/>
  <c r="R51" i="6"/>
  <c r="G57" i="6"/>
  <c r="AQ54" i="6"/>
  <c r="H54" i="6"/>
  <c r="O54" i="6" s="1"/>
  <c r="F55" i="6"/>
  <c r="AN50" i="6"/>
  <c r="AJ50" i="6"/>
  <c r="AF50" i="6"/>
  <c r="AM50" i="6"/>
  <c r="AI50" i="6"/>
  <c r="AE50" i="6"/>
  <c r="AL50" i="6"/>
  <c r="AH50" i="6"/>
  <c r="AK50" i="6"/>
  <c r="AO50" i="6"/>
  <c r="AG50" i="6"/>
  <c r="G52" i="4"/>
  <c r="F53" i="4" s="1"/>
  <c r="L57" i="8"/>
  <c r="L53" i="6"/>
  <c r="V54" i="6"/>
  <c r="S54" i="6"/>
  <c r="AB58" i="8"/>
  <c r="U54" i="6"/>
  <c r="S58" i="8"/>
  <c r="T58" i="8"/>
  <c r="Y58" i="8"/>
  <c r="X58" i="8"/>
  <c r="W58" i="8"/>
  <c r="Z58" i="8"/>
  <c r="Y54" i="6"/>
  <c r="K54" i="6"/>
  <c r="T54" i="6"/>
  <c r="W54" i="6"/>
  <c r="K58" i="8"/>
  <c r="Z54" i="6"/>
  <c r="U58" i="8"/>
  <c r="V58" i="8"/>
  <c r="AA54" i="6"/>
  <c r="AB54" i="6"/>
  <c r="X54" i="6"/>
  <c r="AA58" i="8"/>
  <c r="AQ52" i="4" l="1"/>
  <c r="AC58" i="8"/>
  <c r="R57" i="8"/>
  <c r="M58" i="8"/>
  <c r="AO56" i="8"/>
  <c r="AK56" i="8"/>
  <c r="AG56" i="8"/>
  <c r="AJ56" i="8"/>
  <c r="AE56" i="8"/>
  <c r="AN56" i="8"/>
  <c r="AI56" i="8"/>
  <c r="AL56" i="8"/>
  <c r="AF56" i="8"/>
  <c r="AM56" i="8"/>
  <c r="AH56" i="8"/>
  <c r="G63" i="8"/>
  <c r="H60" i="8"/>
  <c r="O60" i="8" s="1"/>
  <c r="AQ60" i="8"/>
  <c r="F61" i="8"/>
  <c r="AC53" i="6"/>
  <c r="R52" i="6"/>
  <c r="M53" i="6"/>
  <c r="AO51" i="6"/>
  <c r="AK51" i="6"/>
  <c r="AG51" i="6"/>
  <c r="AN51" i="6"/>
  <c r="AJ51" i="6"/>
  <c r="AF51" i="6"/>
  <c r="AM51" i="6"/>
  <c r="AE51" i="6"/>
  <c r="AL51" i="6"/>
  <c r="AH51" i="6"/>
  <c r="AI51" i="6"/>
  <c r="AQ55" i="6"/>
  <c r="H55" i="6"/>
  <c r="O55" i="6" s="1"/>
  <c r="F56" i="6"/>
  <c r="G58" i="6"/>
  <c r="G53" i="4"/>
  <c r="F54" i="4" s="1"/>
  <c r="L58" i="8"/>
  <c r="L54" i="6"/>
  <c r="U55" i="6"/>
  <c r="AB55" i="6"/>
  <c r="AA55" i="6"/>
  <c r="V59" i="8"/>
  <c r="AB59" i="8"/>
  <c r="S55" i="6"/>
  <c r="V55" i="6"/>
  <c r="Z59" i="8"/>
  <c r="Y59" i="8"/>
  <c r="K59" i="8"/>
  <c r="T59" i="8"/>
  <c r="U59" i="8"/>
  <c r="Y55" i="6"/>
  <c r="T55" i="6"/>
  <c r="Z55" i="6"/>
  <c r="AA59" i="8"/>
  <c r="W59" i="8"/>
  <c r="S59" i="8"/>
  <c r="X55" i="6"/>
  <c r="W55" i="6"/>
  <c r="K55" i="6"/>
  <c r="X59" i="8"/>
  <c r="AQ53" i="4" l="1"/>
  <c r="R58" i="8"/>
  <c r="AC59" i="8"/>
  <c r="M59" i="8"/>
  <c r="G64" i="8"/>
  <c r="AQ61" i="8"/>
  <c r="H61" i="8"/>
  <c r="O61" i="8" s="1"/>
  <c r="F62" i="8"/>
  <c r="AL57" i="8"/>
  <c r="AH57" i="8"/>
  <c r="AK57" i="8"/>
  <c r="AF57" i="8"/>
  <c r="AO57" i="8"/>
  <c r="AJ57" i="8"/>
  <c r="AE57" i="8"/>
  <c r="AM57" i="8"/>
  <c r="AG57" i="8"/>
  <c r="AN57" i="8"/>
  <c r="AI57" i="8"/>
  <c r="M54" i="6"/>
  <c r="R53" i="6"/>
  <c r="AC54" i="6"/>
  <c r="G59" i="6"/>
  <c r="AL52" i="6"/>
  <c r="AH52" i="6"/>
  <c r="AO52" i="6"/>
  <c r="AK52" i="6"/>
  <c r="AG52" i="6"/>
  <c r="AN52" i="6"/>
  <c r="AF52" i="6"/>
  <c r="AJ52" i="6"/>
  <c r="AM52" i="6"/>
  <c r="AE52" i="6"/>
  <c r="AI52" i="6"/>
  <c r="AQ56" i="6"/>
  <c r="H56" i="6"/>
  <c r="O56" i="6" s="1"/>
  <c r="F57" i="6"/>
  <c r="G54" i="4"/>
  <c r="F55" i="4" s="1"/>
  <c r="L59" i="8"/>
  <c r="L55" i="6"/>
  <c r="V56" i="6"/>
  <c r="AB60" i="8"/>
  <c r="Y56" i="6"/>
  <c r="W56" i="6"/>
  <c r="X60" i="8"/>
  <c r="AA56" i="6"/>
  <c r="W60" i="8"/>
  <c r="Z60" i="8"/>
  <c r="U60" i="8"/>
  <c r="S56" i="6"/>
  <c r="S60" i="8"/>
  <c r="AA60" i="8"/>
  <c r="V60" i="8"/>
  <c r="AB56" i="6"/>
  <c r="K56" i="6"/>
  <c r="T60" i="8"/>
  <c r="K60" i="8"/>
  <c r="X56" i="6"/>
  <c r="U56" i="6"/>
  <c r="T56" i="6"/>
  <c r="Z56" i="6"/>
  <c r="Y60" i="8"/>
  <c r="AQ54" i="4" l="1"/>
  <c r="M60" i="8"/>
  <c r="AC60" i="8"/>
  <c r="R59" i="8"/>
  <c r="AQ62" i="8"/>
  <c r="H62" i="8"/>
  <c r="O62" i="8" s="1"/>
  <c r="F63" i="8"/>
  <c r="G65" i="8"/>
  <c r="AM58" i="8"/>
  <c r="AI58" i="8"/>
  <c r="AE58" i="8"/>
  <c r="AL58" i="8"/>
  <c r="AG58" i="8"/>
  <c r="AK58" i="8"/>
  <c r="AF58" i="8"/>
  <c r="AN58" i="8"/>
  <c r="AH58" i="8"/>
  <c r="AO58" i="8"/>
  <c r="AJ58" i="8"/>
  <c r="M55" i="6"/>
  <c r="R54" i="6"/>
  <c r="AC55" i="6"/>
  <c r="G60" i="6"/>
  <c r="AQ57" i="6"/>
  <c r="H57" i="6"/>
  <c r="O57" i="6" s="1"/>
  <c r="F58" i="6"/>
  <c r="AM53" i="6"/>
  <c r="AI53" i="6"/>
  <c r="AE53" i="6"/>
  <c r="AL53" i="6"/>
  <c r="AH53" i="6"/>
  <c r="AO53" i="6"/>
  <c r="AG53" i="6"/>
  <c r="AN53" i="6"/>
  <c r="AF53" i="6"/>
  <c r="AJ53" i="6"/>
  <c r="AK53" i="6"/>
  <c r="G55" i="4"/>
  <c r="F56" i="4" s="1"/>
  <c r="L60" i="8"/>
  <c r="L56" i="6"/>
  <c r="S57" i="6"/>
  <c r="Z57" i="6"/>
  <c r="Y61" i="8"/>
  <c r="T61" i="8"/>
  <c r="K57" i="6"/>
  <c r="Z61" i="8"/>
  <c r="U57" i="6"/>
  <c r="AA57" i="6"/>
  <c r="Y57" i="6"/>
  <c r="V57" i="6"/>
  <c r="V61" i="8"/>
  <c r="W57" i="6"/>
  <c r="X61" i="8"/>
  <c r="AB61" i="8"/>
  <c r="T57" i="6"/>
  <c r="X57" i="6"/>
  <c r="AA61" i="8"/>
  <c r="K61" i="8"/>
  <c r="AB57" i="6"/>
  <c r="W61" i="8"/>
  <c r="U61" i="8"/>
  <c r="S61" i="8"/>
  <c r="AQ55" i="4" l="1"/>
  <c r="M61" i="8"/>
  <c r="AC61" i="8"/>
  <c r="R60" i="8"/>
  <c r="AN59" i="8"/>
  <c r="AJ59" i="8"/>
  <c r="AF59" i="8"/>
  <c r="AM59" i="8"/>
  <c r="AH59" i="8"/>
  <c r="AL59" i="8"/>
  <c r="AG59" i="8"/>
  <c r="AO59" i="8"/>
  <c r="AI59" i="8"/>
  <c r="AE59" i="8"/>
  <c r="AK59" i="8"/>
  <c r="G66" i="8"/>
  <c r="AQ63" i="8"/>
  <c r="H63" i="8"/>
  <c r="O63" i="8" s="1"/>
  <c r="F64" i="8"/>
  <c r="AC56" i="6"/>
  <c r="R55" i="6"/>
  <c r="M56" i="6"/>
  <c r="AN54" i="6"/>
  <c r="AJ54" i="6"/>
  <c r="AF54" i="6"/>
  <c r="AM54" i="6"/>
  <c r="AI54" i="6"/>
  <c r="AE54" i="6"/>
  <c r="AH54" i="6"/>
  <c r="AL54" i="6"/>
  <c r="AO54" i="6"/>
  <c r="AG54" i="6"/>
  <c r="AK54" i="6"/>
  <c r="H58" i="6"/>
  <c r="O58" i="6" s="1"/>
  <c r="AQ58" i="6"/>
  <c r="F59" i="6"/>
  <c r="G61" i="6"/>
  <c r="G56" i="4"/>
  <c r="F57" i="4" s="1"/>
  <c r="L61" i="8"/>
  <c r="L57" i="6"/>
  <c r="Z58" i="6"/>
  <c r="K62" i="8"/>
  <c r="W62" i="8"/>
  <c r="W58" i="6"/>
  <c r="AB62" i="8"/>
  <c r="Z62" i="8"/>
  <c r="S58" i="6"/>
  <c r="X62" i="8"/>
  <c r="AB58" i="6"/>
  <c r="Y62" i="8"/>
  <c r="X58" i="6"/>
  <c r="AA62" i="8"/>
  <c r="U62" i="8"/>
  <c r="T58" i="6"/>
  <c r="V62" i="8"/>
  <c r="V58" i="6"/>
  <c r="AA58" i="6"/>
  <c r="K58" i="6"/>
  <c r="T62" i="8"/>
  <c r="S62" i="8"/>
  <c r="Y58" i="6"/>
  <c r="U58" i="6"/>
  <c r="AQ56" i="4" l="1"/>
  <c r="M62" i="8"/>
  <c r="AC62" i="8"/>
  <c r="R61" i="8"/>
  <c r="G67" i="8"/>
  <c r="H64" i="8"/>
  <c r="O64" i="8" s="1"/>
  <c r="AQ64" i="8"/>
  <c r="F65" i="8"/>
  <c r="AO60" i="8"/>
  <c r="AK60" i="8"/>
  <c r="AG60" i="8"/>
  <c r="AN60" i="8"/>
  <c r="AI60" i="8"/>
  <c r="AM60" i="8"/>
  <c r="AH60" i="8"/>
  <c r="AJ60" i="8"/>
  <c r="AE60" i="8"/>
  <c r="AL60" i="8"/>
  <c r="AF60" i="8"/>
  <c r="AC57" i="6"/>
  <c r="R56" i="6"/>
  <c r="M57" i="6"/>
  <c r="H59" i="6"/>
  <c r="O59" i="6" s="1"/>
  <c r="AQ59" i="6"/>
  <c r="F60" i="6"/>
  <c r="AO55" i="6"/>
  <c r="AK55" i="6"/>
  <c r="AG55" i="6"/>
  <c r="AN55" i="6"/>
  <c r="AJ55" i="6"/>
  <c r="AF55" i="6"/>
  <c r="AI55" i="6"/>
  <c r="AE55" i="6"/>
  <c r="AH55" i="6"/>
  <c r="AM55" i="6"/>
  <c r="AL55" i="6"/>
  <c r="G62" i="6"/>
  <c r="G57" i="4"/>
  <c r="F58" i="4" s="1"/>
  <c r="L62" i="8"/>
  <c r="L58" i="6"/>
  <c r="U59" i="6"/>
  <c r="V59" i="6"/>
  <c r="W63" i="8"/>
  <c r="S63" i="8"/>
  <c r="X63" i="8"/>
  <c r="T63" i="8"/>
  <c r="AA59" i="6"/>
  <c r="Z59" i="6"/>
  <c r="Z63" i="8"/>
  <c r="AA63" i="8"/>
  <c r="K59" i="6"/>
  <c r="AB59" i="6"/>
  <c r="Y63" i="8"/>
  <c r="V63" i="8"/>
  <c r="S59" i="6"/>
  <c r="U63" i="8"/>
  <c r="Y59" i="6"/>
  <c r="W59" i="6"/>
  <c r="AB63" i="8"/>
  <c r="X59" i="6"/>
  <c r="K63" i="8"/>
  <c r="T59" i="6"/>
  <c r="AQ57" i="4" l="1"/>
  <c r="R62" i="8"/>
  <c r="AC63" i="8"/>
  <c r="M63" i="8"/>
  <c r="AL61" i="8"/>
  <c r="AH61" i="8"/>
  <c r="AO61" i="8"/>
  <c r="AJ61" i="8"/>
  <c r="AE61" i="8"/>
  <c r="AN61" i="8"/>
  <c r="AI61" i="8"/>
  <c r="AK61" i="8"/>
  <c r="AF61" i="8"/>
  <c r="AG61" i="8"/>
  <c r="AM61" i="8"/>
  <c r="G68" i="8"/>
  <c r="AQ65" i="8"/>
  <c r="H65" i="8"/>
  <c r="O65" i="8" s="1"/>
  <c r="F66" i="8"/>
  <c r="M58" i="6"/>
  <c r="R57" i="6"/>
  <c r="AC58" i="6"/>
  <c r="G63" i="6"/>
  <c r="H60" i="6"/>
  <c r="O60" i="6" s="1"/>
  <c r="AQ60" i="6"/>
  <c r="F61" i="6"/>
  <c r="AL56" i="6"/>
  <c r="AH56" i="6"/>
  <c r="AO56" i="6"/>
  <c r="AK56" i="6"/>
  <c r="AG56" i="6"/>
  <c r="AJ56" i="6"/>
  <c r="AN56" i="6"/>
  <c r="AI56" i="6"/>
  <c r="AF56" i="6"/>
  <c r="AM56" i="6"/>
  <c r="AE56" i="6"/>
  <c r="G58" i="4"/>
  <c r="F59" i="4" s="1"/>
  <c r="L63" i="8"/>
  <c r="L59" i="6"/>
  <c r="Y64" i="8"/>
  <c r="U60" i="6"/>
  <c r="W64" i="8"/>
  <c r="Z60" i="6"/>
  <c r="K64" i="8"/>
  <c r="X64" i="8"/>
  <c r="T64" i="8"/>
  <c r="AB64" i="8"/>
  <c r="Y60" i="6"/>
  <c r="AA64" i="8"/>
  <c r="T60" i="6"/>
  <c r="Z64" i="8"/>
  <c r="AB60" i="6"/>
  <c r="K60" i="6"/>
  <c r="V60" i="6"/>
  <c r="X60" i="6"/>
  <c r="AA60" i="6"/>
  <c r="S60" i="6"/>
  <c r="U64" i="8"/>
  <c r="V64" i="8"/>
  <c r="W60" i="6"/>
  <c r="S64" i="8"/>
  <c r="AQ58" i="4" l="1"/>
  <c r="AC64" i="8"/>
  <c r="R63" i="8"/>
  <c r="M64" i="8"/>
  <c r="H66" i="8"/>
  <c r="O66" i="8" s="1"/>
  <c r="AQ66" i="8"/>
  <c r="F67" i="8"/>
  <c r="AM62" i="8"/>
  <c r="AI62" i="8"/>
  <c r="AE62" i="8"/>
  <c r="AK62" i="8"/>
  <c r="AF62" i="8"/>
  <c r="AO62" i="8"/>
  <c r="AJ62" i="8"/>
  <c r="AL62" i="8"/>
  <c r="AG62" i="8"/>
  <c r="AN62" i="8"/>
  <c r="AH62" i="8"/>
  <c r="G69" i="8"/>
  <c r="R58" i="6"/>
  <c r="AC59" i="6"/>
  <c r="M59" i="6"/>
  <c r="AQ61" i="6"/>
  <c r="H61" i="6"/>
  <c r="O61" i="6" s="1"/>
  <c r="F62" i="6"/>
  <c r="AM57" i="6"/>
  <c r="AI57" i="6"/>
  <c r="AE57" i="6"/>
  <c r="AL57" i="6"/>
  <c r="AH57" i="6"/>
  <c r="AK57" i="6"/>
  <c r="AG57" i="6"/>
  <c r="AJ57" i="6"/>
  <c r="AN57" i="6"/>
  <c r="AF57" i="6"/>
  <c r="AO57" i="6"/>
  <c r="G64" i="6"/>
  <c r="G59" i="4"/>
  <c r="F60" i="4" s="1"/>
  <c r="L64" i="8"/>
  <c r="L60" i="6"/>
  <c r="X65" i="8"/>
  <c r="Y65" i="8"/>
  <c r="W65" i="8"/>
  <c r="Y61" i="6"/>
  <c r="Z61" i="6"/>
  <c r="AB61" i="6"/>
  <c r="Z65" i="8"/>
  <c r="W61" i="6"/>
  <c r="V65" i="8"/>
  <c r="K61" i="6"/>
  <c r="U65" i="8"/>
  <c r="U61" i="6"/>
  <c r="T65" i="8"/>
  <c r="K65" i="8"/>
  <c r="AB65" i="8"/>
  <c r="S65" i="8"/>
  <c r="V61" i="6"/>
  <c r="S61" i="6"/>
  <c r="AA65" i="8"/>
  <c r="X61" i="6"/>
  <c r="AA61" i="6"/>
  <c r="T61" i="6"/>
  <c r="AQ59" i="4" l="1"/>
  <c r="AC65" i="8"/>
  <c r="R64" i="8"/>
  <c r="M65" i="8"/>
  <c r="AQ67" i="8"/>
  <c r="H67" i="8"/>
  <c r="O67" i="8" s="1"/>
  <c r="F68" i="8"/>
  <c r="AN63" i="8"/>
  <c r="AJ63" i="8"/>
  <c r="AF63" i="8"/>
  <c r="AL63" i="8"/>
  <c r="AG63" i="8"/>
  <c r="AK63" i="8"/>
  <c r="AE63" i="8"/>
  <c r="AM63" i="8"/>
  <c r="AH63" i="8"/>
  <c r="AI63" i="8"/>
  <c r="AO63" i="8"/>
  <c r="G70" i="8"/>
  <c r="AC60" i="6"/>
  <c r="R59" i="6"/>
  <c r="M60" i="6"/>
  <c r="H62" i="6"/>
  <c r="O62" i="6" s="1"/>
  <c r="AQ62" i="6"/>
  <c r="F63" i="6"/>
  <c r="AN58" i="6"/>
  <c r="AJ58" i="6"/>
  <c r="AF58" i="6"/>
  <c r="AM58" i="6"/>
  <c r="AI58" i="6"/>
  <c r="AE58" i="6"/>
  <c r="AL58" i="6"/>
  <c r="AK58" i="6"/>
  <c r="AO58" i="6"/>
  <c r="AG58" i="6"/>
  <c r="AH58" i="6"/>
  <c r="G65" i="6"/>
  <c r="G60" i="4"/>
  <c r="F61" i="4" s="1"/>
  <c r="L65" i="8"/>
  <c r="L61" i="6"/>
  <c r="W66" i="8"/>
  <c r="X66" i="8"/>
  <c r="Y62" i="6"/>
  <c r="S66" i="8"/>
  <c r="Z62" i="6"/>
  <c r="AB66" i="8"/>
  <c r="AA62" i="6"/>
  <c r="X62" i="6"/>
  <c r="W62" i="6"/>
  <c r="V62" i="6"/>
  <c r="K66" i="8"/>
  <c r="V66" i="8"/>
  <c r="AB62" i="6"/>
  <c r="K62" i="6"/>
  <c r="T62" i="6"/>
  <c r="AA66" i="8"/>
  <c r="T66" i="8"/>
  <c r="Y66" i="8"/>
  <c r="U66" i="8"/>
  <c r="U62" i="6"/>
  <c r="Z66" i="8"/>
  <c r="S62" i="6"/>
  <c r="AQ60" i="4" l="1"/>
  <c r="AC66" i="8"/>
  <c r="R65" i="8"/>
  <c r="M66" i="8"/>
  <c r="AO64" i="8"/>
  <c r="AK64" i="8"/>
  <c r="AG64" i="8"/>
  <c r="AM64" i="8"/>
  <c r="AH64" i="8"/>
  <c r="AL64" i="8"/>
  <c r="AF64" i="8"/>
  <c r="AN64" i="8"/>
  <c r="AI64" i="8"/>
  <c r="AJ64" i="8"/>
  <c r="AE64" i="8"/>
  <c r="G71" i="8"/>
  <c r="AQ68" i="8"/>
  <c r="H68" i="8"/>
  <c r="O68" i="8" s="1"/>
  <c r="F69" i="8"/>
  <c r="AC61" i="6"/>
  <c r="R60" i="6"/>
  <c r="M61" i="6"/>
  <c r="G66" i="6"/>
  <c r="H63" i="6"/>
  <c r="O63" i="6" s="1"/>
  <c r="AQ63" i="6"/>
  <c r="F64" i="6"/>
  <c r="AO59" i="6"/>
  <c r="AK59" i="6"/>
  <c r="AG59" i="6"/>
  <c r="AN59" i="6"/>
  <c r="AJ59" i="6"/>
  <c r="AF59" i="6"/>
  <c r="AM59" i="6"/>
  <c r="AE59" i="6"/>
  <c r="AL59" i="6"/>
  <c r="AI59" i="6"/>
  <c r="AH59" i="6"/>
  <c r="G61" i="4"/>
  <c r="F62" i="4" s="1"/>
  <c r="L66" i="8"/>
  <c r="L62" i="6"/>
  <c r="Z67" i="8"/>
  <c r="T67" i="8"/>
  <c r="W63" i="6"/>
  <c r="X67" i="8"/>
  <c r="Y63" i="6"/>
  <c r="AA67" i="8"/>
  <c r="V63" i="6"/>
  <c r="AA63" i="6"/>
  <c r="AB63" i="6"/>
  <c r="S63" i="6"/>
  <c r="Y67" i="8"/>
  <c r="Z63" i="6"/>
  <c r="AB67" i="8"/>
  <c r="K67" i="8"/>
  <c r="S67" i="8"/>
  <c r="V67" i="8"/>
  <c r="U63" i="6"/>
  <c r="U67" i="8"/>
  <c r="T63" i="6"/>
  <c r="K63" i="6"/>
  <c r="W67" i="8"/>
  <c r="X63" i="6"/>
  <c r="AQ61" i="4" l="1"/>
  <c r="AC67" i="8"/>
  <c r="R66" i="8"/>
  <c r="M67" i="8"/>
  <c r="G72" i="8"/>
  <c r="AL65" i="8"/>
  <c r="AH65" i="8"/>
  <c r="AN65" i="8"/>
  <c r="AI65" i="8"/>
  <c r="AM65" i="8"/>
  <c r="AG65" i="8"/>
  <c r="AO65" i="8"/>
  <c r="AJ65" i="8"/>
  <c r="AE65" i="8"/>
  <c r="AK65" i="8"/>
  <c r="AF65" i="8"/>
  <c r="AQ69" i="8"/>
  <c r="H69" i="8"/>
  <c r="O69" i="8" s="1"/>
  <c r="F70" i="8"/>
  <c r="AC62" i="6"/>
  <c r="R61" i="6"/>
  <c r="M62" i="6"/>
  <c r="AO60" i="6"/>
  <c r="AL60" i="6"/>
  <c r="AH60" i="6"/>
  <c r="AK60" i="6"/>
  <c r="AG60" i="6"/>
  <c r="AM60" i="6"/>
  <c r="AI60" i="6"/>
  <c r="AE60" i="6"/>
  <c r="AJ60" i="6"/>
  <c r="AF60" i="6"/>
  <c r="AN60" i="6"/>
  <c r="G67" i="6"/>
  <c r="AQ64" i="6"/>
  <c r="H64" i="6"/>
  <c r="O64" i="6" s="1"/>
  <c r="F65" i="6"/>
  <c r="G62" i="4"/>
  <c r="F63" i="4" s="1"/>
  <c r="L67" i="8"/>
  <c r="L63" i="6"/>
  <c r="Y68" i="8"/>
  <c r="AB68" i="8"/>
  <c r="T64" i="6"/>
  <c r="K68" i="8"/>
  <c r="AA64" i="6"/>
  <c r="V64" i="6"/>
  <c r="AB64" i="6"/>
  <c r="X64" i="6"/>
  <c r="V68" i="8"/>
  <c r="Y64" i="6"/>
  <c r="Z68" i="8"/>
  <c r="U64" i="6"/>
  <c r="X68" i="8"/>
  <c r="Z64" i="6"/>
  <c r="S68" i="8"/>
  <c r="W64" i="6"/>
  <c r="W68" i="8"/>
  <c r="U68" i="8"/>
  <c r="S64" i="6"/>
  <c r="AA68" i="8"/>
  <c r="T68" i="8"/>
  <c r="K64" i="6"/>
  <c r="AQ62" i="4" l="1"/>
  <c r="R67" i="8"/>
  <c r="AC68" i="8"/>
  <c r="M68" i="8"/>
  <c r="AM66" i="8"/>
  <c r="AI66" i="8"/>
  <c r="AE66" i="8"/>
  <c r="AO66" i="8"/>
  <c r="AJ66" i="8"/>
  <c r="AN66" i="8"/>
  <c r="AH66" i="8"/>
  <c r="AK66" i="8"/>
  <c r="AF66" i="8"/>
  <c r="AL66" i="8"/>
  <c r="AG66" i="8"/>
  <c r="G73" i="8"/>
  <c r="AQ70" i="8"/>
  <c r="H70" i="8"/>
  <c r="O70" i="8" s="1"/>
  <c r="F71" i="8"/>
  <c r="M63" i="6"/>
  <c r="R62" i="6"/>
  <c r="AC63" i="6"/>
  <c r="G68" i="6"/>
  <c r="AQ65" i="6"/>
  <c r="H65" i="6"/>
  <c r="O65" i="6" s="1"/>
  <c r="F66" i="6"/>
  <c r="AL61" i="6"/>
  <c r="AH61" i="6"/>
  <c r="AM61" i="6"/>
  <c r="AG61" i="6"/>
  <c r="AK61" i="6"/>
  <c r="AF61" i="6"/>
  <c r="AN61" i="6"/>
  <c r="AI61" i="6"/>
  <c r="AJ61" i="6"/>
  <c r="AE61" i="6"/>
  <c r="AO61" i="6"/>
  <c r="G63" i="4"/>
  <c r="F64" i="4" s="1"/>
  <c r="L68" i="8"/>
  <c r="L64" i="6"/>
  <c r="AB69" i="8"/>
  <c r="Y69" i="8"/>
  <c r="U69" i="8"/>
  <c r="V65" i="6"/>
  <c r="V69" i="8"/>
  <c r="AB65" i="6"/>
  <c r="X69" i="8"/>
  <c r="AA65" i="6"/>
  <c r="W69" i="8"/>
  <c r="Z69" i="8"/>
  <c r="T65" i="6"/>
  <c r="Y65" i="6"/>
  <c r="K69" i="8"/>
  <c r="U65" i="6"/>
  <c r="Z65" i="6"/>
  <c r="AA69" i="8"/>
  <c r="K65" i="6"/>
  <c r="S65" i="6"/>
  <c r="W65" i="6"/>
  <c r="S69" i="8"/>
  <c r="T69" i="8"/>
  <c r="X65" i="6"/>
  <c r="AQ63" i="4" l="1"/>
  <c r="R68" i="8"/>
  <c r="AC69" i="8"/>
  <c r="M69" i="8"/>
  <c r="AQ71" i="8"/>
  <c r="H71" i="8"/>
  <c r="O71" i="8" s="1"/>
  <c r="F72" i="8"/>
  <c r="G74" i="8"/>
  <c r="AM67" i="8"/>
  <c r="AI67" i="8"/>
  <c r="AE67" i="8"/>
  <c r="AL67" i="8"/>
  <c r="AH67" i="8"/>
  <c r="AN67" i="8"/>
  <c r="AJ67" i="8"/>
  <c r="AF67" i="8"/>
  <c r="AO67" i="8"/>
  <c r="AK67" i="8"/>
  <c r="AG67" i="8"/>
  <c r="R63" i="6"/>
  <c r="AC64" i="6"/>
  <c r="M64" i="6"/>
  <c r="AQ66" i="6"/>
  <c r="H66" i="6"/>
  <c r="O66" i="6" s="1"/>
  <c r="F67" i="6"/>
  <c r="G69" i="6"/>
  <c r="AM62" i="6"/>
  <c r="AI62" i="6"/>
  <c r="AE62" i="6"/>
  <c r="AN62" i="6"/>
  <c r="AH62" i="6"/>
  <c r="AL62" i="6"/>
  <c r="AG62" i="6"/>
  <c r="AO62" i="6"/>
  <c r="AJ62" i="6"/>
  <c r="AF62" i="6"/>
  <c r="AK62" i="6"/>
  <c r="G64" i="4"/>
  <c r="F65" i="4" s="1"/>
  <c r="L69" i="8"/>
  <c r="L65" i="6"/>
  <c r="AA70" i="8"/>
  <c r="U70" i="8"/>
  <c r="S70" i="8"/>
  <c r="X66" i="6"/>
  <c r="AB66" i="6"/>
  <c r="S66" i="6"/>
  <c r="AB70" i="8"/>
  <c r="U66" i="6"/>
  <c r="V70" i="8"/>
  <c r="T70" i="8"/>
  <c r="W70" i="8"/>
  <c r="X70" i="8"/>
  <c r="Y70" i="8"/>
  <c r="K66" i="6"/>
  <c r="Y66" i="6"/>
  <c r="V66" i="6"/>
  <c r="Z70" i="8"/>
  <c r="T66" i="6"/>
  <c r="K70" i="8"/>
  <c r="Z66" i="6"/>
  <c r="AA66" i="6"/>
  <c r="W66" i="6"/>
  <c r="AQ64" i="4" l="1"/>
  <c r="M70" i="8"/>
  <c r="AC70" i="8"/>
  <c r="R69" i="8"/>
  <c r="H72" i="8"/>
  <c r="O72" i="8" s="1"/>
  <c r="AQ72" i="8"/>
  <c r="F73" i="8"/>
  <c r="G75" i="8"/>
  <c r="AN68" i="8"/>
  <c r="AJ68" i="8"/>
  <c r="AF68" i="8"/>
  <c r="AM68" i="8"/>
  <c r="AI68" i="8"/>
  <c r="AE68" i="8"/>
  <c r="AO68" i="8"/>
  <c r="AK68" i="8"/>
  <c r="AG68" i="8"/>
  <c r="AL68" i="8"/>
  <c r="AH68" i="8"/>
  <c r="AC65" i="6"/>
  <c r="R64" i="6"/>
  <c r="M65" i="6"/>
  <c r="G70" i="6"/>
  <c r="H67" i="6"/>
  <c r="O67" i="6" s="1"/>
  <c r="AQ67" i="6"/>
  <c r="F68" i="6"/>
  <c r="AN63" i="6"/>
  <c r="AJ63" i="6"/>
  <c r="AF63" i="6"/>
  <c r="AO63" i="6"/>
  <c r="AI63" i="6"/>
  <c r="AM63" i="6"/>
  <c r="AH63" i="6"/>
  <c r="AK63" i="6"/>
  <c r="AE63" i="6"/>
  <c r="AL63" i="6"/>
  <c r="AG63" i="6"/>
  <c r="G65" i="4"/>
  <c r="F66" i="4" s="1"/>
  <c r="L70" i="8"/>
  <c r="L66" i="6"/>
  <c r="Z67" i="6"/>
  <c r="X67" i="6"/>
  <c r="AB67" i="6"/>
  <c r="Z71" i="8"/>
  <c r="U71" i="8"/>
  <c r="S71" i="8"/>
  <c r="Y71" i="8"/>
  <c r="S67" i="6"/>
  <c r="T71" i="8"/>
  <c r="AA71" i="8"/>
  <c r="K71" i="8"/>
  <c r="W71" i="8"/>
  <c r="X71" i="8"/>
  <c r="V71" i="8"/>
  <c r="Y67" i="6"/>
  <c r="K67" i="6"/>
  <c r="W67" i="6"/>
  <c r="AB71" i="8"/>
  <c r="U67" i="6"/>
  <c r="AA67" i="6"/>
  <c r="T67" i="6"/>
  <c r="V67" i="6"/>
  <c r="AQ65" i="4" l="1"/>
  <c r="AC71" i="8"/>
  <c r="R70" i="8"/>
  <c r="M71" i="8"/>
  <c r="AO69" i="8"/>
  <c r="AK69" i="8"/>
  <c r="AG69" i="8"/>
  <c r="AN69" i="8"/>
  <c r="AJ69" i="8"/>
  <c r="AF69" i="8"/>
  <c r="AL69" i="8"/>
  <c r="AH69" i="8"/>
  <c r="AM69" i="8"/>
  <c r="AE69" i="8"/>
  <c r="AI69" i="8"/>
  <c r="AQ73" i="8"/>
  <c r="H73" i="8"/>
  <c r="O73" i="8" s="1"/>
  <c r="F74" i="8"/>
  <c r="G76" i="8"/>
  <c r="AC66" i="6"/>
  <c r="R65" i="6"/>
  <c r="M66" i="6"/>
  <c r="AO64" i="6"/>
  <c r="AK64" i="6"/>
  <c r="AG64" i="6"/>
  <c r="AJ64" i="6"/>
  <c r="AE64" i="6"/>
  <c r="AN64" i="6"/>
  <c r="AI64" i="6"/>
  <c r="AL64" i="6"/>
  <c r="AF64" i="6"/>
  <c r="AH64" i="6"/>
  <c r="AM64" i="6"/>
  <c r="G71" i="6"/>
  <c r="AQ68" i="6"/>
  <c r="H68" i="6"/>
  <c r="O68" i="6" s="1"/>
  <c r="F69" i="6"/>
  <c r="G66" i="4"/>
  <c r="F67" i="4" s="1"/>
  <c r="L71" i="8"/>
  <c r="L67" i="6"/>
  <c r="AB72" i="8"/>
  <c r="X72" i="8"/>
  <c r="K72" i="8"/>
  <c r="S72" i="8"/>
  <c r="T72" i="8"/>
  <c r="S68" i="6"/>
  <c r="Y68" i="6"/>
  <c r="V68" i="6"/>
  <c r="K68" i="6"/>
  <c r="U72" i="8"/>
  <c r="AA68" i="6"/>
  <c r="AA72" i="8"/>
  <c r="U68" i="6"/>
  <c r="T68" i="6"/>
  <c r="V72" i="8"/>
  <c r="W68" i="6"/>
  <c r="W72" i="8"/>
  <c r="X68" i="6"/>
  <c r="AB68" i="6"/>
  <c r="Y72" i="8"/>
  <c r="Z72" i="8"/>
  <c r="Z68" i="6"/>
  <c r="AQ66" i="4" l="1"/>
  <c r="M72" i="8"/>
  <c r="R71" i="8"/>
  <c r="AC72" i="8"/>
  <c r="G77" i="8"/>
  <c r="AL70" i="8"/>
  <c r="AH70" i="8"/>
  <c r="AO70" i="8"/>
  <c r="AK70" i="8"/>
  <c r="AG70" i="8"/>
  <c r="AM70" i="8"/>
  <c r="AI70" i="8"/>
  <c r="AE70" i="8"/>
  <c r="AN70" i="8"/>
  <c r="AF70" i="8"/>
  <c r="AJ70" i="8"/>
  <c r="AQ74" i="8"/>
  <c r="H74" i="8"/>
  <c r="O74" i="8" s="1"/>
  <c r="F75" i="8"/>
  <c r="M67" i="6"/>
  <c r="R66" i="6"/>
  <c r="AC67" i="6"/>
  <c r="AL65" i="6"/>
  <c r="AH65" i="6"/>
  <c r="AK65" i="6"/>
  <c r="AF65" i="6"/>
  <c r="AO65" i="6"/>
  <c r="AJ65" i="6"/>
  <c r="AE65" i="6"/>
  <c r="AM65" i="6"/>
  <c r="AG65" i="6"/>
  <c r="AN65" i="6"/>
  <c r="AI65" i="6"/>
  <c r="G72" i="6"/>
  <c r="AQ69" i="6"/>
  <c r="H69" i="6"/>
  <c r="O69" i="6" s="1"/>
  <c r="F70" i="6"/>
  <c r="G67" i="4"/>
  <c r="F68" i="4" s="1"/>
  <c r="L72" i="8"/>
  <c r="L68" i="6"/>
  <c r="Y73" i="8"/>
  <c r="K69" i="6"/>
  <c r="AA69" i="6"/>
  <c r="K73" i="8"/>
  <c r="W73" i="8"/>
  <c r="AB69" i="6"/>
  <c r="S73" i="8"/>
  <c r="U69" i="6"/>
  <c r="T73" i="8"/>
  <c r="W69" i="6"/>
  <c r="S69" i="6"/>
  <c r="T69" i="6"/>
  <c r="X73" i="8"/>
  <c r="AA73" i="8"/>
  <c r="Z69" i="6"/>
  <c r="U73" i="8"/>
  <c r="Y69" i="6"/>
  <c r="AB73" i="8"/>
  <c r="X69" i="6"/>
  <c r="V69" i="6"/>
  <c r="Z73" i="8"/>
  <c r="V73" i="8"/>
  <c r="AQ67" i="4" l="1"/>
  <c r="M73" i="8"/>
  <c r="R72" i="8"/>
  <c r="AC73" i="8"/>
  <c r="AM71" i="8"/>
  <c r="AI71" i="8"/>
  <c r="AE71" i="8"/>
  <c r="AL71" i="8"/>
  <c r="AH71" i="8"/>
  <c r="AN71" i="8"/>
  <c r="AJ71" i="8"/>
  <c r="AF71" i="8"/>
  <c r="AO71" i="8"/>
  <c r="AG71" i="8"/>
  <c r="AK71" i="8"/>
  <c r="AQ75" i="8"/>
  <c r="H75" i="8"/>
  <c r="O75" i="8" s="1"/>
  <c r="F76" i="8"/>
  <c r="G78" i="8"/>
  <c r="AC68" i="6"/>
  <c r="R67" i="6"/>
  <c r="M68" i="6"/>
  <c r="H70" i="6"/>
  <c r="O70" i="6" s="1"/>
  <c r="AQ70" i="6"/>
  <c r="F71" i="6"/>
  <c r="AM66" i="6"/>
  <c r="AI66" i="6"/>
  <c r="AE66" i="6"/>
  <c r="AL66" i="6"/>
  <c r="AG66" i="6"/>
  <c r="AK66" i="6"/>
  <c r="AF66" i="6"/>
  <c r="AN66" i="6"/>
  <c r="AH66" i="6"/>
  <c r="AJ66" i="6"/>
  <c r="AO66" i="6"/>
  <c r="G73" i="6"/>
  <c r="G68" i="4"/>
  <c r="F69" i="4" s="1"/>
  <c r="L73" i="8"/>
  <c r="L69" i="6"/>
  <c r="S70" i="6"/>
  <c r="Z70" i="6"/>
  <c r="Y70" i="6"/>
  <c r="U70" i="6"/>
  <c r="AB74" i="8"/>
  <c r="X70" i="6"/>
  <c r="W70" i="6"/>
  <c r="AA70" i="6"/>
  <c r="X74" i="8"/>
  <c r="W74" i="8"/>
  <c r="K74" i="8"/>
  <c r="Z74" i="8"/>
  <c r="V74" i="8"/>
  <c r="Y74" i="8"/>
  <c r="T70" i="6"/>
  <c r="U74" i="8"/>
  <c r="K70" i="6"/>
  <c r="AA74" i="8"/>
  <c r="T74" i="8"/>
  <c r="S74" i="8"/>
  <c r="V70" i="6"/>
  <c r="AB70" i="6"/>
  <c r="AQ68" i="4" l="1"/>
  <c r="AC74" i="8"/>
  <c r="R73" i="8"/>
  <c r="M74" i="8"/>
  <c r="G79" i="8"/>
  <c r="AN72" i="8"/>
  <c r="AJ72" i="8"/>
  <c r="AF72" i="8"/>
  <c r="AM72" i="8"/>
  <c r="AI72" i="8"/>
  <c r="AE72" i="8"/>
  <c r="AO72" i="8"/>
  <c r="AK72" i="8"/>
  <c r="AG72" i="8"/>
  <c r="AH72" i="8"/>
  <c r="AL72" i="8"/>
  <c r="H76" i="8"/>
  <c r="O76" i="8" s="1"/>
  <c r="AQ76" i="8"/>
  <c r="F77" i="8"/>
  <c r="M69" i="6"/>
  <c r="AC69" i="6"/>
  <c r="R68" i="6"/>
  <c r="AQ71" i="6"/>
  <c r="H71" i="6"/>
  <c r="O71" i="6" s="1"/>
  <c r="F72" i="6"/>
  <c r="AO67" i="6"/>
  <c r="AK67" i="6"/>
  <c r="AG67" i="6"/>
  <c r="AN67" i="6"/>
  <c r="AJ67" i="6"/>
  <c r="AF67" i="6"/>
  <c r="AL67" i="6"/>
  <c r="AI67" i="6"/>
  <c r="AM67" i="6"/>
  <c r="AE67" i="6"/>
  <c r="AH67" i="6"/>
  <c r="G74" i="6"/>
  <c r="G69" i="4"/>
  <c r="F70" i="4" s="1"/>
  <c r="L74" i="8"/>
  <c r="L70" i="6"/>
  <c r="W75" i="8"/>
  <c r="Z75" i="8"/>
  <c r="AA71" i="6"/>
  <c r="Z71" i="6"/>
  <c r="T71" i="6"/>
  <c r="AA75" i="8"/>
  <c r="Y71" i="6"/>
  <c r="K71" i="6"/>
  <c r="U71" i="6"/>
  <c r="S71" i="6"/>
  <c r="S75" i="8"/>
  <c r="X71" i="6"/>
  <c r="W71" i="6"/>
  <c r="V75" i="8"/>
  <c r="AB75" i="8"/>
  <c r="AB71" i="6"/>
  <c r="U75" i="8"/>
  <c r="X75" i="8"/>
  <c r="Y75" i="8"/>
  <c r="T75" i="8"/>
  <c r="K75" i="8"/>
  <c r="V71" i="6"/>
  <c r="AQ69" i="4" l="1"/>
  <c r="M75" i="8"/>
  <c r="AC75" i="8"/>
  <c r="R74" i="8"/>
  <c r="AQ77" i="8"/>
  <c r="H77" i="8"/>
  <c r="O77" i="8" s="1"/>
  <c r="F78" i="8"/>
  <c r="AO73" i="8"/>
  <c r="AK73" i="8"/>
  <c r="AG73" i="8"/>
  <c r="AN73" i="8"/>
  <c r="AJ73" i="8"/>
  <c r="AF73" i="8"/>
  <c r="AL73" i="8"/>
  <c r="AH73" i="8"/>
  <c r="AE73" i="8"/>
  <c r="AI73" i="8"/>
  <c r="AM73" i="8"/>
  <c r="G80" i="8"/>
  <c r="M70" i="6"/>
  <c r="R69" i="6"/>
  <c r="AC70" i="6"/>
  <c r="G75" i="6"/>
  <c r="AL68" i="6"/>
  <c r="AH68" i="6"/>
  <c r="AO68" i="6"/>
  <c r="AK68" i="6"/>
  <c r="AG68" i="6"/>
  <c r="AM68" i="6"/>
  <c r="AE68" i="6"/>
  <c r="AJ68" i="6"/>
  <c r="AN68" i="6"/>
  <c r="AF68" i="6"/>
  <c r="AI68" i="6"/>
  <c r="AQ72" i="6"/>
  <c r="H72" i="6"/>
  <c r="O72" i="6" s="1"/>
  <c r="F73" i="6"/>
  <c r="G70" i="4"/>
  <c r="F71" i="4" s="1"/>
  <c r="L75" i="8"/>
  <c r="L71" i="6"/>
  <c r="K76" i="8"/>
  <c r="X76" i="8"/>
  <c r="U72" i="6"/>
  <c r="S72" i="6"/>
  <c r="S76" i="8"/>
  <c r="AB76" i="8"/>
  <c r="AB72" i="6"/>
  <c r="T76" i="8"/>
  <c r="AA76" i="8"/>
  <c r="Z72" i="6"/>
  <c r="AA72" i="6"/>
  <c r="X72" i="6"/>
  <c r="V72" i="6"/>
  <c r="K72" i="6"/>
  <c r="Z76" i="8"/>
  <c r="Y76" i="8"/>
  <c r="Y72" i="6"/>
  <c r="W76" i="8"/>
  <c r="W72" i="6"/>
  <c r="T72" i="6"/>
  <c r="V76" i="8"/>
  <c r="U76" i="8"/>
  <c r="AQ70" i="4" l="1"/>
  <c r="R75" i="8"/>
  <c r="AC76" i="8"/>
  <c r="M76" i="8"/>
  <c r="AL74" i="8"/>
  <c r="AH74" i="8"/>
  <c r="AO74" i="8"/>
  <c r="AK74" i="8"/>
  <c r="AG74" i="8"/>
  <c r="AM74" i="8"/>
  <c r="AI74" i="8"/>
  <c r="AE74" i="8"/>
  <c r="AF74" i="8"/>
  <c r="AJ74" i="8"/>
  <c r="AN74" i="8"/>
  <c r="G81" i="8"/>
  <c r="AQ78" i="8"/>
  <c r="H78" i="8"/>
  <c r="O78" i="8" s="1"/>
  <c r="F79" i="8"/>
  <c r="M71" i="6"/>
  <c r="R70" i="6"/>
  <c r="AC71" i="6"/>
  <c r="AQ73" i="6"/>
  <c r="H73" i="6"/>
  <c r="O73" i="6" s="1"/>
  <c r="F74" i="6"/>
  <c r="AM69" i="6"/>
  <c r="AI69" i="6"/>
  <c r="AE69" i="6"/>
  <c r="AL69" i="6"/>
  <c r="AH69" i="6"/>
  <c r="AN69" i="6"/>
  <c r="AF69" i="6"/>
  <c r="AK69" i="6"/>
  <c r="AO69" i="6"/>
  <c r="AG69" i="6"/>
  <c r="AJ69" i="6"/>
  <c r="G76" i="6"/>
  <c r="G71" i="4"/>
  <c r="F72" i="4" s="1"/>
  <c r="L76" i="8"/>
  <c r="L72" i="6"/>
  <c r="W77" i="8"/>
  <c r="Y77" i="8"/>
  <c r="AB77" i="8"/>
  <c r="Z77" i="8"/>
  <c r="K73" i="6"/>
  <c r="AB73" i="6"/>
  <c r="K77" i="8"/>
  <c r="X73" i="6"/>
  <c r="U77" i="8"/>
  <c r="S73" i="6"/>
  <c r="U73" i="6"/>
  <c r="T73" i="6"/>
  <c r="V73" i="6"/>
  <c r="W73" i="6"/>
  <c r="Z73" i="6"/>
  <c r="S77" i="8"/>
  <c r="T77" i="8"/>
  <c r="X77" i="8"/>
  <c r="Y73" i="6"/>
  <c r="AA77" i="8"/>
  <c r="V77" i="8"/>
  <c r="AA73" i="6"/>
  <c r="AQ71" i="4" l="1"/>
  <c r="M77" i="8"/>
  <c r="R76" i="8"/>
  <c r="AC77" i="8"/>
  <c r="AQ79" i="8"/>
  <c r="H79" i="8"/>
  <c r="O79" i="8" s="1"/>
  <c r="F80" i="8"/>
  <c r="G82" i="8"/>
  <c r="AM75" i="8"/>
  <c r="AI75" i="8"/>
  <c r="AE75" i="8"/>
  <c r="AL75" i="8"/>
  <c r="AH75" i="8"/>
  <c r="AN75" i="8"/>
  <c r="AJ75" i="8"/>
  <c r="AF75" i="8"/>
  <c r="AG75" i="8"/>
  <c r="AK75" i="8"/>
  <c r="AO75" i="8"/>
  <c r="M72" i="6"/>
  <c r="AC72" i="6"/>
  <c r="R71" i="6"/>
  <c r="G77" i="6"/>
  <c r="AQ74" i="6"/>
  <c r="H74" i="6"/>
  <c r="O74" i="6" s="1"/>
  <c r="F75" i="6"/>
  <c r="AN70" i="6"/>
  <c r="AJ70" i="6"/>
  <c r="AF70" i="6"/>
  <c r="AM70" i="6"/>
  <c r="AI70" i="6"/>
  <c r="AE70" i="6"/>
  <c r="AO70" i="6"/>
  <c r="AG70" i="6"/>
  <c r="AL70" i="6"/>
  <c r="AH70" i="6"/>
  <c r="AK70" i="6"/>
  <c r="G72" i="4"/>
  <c r="F73" i="4" s="1"/>
  <c r="L77" i="8"/>
  <c r="L73" i="6"/>
  <c r="K74" i="6"/>
  <c r="X78" i="8"/>
  <c r="W74" i="6"/>
  <c r="V74" i="6"/>
  <c r="Y78" i="8"/>
  <c r="U74" i="6"/>
  <c r="S78" i="8"/>
  <c r="Z74" i="6"/>
  <c r="S74" i="6"/>
  <c r="U78" i="8"/>
  <c r="X74" i="6"/>
  <c r="AB78" i="8"/>
  <c r="AA78" i="8"/>
  <c r="AB74" i="6"/>
  <c r="AA74" i="6"/>
  <c r="T78" i="8"/>
  <c r="V78" i="8"/>
  <c r="T74" i="6"/>
  <c r="K78" i="8"/>
  <c r="W78" i="8"/>
  <c r="Z78" i="8"/>
  <c r="Y74" i="6"/>
  <c r="AQ72" i="4" l="1"/>
  <c r="AC78" i="8"/>
  <c r="R77" i="8"/>
  <c r="M78" i="8"/>
  <c r="H80" i="8"/>
  <c r="O80" i="8" s="1"/>
  <c r="AQ80" i="8"/>
  <c r="F81" i="8"/>
  <c r="AN76" i="8"/>
  <c r="AJ76" i="8"/>
  <c r="AF76" i="8"/>
  <c r="AM76" i="8"/>
  <c r="AI76" i="8"/>
  <c r="AE76" i="8"/>
  <c r="AO76" i="8"/>
  <c r="AK76" i="8"/>
  <c r="AG76" i="8"/>
  <c r="AH76" i="8"/>
  <c r="AL76" i="8"/>
  <c r="G83" i="8"/>
  <c r="M73" i="6"/>
  <c r="AC73" i="6"/>
  <c r="R72" i="6"/>
  <c r="AO71" i="6"/>
  <c r="AK71" i="6"/>
  <c r="AG71" i="6"/>
  <c r="AN71" i="6"/>
  <c r="AJ71" i="6"/>
  <c r="AF71" i="6"/>
  <c r="AH71" i="6"/>
  <c r="AM71" i="6"/>
  <c r="AE71" i="6"/>
  <c r="AI71" i="6"/>
  <c r="AL71" i="6"/>
  <c r="H75" i="6"/>
  <c r="O75" i="6" s="1"/>
  <c r="AQ75" i="6"/>
  <c r="F76" i="6"/>
  <c r="G78" i="6"/>
  <c r="G73" i="4"/>
  <c r="F74" i="4" s="1"/>
  <c r="L78" i="8"/>
  <c r="L74" i="6"/>
  <c r="Y75" i="6"/>
  <c r="Z75" i="6"/>
  <c r="V79" i="8"/>
  <c r="K79" i="8"/>
  <c r="AA75" i="6"/>
  <c r="S79" i="8"/>
  <c r="U79" i="8"/>
  <c r="W79" i="8"/>
  <c r="T75" i="6"/>
  <c r="Y79" i="8"/>
  <c r="AA79" i="8"/>
  <c r="X79" i="8"/>
  <c r="K75" i="6"/>
  <c r="AB79" i="8"/>
  <c r="U75" i="6"/>
  <c r="T79" i="8"/>
  <c r="X75" i="6"/>
  <c r="S75" i="6"/>
  <c r="V75" i="6"/>
  <c r="W75" i="6"/>
  <c r="AB75" i="6"/>
  <c r="Z79" i="8"/>
  <c r="AQ73" i="4" l="1"/>
  <c r="M79" i="8"/>
  <c r="AC79" i="8"/>
  <c r="R78" i="8"/>
  <c r="G84" i="8"/>
  <c r="AQ81" i="8"/>
  <c r="H81" i="8"/>
  <c r="O81" i="8" s="1"/>
  <c r="F82" i="8"/>
  <c r="AO77" i="8"/>
  <c r="AK77" i="8"/>
  <c r="AG77" i="8"/>
  <c r="AN77" i="8"/>
  <c r="AJ77" i="8"/>
  <c r="AF77" i="8"/>
  <c r="AL77" i="8"/>
  <c r="AH77" i="8"/>
  <c r="AI77" i="8"/>
  <c r="AE77" i="8"/>
  <c r="AM77" i="8"/>
  <c r="M74" i="6"/>
  <c r="R73" i="6"/>
  <c r="AC74" i="6"/>
  <c r="G79" i="6"/>
  <c r="AQ76" i="6"/>
  <c r="H76" i="6"/>
  <c r="O76" i="6" s="1"/>
  <c r="F77" i="6"/>
  <c r="AL72" i="6"/>
  <c r="AH72" i="6"/>
  <c r="AO72" i="6"/>
  <c r="AK72" i="6"/>
  <c r="AG72" i="6"/>
  <c r="AI72" i="6"/>
  <c r="AN72" i="6"/>
  <c r="AF72" i="6"/>
  <c r="AJ72" i="6"/>
  <c r="AE72" i="6"/>
  <c r="AM72" i="6"/>
  <c r="G74" i="4"/>
  <c r="F75" i="4" s="1"/>
  <c r="L79" i="8"/>
  <c r="L75" i="6"/>
  <c r="AA76" i="6"/>
  <c r="AB80" i="8"/>
  <c r="W80" i="8"/>
  <c r="T80" i="8"/>
  <c r="AA80" i="8"/>
  <c r="X80" i="8"/>
  <c r="Z76" i="6"/>
  <c r="K76" i="6"/>
  <c r="Y76" i="6"/>
  <c r="U80" i="8"/>
  <c r="V76" i="6"/>
  <c r="W76" i="6"/>
  <c r="S76" i="6"/>
  <c r="V80" i="8"/>
  <c r="AB76" i="6"/>
  <c r="X76" i="6"/>
  <c r="U76" i="6"/>
  <c r="Z80" i="8"/>
  <c r="T76" i="6"/>
  <c r="K80" i="8"/>
  <c r="S80" i="8"/>
  <c r="Y80" i="8"/>
  <c r="AQ74" i="4" l="1"/>
  <c r="M80" i="8"/>
  <c r="R79" i="8"/>
  <c r="AC80" i="8"/>
  <c r="H82" i="8"/>
  <c r="O82" i="8" s="1"/>
  <c r="AQ82" i="8"/>
  <c r="F83" i="8"/>
  <c r="G85" i="8"/>
  <c r="AL78" i="8"/>
  <c r="AH78" i="8"/>
  <c r="AO78" i="8"/>
  <c r="AK78" i="8"/>
  <c r="AG78" i="8"/>
  <c r="AM78" i="8"/>
  <c r="AI78" i="8"/>
  <c r="AE78" i="8"/>
  <c r="AJ78" i="8"/>
  <c r="AF78" i="8"/>
  <c r="AN78" i="8"/>
  <c r="R74" i="6"/>
  <c r="AC75" i="6"/>
  <c r="M75" i="6"/>
  <c r="AM73" i="6"/>
  <c r="AI73" i="6"/>
  <c r="AE73" i="6"/>
  <c r="AL73" i="6"/>
  <c r="AH73" i="6"/>
  <c r="AJ73" i="6"/>
  <c r="AO73" i="6"/>
  <c r="AG73" i="6"/>
  <c r="AK73" i="6"/>
  <c r="AN73" i="6"/>
  <c r="AF73" i="6"/>
  <c r="AQ77" i="6"/>
  <c r="H77" i="6"/>
  <c r="O77" i="6" s="1"/>
  <c r="F78" i="6"/>
  <c r="G80" i="6"/>
  <c r="G75" i="4"/>
  <c r="F76" i="4" s="1"/>
  <c r="L80" i="8"/>
  <c r="L76" i="6"/>
  <c r="W81" i="8"/>
  <c r="S81" i="8"/>
  <c r="AA81" i="8"/>
  <c r="U81" i="8"/>
  <c r="V81" i="8"/>
  <c r="S77" i="6"/>
  <c r="AA77" i="6"/>
  <c r="V77" i="6"/>
  <c r="Y81" i="8"/>
  <c r="K77" i="6"/>
  <c r="X81" i="8"/>
  <c r="W77" i="6"/>
  <c r="AB77" i="6"/>
  <c r="T81" i="8"/>
  <c r="X77" i="6"/>
  <c r="K81" i="8"/>
  <c r="U77" i="6"/>
  <c r="Y77" i="6"/>
  <c r="Z77" i="6"/>
  <c r="AB81" i="8"/>
  <c r="T77" i="6"/>
  <c r="Z81" i="8"/>
  <c r="AQ75" i="4" l="1"/>
  <c r="R80" i="8"/>
  <c r="AC81" i="8"/>
  <c r="M81" i="8"/>
  <c r="AQ83" i="8"/>
  <c r="H83" i="8"/>
  <c r="O83" i="8" s="1"/>
  <c r="F84" i="8"/>
  <c r="AM79" i="8"/>
  <c r="AI79" i="8"/>
  <c r="AE79" i="8"/>
  <c r="AL79" i="8"/>
  <c r="AH79" i="8"/>
  <c r="AN79" i="8"/>
  <c r="AJ79" i="8"/>
  <c r="AF79" i="8"/>
  <c r="AK79" i="8"/>
  <c r="AG79" i="8"/>
  <c r="AO79" i="8"/>
  <c r="G86" i="8"/>
  <c r="AC76" i="6"/>
  <c r="R75" i="6"/>
  <c r="M76" i="6"/>
  <c r="AN74" i="6"/>
  <c r="AJ74" i="6"/>
  <c r="AF74" i="6"/>
  <c r="AM74" i="6"/>
  <c r="AI74" i="6"/>
  <c r="AE74" i="6"/>
  <c r="AK74" i="6"/>
  <c r="AH74" i="6"/>
  <c r="AL74" i="6"/>
  <c r="AO74" i="6"/>
  <c r="AG74" i="6"/>
  <c r="G81" i="6"/>
  <c r="H78" i="6"/>
  <c r="O78" i="6" s="1"/>
  <c r="AQ78" i="6"/>
  <c r="F79" i="6"/>
  <c r="G76" i="4"/>
  <c r="F77" i="4" s="1"/>
  <c r="L81" i="8"/>
  <c r="L77" i="6"/>
  <c r="V82" i="8"/>
  <c r="Z78" i="6"/>
  <c r="K82" i="8"/>
  <c r="U82" i="8"/>
  <c r="AA78" i="6"/>
  <c r="W82" i="8"/>
  <c r="W78" i="6"/>
  <c r="AB78" i="6"/>
  <c r="X82" i="8"/>
  <c r="T82" i="8"/>
  <c r="AA82" i="8"/>
  <c r="V78" i="6"/>
  <c r="U78" i="6"/>
  <c r="X78" i="6"/>
  <c r="S82" i="8"/>
  <c r="AB82" i="8"/>
  <c r="Y82" i="8"/>
  <c r="Z82" i="8"/>
  <c r="T78" i="6"/>
  <c r="Y78" i="6"/>
  <c r="S78" i="6"/>
  <c r="K78" i="6"/>
  <c r="AQ76" i="4" l="1"/>
  <c r="AC82" i="8"/>
  <c r="R81" i="8"/>
  <c r="G87" i="8"/>
  <c r="H84" i="8"/>
  <c r="O84" i="8" s="1"/>
  <c r="AQ84" i="8"/>
  <c r="F85" i="8"/>
  <c r="AN80" i="8"/>
  <c r="AJ80" i="8"/>
  <c r="AF80" i="8"/>
  <c r="AM80" i="8"/>
  <c r="AI80" i="8"/>
  <c r="AE80" i="8"/>
  <c r="AO80" i="8"/>
  <c r="AK80" i="8"/>
  <c r="AG80" i="8"/>
  <c r="AL80" i="8"/>
  <c r="AH80" i="8"/>
  <c r="M77" i="6"/>
  <c r="AC77" i="6"/>
  <c r="R76" i="6"/>
  <c r="G82" i="6"/>
  <c r="AQ79" i="6"/>
  <c r="H79" i="6"/>
  <c r="O79" i="6" s="1"/>
  <c r="F80" i="6"/>
  <c r="AO75" i="6"/>
  <c r="AK75" i="6"/>
  <c r="AG75" i="6"/>
  <c r="AN75" i="6"/>
  <c r="AJ75" i="6"/>
  <c r="AF75" i="6"/>
  <c r="AL75" i="6"/>
  <c r="AI75" i="6"/>
  <c r="AM75" i="6"/>
  <c r="AE75" i="6"/>
  <c r="AH75" i="6"/>
  <c r="G77" i="4"/>
  <c r="F78" i="4" s="1"/>
  <c r="L82" i="8"/>
  <c r="L78" i="6"/>
  <c r="W83" i="8"/>
  <c r="U79" i="6"/>
  <c r="AB83" i="8"/>
  <c r="Z79" i="6"/>
  <c r="V79" i="6"/>
  <c r="U83" i="8"/>
  <c r="X79" i="6"/>
  <c r="S79" i="6"/>
  <c r="Y83" i="8"/>
  <c r="AA79" i="6"/>
  <c r="Z83" i="8"/>
  <c r="X83" i="8"/>
  <c r="T79" i="6"/>
  <c r="K83" i="8"/>
  <c r="K79" i="6"/>
  <c r="W79" i="6"/>
  <c r="AB79" i="6"/>
  <c r="Y79" i="6"/>
  <c r="S83" i="8"/>
  <c r="AA83" i="8"/>
  <c r="V83" i="8"/>
  <c r="T83" i="8"/>
  <c r="AQ77" i="4" l="1"/>
  <c r="R82" i="8"/>
  <c r="AC83" i="8"/>
  <c r="G88" i="8"/>
  <c r="AQ85" i="8"/>
  <c r="H85" i="8"/>
  <c r="O85" i="8" s="1"/>
  <c r="F86" i="8"/>
  <c r="AO81" i="8"/>
  <c r="AK81" i="8"/>
  <c r="AG81" i="8"/>
  <c r="AN81" i="8"/>
  <c r="AJ81" i="8"/>
  <c r="AF81" i="8"/>
  <c r="AL81" i="8"/>
  <c r="AH81" i="8"/>
  <c r="AM81" i="8"/>
  <c r="AE81" i="8"/>
  <c r="AI81" i="8"/>
  <c r="M78" i="6"/>
  <c r="R77" i="6"/>
  <c r="AC78" i="6"/>
  <c r="AL76" i="6"/>
  <c r="AH76" i="6"/>
  <c r="AO76" i="6"/>
  <c r="AK76" i="6"/>
  <c r="AG76" i="6"/>
  <c r="AM76" i="6"/>
  <c r="AE76" i="6"/>
  <c r="AJ76" i="6"/>
  <c r="AN76" i="6"/>
  <c r="AF76" i="6"/>
  <c r="AI76" i="6"/>
  <c r="G83" i="6"/>
  <c r="AQ80" i="6"/>
  <c r="H80" i="6"/>
  <c r="O80" i="6" s="1"/>
  <c r="F81" i="6"/>
  <c r="G78" i="4"/>
  <c r="F79" i="4" s="1"/>
  <c r="L83" i="8"/>
  <c r="L79" i="6"/>
  <c r="S80" i="6"/>
  <c r="X84" i="8"/>
  <c r="V80" i="6"/>
  <c r="S84" i="8"/>
  <c r="AA80" i="6"/>
  <c r="U84" i="8"/>
  <c r="AB84" i="8"/>
  <c r="Y84" i="8"/>
  <c r="T84" i="8"/>
  <c r="X80" i="6"/>
  <c r="Z84" i="8"/>
  <c r="U80" i="6"/>
  <c r="Y80" i="6"/>
  <c r="W84" i="8"/>
  <c r="V84" i="8"/>
  <c r="T80" i="6"/>
  <c r="AA84" i="8"/>
  <c r="AB80" i="6"/>
  <c r="K80" i="6"/>
  <c r="W80" i="6"/>
  <c r="Z80" i="6"/>
  <c r="K84" i="8"/>
  <c r="AQ78" i="4" l="1"/>
  <c r="AC84" i="8"/>
  <c r="R83" i="8"/>
  <c r="G89" i="8"/>
  <c r="AM82" i="8"/>
  <c r="AI82" i="8"/>
  <c r="AE82" i="8"/>
  <c r="AL82" i="8"/>
  <c r="AH82" i="8"/>
  <c r="AN82" i="8"/>
  <c r="AJ82" i="8"/>
  <c r="AF82" i="8"/>
  <c r="AO82" i="8"/>
  <c r="AK82" i="8"/>
  <c r="AG82" i="8"/>
  <c r="H86" i="8"/>
  <c r="O86" i="8" s="1"/>
  <c r="AQ86" i="8"/>
  <c r="F87" i="8"/>
  <c r="M79" i="6"/>
  <c r="R78" i="6"/>
  <c r="AC79" i="6"/>
  <c r="AM77" i="6"/>
  <c r="AI77" i="6"/>
  <c r="AE77" i="6"/>
  <c r="AL77" i="6"/>
  <c r="AH77" i="6"/>
  <c r="AN77" i="6"/>
  <c r="AF77" i="6"/>
  <c r="AK77" i="6"/>
  <c r="AO77" i="6"/>
  <c r="AG77" i="6"/>
  <c r="AJ77" i="6"/>
  <c r="G84" i="6"/>
  <c r="AQ81" i="6"/>
  <c r="H81" i="6"/>
  <c r="O81" i="6" s="1"/>
  <c r="F82" i="6"/>
  <c r="G79" i="4"/>
  <c r="F80" i="4" s="1"/>
  <c r="L84" i="8"/>
  <c r="L80" i="6"/>
  <c r="Z81" i="6"/>
  <c r="X81" i="6"/>
  <c r="K81" i="6"/>
  <c r="T81" i="6"/>
  <c r="W85" i="8"/>
  <c r="K85" i="8"/>
  <c r="U85" i="8"/>
  <c r="V81" i="6"/>
  <c r="W81" i="6"/>
  <c r="V85" i="8"/>
  <c r="Z85" i="8"/>
  <c r="AA85" i="8"/>
  <c r="T85" i="8"/>
  <c r="AB85" i="8"/>
  <c r="AA81" i="6"/>
  <c r="AB81" i="6"/>
  <c r="X85" i="8"/>
  <c r="U81" i="6"/>
  <c r="Y81" i="6"/>
  <c r="S81" i="6"/>
  <c r="S85" i="8"/>
  <c r="Y85" i="8"/>
  <c r="AQ79" i="4" l="1"/>
  <c r="R84" i="8"/>
  <c r="AC85" i="8"/>
  <c r="G90" i="8"/>
  <c r="AQ87" i="8"/>
  <c r="H87" i="8"/>
  <c r="O87" i="8" s="1"/>
  <c r="F88" i="8"/>
  <c r="AO83" i="8"/>
  <c r="AK83" i="8"/>
  <c r="AG83" i="8"/>
  <c r="AN83" i="8"/>
  <c r="AJ83" i="8"/>
  <c r="AF83" i="8"/>
  <c r="AL83" i="8"/>
  <c r="AH83" i="8"/>
  <c r="AM83" i="8"/>
  <c r="AE83" i="8"/>
  <c r="AI83" i="8"/>
  <c r="AC80" i="6"/>
  <c r="R79" i="6"/>
  <c r="M80" i="6"/>
  <c r="G85" i="6"/>
  <c r="AN78" i="6"/>
  <c r="AJ78" i="6"/>
  <c r="AF78" i="6"/>
  <c r="AM78" i="6"/>
  <c r="AI78" i="6"/>
  <c r="AE78" i="6"/>
  <c r="AO78" i="6"/>
  <c r="AG78" i="6"/>
  <c r="AL78" i="6"/>
  <c r="AH78" i="6"/>
  <c r="AK78" i="6"/>
  <c r="H82" i="6"/>
  <c r="O82" i="6" s="1"/>
  <c r="AQ82" i="6"/>
  <c r="F83" i="6"/>
  <c r="G80" i="4"/>
  <c r="F81" i="4" s="1"/>
  <c r="L85" i="8"/>
  <c r="L81" i="6"/>
  <c r="Z86" i="8"/>
  <c r="V82" i="6"/>
  <c r="U86" i="8"/>
  <c r="AB86" i="8"/>
  <c r="W86" i="8"/>
  <c r="AB82" i="6"/>
  <c r="X82" i="6"/>
  <c r="S86" i="8"/>
  <c r="Y86" i="8"/>
  <c r="X86" i="8"/>
  <c r="K82" i="6"/>
  <c r="U82" i="6"/>
  <c r="Z82" i="6"/>
  <c r="AA82" i="6"/>
  <c r="K86" i="8"/>
  <c r="Y82" i="6"/>
  <c r="S82" i="6"/>
  <c r="T86" i="8"/>
  <c r="T82" i="6"/>
  <c r="V86" i="8"/>
  <c r="W82" i="6"/>
  <c r="AA86" i="8"/>
  <c r="AQ80" i="4" l="1"/>
  <c r="AC86" i="8"/>
  <c r="R85" i="8"/>
  <c r="H88" i="8"/>
  <c r="O88" i="8" s="1"/>
  <c r="AQ88" i="8"/>
  <c r="F89" i="8"/>
  <c r="AM84" i="8"/>
  <c r="AI84" i="8"/>
  <c r="AE84" i="8"/>
  <c r="AL84" i="8"/>
  <c r="AH84" i="8"/>
  <c r="AN84" i="8"/>
  <c r="AJ84" i="8"/>
  <c r="AF84" i="8"/>
  <c r="AK84" i="8"/>
  <c r="AO84" i="8"/>
  <c r="AG84" i="8"/>
  <c r="G91" i="8"/>
  <c r="M81" i="6"/>
  <c r="AC81" i="6"/>
  <c r="R80" i="6"/>
  <c r="H83" i="6"/>
  <c r="O83" i="6" s="1"/>
  <c r="AQ83" i="6"/>
  <c r="F84" i="6"/>
  <c r="AO79" i="6"/>
  <c r="AK79" i="6"/>
  <c r="AG79" i="6"/>
  <c r="AN79" i="6"/>
  <c r="AJ79" i="6"/>
  <c r="AF79" i="6"/>
  <c r="AH79" i="6"/>
  <c r="AM79" i="6"/>
  <c r="AE79" i="6"/>
  <c r="AI79" i="6"/>
  <c r="AL79" i="6"/>
  <c r="G86" i="6"/>
  <c r="G81" i="4"/>
  <c r="L86" i="8"/>
  <c r="L82" i="6"/>
  <c r="AA83" i="6"/>
  <c r="S83" i="6"/>
  <c r="K87" i="8"/>
  <c r="V87" i="8"/>
  <c r="U87" i="8"/>
  <c r="V83" i="6"/>
  <c r="AB87" i="8"/>
  <c r="T87" i="8"/>
  <c r="AB83" i="6"/>
  <c r="T83" i="6"/>
  <c r="AA87" i="8"/>
  <c r="U83" i="6"/>
  <c r="Z87" i="8"/>
  <c r="Y87" i="8"/>
  <c r="Y83" i="6"/>
  <c r="K83" i="6"/>
  <c r="X87" i="8"/>
  <c r="Z83" i="6"/>
  <c r="W83" i="6"/>
  <c r="X83" i="6"/>
  <c r="W87" i="8"/>
  <c r="S87" i="8"/>
  <c r="G82" i="4" l="1"/>
  <c r="F82" i="4"/>
  <c r="AQ81" i="4"/>
  <c r="R86" i="8"/>
  <c r="AC87" i="8"/>
  <c r="AO85" i="8"/>
  <c r="AK85" i="8"/>
  <c r="AG85" i="8"/>
  <c r="AN85" i="8"/>
  <c r="AJ85" i="8"/>
  <c r="AF85" i="8"/>
  <c r="AL85" i="8"/>
  <c r="AH85" i="8"/>
  <c r="AE85" i="8"/>
  <c r="AM85" i="8"/>
  <c r="AI85" i="8"/>
  <c r="AQ89" i="8"/>
  <c r="H89" i="8"/>
  <c r="O89" i="8" s="1"/>
  <c r="F90" i="8"/>
  <c r="G92" i="8"/>
  <c r="G87" i="6"/>
  <c r="AQ84" i="6"/>
  <c r="H84" i="6"/>
  <c r="O84" i="6" s="1"/>
  <c r="F85" i="6"/>
  <c r="AL80" i="6"/>
  <c r="AH80" i="6"/>
  <c r="AO80" i="6"/>
  <c r="AK80" i="6"/>
  <c r="AG80" i="6"/>
  <c r="AI80" i="6"/>
  <c r="AN80" i="6"/>
  <c r="AF80" i="6"/>
  <c r="AJ80" i="6"/>
  <c r="AE80" i="6"/>
  <c r="AM80" i="6"/>
  <c r="R81" i="6"/>
  <c r="AC82" i="6"/>
  <c r="O5" i="3"/>
  <c r="G4" i="3"/>
  <c r="L87" i="8"/>
  <c r="L83" i="6"/>
  <c r="D6" i="3"/>
  <c r="U88" i="8"/>
  <c r="X88" i="8"/>
  <c r="Y88" i="8"/>
  <c r="K88" i="8"/>
  <c r="T88" i="8"/>
  <c r="S84" i="6"/>
  <c r="Y84" i="6"/>
  <c r="K84" i="6"/>
  <c r="X84" i="6"/>
  <c r="S88" i="8"/>
  <c r="AB84" i="6"/>
  <c r="V88" i="8"/>
  <c r="V84" i="6"/>
  <c r="AA88" i="8"/>
  <c r="Z88" i="8"/>
  <c r="W88" i="8"/>
  <c r="T84" i="6"/>
  <c r="AB88" i="8"/>
  <c r="Z84" i="6"/>
  <c r="U84" i="6"/>
  <c r="AA84" i="6"/>
  <c r="W84" i="6"/>
  <c r="AQ82" i="4" l="1"/>
  <c r="H82" i="4"/>
  <c r="O82" i="4" s="1"/>
  <c r="G83" i="4"/>
  <c r="F83" i="4"/>
  <c r="AC88" i="8"/>
  <c r="R87" i="8"/>
  <c r="H90" i="8"/>
  <c r="O90" i="8" s="1"/>
  <c r="AQ90" i="8"/>
  <c r="F91" i="8"/>
  <c r="G93" i="8"/>
  <c r="AM86" i="8"/>
  <c r="AI86" i="8"/>
  <c r="AE86" i="8"/>
  <c r="AL86" i="8"/>
  <c r="AH86" i="8"/>
  <c r="AN86" i="8"/>
  <c r="AJ86" i="8"/>
  <c r="AF86" i="8"/>
  <c r="AG86" i="8"/>
  <c r="AO86" i="8"/>
  <c r="AK86" i="8"/>
  <c r="AM81" i="6"/>
  <c r="AI81" i="6"/>
  <c r="AE81" i="6"/>
  <c r="AL81" i="6"/>
  <c r="AH81" i="6"/>
  <c r="AJ81" i="6"/>
  <c r="AO81" i="6"/>
  <c r="AG81" i="6"/>
  <c r="AK81" i="6"/>
  <c r="AF81" i="6"/>
  <c r="AN81" i="6"/>
  <c r="AC83" i="6"/>
  <c r="R82" i="6"/>
  <c r="H85" i="6"/>
  <c r="O85" i="6" s="1"/>
  <c r="AQ85" i="6"/>
  <c r="F86" i="6"/>
  <c r="G88" i="6"/>
  <c r="D13" i="3"/>
  <c r="G19" i="3"/>
  <c r="Z82" i="4"/>
  <c r="T82" i="4"/>
  <c r="U82" i="4"/>
  <c r="S82" i="4"/>
  <c r="X82" i="4"/>
  <c r="Y82" i="4"/>
  <c r="W82" i="4"/>
  <c r="AB82" i="4"/>
  <c r="V82" i="4"/>
  <c r="AA82" i="4"/>
  <c r="K82" i="4"/>
  <c r="L88" i="8"/>
  <c r="L84" i="6"/>
  <c r="Z85" i="6"/>
  <c r="K89" i="8"/>
  <c r="U89" i="8"/>
  <c r="X89" i="8"/>
  <c r="V89" i="8"/>
  <c r="S89" i="8"/>
  <c r="U85" i="6"/>
  <c r="S85" i="6"/>
  <c r="Z89" i="8"/>
  <c r="K85" i="6"/>
  <c r="W89" i="8"/>
  <c r="AA89" i="8"/>
  <c r="V85" i="6"/>
  <c r="AA85" i="6"/>
  <c r="AB85" i="6"/>
  <c r="AB89" i="8"/>
  <c r="T85" i="6"/>
  <c r="X85" i="6"/>
  <c r="Y89" i="8"/>
  <c r="T89" i="8"/>
  <c r="W85" i="6"/>
  <c r="Y85" i="6"/>
  <c r="AQ83" i="4" l="1"/>
  <c r="AC82" i="4"/>
  <c r="L82" i="4"/>
  <c r="G84" i="4"/>
  <c r="F84" i="4"/>
  <c r="AC89" i="8"/>
  <c r="R88" i="8"/>
  <c r="G94" i="8"/>
  <c r="AO87" i="8"/>
  <c r="AK87" i="8"/>
  <c r="AG87" i="8"/>
  <c r="AN87" i="8"/>
  <c r="AJ87" i="8"/>
  <c r="AF87" i="8"/>
  <c r="AL87" i="8"/>
  <c r="AH87" i="8"/>
  <c r="AI87" i="8"/>
  <c r="AE87" i="8"/>
  <c r="AM87" i="8"/>
  <c r="AQ91" i="8"/>
  <c r="H91" i="8"/>
  <c r="O91" i="8" s="1"/>
  <c r="F92" i="8"/>
  <c r="AO82" i="6"/>
  <c r="AK82" i="6"/>
  <c r="AG82" i="6"/>
  <c r="AN82" i="6"/>
  <c r="AJ82" i="6"/>
  <c r="AF82" i="6"/>
  <c r="AL82" i="6"/>
  <c r="AI82" i="6"/>
  <c r="AM82" i="6"/>
  <c r="AE82" i="6"/>
  <c r="AH82" i="6"/>
  <c r="R83" i="6"/>
  <c r="AC84" i="6"/>
  <c r="H86" i="6"/>
  <c r="O86" i="6" s="1"/>
  <c r="AQ86" i="6"/>
  <c r="F87" i="6"/>
  <c r="G89" i="6"/>
  <c r="H29" i="3"/>
  <c r="O14" i="3"/>
  <c r="H14" i="3"/>
  <c r="L89" i="8"/>
  <c r="L85" i="6"/>
  <c r="X90" i="8"/>
  <c r="W86" i="6"/>
  <c r="V86" i="6"/>
  <c r="S90" i="8"/>
  <c r="K86" i="6"/>
  <c r="AB90" i="8"/>
  <c r="U90" i="8"/>
  <c r="AA86" i="6"/>
  <c r="Y90" i="8"/>
  <c r="U86" i="6"/>
  <c r="Z90" i="8"/>
  <c r="V90" i="8"/>
  <c r="AA90" i="8"/>
  <c r="X86" i="6"/>
  <c r="T86" i="6"/>
  <c r="S86" i="6"/>
  <c r="Z86" i="6"/>
  <c r="T90" i="8"/>
  <c r="Y86" i="6"/>
  <c r="AB86" i="6"/>
  <c r="W90" i="8"/>
  <c r="K90" i="8"/>
  <c r="AQ84" i="4" l="1"/>
  <c r="H84" i="4"/>
  <c r="O84" i="4" s="1"/>
  <c r="G85" i="4"/>
  <c r="F85" i="4"/>
  <c r="AC90" i="8"/>
  <c r="R89" i="8"/>
  <c r="G95" i="8"/>
  <c r="AQ92" i="8"/>
  <c r="H92" i="8"/>
  <c r="O92" i="8" s="1"/>
  <c r="F93" i="8"/>
  <c r="AN88" i="8"/>
  <c r="AJ88" i="8"/>
  <c r="AF88" i="8"/>
  <c r="AO88" i="8"/>
  <c r="AI88" i="8"/>
  <c r="AM88" i="8"/>
  <c r="AH88" i="8"/>
  <c r="AK88" i="8"/>
  <c r="AE88" i="8"/>
  <c r="AL88" i="8"/>
  <c r="AG88" i="8"/>
  <c r="H87" i="6"/>
  <c r="O87" i="6" s="1"/>
  <c r="AQ87" i="6"/>
  <c r="F88" i="6"/>
  <c r="AC85" i="6"/>
  <c r="R84" i="6"/>
  <c r="G90" i="6"/>
  <c r="AM83" i="6"/>
  <c r="AI83" i="6"/>
  <c r="AE83" i="6"/>
  <c r="AL83" i="6"/>
  <c r="AH83" i="6"/>
  <c r="AN83" i="6"/>
  <c r="AF83" i="6"/>
  <c r="AK83" i="6"/>
  <c r="AO83" i="6"/>
  <c r="AG83" i="6"/>
  <c r="AJ83" i="6"/>
  <c r="I2" i="3"/>
  <c r="B2" i="3"/>
  <c r="AB84" i="4"/>
  <c r="S84" i="4"/>
  <c r="X84" i="4"/>
  <c r="Y84" i="4"/>
  <c r="W84" i="4"/>
  <c r="V84" i="4"/>
  <c r="AA84" i="4"/>
  <c r="K84" i="4"/>
  <c r="Z84" i="4"/>
  <c r="T84" i="4"/>
  <c r="U84" i="4"/>
  <c r="L90" i="8"/>
  <c r="L86" i="6"/>
  <c r="Y87" i="6"/>
  <c r="V91" i="8"/>
  <c r="U87" i="6"/>
  <c r="AB87" i="6"/>
  <c r="U91" i="8"/>
  <c r="W87" i="6"/>
  <c r="Z91" i="8"/>
  <c r="K87" i="6"/>
  <c r="S87" i="6"/>
  <c r="S91" i="8"/>
  <c r="K91" i="8"/>
  <c r="AB91" i="8"/>
  <c r="X87" i="6"/>
  <c r="T87" i="6"/>
  <c r="AA87" i="6"/>
  <c r="V87" i="6"/>
  <c r="Y91" i="8"/>
  <c r="AA91" i="8"/>
  <c r="X91" i="8"/>
  <c r="T91" i="8"/>
  <c r="W91" i="8"/>
  <c r="Z87" i="6"/>
  <c r="L84" i="4" l="1"/>
  <c r="AC84" i="4"/>
  <c r="G86" i="4"/>
  <c r="F86" i="4"/>
  <c r="AQ85" i="4"/>
  <c r="H85" i="4"/>
  <c r="O85" i="4" s="1"/>
  <c r="AC91" i="8"/>
  <c r="R90" i="8"/>
  <c r="AQ93" i="8"/>
  <c r="H93" i="8"/>
  <c r="O93" i="8" s="1"/>
  <c r="F94" i="8"/>
  <c r="G96" i="8"/>
  <c r="AL89" i="8"/>
  <c r="AH89" i="8"/>
  <c r="AK89" i="8"/>
  <c r="AF89" i="8"/>
  <c r="AO89" i="8"/>
  <c r="AJ89" i="8"/>
  <c r="AE89" i="8"/>
  <c r="AM89" i="8"/>
  <c r="AG89" i="8"/>
  <c r="AI89" i="8"/>
  <c r="AN89" i="8"/>
  <c r="G91" i="6"/>
  <c r="AQ88" i="6"/>
  <c r="H88" i="6"/>
  <c r="O88" i="6" s="1"/>
  <c r="F89" i="6"/>
  <c r="AO84" i="6"/>
  <c r="AK84" i="6"/>
  <c r="AG84" i="6"/>
  <c r="AN84" i="6"/>
  <c r="AJ84" i="6"/>
  <c r="AF84" i="6"/>
  <c r="AH84" i="6"/>
  <c r="AM84" i="6"/>
  <c r="AE84" i="6"/>
  <c r="AI84" i="6"/>
  <c r="AL84" i="6"/>
  <c r="R85" i="6"/>
  <c r="AC86" i="6"/>
  <c r="N4" i="3"/>
  <c r="Y85" i="4"/>
  <c r="Z85" i="4"/>
  <c r="T85" i="4"/>
  <c r="U85" i="4"/>
  <c r="X85" i="4"/>
  <c r="W85" i="4"/>
  <c r="AB85" i="4"/>
  <c r="S85" i="4"/>
  <c r="V85" i="4"/>
  <c r="AA85" i="4"/>
  <c r="K85" i="4"/>
  <c r="L91" i="8"/>
  <c r="L87" i="6"/>
  <c r="K6" i="3"/>
  <c r="J4" i="3"/>
  <c r="M6" i="3"/>
  <c r="U88" i="6"/>
  <c r="X88" i="6"/>
  <c r="U92" i="8"/>
  <c r="AB88" i="6"/>
  <c r="W88" i="6"/>
  <c r="AA92" i="8"/>
  <c r="Y92" i="8"/>
  <c r="AA88" i="6"/>
  <c r="S88" i="6"/>
  <c r="S92" i="8"/>
  <c r="AB92" i="8"/>
  <c r="Y88" i="6"/>
  <c r="T92" i="8"/>
  <c r="W92" i="8"/>
  <c r="V92" i="8"/>
  <c r="Z88" i="6"/>
  <c r="X92" i="8"/>
  <c r="Z92" i="8"/>
  <c r="K88" i="6"/>
  <c r="V88" i="6"/>
  <c r="T88" i="6"/>
  <c r="K92" i="8"/>
  <c r="L85" i="4" l="1"/>
  <c r="AC85" i="4"/>
  <c r="G87" i="4"/>
  <c r="F87" i="4"/>
  <c r="H86" i="4"/>
  <c r="O86" i="4" s="1"/>
  <c r="AQ86" i="4"/>
  <c r="R91" i="8"/>
  <c r="AC92" i="8"/>
  <c r="G97" i="8"/>
  <c r="AQ94" i="8"/>
  <c r="H94" i="8"/>
  <c r="O94" i="8" s="1"/>
  <c r="F95" i="8"/>
  <c r="AN90" i="8"/>
  <c r="AJ90" i="8"/>
  <c r="AF90" i="8"/>
  <c r="AM90" i="8"/>
  <c r="AH90" i="8"/>
  <c r="AL90" i="8"/>
  <c r="AG90" i="8"/>
  <c r="AO90" i="8"/>
  <c r="AI90" i="8"/>
  <c r="AK90" i="8"/>
  <c r="AE90" i="8"/>
  <c r="AM85" i="6"/>
  <c r="AI85" i="6"/>
  <c r="AE85" i="6"/>
  <c r="AL85" i="6"/>
  <c r="AH85" i="6"/>
  <c r="AJ85" i="6"/>
  <c r="AO85" i="6"/>
  <c r="AG85" i="6"/>
  <c r="AK85" i="6"/>
  <c r="AN85" i="6"/>
  <c r="AF85" i="6"/>
  <c r="AC87" i="6"/>
  <c r="R86" i="6"/>
  <c r="H89" i="6"/>
  <c r="O89" i="6" s="1"/>
  <c r="AQ89" i="6"/>
  <c r="F90" i="6"/>
  <c r="G92" i="6"/>
  <c r="M13" i="3"/>
  <c r="K13" i="3"/>
  <c r="AY6" i="1"/>
  <c r="V86" i="4"/>
  <c r="AA86" i="4"/>
  <c r="K86" i="4"/>
  <c r="Z86" i="4"/>
  <c r="U86" i="4"/>
  <c r="S86" i="4"/>
  <c r="X86" i="4"/>
  <c r="Y86" i="4"/>
  <c r="T86" i="4"/>
  <c r="W86" i="4"/>
  <c r="AB86" i="4"/>
  <c r="L92" i="8"/>
  <c r="L88" i="6"/>
  <c r="AA89" i="6"/>
  <c r="Y93" i="8"/>
  <c r="K93" i="8"/>
  <c r="W89" i="6"/>
  <c r="Z93" i="8"/>
  <c r="W93" i="8"/>
  <c r="U89" i="6"/>
  <c r="AB93" i="8"/>
  <c r="T93" i="8"/>
  <c r="X89" i="6"/>
  <c r="V89" i="6"/>
  <c r="U93" i="8"/>
  <c r="T89" i="6"/>
  <c r="Z89" i="6"/>
  <c r="AA93" i="8"/>
  <c r="X93" i="8"/>
  <c r="Y89" i="6"/>
  <c r="S93" i="8"/>
  <c r="AB89" i="6"/>
  <c r="V93" i="8"/>
  <c r="K89" i="6"/>
  <c r="S89" i="6"/>
  <c r="L86" i="4" l="1"/>
  <c r="AC86" i="4"/>
  <c r="AQ87" i="4"/>
  <c r="H87" i="4"/>
  <c r="O87" i="4" s="1"/>
  <c r="G88" i="4"/>
  <c r="F88" i="4"/>
  <c r="AC93" i="8"/>
  <c r="R92" i="8"/>
  <c r="AQ95" i="8"/>
  <c r="H95" i="8"/>
  <c r="O95" i="8" s="1"/>
  <c r="F96" i="8"/>
  <c r="G98" i="8"/>
  <c r="AL91" i="8"/>
  <c r="AH91" i="8"/>
  <c r="AO91" i="8"/>
  <c r="AJ91" i="8"/>
  <c r="AE91" i="8"/>
  <c r="AN91" i="8"/>
  <c r="AI91" i="8"/>
  <c r="AK91" i="8"/>
  <c r="AF91" i="8"/>
  <c r="AM91" i="8"/>
  <c r="AG91" i="8"/>
  <c r="H90" i="6"/>
  <c r="O90" i="6" s="1"/>
  <c r="AQ90" i="6"/>
  <c r="F91" i="6"/>
  <c r="AO86" i="6"/>
  <c r="AK86" i="6"/>
  <c r="AG86" i="6"/>
  <c r="AN86" i="6"/>
  <c r="AJ86" i="6"/>
  <c r="AF86" i="6"/>
  <c r="AL86" i="6"/>
  <c r="AI86" i="6"/>
  <c r="AM86" i="6"/>
  <c r="AE86" i="6"/>
  <c r="AH86" i="6"/>
  <c r="R87" i="6"/>
  <c r="AC88" i="6"/>
  <c r="G93" i="6"/>
  <c r="Q6" i="1"/>
  <c r="D31" i="1"/>
  <c r="B17" i="3"/>
  <c r="Z87" i="4"/>
  <c r="T87" i="4"/>
  <c r="U87" i="4"/>
  <c r="S87" i="4"/>
  <c r="Y87" i="4"/>
  <c r="W87" i="4"/>
  <c r="AB87" i="4"/>
  <c r="X87" i="4"/>
  <c r="V87" i="4"/>
  <c r="AA87" i="4"/>
  <c r="K87" i="4"/>
  <c r="L93" i="8"/>
  <c r="L89" i="6"/>
  <c r="AX5" i="1"/>
  <c r="AT5" i="1"/>
  <c r="AV6" i="1"/>
  <c r="AX6" i="1"/>
  <c r="AW5" i="1"/>
  <c r="AT6" i="1"/>
  <c r="AU5" i="1"/>
  <c r="AK5" i="1"/>
  <c r="AO5" i="1"/>
  <c r="AW6" i="1"/>
  <c r="AU6" i="1"/>
  <c r="AM5" i="1"/>
  <c r="AN5" i="1"/>
  <c r="AV5" i="1"/>
  <c r="AL5" i="1"/>
  <c r="R9" i="1"/>
  <c r="C19" i="3"/>
  <c r="L37" i="1"/>
  <c r="O11" i="1"/>
  <c r="L35" i="1"/>
  <c r="K37" i="1"/>
  <c r="X11" i="1"/>
  <c r="D37" i="1"/>
  <c r="D21" i="3"/>
  <c r="J32" i="1"/>
  <c r="M32" i="1"/>
  <c r="K32" i="1"/>
  <c r="J35" i="1"/>
  <c r="X9" i="1"/>
  <c r="W9" i="1"/>
  <c r="S11" i="1"/>
  <c r="E35" i="1"/>
  <c r="N7" i="1"/>
  <c r="Z11" i="1"/>
  <c r="D35" i="1"/>
  <c r="E37" i="1"/>
  <c r="Z9" i="1"/>
  <c r="B37" i="1"/>
  <c r="E32" i="1"/>
  <c r="O9" i="1"/>
  <c r="C35" i="1"/>
  <c r="Y9" i="1"/>
  <c r="R11" i="1"/>
  <c r="F21" i="3"/>
  <c r="Q9" i="1"/>
  <c r="U11" i="1"/>
  <c r="B35" i="1"/>
  <c r="P9" i="1"/>
  <c r="X7" i="1"/>
  <c r="L32" i="1"/>
  <c r="N31" i="1"/>
  <c r="Q11" i="1"/>
  <c r="W11" i="1"/>
  <c r="H37" i="1"/>
  <c r="M35" i="1"/>
  <c r="W7" i="1"/>
  <c r="R7" i="1"/>
  <c r="P11" i="1"/>
  <c r="J37" i="1"/>
  <c r="Y11" i="1"/>
  <c r="F37" i="1"/>
  <c r="K35" i="1"/>
  <c r="Y7" i="1"/>
  <c r="Z7" i="1"/>
  <c r="X94" i="8"/>
  <c r="S90" i="6"/>
  <c r="W90" i="6"/>
  <c r="U90" i="6"/>
  <c r="Y94" i="8"/>
  <c r="Z94" i="8"/>
  <c r="T90" i="6"/>
  <c r="S94" i="8"/>
  <c r="K94" i="8"/>
  <c r="V90" i="6"/>
  <c r="AA90" i="6"/>
  <c r="AB90" i="6"/>
  <c r="AB94" i="8"/>
  <c r="T94" i="8"/>
  <c r="X90" i="6"/>
  <c r="K90" i="6"/>
  <c r="W94" i="8"/>
  <c r="Y90" i="6"/>
  <c r="U94" i="8"/>
  <c r="V94" i="8"/>
  <c r="AA94" i="8"/>
  <c r="Z90" i="6"/>
  <c r="AC87" i="4" l="1"/>
  <c r="L87" i="4"/>
  <c r="AQ88" i="4"/>
  <c r="H88" i="4"/>
  <c r="O88" i="4" s="1"/>
  <c r="G89" i="4"/>
  <c r="F89" i="4"/>
  <c r="R93" i="8"/>
  <c r="AC94" i="8"/>
  <c r="G99" i="8"/>
  <c r="AN92" i="8"/>
  <c r="AJ92" i="8"/>
  <c r="AF92" i="8"/>
  <c r="AL92" i="8"/>
  <c r="AG92" i="8"/>
  <c r="AK92" i="8"/>
  <c r="AE92" i="8"/>
  <c r="AM92" i="8"/>
  <c r="AH92" i="8"/>
  <c r="AO92" i="8"/>
  <c r="AI92" i="8"/>
  <c r="AQ96" i="8"/>
  <c r="H96" i="8"/>
  <c r="O96" i="8" s="1"/>
  <c r="F97" i="8"/>
  <c r="AM87" i="6"/>
  <c r="AI87" i="6"/>
  <c r="AE87" i="6"/>
  <c r="AL87" i="6"/>
  <c r="AH87" i="6"/>
  <c r="AN87" i="6"/>
  <c r="AF87" i="6"/>
  <c r="AK87" i="6"/>
  <c r="AO87" i="6"/>
  <c r="AG87" i="6"/>
  <c r="AJ87" i="6"/>
  <c r="G94" i="6"/>
  <c r="AC89" i="6"/>
  <c r="R88" i="6"/>
  <c r="H91" i="6"/>
  <c r="O91" i="6" s="1"/>
  <c r="AQ91" i="6"/>
  <c r="F92" i="6"/>
  <c r="D28" i="3"/>
  <c r="F28" i="3"/>
  <c r="F22" i="3"/>
  <c r="H35" i="1" s="1"/>
  <c r="D22" i="3"/>
  <c r="F35" i="1" s="1"/>
  <c r="M7" i="3"/>
  <c r="K7" i="3"/>
  <c r="S9" i="1" s="1"/>
  <c r="N8" i="3"/>
  <c r="K10" i="3"/>
  <c r="D25" i="3"/>
  <c r="F25" i="3"/>
  <c r="Y88" i="4"/>
  <c r="Z88" i="4"/>
  <c r="T88" i="4"/>
  <c r="U88" i="4"/>
  <c r="S88" i="4"/>
  <c r="W88" i="4"/>
  <c r="AB88" i="4"/>
  <c r="X88" i="4"/>
  <c r="V88" i="4"/>
  <c r="AA88" i="4"/>
  <c r="K88" i="4"/>
  <c r="L94" i="8"/>
  <c r="L90" i="6"/>
  <c r="C37" i="1"/>
  <c r="M37" i="1"/>
  <c r="AA91" i="6"/>
  <c r="K91" i="6"/>
  <c r="AB95" i="8"/>
  <c r="W95" i="8"/>
  <c r="X95" i="8"/>
  <c r="Z95" i="8"/>
  <c r="Z91" i="6"/>
  <c r="K95" i="8"/>
  <c r="Y91" i="6"/>
  <c r="AA95" i="8"/>
  <c r="V95" i="8"/>
  <c r="S91" i="6"/>
  <c r="Y95" i="8"/>
  <c r="U95" i="8"/>
  <c r="T91" i="6"/>
  <c r="W91" i="6"/>
  <c r="U91" i="6"/>
  <c r="AB91" i="6"/>
  <c r="S95" i="8"/>
  <c r="X91" i="6"/>
  <c r="T95" i="8"/>
  <c r="V91" i="6"/>
  <c r="AC88" i="4" l="1"/>
  <c r="L88" i="4"/>
  <c r="H89" i="4"/>
  <c r="O89" i="4" s="1"/>
  <c r="AQ89" i="4"/>
  <c r="G90" i="4"/>
  <c r="F90" i="4"/>
  <c r="AC95" i="8"/>
  <c r="R94" i="8"/>
  <c r="G100" i="8"/>
  <c r="AQ97" i="8"/>
  <c r="H97" i="8"/>
  <c r="O97" i="8" s="1"/>
  <c r="F98" i="8"/>
  <c r="AL93" i="8"/>
  <c r="AH93" i="8"/>
  <c r="AN93" i="8"/>
  <c r="AI93" i="8"/>
  <c r="AM93" i="8"/>
  <c r="AG93" i="8"/>
  <c r="AO93" i="8"/>
  <c r="AJ93" i="8"/>
  <c r="AE93" i="8"/>
  <c r="AK93" i="8"/>
  <c r="AF93" i="8"/>
  <c r="AO88" i="6"/>
  <c r="AK88" i="6"/>
  <c r="AG88" i="6"/>
  <c r="AN88" i="6"/>
  <c r="AJ88" i="6"/>
  <c r="AF88" i="6"/>
  <c r="AH88" i="6"/>
  <c r="AM88" i="6"/>
  <c r="AE88" i="6"/>
  <c r="AI88" i="6"/>
  <c r="AL88" i="6"/>
  <c r="AQ92" i="6"/>
  <c r="H92" i="6"/>
  <c r="O92" i="6" s="1"/>
  <c r="F93" i="6"/>
  <c r="R89" i="6"/>
  <c r="AC90" i="6"/>
  <c r="G95" i="6"/>
  <c r="I36" i="1"/>
  <c r="G23" i="3"/>
  <c r="H36" i="1"/>
  <c r="F23" i="3"/>
  <c r="G36" i="1"/>
  <c r="E23" i="3"/>
  <c r="F36" i="1"/>
  <c r="D23" i="3"/>
  <c r="T10" i="1"/>
  <c r="L8" i="3"/>
  <c r="S10" i="1"/>
  <c r="K8" i="3"/>
  <c r="V10" i="1"/>
  <c r="U9" i="1"/>
  <c r="M10" i="3"/>
  <c r="D6" i="1"/>
  <c r="T89" i="4"/>
  <c r="V89" i="4"/>
  <c r="AA89" i="4"/>
  <c r="K89" i="4"/>
  <c r="Z89" i="4"/>
  <c r="U89" i="4"/>
  <c r="S89" i="4"/>
  <c r="X89" i="4"/>
  <c r="Y89" i="4"/>
  <c r="W89" i="4"/>
  <c r="AB89" i="4"/>
  <c r="L95" i="8"/>
  <c r="L91" i="6"/>
  <c r="AB5" i="1"/>
  <c r="AC5" i="1"/>
  <c r="AA6" i="1"/>
  <c r="AE5" i="1"/>
  <c r="AF5" i="1"/>
  <c r="AD5" i="1"/>
  <c r="M11" i="1"/>
  <c r="F6" i="3"/>
  <c r="L11" i="1"/>
  <c r="J7" i="1"/>
  <c r="M7" i="1"/>
  <c r="K11" i="1"/>
  <c r="E7" i="1"/>
  <c r="M9" i="1"/>
  <c r="C4" i="3"/>
  <c r="D9" i="1"/>
  <c r="N6" i="1"/>
  <c r="J9" i="1"/>
  <c r="L7" i="1"/>
  <c r="C9" i="1"/>
  <c r="K7" i="1"/>
  <c r="B11" i="1"/>
  <c r="J11" i="1"/>
  <c r="L9" i="1"/>
  <c r="K9" i="1"/>
  <c r="H11" i="1"/>
  <c r="D11" i="1"/>
  <c r="C11" i="1"/>
  <c r="E11" i="1"/>
  <c r="B9" i="1"/>
  <c r="E9" i="1"/>
  <c r="F11" i="1"/>
  <c r="W92" i="6"/>
  <c r="U92" i="6"/>
  <c r="V96" i="8"/>
  <c r="Y96" i="8"/>
  <c r="Z96" i="8"/>
  <c r="X92" i="6"/>
  <c r="K92" i="6"/>
  <c r="W96" i="8"/>
  <c r="T92" i="6"/>
  <c r="AB96" i="8"/>
  <c r="K96" i="8"/>
  <c r="Z92" i="6"/>
  <c r="V92" i="6"/>
  <c r="U96" i="8"/>
  <c r="AA92" i="6"/>
  <c r="S96" i="8"/>
  <c r="AA96" i="8"/>
  <c r="S92" i="6"/>
  <c r="Y92" i="6"/>
  <c r="T96" i="8"/>
  <c r="AB92" i="6"/>
  <c r="X96" i="8"/>
  <c r="AC89" i="4" l="1"/>
  <c r="L89" i="4"/>
  <c r="H90" i="4"/>
  <c r="O90" i="4" s="1"/>
  <c r="AQ90" i="4"/>
  <c r="G91" i="4"/>
  <c r="F91" i="4"/>
  <c r="AC96" i="8"/>
  <c r="R95" i="8"/>
  <c r="AN94" i="8"/>
  <c r="AJ94" i="8"/>
  <c r="AF94" i="8"/>
  <c r="AK94" i="8"/>
  <c r="AE94" i="8"/>
  <c r="AO94" i="8"/>
  <c r="AI94" i="8"/>
  <c r="AL94" i="8"/>
  <c r="AG94" i="8"/>
  <c r="AH94" i="8"/>
  <c r="AM94" i="8"/>
  <c r="AQ98" i="8"/>
  <c r="H98" i="8"/>
  <c r="O98" i="8" s="1"/>
  <c r="F99" i="8"/>
  <c r="G101" i="8"/>
  <c r="AM89" i="6"/>
  <c r="AI89" i="6"/>
  <c r="AE89" i="6"/>
  <c r="AL89" i="6"/>
  <c r="AH89" i="6"/>
  <c r="AJ89" i="6"/>
  <c r="AO89" i="6"/>
  <c r="AG89" i="6"/>
  <c r="AK89" i="6"/>
  <c r="AF89" i="6"/>
  <c r="AN89" i="6"/>
  <c r="G96" i="6"/>
  <c r="AC91" i="6"/>
  <c r="R90" i="6"/>
  <c r="H93" i="6"/>
  <c r="O93" i="6" s="1"/>
  <c r="AQ93" i="6"/>
  <c r="F94" i="6"/>
  <c r="F13" i="3"/>
  <c r="G8" i="3" s="1"/>
  <c r="U10" i="1"/>
  <c r="M8" i="3"/>
  <c r="F7" i="3"/>
  <c r="F10" i="3"/>
  <c r="F8" i="3" s="1"/>
  <c r="D10" i="3"/>
  <c r="D7" i="3"/>
  <c r="O14" i="2"/>
  <c r="S90" i="4"/>
  <c r="Z90" i="4"/>
  <c r="T90" i="4"/>
  <c r="U90" i="4"/>
  <c r="Y90" i="4"/>
  <c r="W90" i="4"/>
  <c r="AB90" i="4"/>
  <c r="X90" i="4"/>
  <c r="V90" i="4"/>
  <c r="AA90" i="4"/>
  <c r="K90" i="4"/>
  <c r="L96" i="8"/>
  <c r="L92" i="6"/>
  <c r="K97" i="8"/>
  <c r="K93" i="6"/>
  <c r="V93" i="6"/>
  <c r="T93" i="6"/>
  <c r="Y93" i="6"/>
  <c r="S93" i="6"/>
  <c r="Z97" i="8"/>
  <c r="W93" i="6"/>
  <c r="X93" i="6"/>
  <c r="T97" i="8"/>
  <c r="AB97" i="8"/>
  <c r="AB93" i="6"/>
  <c r="X97" i="8"/>
  <c r="Y97" i="8"/>
  <c r="V97" i="8"/>
  <c r="U93" i="6"/>
  <c r="S97" i="8"/>
  <c r="AA97" i="8"/>
  <c r="W97" i="8"/>
  <c r="U97" i="8"/>
  <c r="Z93" i="6"/>
  <c r="AA93" i="6"/>
  <c r="L90" i="4" l="1"/>
  <c r="AC90" i="4"/>
  <c r="AQ91" i="4"/>
  <c r="H91" i="4"/>
  <c r="O91" i="4" s="1"/>
  <c r="G92" i="4"/>
  <c r="F92" i="4"/>
  <c r="AC97" i="8"/>
  <c r="R96" i="8"/>
  <c r="AL95" i="8"/>
  <c r="AH95" i="8"/>
  <c r="AM95" i="8"/>
  <c r="AG95" i="8"/>
  <c r="AK95" i="8"/>
  <c r="AF95" i="8"/>
  <c r="AN95" i="8"/>
  <c r="AI95" i="8"/>
  <c r="AJ95" i="8"/>
  <c r="AO95" i="8"/>
  <c r="AE95" i="8"/>
  <c r="G102" i="8"/>
  <c r="AQ99" i="8"/>
  <c r="H99" i="8"/>
  <c r="O99" i="8" s="1"/>
  <c r="F100" i="8"/>
  <c r="H94" i="6"/>
  <c r="O94" i="6" s="1"/>
  <c r="AQ94" i="6"/>
  <c r="F95" i="6"/>
  <c r="AO90" i="6"/>
  <c r="AK90" i="6"/>
  <c r="AG90" i="6"/>
  <c r="AN90" i="6"/>
  <c r="AJ90" i="6"/>
  <c r="AF90" i="6"/>
  <c r="AL90" i="6"/>
  <c r="AI90" i="6"/>
  <c r="AM90" i="6"/>
  <c r="AE90" i="6"/>
  <c r="AH90" i="6"/>
  <c r="R91" i="6"/>
  <c r="AC92" i="6"/>
  <c r="G97" i="6"/>
  <c r="I10" i="1"/>
  <c r="H10" i="1"/>
  <c r="G10" i="1"/>
  <c r="E8" i="3"/>
  <c r="F10" i="1"/>
  <c r="D8" i="3"/>
  <c r="H9" i="1"/>
  <c r="F9" i="1"/>
  <c r="K8" i="2"/>
  <c r="K7" i="2"/>
  <c r="K6" i="2"/>
  <c r="K5" i="2"/>
  <c r="K4" i="2"/>
  <c r="P3" i="2"/>
  <c r="O3" i="2"/>
  <c r="N3" i="2"/>
  <c r="M3" i="2"/>
  <c r="L3" i="2"/>
  <c r="V91" i="4"/>
  <c r="K91" i="4"/>
  <c r="Z91" i="4"/>
  <c r="T91" i="4"/>
  <c r="U91" i="4"/>
  <c r="S91" i="4"/>
  <c r="X91" i="4"/>
  <c r="Y91" i="4"/>
  <c r="AA91" i="4"/>
  <c r="W91" i="4"/>
  <c r="AB91" i="4"/>
  <c r="L97" i="8"/>
  <c r="L93" i="6"/>
  <c r="B55" i="1"/>
  <c r="U98" i="8"/>
  <c r="T98" i="8"/>
  <c r="V94" i="6"/>
  <c r="AB94" i="6"/>
  <c r="AA98" i="8"/>
  <c r="U94" i="6"/>
  <c r="Z98" i="8"/>
  <c r="W98" i="8"/>
  <c r="Y94" i="6"/>
  <c r="X94" i="6"/>
  <c r="K94" i="6"/>
  <c r="S94" i="6"/>
  <c r="AB98" i="8"/>
  <c r="AA94" i="6"/>
  <c r="X98" i="8"/>
  <c r="Y98" i="8"/>
  <c r="S98" i="8"/>
  <c r="Z94" i="6"/>
  <c r="T94" i="6"/>
  <c r="K98" i="8"/>
  <c r="W94" i="6"/>
  <c r="V98" i="8"/>
  <c r="AC91" i="4" l="1"/>
  <c r="L91" i="4"/>
  <c r="AQ92" i="4"/>
  <c r="H92" i="4"/>
  <c r="O92" i="4" s="1"/>
  <c r="G93" i="4"/>
  <c r="F93" i="4"/>
  <c r="AC98" i="8"/>
  <c r="R97" i="8"/>
  <c r="AQ100" i="8"/>
  <c r="H100" i="8"/>
  <c r="O100" i="8" s="1"/>
  <c r="F101" i="8"/>
  <c r="G103" i="8"/>
  <c r="AN96" i="8"/>
  <c r="AJ96" i="8"/>
  <c r="AF96" i="8"/>
  <c r="AO96" i="8"/>
  <c r="AI96" i="8"/>
  <c r="AM96" i="8"/>
  <c r="AH96" i="8"/>
  <c r="AK96" i="8"/>
  <c r="AE96" i="8"/>
  <c r="AL96" i="8"/>
  <c r="AG96" i="8"/>
  <c r="AC93" i="6"/>
  <c r="R92" i="6"/>
  <c r="AM91" i="6"/>
  <c r="AI91" i="6"/>
  <c r="AE91" i="6"/>
  <c r="AL91" i="6"/>
  <c r="AH91" i="6"/>
  <c r="AN91" i="6"/>
  <c r="AF91" i="6"/>
  <c r="AK91" i="6"/>
  <c r="AO91" i="6"/>
  <c r="AG91" i="6"/>
  <c r="AJ91" i="6"/>
  <c r="H95" i="6"/>
  <c r="O95" i="6" s="1"/>
  <c r="AQ95" i="6"/>
  <c r="F96" i="6"/>
  <c r="G98" i="6"/>
  <c r="L14" i="2"/>
  <c r="N14" i="2"/>
  <c r="S92" i="4"/>
  <c r="Z92" i="4"/>
  <c r="T92" i="4"/>
  <c r="U92" i="4"/>
  <c r="X92" i="4"/>
  <c r="W92" i="4"/>
  <c r="AB92" i="4"/>
  <c r="Y92" i="4"/>
  <c r="V92" i="4"/>
  <c r="AA92" i="4"/>
  <c r="K92" i="4"/>
  <c r="Y99" i="8"/>
  <c r="X99" i="8"/>
  <c r="AA99" i="8"/>
  <c r="W99" i="8"/>
  <c r="T99" i="8"/>
  <c r="K99" i="8"/>
  <c r="AB99" i="8"/>
  <c r="U99" i="8"/>
  <c r="Z99" i="8"/>
  <c r="S99" i="8"/>
  <c r="V99" i="8"/>
  <c r="L98" i="8"/>
  <c r="L94" i="6"/>
  <c r="N7" i="2"/>
  <c r="P8" i="2"/>
  <c r="M8" i="2"/>
  <c r="P7" i="2"/>
  <c r="L7" i="2"/>
  <c r="O8" i="2"/>
  <c r="AA5" i="1"/>
  <c r="O7" i="2"/>
  <c r="M7" i="2"/>
  <c r="N8" i="2"/>
  <c r="M6" i="2"/>
  <c r="P6" i="2"/>
  <c r="N4" i="2"/>
  <c r="O6" i="2"/>
  <c r="L4" i="2"/>
  <c r="L6" i="2"/>
  <c r="P4" i="2"/>
  <c r="O4" i="2"/>
  <c r="M4" i="2"/>
  <c r="N6" i="2"/>
  <c r="N5" i="2"/>
  <c r="L8" i="2"/>
  <c r="U95" i="6"/>
  <c r="V95" i="6"/>
  <c r="T95" i="6"/>
  <c r="Z95" i="6"/>
  <c r="Y95" i="6"/>
  <c r="AB95" i="6"/>
  <c r="X95" i="6"/>
  <c r="AA95" i="6"/>
  <c r="S95" i="6"/>
  <c r="K95" i="6"/>
  <c r="W95" i="6"/>
  <c r="L92" i="4" l="1"/>
  <c r="AC92" i="4"/>
  <c r="AQ93" i="4"/>
  <c r="H93" i="4"/>
  <c r="O93" i="4" s="1"/>
  <c r="G94" i="4"/>
  <c r="F94" i="4"/>
  <c r="G104" i="8"/>
  <c r="AC99" i="8"/>
  <c r="R98" i="8"/>
  <c r="AL97" i="8"/>
  <c r="AH97" i="8"/>
  <c r="AK97" i="8"/>
  <c r="AF97" i="8"/>
  <c r="AO97" i="8"/>
  <c r="AJ97" i="8"/>
  <c r="AE97" i="8"/>
  <c r="AM97" i="8"/>
  <c r="AG97" i="8"/>
  <c r="AN97" i="8"/>
  <c r="AI97" i="8"/>
  <c r="AQ101" i="8"/>
  <c r="H101" i="8"/>
  <c r="O101" i="8" s="1"/>
  <c r="F102" i="8"/>
  <c r="AO92" i="6"/>
  <c r="AK92" i="6"/>
  <c r="AG92" i="6"/>
  <c r="AN92" i="6"/>
  <c r="AJ92" i="6"/>
  <c r="AF92" i="6"/>
  <c r="AH92" i="6"/>
  <c r="AM92" i="6"/>
  <c r="AE92" i="6"/>
  <c r="AI92" i="6"/>
  <c r="AL92" i="6"/>
  <c r="R93" i="6"/>
  <c r="AC94" i="6"/>
  <c r="G99" i="6"/>
  <c r="AQ96" i="6"/>
  <c r="H96" i="6"/>
  <c r="O96" i="6" s="1"/>
  <c r="F97" i="6"/>
  <c r="AH6" i="1"/>
  <c r="AG6" i="1"/>
  <c r="AZ6" i="1"/>
  <c r="AY7" i="1"/>
  <c r="V93" i="4"/>
  <c r="AA93" i="4"/>
  <c r="K93" i="4"/>
  <c r="Z93" i="4"/>
  <c r="U93" i="4"/>
  <c r="S93" i="4"/>
  <c r="X93" i="4"/>
  <c r="Y93" i="4"/>
  <c r="T93" i="4"/>
  <c r="W93" i="4"/>
  <c r="AB93" i="4"/>
  <c r="L99" i="8"/>
  <c r="W100" i="8"/>
  <c r="V100" i="8"/>
  <c r="K100" i="8"/>
  <c r="AA100" i="8"/>
  <c r="AB100" i="8"/>
  <c r="X100" i="8"/>
  <c r="Y100" i="8"/>
  <c r="T100" i="8"/>
  <c r="S100" i="8"/>
  <c r="Z100" i="8"/>
  <c r="U100" i="8"/>
  <c r="L95" i="6"/>
  <c r="AE6" i="1"/>
  <c r="AC6" i="1"/>
  <c r="AX7" i="1"/>
  <c r="AW7" i="1"/>
  <c r="AV7" i="1"/>
  <c r="AD6" i="1"/>
  <c r="AT7" i="1"/>
  <c r="AU7" i="1"/>
  <c r="AB6" i="1"/>
  <c r="AS5" i="1"/>
  <c r="AF6" i="1"/>
  <c r="AS6" i="1"/>
  <c r="O5" i="2"/>
  <c r="L5" i="2"/>
  <c r="P5" i="2"/>
  <c r="M5" i="2"/>
  <c r="AC93" i="4" l="1"/>
  <c r="L93" i="4"/>
  <c r="AQ94" i="4"/>
  <c r="H94" i="4"/>
  <c r="O94" i="4" s="1"/>
  <c r="G95" i="4"/>
  <c r="F95" i="4"/>
  <c r="AN98" i="8"/>
  <c r="AJ98" i="8"/>
  <c r="AF98" i="8"/>
  <c r="AM98" i="8"/>
  <c r="AH98" i="8"/>
  <c r="AL98" i="8"/>
  <c r="AG98" i="8"/>
  <c r="AO98" i="8"/>
  <c r="AI98" i="8"/>
  <c r="AK98" i="8"/>
  <c r="AE98" i="8"/>
  <c r="R99" i="8"/>
  <c r="AC100" i="8"/>
  <c r="AQ102" i="8"/>
  <c r="H102" i="8"/>
  <c r="O102" i="8" s="1"/>
  <c r="F103" i="8"/>
  <c r="G105" i="8"/>
  <c r="AM93" i="6"/>
  <c r="AI93" i="6"/>
  <c r="AE93" i="6"/>
  <c r="AL93" i="6"/>
  <c r="AH93" i="6"/>
  <c r="AJ93" i="6"/>
  <c r="AO93" i="6"/>
  <c r="AG93" i="6"/>
  <c r="AK93" i="6"/>
  <c r="AF93" i="6"/>
  <c r="AN93" i="6"/>
  <c r="H97" i="6"/>
  <c r="O97" i="6" s="1"/>
  <c r="AQ97" i="6"/>
  <c r="F98" i="6"/>
  <c r="G100" i="6"/>
  <c r="AC95" i="6"/>
  <c r="R94" i="6"/>
  <c r="AY8" i="1"/>
  <c r="AZ7" i="1"/>
  <c r="AG7" i="1"/>
  <c r="AH7" i="1"/>
  <c r="AQ6" i="1"/>
  <c r="AQ7" i="1" s="1"/>
  <c r="AP6" i="1"/>
  <c r="Z94" i="4"/>
  <c r="T94" i="4"/>
  <c r="U94" i="4"/>
  <c r="X94" i="4"/>
  <c r="W94" i="4"/>
  <c r="AB94" i="4"/>
  <c r="S94" i="4"/>
  <c r="Y94" i="4"/>
  <c r="V94" i="4"/>
  <c r="AA94" i="4"/>
  <c r="K94" i="4"/>
  <c r="L100" i="8"/>
  <c r="K101" i="8"/>
  <c r="V101" i="8"/>
  <c r="X101" i="8"/>
  <c r="AB101" i="8"/>
  <c r="W101" i="8"/>
  <c r="Y101" i="8"/>
  <c r="Z101" i="8"/>
  <c r="AA101" i="8"/>
  <c r="S101" i="8"/>
  <c r="U101" i="8"/>
  <c r="T101" i="8"/>
  <c r="AB7" i="1"/>
  <c r="AV8" i="1"/>
  <c r="AO6" i="1"/>
  <c r="AL6" i="1"/>
  <c r="AJ7" i="1"/>
  <c r="AE7" i="1"/>
  <c r="AW8" i="1"/>
  <c r="AA7" i="1"/>
  <c r="AC7" i="1"/>
  <c r="AU8" i="1"/>
  <c r="AF7" i="1"/>
  <c r="AT8" i="1"/>
  <c r="AS7" i="1"/>
  <c r="AN6" i="1"/>
  <c r="AJ5" i="1"/>
  <c r="AD7" i="1"/>
  <c r="AK6" i="1"/>
  <c r="AX8" i="1"/>
  <c r="AM6" i="1"/>
  <c r="AJ6" i="1"/>
  <c r="B32" i="1"/>
  <c r="T96" i="6"/>
  <c r="S96" i="6"/>
  <c r="K96" i="6"/>
  <c r="AA96" i="6"/>
  <c r="W96" i="6"/>
  <c r="V96" i="6"/>
  <c r="U96" i="6"/>
  <c r="Y96" i="6"/>
  <c r="X96" i="6"/>
  <c r="AB96" i="6"/>
  <c r="Z96" i="6"/>
  <c r="AC94" i="4" l="1"/>
  <c r="L94" i="4"/>
  <c r="AQ95" i="4"/>
  <c r="H95" i="4"/>
  <c r="O95" i="4" s="1"/>
  <c r="G96" i="4"/>
  <c r="F96" i="4"/>
  <c r="AC101" i="8"/>
  <c r="R100" i="8"/>
  <c r="G106" i="8"/>
  <c r="AQ103" i="8"/>
  <c r="H103" i="8"/>
  <c r="O103" i="8" s="1"/>
  <c r="F104" i="8"/>
  <c r="AL99" i="8"/>
  <c r="AH99" i="8"/>
  <c r="AO99" i="8"/>
  <c r="AJ99" i="8"/>
  <c r="AE99" i="8"/>
  <c r="AN99" i="8"/>
  <c r="AI99" i="8"/>
  <c r="AK99" i="8"/>
  <c r="AF99" i="8"/>
  <c r="AG99" i="8"/>
  <c r="AM99" i="8"/>
  <c r="R95" i="6"/>
  <c r="AC96" i="6"/>
  <c r="AO94" i="6"/>
  <c r="AK94" i="6"/>
  <c r="AG94" i="6"/>
  <c r="AN94" i="6"/>
  <c r="AJ94" i="6"/>
  <c r="AF94" i="6"/>
  <c r="AL94" i="6"/>
  <c r="AI94" i="6"/>
  <c r="AM94" i="6"/>
  <c r="AE94" i="6"/>
  <c r="AH94" i="6"/>
  <c r="H98" i="6"/>
  <c r="O98" i="6" s="1"/>
  <c r="AQ98" i="6"/>
  <c r="F99" i="6"/>
  <c r="G101" i="6"/>
  <c r="AY9" i="1"/>
  <c r="AZ8" i="1"/>
  <c r="AG8" i="1"/>
  <c r="AH8" i="1"/>
  <c r="AY10" i="1"/>
  <c r="AQ8" i="1"/>
  <c r="AP7" i="1"/>
  <c r="Z95" i="4"/>
  <c r="T95" i="4"/>
  <c r="S95" i="4"/>
  <c r="X95" i="4"/>
  <c r="Y95" i="4"/>
  <c r="U95" i="4"/>
  <c r="W95" i="4"/>
  <c r="AB95" i="4"/>
  <c r="V95" i="4"/>
  <c r="AA95" i="4"/>
  <c r="K95" i="4"/>
  <c r="L101" i="8"/>
  <c r="AA102" i="8"/>
  <c r="S102" i="8"/>
  <c r="W102" i="8"/>
  <c r="T102" i="8"/>
  <c r="V102" i="8"/>
  <c r="K102" i="8"/>
  <c r="U102" i="8"/>
  <c r="X102" i="8"/>
  <c r="AB102" i="8"/>
  <c r="Z102" i="8"/>
  <c r="Y102" i="8"/>
  <c r="L96" i="6"/>
  <c r="AD8" i="1"/>
  <c r="AV10" i="1"/>
  <c r="AU9" i="1"/>
  <c r="AT10" i="1"/>
  <c r="AM7" i="1"/>
  <c r="AL7" i="1"/>
  <c r="AW9" i="1"/>
  <c r="AS8" i="1"/>
  <c r="AN7" i="1"/>
  <c r="AE8" i="1"/>
  <c r="AW10" i="1"/>
  <c r="AO7" i="1"/>
  <c r="AC8" i="1"/>
  <c r="AX9" i="1"/>
  <c r="AX10" i="1"/>
  <c r="AU10" i="1"/>
  <c r="AK7" i="1"/>
  <c r="AJ8" i="1"/>
  <c r="AB8" i="1"/>
  <c r="AV9" i="1"/>
  <c r="AF8" i="1"/>
  <c r="AT9" i="1"/>
  <c r="AA8" i="1"/>
  <c r="O7" i="1"/>
  <c r="AB97" i="6"/>
  <c r="S97" i="6"/>
  <c r="T97" i="6"/>
  <c r="X97" i="6"/>
  <c r="Y97" i="6"/>
  <c r="K97" i="6"/>
  <c r="AA97" i="6"/>
  <c r="W97" i="6"/>
  <c r="Z97" i="6"/>
  <c r="U97" i="6"/>
  <c r="V97" i="6"/>
  <c r="AC95" i="4" l="1"/>
  <c r="L95" i="4"/>
  <c r="AQ96" i="4"/>
  <c r="H96" i="4"/>
  <c r="O96" i="4" s="1"/>
  <c r="G97" i="4"/>
  <c r="F97" i="4"/>
  <c r="AQ104" i="8"/>
  <c r="H104" i="8"/>
  <c r="O104" i="8" s="1"/>
  <c r="F105" i="8"/>
  <c r="R101" i="8"/>
  <c r="AC102" i="8"/>
  <c r="AN100" i="8"/>
  <c r="AJ100" i="8"/>
  <c r="AF100" i="8"/>
  <c r="AL100" i="8"/>
  <c r="AG100" i="8"/>
  <c r="AK100" i="8"/>
  <c r="AE100" i="8"/>
  <c r="AM100" i="8"/>
  <c r="AH100" i="8"/>
  <c r="AO100" i="8"/>
  <c r="AI100" i="8"/>
  <c r="G107" i="8"/>
  <c r="H99" i="6"/>
  <c r="O99" i="6" s="1"/>
  <c r="AQ99" i="6"/>
  <c r="F100" i="6"/>
  <c r="AC97" i="6"/>
  <c r="R96" i="6"/>
  <c r="G102" i="6"/>
  <c r="AM95" i="6"/>
  <c r="AI95" i="6"/>
  <c r="AE95" i="6"/>
  <c r="AL95" i="6"/>
  <c r="AH95" i="6"/>
  <c r="AN95" i="6"/>
  <c r="AF95" i="6"/>
  <c r="AK95" i="6"/>
  <c r="AO95" i="6"/>
  <c r="AG95" i="6"/>
  <c r="AJ95" i="6"/>
  <c r="AG9" i="1"/>
  <c r="AZ9" i="1"/>
  <c r="AH9" i="1"/>
  <c r="AG10" i="1"/>
  <c r="AY11" i="1"/>
  <c r="AQ9" i="1"/>
  <c r="AP8" i="1"/>
  <c r="S96" i="4"/>
  <c r="X96" i="4"/>
  <c r="V96" i="4"/>
  <c r="AA96" i="4"/>
  <c r="K96" i="4"/>
  <c r="Z96" i="4"/>
  <c r="T96" i="4"/>
  <c r="U96" i="4"/>
  <c r="Y96" i="4"/>
  <c r="W96" i="4"/>
  <c r="AB96" i="4"/>
  <c r="L102" i="8"/>
  <c r="Y103" i="8"/>
  <c r="U103" i="8"/>
  <c r="V103" i="8"/>
  <c r="Z103" i="8"/>
  <c r="T103" i="8"/>
  <c r="AB103" i="8"/>
  <c r="W103" i="8"/>
  <c r="S103" i="8"/>
  <c r="X103" i="8"/>
  <c r="K103" i="8"/>
  <c r="AA103" i="8"/>
  <c r="L97" i="6"/>
  <c r="AC9" i="1"/>
  <c r="AC10" i="1"/>
  <c r="AD10" i="1"/>
  <c r="AT11" i="1"/>
  <c r="AM8" i="1"/>
  <c r="AF9" i="1"/>
  <c r="AB9" i="1"/>
  <c r="AF10" i="1"/>
  <c r="AU11" i="1"/>
  <c r="AW11" i="1"/>
  <c r="AL8" i="1"/>
  <c r="AJ9" i="1"/>
  <c r="AX11" i="1"/>
  <c r="AO8" i="1"/>
  <c r="AE9" i="1"/>
  <c r="AB10" i="1"/>
  <c r="AE10" i="1"/>
  <c r="AV11" i="1"/>
  <c r="AA9" i="1"/>
  <c r="AK8" i="1"/>
  <c r="AN8" i="1"/>
  <c r="AD9" i="1"/>
  <c r="AS9" i="1"/>
  <c r="V98" i="6"/>
  <c r="U98" i="6"/>
  <c r="K98" i="6"/>
  <c r="Z98" i="6"/>
  <c r="X98" i="6"/>
  <c r="T98" i="6"/>
  <c r="Y98" i="6"/>
  <c r="AA98" i="6"/>
  <c r="W98" i="6"/>
  <c r="S98" i="6"/>
  <c r="AB98" i="6"/>
  <c r="L96" i="4" l="1"/>
  <c r="AC96" i="4"/>
  <c r="H97" i="4"/>
  <c r="O97" i="4" s="1"/>
  <c r="AQ97" i="4"/>
  <c r="G98" i="4"/>
  <c r="F98" i="4"/>
  <c r="AQ105" i="8"/>
  <c r="H105" i="8"/>
  <c r="O105" i="8" s="1"/>
  <c r="F106" i="8"/>
  <c r="AL101" i="8"/>
  <c r="AH101" i="8"/>
  <c r="AN101" i="8"/>
  <c r="AI101" i="8"/>
  <c r="AM101" i="8"/>
  <c r="AG101" i="8"/>
  <c r="AO101" i="8"/>
  <c r="AJ101" i="8"/>
  <c r="AE101" i="8"/>
  <c r="AK101" i="8"/>
  <c r="AF101" i="8"/>
  <c r="G108" i="8"/>
  <c r="AC103" i="8"/>
  <c r="R102" i="8"/>
  <c r="Z99" i="6"/>
  <c r="V99" i="6"/>
  <c r="K99" i="6"/>
  <c r="L99" i="6" s="1"/>
  <c r="AA99" i="6"/>
  <c r="Y99" i="6"/>
  <c r="U99" i="6"/>
  <c r="AB99" i="6"/>
  <c r="X99" i="6"/>
  <c r="T99" i="6"/>
  <c r="S99" i="6"/>
  <c r="W99" i="6"/>
  <c r="G103" i="6"/>
  <c r="AQ100" i="6"/>
  <c r="H100" i="6"/>
  <c r="O100" i="6" s="1"/>
  <c r="F101" i="6"/>
  <c r="AO96" i="6"/>
  <c r="AK96" i="6"/>
  <c r="AG96" i="6"/>
  <c r="AN96" i="6"/>
  <c r="AJ96" i="6"/>
  <c r="AF96" i="6"/>
  <c r="AH96" i="6"/>
  <c r="AM96" i="6"/>
  <c r="AE96" i="6"/>
  <c r="AI96" i="6"/>
  <c r="AL96" i="6"/>
  <c r="R97" i="6"/>
  <c r="AC98" i="6"/>
  <c r="AZ10" i="1"/>
  <c r="AH10" i="1"/>
  <c r="AG11" i="1"/>
  <c r="AY12" i="1"/>
  <c r="AP9" i="1"/>
  <c r="AQ10" i="1"/>
  <c r="W97" i="4"/>
  <c r="Z97" i="4"/>
  <c r="T97" i="4"/>
  <c r="U97" i="4"/>
  <c r="S97" i="4"/>
  <c r="X97" i="4"/>
  <c r="Y97" i="4"/>
  <c r="AB97" i="4"/>
  <c r="V97" i="4"/>
  <c r="AA97" i="4"/>
  <c r="K97" i="4"/>
  <c r="L103" i="8"/>
  <c r="T104" i="8"/>
  <c r="Z104" i="8"/>
  <c r="U104" i="8"/>
  <c r="Y104" i="8"/>
  <c r="S104" i="8"/>
  <c r="V104" i="8"/>
  <c r="K104" i="8"/>
  <c r="AB104" i="8"/>
  <c r="AA104" i="8"/>
  <c r="W104" i="8"/>
  <c r="X104" i="8"/>
  <c r="L98" i="6"/>
  <c r="AD11" i="1"/>
  <c r="AV12" i="1"/>
  <c r="AA10" i="1"/>
  <c r="AK9" i="1"/>
  <c r="AC11" i="1"/>
  <c r="AU12" i="1"/>
  <c r="AN9" i="1"/>
  <c r="AT12" i="1"/>
  <c r="AO9" i="1"/>
  <c r="AE11" i="1"/>
  <c r="AX12" i="1"/>
  <c r="AS10" i="1"/>
  <c r="AM9" i="1"/>
  <c r="AB11" i="1"/>
  <c r="AL9" i="1"/>
  <c r="AF11" i="1"/>
  <c r="AW12" i="1"/>
  <c r="AJ10" i="1"/>
  <c r="L97" i="4" l="1"/>
  <c r="AC97" i="4"/>
  <c r="AQ98" i="4"/>
  <c r="H98" i="4"/>
  <c r="O98" i="4" s="1"/>
  <c r="G99" i="4"/>
  <c r="F99" i="4"/>
  <c r="AQ106" i="8"/>
  <c r="H106" i="8"/>
  <c r="O106" i="8" s="1"/>
  <c r="F107" i="8"/>
  <c r="G109" i="8"/>
  <c r="AC104" i="8"/>
  <c r="R103" i="8"/>
  <c r="AN102" i="8"/>
  <c r="AJ102" i="8"/>
  <c r="AF102" i="8"/>
  <c r="AK102" i="8"/>
  <c r="AE102" i="8"/>
  <c r="AO102" i="8"/>
  <c r="AI102" i="8"/>
  <c r="AL102" i="8"/>
  <c r="AG102" i="8"/>
  <c r="AM102" i="8"/>
  <c r="AH102" i="8"/>
  <c r="AA100" i="6"/>
  <c r="W100" i="6"/>
  <c r="S100" i="6"/>
  <c r="AB100" i="6"/>
  <c r="Z100" i="6"/>
  <c r="V100" i="6"/>
  <c r="K100" i="6"/>
  <c r="L100" i="6" s="1"/>
  <c r="T100" i="6"/>
  <c r="Y100" i="6"/>
  <c r="U100" i="6"/>
  <c r="X100" i="6"/>
  <c r="AM97" i="6"/>
  <c r="AI97" i="6"/>
  <c r="AE97" i="6"/>
  <c r="AL97" i="6"/>
  <c r="AH97" i="6"/>
  <c r="AJ97" i="6"/>
  <c r="AO97" i="6"/>
  <c r="AG97" i="6"/>
  <c r="AK97" i="6"/>
  <c r="AF97" i="6"/>
  <c r="AN97" i="6"/>
  <c r="AC99" i="6"/>
  <c r="R98" i="6"/>
  <c r="H101" i="6"/>
  <c r="O101" i="6" s="1"/>
  <c r="AQ101" i="6"/>
  <c r="F102" i="6"/>
  <c r="G104" i="6"/>
  <c r="AZ11" i="1"/>
  <c r="AH11" i="1"/>
  <c r="AG12" i="1"/>
  <c r="AY13" i="1"/>
  <c r="AP10" i="1"/>
  <c r="AQ11" i="1"/>
  <c r="S98" i="4"/>
  <c r="Z98" i="4"/>
  <c r="T98" i="4"/>
  <c r="U98" i="4"/>
  <c r="X98" i="4"/>
  <c r="W98" i="4"/>
  <c r="AB98" i="4"/>
  <c r="Y98" i="4"/>
  <c r="V98" i="4"/>
  <c r="AA98" i="4"/>
  <c r="K98" i="4"/>
  <c r="L104" i="8"/>
  <c r="W105" i="8"/>
  <c r="X105" i="8"/>
  <c r="U105" i="8"/>
  <c r="Z105" i="8"/>
  <c r="V105" i="8"/>
  <c r="AA105" i="8"/>
  <c r="AB105" i="8"/>
  <c r="K105" i="8"/>
  <c r="Y105" i="8"/>
  <c r="T105" i="8"/>
  <c r="S105" i="8"/>
  <c r="AD12" i="1"/>
  <c r="AC12" i="1"/>
  <c r="AV13" i="1"/>
  <c r="AM10" i="1"/>
  <c r="AN10" i="1"/>
  <c r="AF12" i="1"/>
  <c r="AU13" i="1"/>
  <c r="AJ11" i="1"/>
  <c r="AB12" i="1"/>
  <c r="AS11" i="1"/>
  <c r="AE12" i="1"/>
  <c r="AT13" i="1"/>
  <c r="AL10" i="1"/>
  <c r="AK10" i="1"/>
  <c r="AW13" i="1"/>
  <c r="AO10" i="1"/>
  <c r="AX13" i="1"/>
  <c r="AA11" i="1"/>
  <c r="AC98" i="4" l="1"/>
  <c r="L98" i="4"/>
  <c r="H99" i="4"/>
  <c r="O99" i="4" s="1"/>
  <c r="AQ99" i="4"/>
  <c r="G100" i="4"/>
  <c r="F100" i="4"/>
  <c r="H107" i="8"/>
  <c r="O107" i="8" s="1"/>
  <c r="AQ107" i="8"/>
  <c r="F108" i="8"/>
  <c r="AC105" i="8"/>
  <c r="R104" i="8"/>
  <c r="G110" i="8"/>
  <c r="AL103" i="8"/>
  <c r="AH103" i="8"/>
  <c r="AM103" i="8"/>
  <c r="AG103" i="8"/>
  <c r="AK103" i="8"/>
  <c r="AF103" i="8"/>
  <c r="AN103" i="8"/>
  <c r="AI103" i="8"/>
  <c r="AO103" i="8"/>
  <c r="AE103" i="8"/>
  <c r="AJ103" i="8"/>
  <c r="AB101" i="6"/>
  <c r="X101" i="6"/>
  <c r="T101" i="6"/>
  <c r="AA101" i="6"/>
  <c r="W101" i="6"/>
  <c r="S101" i="6"/>
  <c r="Y101" i="6"/>
  <c r="Z101" i="6"/>
  <c r="V101" i="6"/>
  <c r="K101" i="6"/>
  <c r="L101" i="6" s="1"/>
  <c r="U101" i="6"/>
  <c r="H102" i="6"/>
  <c r="O102" i="6" s="1"/>
  <c r="AQ102" i="6"/>
  <c r="F103" i="6"/>
  <c r="AO98" i="6"/>
  <c r="AK98" i="6"/>
  <c r="AG98" i="6"/>
  <c r="AN98" i="6"/>
  <c r="AJ98" i="6"/>
  <c r="AF98" i="6"/>
  <c r="AL98" i="6"/>
  <c r="AI98" i="6"/>
  <c r="AM98" i="6"/>
  <c r="AE98" i="6"/>
  <c r="AH98" i="6"/>
  <c r="R99" i="6"/>
  <c r="AC100" i="6"/>
  <c r="G105" i="6"/>
  <c r="AZ12" i="1"/>
  <c r="AH12" i="1"/>
  <c r="AG13" i="1"/>
  <c r="AY14" i="1"/>
  <c r="AQ12" i="1"/>
  <c r="AP11" i="1"/>
  <c r="AA99" i="4"/>
  <c r="Z99" i="4"/>
  <c r="T99" i="4"/>
  <c r="U99" i="4"/>
  <c r="K99" i="4"/>
  <c r="S99" i="4"/>
  <c r="X99" i="4"/>
  <c r="Y99" i="4"/>
  <c r="V99" i="4"/>
  <c r="W99" i="4"/>
  <c r="AB99" i="4"/>
  <c r="L105" i="8"/>
  <c r="K106" i="8"/>
  <c r="AA106" i="8"/>
  <c r="S106" i="8"/>
  <c r="Y106" i="8"/>
  <c r="AB106" i="8"/>
  <c r="V106" i="8"/>
  <c r="Z106" i="8"/>
  <c r="T106" i="8"/>
  <c r="U106" i="8"/>
  <c r="X106" i="8"/>
  <c r="W106" i="8"/>
  <c r="AB13" i="1"/>
  <c r="AC13" i="1"/>
  <c r="AV14" i="1"/>
  <c r="AO11" i="1"/>
  <c r="AA12" i="1"/>
  <c r="AX14" i="1"/>
  <c r="AK11" i="1"/>
  <c r="AU14" i="1"/>
  <c r="AL11" i="1"/>
  <c r="AE13" i="1"/>
  <c r="AW14" i="1"/>
  <c r="AT14" i="1"/>
  <c r="AN11" i="1"/>
  <c r="AJ12" i="1"/>
  <c r="AF13" i="1"/>
  <c r="AS12" i="1"/>
  <c r="AD13" i="1"/>
  <c r="AM11" i="1"/>
  <c r="L99" i="4" l="1"/>
  <c r="AC99" i="4"/>
  <c r="H100" i="4"/>
  <c r="O100" i="4" s="1"/>
  <c r="AQ100" i="4"/>
  <c r="G101" i="4"/>
  <c r="F101" i="4"/>
  <c r="AC106" i="8"/>
  <c r="R105" i="8"/>
  <c r="G111" i="8"/>
  <c r="AQ108" i="8"/>
  <c r="H108" i="8"/>
  <c r="O108" i="8" s="1"/>
  <c r="F109" i="8"/>
  <c r="AN104" i="8"/>
  <c r="AJ104" i="8"/>
  <c r="AF104" i="8"/>
  <c r="AO104" i="8"/>
  <c r="AI104" i="8"/>
  <c r="AM104" i="8"/>
  <c r="AH104" i="8"/>
  <c r="AK104" i="8"/>
  <c r="AE104" i="8"/>
  <c r="AG104" i="8"/>
  <c r="AL104" i="8"/>
  <c r="Y102" i="6"/>
  <c r="U102" i="6"/>
  <c r="V102" i="6"/>
  <c r="AB102" i="6"/>
  <c r="X102" i="6"/>
  <c r="T102" i="6"/>
  <c r="AA102" i="6"/>
  <c r="W102" i="6"/>
  <c r="S102" i="6"/>
  <c r="Z102" i="6"/>
  <c r="K102" i="6"/>
  <c r="L102" i="6" s="1"/>
  <c r="AC101" i="6"/>
  <c r="R100" i="6"/>
  <c r="AM99" i="6"/>
  <c r="AI99" i="6"/>
  <c r="AE99" i="6"/>
  <c r="AL99" i="6"/>
  <c r="AH99" i="6"/>
  <c r="AN99" i="6"/>
  <c r="AF99" i="6"/>
  <c r="AK99" i="6"/>
  <c r="AO99" i="6"/>
  <c r="AG99" i="6"/>
  <c r="AJ99" i="6"/>
  <c r="G106" i="6"/>
  <c r="H103" i="6"/>
  <c r="O103" i="6" s="1"/>
  <c r="AQ103" i="6"/>
  <c r="F104" i="6"/>
  <c r="AZ13" i="1"/>
  <c r="AH13" i="1"/>
  <c r="AG14" i="1"/>
  <c r="AY15" i="1"/>
  <c r="AQ13" i="1"/>
  <c r="AP12" i="1"/>
  <c r="Z100" i="4"/>
  <c r="T100" i="4"/>
  <c r="U100" i="4"/>
  <c r="S100" i="4"/>
  <c r="X100" i="4"/>
  <c r="Y100" i="4"/>
  <c r="W100" i="4"/>
  <c r="AB100" i="4"/>
  <c r="V100" i="4"/>
  <c r="AA100" i="4"/>
  <c r="K100" i="4"/>
  <c r="L106" i="8"/>
  <c r="X107" i="8"/>
  <c r="T107" i="8"/>
  <c r="AB107" i="8"/>
  <c r="U107" i="8"/>
  <c r="K107" i="8"/>
  <c r="W107" i="8"/>
  <c r="AA107" i="8"/>
  <c r="Z107" i="8"/>
  <c r="V107" i="8"/>
  <c r="Y107" i="8"/>
  <c r="S107" i="8"/>
  <c r="AF14" i="1"/>
  <c r="AB14" i="1"/>
  <c r="AO12" i="1"/>
  <c r="AV15" i="1"/>
  <c r="AE14" i="1"/>
  <c r="AW15" i="1"/>
  <c r="AU15" i="1"/>
  <c r="AM12" i="1"/>
  <c r="AJ13" i="1"/>
  <c r="AC14" i="1"/>
  <c r="AD14" i="1"/>
  <c r="AT15" i="1"/>
  <c r="AL12" i="1"/>
  <c r="AK12" i="1"/>
  <c r="AX15" i="1"/>
  <c r="AA13" i="1"/>
  <c r="AS13" i="1"/>
  <c r="AN12" i="1"/>
  <c r="L100" i="4" l="1"/>
  <c r="AC100" i="4"/>
  <c r="H101" i="4"/>
  <c r="O101" i="4" s="1"/>
  <c r="AQ101" i="4"/>
  <c r="G102" i="4"/>
  <c r="F102" i="4"/>
  <c r="H109" i="8"/>
  <c r="O109" i="8" s="1"/>
  <c r="AQ109" i="8"/>
  <c r="F110" i="8"/>
  <c r="G112" i="8"/>
  <c r="AC107" i="8"/>
  <c r="R106" i="8"/>
  <c r="AN105" i="8"/>
  <c r="AJ105" i="8"/>
  <c r="AF105" i="8"/>
  <c r="AM105" i="8"/>
  <c r="AI105" i="8"/>
  <c r="AE105" i="8"/>
  <c r="AL105" i="8"/>
  <c r="AH105" i="8"/>
  <c r="AK105" i="8"/>
  <c r="AG105" i="8"/>
  <c r="AO105" i="8"/>
  <c r="Z103" i="6"/>
  <c r="V103" i="6"/>
  <c r="K103" i="6"/>
  <c r="L103" i="6" s="1"/>
  <c r="W103" i="6"/>
  <c r="Y103" i="6"/>
  <c r="U103" i="6"/>
  <c r="S103" i="6"/>
  <c r="AB103" i="6"/>
  <c r="X103" i="6"/>
  <c r="T103" i="6"/>
  <c r="AA103" i="6"/>
  <c r="G107" i="6"/>
  <c r="AQ104" i="6"/>
  <c r="H104" i="6"/>
  <c r="O104" i="6" s="1"/>
  <c r="F105" i="6"/>
  <c r="AO100" i="6"/>
  <c r="AK100" i="6"/>
  <c r="AG100" i="6"/>
  <c r="AN100" i="6"/>
  <c r="AJ100" i="6"/>
  <c r="AF100" i="6"/>
  <c r="AH100" i="6"/>
  <c r="AM100" i="6"/>
  <c r="AE100" i="6"/>
  <c r="AI100" i="6"/>
  <c r="AL100" i="6"/>
  <c r="R101" i="6"/>
  <c r="AC102" i="6"/>
  <c r="AZ14" i="1"/>
  <c r="AH14" i="1"/>
  <c r="AG15" i="1"/>
  <c r="AY16" i="1"/>
  <c r="AP13" i="1"/>
  <c r="AQ14" i="1"/>
  <c r="X101" i="4"/>
  <c r="V101" i="4"/>
  <c r="AA101" i="4"/>
  <c r="K101" i="4"/>
  <c r="Z101" i="4"/>
  <c r="T101" i="4"/>
  <c r="U101" i="4"/>
  <c r="S101" i="4"/>
  <c r="Y101" i="4"/>
  <c r="W101" i="4"/>
  <c r="AB101" i="4"/>
  <c r="L107" i="8"/>
  <c r="K108" i="8"/>
  <c r="AB108" i="8"/>
  <c r="V108" i="8"/>
  <c r="U108" i="8"/>
  <c r="Y108" i="8"/>
  <c r="AA108" i="8"/>
  <c r="S108" i="8"/>
  <c r="X108" i="8"/>
  <c r="T108" i="8"/>
  <c r="Z108" i="8"/>
  <c r="W108" i="8"/>
  <c r="AF15" i="1"/>
  <c r="AC15" i="1"/>
  <c r="AT16" i="1"/>
  <c r="AN13" i="1"/>
  <c r="AA14" i="1"/>
  <c r="AJ14" i="1"/>
  <c r="AE15" i="1"/>
  <c r="AM13" i="1"/>
  <c r="AD15" i="1"/>
  <c r="AU16" i="1"/>
  <c r="AW16" i="1"/>
  <c r="AK13" i="1"/>
  <c r="AL13" i="1"/>
  <c r="AB15" i="1"/>
  <c r="AX16" i="1"/>
  <c r="AS14" i="1"/>
  <c r="AO13" i="1"/>
  <c r="AV16" i="1"/>
  <c r="AC101" i="4" l="1"/>
  <c r="L101" i="4"/>
  <c r="H102" i="4"/>
  <c r="O102" i="4" s="1"/>
  <c r="AQ102" i="4"/>
  <c r="G103" i="4"/>
  <c r="F103" i="4"/>
  <c r="AC108" i="8"/>
  <c r="R107" i="8"/>
  <c r="G113" i="8"/>
  <c r="AQ110" i="8"/>
  <c r="H110" i="8"/>
  <c r="O110" i="8" s="1"/>
  <c r="F111" i="8"/>
  <c r="AL106" i="8"/>
  <c r="AH106" i="8"/>
  <c r="AO106" i="8"/>
  <c r="AK106" i="8"/>
  <c r="AG106" i="8"/>
  <c r="AN106" i="8"/>
  <c r="AJ106" i="8"/>
  <c r="AF106" i="8"/>
  <c r="AM106" i="8"/>
  <c r="AI106" i="8"/>
  <c r="AE106" i="8"/>
  <c r="AA104" i="6"/>
  <c r="W104" i="6"/>
  <c r="S104" i="6"/>
  <c r="AB104" i="6"/>
  <c r="Z104" i="6"/>
  <c r="V104" i="6"/>
  <c r="K104" i="6"/>
  <c r="L104" i="6" s="1"/>
  <c r="T104" i="6"/>
  <c r="Y104" i="6"/>
  <c r="U104" i="6"/>
  <c r="X104" i="6"/>
  <c r="AM101" i="6"/>
  <c r="AI101" i="6"/>
  <c r="AE101" i="6"/>
  <c r="AL101" i="6"/>
  <c r="AH101" i="6"/>
  <c r="AJ101" i="6"/>
  <c r="AO101" i="6"/>
  <c r="AG101" i="6"/>
  <c r="AK101" i="6"/>
  <c r="AN101" i="6"/>
  <c r="AF101" i="6"/>
  <c r="AC103" i="6"/>
  <c r="R102" i="6"/>
  <c r="H105" i="6"/>
  <c r="O105" i="6" s="1"/>
  <c r="AQ105" i="6"/>
  <c r="F106" i="6"/>
  <c r="G108" i="6"/>
  <c r="AZ15" i="1"/>
  <c r="AH15" i="1"/>
  <c r="AG16" i="1"/>
  <c r="AY17" i="1"/>
  <c r="AP14" i="1"/>
  <c r="AQ15" i="1"/>
  <c r="AB102" i="4"/>
  <c r="Z102" i="4"/>
  <c r="T102" i="4"/>
  <c r="U102" i="4"/>
  <c r="S102" i="4"/>
  <c r="X102" i="4"/>
  <c r="Y102" i="4"/>
  <c r="W102" i="4"/>
  <c r="V102" i="4"/>
  <c r="AA102" i="4"/>
  <c r="K102" i="4"/>
  <c r="L108" i="8"/>
  <c r="AB109" i="8"/>
  <c r="X109" i="8"/>
  <c r="Y109" i="8"/>
  <c r="S109" i="8"/>
  <c r="AA109" i="8"/>
  <c r="W109" i="8"/>
  <c r="K109" i="8"/>
  <c r="Z109" i="8"/>
  <c r="V109" i="8"/>
  <c r="U109" i="8"/>
  <c r="T109" i="8"/>
  <c r="AD16" i="1"/>
  <c r="AB16" i="1"/>
  <c r="AU17" i="1"/>
  <c r="AL14" i="1"/>
  <c r="AX17" i="1"/>
  <c r="AK14" i="1"/>
  <c r="AC16" i="1"/>
  <c r="AV17" i="1"/>
  <c r="AT17" i="1"/>
  <c r="AO14" i="1"/>
  <c r="AS15" i="1"/>
  <c r="AF16" i="1"/>
  <c r="AW17" i="1"/>
  <c r="AM14" i="1"/>
  <c r="AN14" i="1"/>
  <c r="AA15" i="1"/>
  <c r="AJ15" i="1"/>
  <c r="AE16" i="1"/>
  <c r="AC102" i="4" l="1"/>
  <c r="L102" i="4"/>
  <c r="AQ103" i="4"/>
  <c r="H103" i="4"/>
  <c r="O103" i="4" s="1"/>
  <c r="G104" i="4"/>
  <c r="F104" i="4"/>
  <c r="AN107" i="8"/>
  <c r="AJ107" i="8"/>
  <c r="AF107" i="8"/>
  <c r="AM107" i="8"/>
  <c r="AI107" i="8"/>
  <c r="AE107" i="8"/>
  <c r="AL107" i="8"/>
  <c r="AH107" i="8"/>
  <c r="AO107" i="8"/>
  <c r="AK107" i="8"/>
  <c r="AG107" i="8"/>
  <c r="H111" i="8"/>
  <c r="O111" i="8" s="1"/>
  <c r="AQ111" i="8"/>
  <c r="F112" i="8"/>
  <c r="AC109" i="8"/>
  <c r="R108" i="8"/>
  <c r="G114" i="8"/>
  <c r="AB105" i="6"/>
  <c r="X105" i="6"/>
  <c r="T105" i="6"/>
  <c r="Y105" i="6"/>
  <c r="AA105" i="6"/>
  <c r="W105" i="6"/>
  <c r="S105" i="6"/>
  <c r="U105" i="6"/>
  <c r="Z105" i="6"/>
  <c r="V105" i="6"/>
  <c r="K105" i="6"/>
  <c r="L105" i="6" s="1"/>
  <c r="H106" i="6"/>
  <c r="O106" i="6" s="1"/>
  <c r="AQ106" i="6"/>
  <c r="F107" i="6"/>
  <c r="AO102" i="6"/>
  <c r="AK102" i="6"/>
  <c r="AG102" i="6"/>
  <c r="AN102" i="6"/>
  <c r="AJ102" i="6"/>
  <c r="AF102" i="6"/>
  <c r="AL102" i="6"/>
  <c r="AI102" i="6"/>
  <c r="AM102" i="6"/>
  <c r="AE102" i="6"/>
  <c r="AH102" i="6"/>
  <c r="R103" i="6"/>
  <c r="AC104" i="6"/>
  <c r="G109" i="6"/>
  <c r="AZ16" i="1"/>
  <c r="AH16" i="1"/>
  <c r="AG17" i="1"/>
  <c r="AY18" i="1"/>
  <c r="AQ16" i="1"/>
  <c r="AP15" i="1"/>
  <c r="Y103" i="4"/>
  <c r="V103" i="4"/>
  <c r="AA103" i="4"/>
  <c r="K103" i="4"/>
  <c r="X103" i="4"/>
  <c r="Z103" i="4"/>
  <c r="T103" i="4"/>
  <c r="U103" i="4"/>
  <c r="S103" i="4"/>
  <c r="W103" i="4"/>
  <c r="AB103" i="4"/>
  <c r="L109" i="8"/>
  <c r="V110" i="8"/>
  <c r="Y110" i="8"/>
  <c r="T110" i="8"/>
  <c r="Z110" i="8"/>
  <c r="K110" i="8"/>
  <c r="U110" i="8"/>
  <c r="AA110" i="8"/>
  <c r="AB110" i="8"/>
  <c r="X110" i="8"/>
  <c r="S110" i="8"/>
  <c r="W110" i="8"/>
  <c r="AE17" i="1"/>
  <c r="AU18" i="1"/>
  <c r="AV18" i="1"/>
  <c r="AO15" i="1"/>
  <c r="AJ16" i="1"/>
  <c r="AD17" i="1"/>
  <c r="AA16" i="1"/>
  <c r="AB17" i="1"/>
  <c r="AW18" i="1"/>
  <c r="AS16" i="1"/>
  <c r="AL15" i="1"/>
  <c r="AK15" i="1"/>
  <c r="AF17" i="1"/>
  <c r="AX18" i="1"/>
  <c r="AN15" i="1"/>
  <c r="AM15" i="1"/>
  <c r="AC17" i="1"/>
  <c r="AT18" i="1"/>
  <c r="L103" i="4" l="1"/>
  <c r="AC103" i="4"/>
  <c r="AQ104" i="4"/>
  <c r="H104" i="4"/>
  <c r="O104" i="4" s="1"/>
  <c r="G105" i="4"/>
  <c r="F105" i="4"/>
  <c r="AL108" i="8"/>
  <c r="AH108" i="8"/>
  <c r="AO108" i="8"/>
  <c r="AK108" i="8"/>
  <c r="AG108" i="8"/>
  <c r="AN108" i="8"/>
  <c r="AJ108" i="8"/>
  <c r="AF108" i="8"/>
  <c r="AM108" i="8"/>
  <c r="AE108" i="8"/>
  <c r="AI108" i="8"/>
  <c r="G115" i="8"/>
  <c r="AQ112" i="8"/>
  <c r="H112" i="8"/>
  <c r="O112" i="8" s="1"/>
  <c r="F113" i="8"/>
  <c r="AC110" i="8"/>
  <c r="R109" i="8"/>
  <c r="Y106" i="6"/>
  <c r="U106" i="6"/>
  <c r="AB106" i="6"/>
  <c r="X106" i="6"/>
  <c r="T106" i="6"/>
  <c r="V106" i="6"/>
  <c r="K106" i="6"/>
  <c r="L106" i="6" s="1"/>
  <c r="AA106" i="6"/>
  <c r="W106" i="6"/>
  <c r="S106" i="6"/>
  <c r="Z106" i="6"/>
  <c r="G110" i="6"/>
  <c r="AM103" i="6"/>
  <c r="AI103" i="6"/>
  <c r="AE103" i="6"/>
  <c r="AL103" i="6"/>
  <c r="AH103" i="6"/>
  <c r="AN103" i="6"/>
  <c r="AF103" i="6"/>
  <c r="AK103" i="6"/>
  <c r="AO103" i="6"/>
  <c r="AG103" i="6"/>
  <c r="AJ103" i="6"/>
  <c r="AC105" i="6"/>
  <c r="R104" i="6"/>
  <c r="H107" i="6"/>
  <c r="O107" i="6" s="1"/>
  <c r="AQ107" i="6"/>
  <c r="F108" i="6"/>
  <c r="AZ17" i="1"/>
  <c r="AH17" i="1"/>
  <c r="AG18" i="1"/>
  <c r="AY19" i="1"/>
  <c r="AQ17" i="1"/>
  <c r="AP16" i="1"/>
  <c r="Y104" i="4"/>
  <c r="V104" i="4"/>
  <c r="AA104" i="4"/>
  <c r="K104" i="4"/>
  <c r="Z104" i="4"/>
  <c r="T104" i="4"/>
  <c r="U104" i="4"/>
  <c r="S104" i="4"/>
  <c r="X104" i="4"/>
  <c r="W104" i="4"/>
  <c r="AB104" i="4"/>
  <c r="L110" i="8"/>
  <c r="S111" i="8"/>
  <c r="Y111" i="8"/>
  <c r="X111" i="8"/>
  <c r="U111" i="8"/>
  <c r="AA111" i="8"/>
  <c r="W111" i="8"/>
  <c r="T111" i="8"/>
  <c r="K111" i="8"/>
  <c r="Z111" i="8"/>
  <c r="V111" i="8"/>
  <c r="AB111" i="8"/>
  <c r="AE18" i="1"/>
  <c r="AW19" i="1"/>
  <c r="AS17" i="1"/>
  <c r="AM16" i="1"/>
  <c r="AF18" i="1"/>
  <c r="AU19" i="1"/>
  <c r="AL16" i="1"/>
  <c r="AA17" i="1"/>
  <c r="AD18" i="1"/>
  <c r="AC18" i="1"/>
  <c r="AT19" i="1"/>
  <c r="AN16" i="1"/>
  <c r="AK16" i="1"/>
  <c r="AB18" i="1"/>
  <c r="AV19" i="1"/>
  <c r="AX19" i="1"/>
  <c r="AO16" i="1"/>
  <c r="AJ17" i="1"/>
  <c r="L104" i="4" l="1"/>
  <c r="AC104" i="4"/>
  <c r="H105" i="4"/>
  <c r="O105" i="4" s="1"/>
  <c r="AQ105" i="4"/>
  <c r="G106" i="4"/>
  <c r="F106" i="4"/>
  <c r="G116" i="8"/>
  <c r="AC111" i="8"/>
  <c r="R110" i="8"/>
  <c r="H113" i="8"/>
  <c r="O113" i="8" s="1"/>
  <c r="AQ113" i="8"/>
  <c r="F114" i="8"/>
  <c r="AN109" i="8"/>
  <c r="AJ109" i="8"/>
  <c r="AF109" i="8"/>
  <c r="AM109" i="8"/>
  <c r="AI109" i="8"/>
  <c r="AE109" i="8"/>
  <c r="AL109" i="8"/>
  <c r="AH109" i="8"/>
  <c r="AO109" i="8"/>
  <c r="AG109" i="8"/>
  <c r="AK109" i="8"/>
  <c r="Z107" i="6"/>
  <c r="V107" i="6"/>
  <c r="K107" i="6"/>
  <c r="L107" i="6" s="1"/>
  <c r="W107" i="6"/>
  <c r="Y107" i="6"/>
  <c r="U107" i="6"/>
  <c r="AB107" i="6"/>
  <c r="X107" i="6"/>
  <c r="T107" i="6"/>
  <c r="S107" i="6"/>
  <c r="AA107" i="6"/>
  <c r="AO104" i="6"/>
  <c r="AK104" i="6"/>
  <c r="AG104" i="6"/>
  <c r="AN104" i="6"/>
  <c r="AJ104" i="6"/>
  <c r="AF104" i="6"/>
  <c r="AH104" i="6"/>
  <c r="AM104" i="6"/>
  <c r="AE104" i="6"/>
  <c r="AI104" i="6"/>
  <c r="AL104" i="6"/>
  <c r="AQ108" i="6"/>
  <c r="H108" i="6"/>
  <c r="O108" i="6" s="1"/>
  <c r="F109" i="6"/>
  <c r="R105" i="6"/>
  <c r="AC106" i="6"/>
  <c r="G111" i="6"/>
  <c r="AZ18" i="1"/>
  <c r="AH18" i="1"/>
  <c r="AG19" i="1"/>
  <c r="AY20" i="1"/>
  <c r="AP17" i="1"/>
  <c r="AQ18" i="1"/>
  <c r="Z105" i="4"/>
  <c r="T105" i="4"/>
  <c r="U105" i="4"/>
  <c r="W105" i="4"/>
  <c r="S105" i="4"/>
  <c r="X105" i="4"/>
  <c r="Y105" i="4"/>
  <c r="AB105" i="4"/>
  <c r="V105" i="4"/>
  <c r="AA105" i="4"/>
  <c r="K105" i="4"/>
  <c r="L111" i="8"/>
  <c r="Z112" i="8"/>
  <c r="W112" i="8"/>
  <c r="AB112" i="8"/>
  <c r="U112" i="8"/>
  <c r="Y112" i="8"/>
  <c r="X112" i="8"/>
  <c r="T112" i="8"/>
  <c r="AA112" i="8"/>
  <c r="S112" i="8"/>
  <c r="K112" i="8"/>
  <c r="V112" i="8"/>
  <c r="AE19" i="1"/>
  <c r="AV20" i="1"/>
  <c r="AW20" i="1"/>
  <c r="AM17" i="1"/>
  <c r="AJ18" i="1"/>
  <c r="AF19" i="1"/>
  <c r="AX20" i="1"/>
  <c r="AS18" i="1"/>
  <c r="AA18" i="1"/>
  <c r="AB19" i="1"/>
  <c r="AT20" i="1"/>
  <c r="AO17" i="1"/>
  <c r="AL17" i="1"/>
  <c r="AD19" i="1"/>
  <c r="AC19" i="1"/>
  <c r="AU20" i="1"/>
  <c r="AN17" i="1"/>
  <c r="AK17" i="1"/>
  <c r="L105" i="4" l="1"/>
  <c r="AC105" i="4"/>
  <c r="H106" i="4"/>
  <c r="O106" i="4" s="1"/>
  <c r="AQ106" i="4"/>
  <c r="G107" i="4"/>
  <c r="F107" i="4"/>
  <c r="AQ114" i="8"/>
  <c r="H114" i="8"/>
  <c r="O114" i="8" s="1"/>
  <c r="F115" i="8"/>
  <c r="AC112" i="8"/>
  <c r="R111" i="8"/>
  <c r="AL110" i="8"/>
  <c r="AH110" i="8"/>
  <c r="AO110" i="8"/>
  <c r="AK110" i="8"/>
  <c r="AG110" i="8"/>
  <c r="AN110" i="8"/>
  <c r="AJ110" i="8"/>
  <c r="AF110" i="8"/>
  <c r="AE110" i="8"/>
  <c r="AI110" i="8"/>
  <c r="AM110" i="8"/>
  <c r="G117" i="8"/>
  <c r="AA108" i="6"/>
  <c r="W108" i="6"/>
  <c r="S108" i="6"/>
  <c r="X108" i="6"/>
  <c r="Z108" i="6"/>
  <c r="V108" i="6"/>
  <c r="K108" i="6"/>
  <c r="L108" i="6" s="1"/>
  <c r="Y108" i="6"/>
  <c r="U108" i="6"/>
  <c r="AB108" i="6"/>
  <c r="T108" i="6"/>
  <c r="AM105" i="6"/>
  <c r="AI105" i="6"/>
  <c r="AE105" i="6"/>
  <c r="AL105" i="6"/>
  <c r="AH105" i="6"/>
  <c r="AJ105" i="6"/>
  <c r="AO105" i="6"/>
  <c r="AG105" i="6"/>
  <c r="AK105" i="6"/>
  <c r="AN105" i="6"/>
  <c r="AF105" i="6"/>
  <c r="G112" i="6"/>
  <c r="H109" i="6"/>
  <c r="O109" i="6" s="1"/>
  <c r="AQ109" i="6"/>
  <c r="F110" i="6"/>
  <c r="AC107" i="6"/>
  <c r="R106" i="6"/>
  <c r="AZ19" i="1"/>
  <c r="AH19" i="1"/>
  <c r="AG20" i="1"/>
  <c r="AY21" i="1"/>
  <c r="AP18" i="1"/>
  <c r="AQ19" i="1"/>
  <c r="Z106" i="4"/>
  <c r="T106" i="4"/>
  <c r="U106" i="4"/>
  <c r="S106" i="4"/>
  <c r="X106" i="4"/>
  <c r="Y106" i="4"/>
  <c r="W106" i="4"/>
  <c r="AB106" i="4"/>
  <c r="V106" i="4"/>
  <c r="AA106" i="4"/>
  <c r="K106" i="4"/>
  <c r="L112" i="8"/>
  <c r="Y113" i="8"/>
  <c r="AA113" i="8"/>
  <c r="V113" i="8"/>
  <c r="AB113" i="8"/>
  <c r="K113" i="8"/>
  <c r="Z113" i="8"/>
  <c r="X113" i="8"/>
  <c r="U113" i="8"/>
  <c r="T113" i="8"/>
  <c r="S113" i="8"/>
  <c r="W113" i="8"/>
  <c r="AF20" i="1"/>
  <c r="AC20" i="1"/>
  <c r="AW21" i="1"/>
  <c r="AM18" i="1"/>
  <c r="AV21" i="1"/>
  <c r="AL18" i="1"/>
  <c r="AD20" i="1"/>
  <c r="AX21" i="1"/>
  <c r="AS19" i="1"/>
  <c r="AK18" i="1"/>
  <c r="AE20" i="1"/>
  <c r="AJ19" i="1"/>
  <c r="AB20" i="1"/>
  <c r="AT21" i="1"/>
  <c r="AN18" i="1"/>
  <c r="AA19" i="1"/>
  <c r="AO18" i="1"/>
  <c r="AU21" i="1"/>
  <c r="AC106" i="4" l="1"/>
  <c r="L106" i="4"/>
  <c r="H107" i="4"/>
  <c r="O107" i="4" s="1"/>
  <c r="AQ107" i="4"/>
  <c r="G108" i="4"/>
  <c r="F108" i="4"/>
  <c r="AC113" i="8"/>
  <c r="R112" i="8"/>
  <c r="H115" i="8"/>
  <c r="O115" i="8" s="1"/>
  <c r="AQ115" i="8"/>
  <c r="F116" i="8"/>
  <c r="G118" i="8"/>
  <c r="AN111" i="8"/>
  <c r="AJ111" i="8"/>
  <c r="AF111" i="8"/>
  <c r="AM111" i="8"/>
  <c r="AI111" i="8"/>
  <c r="AE111" i="8"/>
  <c r="AL111" i="8"/>
  <c r="AH111" i="8"/>
  <c r="AG111" i="8"/>
  <c r="AK111" i="8"/>
  <c r="AO111" i="8"/>
  <c r="AB109" i="6"/>
  <c r="X109" i="6"/>
  <c r="T109" i="6"/>
  <c r="Y109" i="6"/>
  <c r="AA109" i="6"/>
  <c r="W109" i="6"/>
  <c r="S109" i="6"/>
  <c r="Z109" i="6"/>
  <c r="V109" i="6"/>
  <c r="K109" i="6"/>
  <c r="L109" i="6" s="1"/>
  <c r="U109" i="6"/>
  <c r="H110" i="6"/>
  <c r="O110" i="6" s="1"/>
  <c r="AQ110" i="6"/>
  <c r="F111" i="6"/>
  <c r="G113" i="6"/>
  <c r="R107" i="6"/>
  <c r="AC108" i="6"/>
  <c r="AO106" i="6"/>
  <c r="AK106" i="6"/>
  <c r="AG106" i="6"/>
  <c r="AN106" i="6"/>
  <c r="AJ106" i="6"/>
  <c r="AF106" i="6"/>
  <c r="AL106" i="6"/>
  <c r="AI106" i="6"/>
  <c r="AM106" i="6"/>
  <c r="AE106" i="6"/>
  <c r="AH106" i="6"/>
  <c r="AZ20" i="1"/>
  <c r="AH20" i="1"/>
  <c r="AG21" i="1"/>
  <c r="AY22" i="1"/>
  <c r="AQ20" i="1"/>
  <c r="AP19" i="1"/>
  <c r="V107" i="4"/>
  <c r="AA107" i="4"/>
  <c r="K107" i="4"/>
  <c r="Z107" i="4"/>
  <c r="T107" i="4"/>
  <c r="U107" i="4"/>
  <c r="S107" i="4"/>
  <c r="X107" i="4"/>
  <c r="Y107" i="4"/>
  <c r="W107" i="4"/>
  <c r="AB107" i="4"/>
  <c r="L113" i="8"/>
  <c r="U114" i="8"/>
  <c r="AA114" i="8"/>
  <c r="V114" i="8"/>
  <c r="Y114" i="8"/>
  <c r="X114" i="8"/>
  <c r="T114" i="8"/>
  <c r="W114" i="8"/>
  <c r="S114" i="8"/>
  <c r="K114" i="8"/>
  <c r="Z114" i="8"/>
  <c r="AB114" i="8"/>
  <c r="AD21" i="1"/>
  <c r="AX22" i="1"/>
  <c r="AT22" i="1"/>
  <c r="AL19" i="1"/>
  <c r="AJ20" i="1"/>
  <c r="AC21" i="1"/>
  <c r="AW22" i="1"/>
  <c r="AE21" i="1"/>
  <c r="AU22" i="1"/>
  <c r="AO19" i="1"/>
  <c r="AA20" i="1"/>
  <c r="AB21" i="1"/>
  <c r="AF21" i="1"/>
  <c r="AV22" i="1"/>
  <c r="AN19" i="1"/>
  <c r="AM19" i="1"/>
  <c r="AS20" i="1"/>
  <c r="AK19" i="1"/>
  <c r="L107" i="4" l="1"/>
  <c r="AC107" i="4"/>
  <c r="AQ108" i="4"/>
  <c r="H108" i="4"/>
  <c r="O108" i="4" s="1"/>
  <c r="G109" i="4"/>
  <c r="F109" i="4"/>
  <c r="AC114" i="8"/>
  <c r="R113" i="8"/>
  <c r="G119" i="8"/>
  <c r="AL112" i="8"/>
  <c r="AH112" i="8"/>
  <c r="AO112" i="8"/>
  <c r="AK112" i="8"/>
  <c r="AG112" i="8"/>
  <c r="AN112" i="8"/>
  <c r="AJ112" i="8"/>
  <c r="AF112" i="8"/>
  <c r="AI112" i="8"/>
  <c r="AE112" i="8"/>
  <c r="AM112" i="8"/>
  <c r="AQ116" i="8"/>
  <c r="H116" i="8"/>
  <c r="O116" i="8" s="1"/>
  <c r="F117" i="8"/>
  <c r="Y110" i="6"/>
  <c r="U110" i="6"/>
  <c r="V110" i="6"/>
  <c r="AB110" i="6"/>
  <c r="X110" i="6"/>
  <c r="T110" i="6"/>
  <c r="AA110" i="6"/>
  <c r="W110" i="6"/>
  <c r="S110" i="6"/>
  <c r="Z110" i="6"/>
  <c r="K110" i="6"/>
  <c r="L110" i="6" s="1"/>
  <c r="G114" i="6"/>
  <c r="AC109" i="6"/>
  <c r="R108" i="6"/>
  <c r="AM107" i="6"/>
  <c r="AI107" i="6"/>
  <c r="AE107" i="6"/>
  <c r="AL107" i="6"/>
  <c r="AH107" i="6"/>
  <c r="AN107" i="6"/>
  <c r="AF107" i="6"/>
  <c r="AK107" i="6"/>
  <c r="AO107" i="6"/>
  <c r="AG107" i="6"/>
  <c r="AJ107" i="6"/>
  <c r="AQ111" i="6"/>
  <c r="H111" i="6"/>
  <c r="O111" i="6" s="1"/>
  <c r="F112" i="6"/>
  <c r="AZ21" i="1"/>
  <c r="AH21" i="1"/>
  <c r="AG22" i="1"/>
  <c r="AY23" i="1"/>
  <c r="AQ21" i="1"/>
  <c r="AP20" i="1"/>
  <c r="Z108" i="4"/>
  <c r="T108" i="4"/>
  <c r="U108" i="4"/>
  <c r="S108" i="4"/>
  <c r="X108" i="4"/>
  <c r="Y108" i="4"/>
  <c r="W108" i="4"/>
  <c r="AB108" i="4"/>
  <c r="V108" i="4"/>
  <c r="AA108" i="4"/>
  <c r="K108" i="4"/>
  <c r="L114" i="8"/>
  <c r="W115" i="8"/>
  <c r="T115" i="8"/>
  <c r="V115" i="8"/>
  <c r="AA115" i="8"/>
  <c r="K115" i="8"/>
  <c r="Z115" i="8"/>
  <c r="Y115" i="8"/>
  <c r="S115" i="8"/>
  <c r="U115" i="8"/>
  <c r="X115" i="8"/>
  <c r="AB115" i="8"/>
  <c r="AE22" i="1"/>
  <c r="AD22" i="1"/>
  <c r="AX23" i="1"/>
  <c r="AK20" i="1"/>
  <c r="AC22" i="1"/>
  <c r="AF22" i="1"/>
  <c r="AW23" i="1"/>
  <c r="AT23" i="1"/>
  <c r="AO20" i="1"/>
  <c r="AS21" i="1"/>
  <c r="AN20" i="1"/>
  <c r="AB22" i="1"/>
  <c r="AU23" i="1"/>
  <c r="AM20" i="1"/>
  <c r="AL20" i="1"/>
  <c r="AA21" i="1"/>
  <c r="AJ21" i="1"/>
  <c r="AV23" i="1"/>
  <c r="AC108" i="4" l="1"/>
  <c r="L108" i="4"/>
  <c r="H109" i="4"/>
  <c r="O109" i="4" s="1"/>
  <c r="AQ109" i="4"/>
  <c r="G110" i="4"/>
  <c r="F110" i="4"/>
  <c r="G120" i="8"/>
  <c r="AC115" i="8"/>
  <c r="R114" i="8"/>
  <c r="AN113" i="8"/>
  <c r="AJ113" i="8"/>
  <c r="AF113" i="8"/>
  <c r="AM113" i="8"/>
  <c r="AI113" i="8"/>
  <c r="AE113" i="8"/>
  <c r="AL113" i="8"/>
  <c r="AH113" i="8"/>
  <c r="AK113" i="8"/>
  <c r="AG113" i="8"/>
  <c r="AO113" i="8"/>
  <c r="H117" i="8"/>
  <c r="O117" i="8" s="1"/>
  <c r="AQ117" i="8"/>
  <c r="F118" i="8"/>
  <c r="Z111" i="6"/>
  <c r="V111" i="6"/>
  <c r="K111" i="6"/>
  <c r="L111" i="6" s="1"/>
  <c r="W111" i="6"/>
  <c r="Y111" i="6"/>
  <c r="U111" i="6"/>
  <c r="S111" i="6"/>
  <c r="AB111" i="6"/>
  <c r="X111" i="6"/>
  <c r="T111" i="6"/>
  <c r="AA111" i="6"/>
  <c r="AQ112" i="6"/>
  <c r="H112" i="6"/>
  <c r="O112" i="6" s="1"/>
  <c r="F113" i="6"/>
  <c r="R109" i="6"/>
  <c r="AC110" i="6"/>
  <c r="AO108" i="6"/>
  <c r="AK108" i="6"/>
  <c r="AG108" i="6"/>
  <c r="AN108" i="6"/>
  <c r="AJ108" i="6"/>
  <c r="AF108" i="6"/>
  <c r="AH108" i="6"/>
  <c r="AM108" i="6"/>
  <c r="AE108" i="6"/>
  <c r="AI108" i="6"/>
  <c r="AL108" i="6"/>
  <c r="G115" i="6"/>
  <c r="AZ22" i="1"/>
  <c r="AH22" i="1"/>
  <c r="AG23" i="1"/>
  <c r="AY24" i="1"/>
  <c r="AP21" i="1"/>
  <c r="AQ22" i="1"/>
  <c r="V109" i="4"/>
  <c r="AA109" i="4"/>
  <c r="K109" i="4"/>
  <c r="Z109" i="4"/>
  <c r="T109" i="4"/>
  <c r="U109" i="4"/>
  <c r="S109" i="4"/>
  <c r="X109" i="4"/>
  <c r="Y109" i="4"/>
  <c r="W109" i="4"/>
  <c r="AB109" i="4"/>
  <c r="L115" i="8"/>
  <c r="K116" i="8"/>
  <c r="Z116" i="8"/>
  <c r="V116" i="8"/>
  <c r="S116" i="8"/>
  <c r="Y116" i="8"/>
  <c r="U116" i="8"/>
  <c r="AB116" i="8"/>
  <c r="T116" i="8"/>
  <c r="AA116" i="8"/>
  <c r="W116" i="8"/>
  <c r="X116" i="8"/>
  <c r="AE23" i="1"/>
  <c r="AB23" i="1"/>
  <c r="AW24" i="1"/>
  <c r="AO21" i="1"/>
  <c r="AN21" i="1"/>
  <c r="AF23" i="1"/>
  <c r="AC23" i="1"/>
  <c r="AV24" i="1"/>
  <c r="AT24" i="1"/>
  <c r="AK21" i="1"/>
  <c r="AJ22" i="1"/>
  <c r="AX24" i="1"/>
  <c r="AD23" i="1"/>
  <c r="AU24" i="1"/>
  <c r="AL21" i="1"/>
  <c r="AM21" i="1"/>
  <c r="AS22" i="1"/>
  <c r="AA22" i="1"/>
  <c r="L109" i="4" l="1"/>
  <c r="AC109" i="4"/>
  <c r="AQ110" i="4"/>
  <c r="H110" i="4"/>
  <c r="O110" i="4" s="1"/>
  <c r="G111" i="4"/>
  <c r="F111" i="4"/>
  <c r="AC116" i="8"/>
  <c r="R115" i="8"/>
  <c r="AL114" i="8"/>
  <c r="AH114" i="8"/>
  <c r="AO114" i="8"/>
  <c r="AK114" i="8"/>
  <c r="AG114" i="8"/>
  <c r="AN114" i="8"/>
  <c r="AJ114" i="8"/>
  <c r="AF114" i="8"/>
  <c r="AM114" i="8"/>
  <c r="AI114" i="8"/>
  <c r="AE114" i="8"/>
  <c r="AQ118" i="8"/>
  <c r="H118" i="8"/>
  <c r="O118" i="8" s="1"/>
  <c r="F119" i="8"/>
  <c r="G121" i="8"/>
  <c r="AA112" i="6"/>
  <c r="W112" i="6"/>
  <c r="S112" i="6"/>
  <c r="AB112" i="6"/>
  <c r="Z112" i="6"/>
  <c r="V112" i="6"/>
  <c r="K112" i="6"/>
  <c r="L112" i="6" s="1"/>
  <c r="X112" i="6"/>
  <c r="Y112" i="6"/>
  <c r="U112" i="6"/>
  <c r="T112" i="6"/>
  <c r="AM109" i="6"/>
  <c r="AI109" i="6"/>
  <c r="AE109" i="6"/>
  <c r="AL109" i="6"/>
  <c r="AH109" i="6"/>
  <c r="AJ109" i="6"/>
  <c r="AO109" i="6"/>
  <c r="AG109" i="6"/>
  <c r="AK109" i="6"/>
  <c r="AF109" i="6"/>
  <c r="AN109" i="6"/>
  <c r="AC111" i="6"/>
  <c r="R110" i="6"/>
  <c r="H113" i="6"/>
  <c r="O113" i="6" s="1"/>
  <c r="AQ113" i="6"/>
  <c r="F114" i="6"/>
  <c r="G116" i="6"/>
  <c r="AZ23" i="1"/>
  <c r="AH23" i="1"/>
  <c r="AG24" i="1"/>
  <c r="AY25" i="1"/>
  <c r="AP22" i="1"/>
  <c r="AQ23" i="1"/>
  <c r="V110" i="4"/>
  <c r="AA110" i="4"/>
  <c r="K110" i="4"/>
  <c r="Z110" i="4"/>
  <c r="T110" i="4"/>
  <c r="U110" i="4"/>
  <c r="S110" i="4"/>
  <c r="X110" i="4"/>
  <c r="Y110" i="4"/>
  <c r="W110" i="4"/>
  <c r="AB110" i="4"/>
  <c r="L116" i="8"/>
  <c r="X117" i="8"/>
  <c r="T117" i="8"/>
  <c r="U117" i="8"/>
  <c r="AA117" i="8"/>
  <c r="W117" i="8"/>
  <c r="S117" i="8"/>
  <c r="Z117" i="8"/>
  <c r="V117" i="8"/>
  <c r="Y117" i="8"/>
  <c r="AB117" i="8"/>
  <c r="K117" i="8"/>
  <c r="AB24" i="1"/>
  <c r="AD24" i="1"/>
  <c r="AT25" i="1"/>
  <c r="AO22" i="1"/>
  <c r="AL22" i="1"/>
  <c r="AW25" i="1"/>
  <c r="AC24" i="1"/>
  <c r="AU25" i="1"/>
  <c r="AV25" i="1"/>
  <c r="AJ23" i="1"/>
  <c r="AS23" i="1"/>
  <c r="AF24" i="1"/>
  <c r="AX25" i="1"/>
  <c r="AK22" i="1"/>
  <c r="AN22" i="1"/>
  <c r="AA23" i="1"/>
  <c r="AE24" i="1"/>
  <c r="AM22" i="1"/>
  <c r="AC110" i="4" l="1"/>
  <c r="L110" i="4"/>
  <c r="AQ111" i="4"/>
  <c r="H111" i="4"/>
  <c r="O111" i="4" s="1"/>
  <c r="G112" i="4"/>
  <c r="F112" i="4"/>
  <c r="AN115" i="8"/>
  <c r="AJ115" i="8"/>
  <c r="AF115" i="8"/>
  <c r="AM115" i="8"/>
  <c r="AI115" i="8"/>
  <c r="AE115" i="8"/>
  <c r="AL115" i="8"/>
  <c r="AH115" i="8"/>
  <c r="AO115" i="8"/>
  <c r="AK115" i="8"/>
  <c r="AG115" i="8"/>
  <c r="G122" i="8"/>
  <c r="AC117" i="8"/>
  <c r="R116" i="8"/>
  <c r="H119" i="8"/>
  <c r="O119" i="8" s="1"/>
  <c r="AQ119" i="8"/>
  <c r="F120" i="8"/>
  <c r="AB113" i="6"/>
  <c r="X113" i="6"/>
  <c r="T113" i="6"/>
  <c r="AA113" i="6"/>
  <c r="W113" i="6"/>
  <c r="S113" i="6"/>
  <c r="Z113" i="6"/>
  <c r="V113" i="6"/>
  <c r="K113" i="6"/>
  <c r="L113" i="6" s="1"/>
  <c r="U113" i="6"/>
  <c r="Y113" i="6"/>
  <c r="G117" i="6"/>
  <c r="AO110" i="6"/>
  <c r="AK110" i="6"/>
  <c r="AG110" i="6"/>
  <c r="AN110" i="6"/>
  <c r="AJ110" i="6"/>
  <c r="AF110" i="6"/>
  <c r="AL110" i="6"/>
  <c r="AI110" i="6"/>
  <c r="AM110" i="6"/>
  <c r="AE110" i="6"/>
  <c r="AH110" i="6"/>
  <c r="AC112" i="6"/>
  <c r="R111" i="6"/>
  <c r="AQ114" i="6"/>
  <c r="H114" i="6"/>
  <c r="O114" i="6" s="1"/>
  <c r="F115" i="6"/>
  <c r="AZ24" i="1"/>
  <c r="AH24" i="1"/>
  <c r="AG25" i="1"/>
  <c r="AY26" i="1"/>
  <c r="AQ24" i="1"/>
  <c r="AP23" i="1"/>
  <c r="V111" i="4"/>
  <c r="AA111" i="4"/>
  <c r="K111" i="4"/>
  <c r="Z111" i="4"/>
  <c r="T111" i="4"/>
  <c r="U111" i="4"/>
  <c r="S111" i="4"/>
  <c r="X111" i="4"/>
  <c r="Y111" i="4"/>
  <c r="W111" i="4"/>
  <c r="AB111" i="4"/>
  <c r="L117" i="8"/>
  <c r="AA118" i="8"/>
  <c r="K118" i="8"/>
  <c r="W118" i="8"/>
  <c r="V118" i="8"/>
  <c r="U118" i="8"/>
  <c r="X118" i="8"/>
  <c r="Y118" i="8"/>
  <c r="Z118" i="8"/>
  <c r="S118" i="8"/>
  <c r="T118" i="8"/>
  <c r="AB118" i="8"/>
  <c r="AE25" i="1"/>
  <c r="AD25" i="1"/>
  <c r="AU26" i="1"/>
  <c r="AK23" i="1"/>
  <c r="AL23" i="1"/>
  <c r="AJ24" i="1"/>
  <c r="AB25" i="1"/>
  <c r="AC25" i="1"/>
  <c r="AW26" i="1"/>
  <c r="AV26" i="1"/>
  <c r="AN23" i="1"/>
  <c r="AS24" i="1"/>
  <c r="AA24" i="1"/>
  <c r="AF25" i="1"/>
  <c r="AT26" i="1"/>
  <c r="AO23" i="1"/>
  <c r="AM23" i="1"/>
  <c r="AX26" i="1"/>
  <c r="AC111" i="4" l="1"/>
  <c r="L111" i="4"/>
  <c r="H112" i="4"/>
  <c r="O112" i="4" s="1"/>
  <c r="AQ112" i="4"/>
  <c r="G113" i="4"/>
  <c r="F113" i="4"/>
  <c r="AL116" i="8"/>
  <c r="AH116" i="8"/>
  <c r="AO116" i="8"/>
  <c r="AK116" i="8"/>
  <c r="AG116" i="8"/>
  <c r="AN116" i="8"/>
  <c r="AJ116" i="8"/>
  <c r="AF116" i="8"/>
  <c r="AM116" i="8"/>
  <c r="AE116" i="8"/>
  <c r="AI116" i="8"/>
  <c r="G123" i="8"/>
  <c r="AC118" i="8"/>
  <c r="R117" i="8"/>
  <c r="AQ120" i="8"/>
  <c r="H120" i="8"/>
  <c r="O120" i="8" s="1"/>
  <c r="F121" i="8"/>
  <c r="Y114" i="6"/>
  <c r="U114" i="6"/>
  <c r="V114" i="6"/>
  <c r="AB114" i="6"/>
  <c r="X114" i="6"/>
  <c r="T114" i="6"/>
  <c r="K114" i="6"/>
  <c r="L114" i="6" s="1"/>
  <c r="AA114" i="6"/>
  <c r="W114" i="6"/>
  <c r="S114" i="6"/>
  <c r="Z114" i="6"/>
  <c r="AC113" i="6"/>
  <c r="R112" i="6"/>
  <c r="AN111" i="6"/>
  <c r="AJ111" i="6"/>
  <c r="AF111" i="6"/>
  <c r="AK111" i="6"/>
  <c r="AE111" i="6"/>
  <c r="AO111" i="6"/>
  <c r="AI111" i="6"/>
  <c r="AL111" i="6"/>
  <c r="AH111" i="6"/>
  <c r="AM111" i="6"/>
  <c r="AG111" i="6"/>
  <c r="H115" i="6"/>
  <c r="O115" i="6" s="1"/>
  <c r="AQ115" i="6"/>
  <c r="F116" i="6"/>
  <c r="G118" i="6"/>
  <c r="AZ25" i="1"/>
  <c r="AH25" i="1"/>
  <c r="AG26" i="1"/>
  <c r="AY27" i="1"/>
  <c r="AP24" i="1"/>
  <c r="AQ25" i="1"/>
  <c r="Z112" i="4"/>
  <c r="T112" i="4"/>
  <c r="U112" i="4"/>
  <c r="S112" i="4"/>
  <c r="X112" i="4"/>
  <c r="Y112" i="4"/>
  <c r="W112" i="4"/>
  <c r="AB112" i="4"/>
  <c r="V112" i="4"/>
  <c r="AA112" i="4"/>
  <c r="K112" i="4"/>
  <c r="L118" i="8"/>
  <c r="AB119" i="8"/>
  <c r="K119" i="8"/>
  <c r="Y119" i="8"/>
  <c r="U119" i="8"/>
  <c r="W119" i="8"/>
  <c r="AA119" i="8"/>
  <c r="T119" i="8"/>
  <c r="V119" i="8"/>
  <c r="S119" i="8"/>
  <c r="Z119" i="8"/>
  <c r="X119" i="8"/>
  <c r="AF26" i="1"/>
  <c r="AE26" i="1"/>
  <c r="AV27" i="1"/>
  <c r="AO24" i="1"/>
  <c r="AL24" i="1"/>
  <c r="AU27" i="1"/>
  <c r="AD26" i="1"/>
  <c r="AX27" i="1"/>
  <c r="AW27" i="1"/>
  <c r="AA25" i="1"/>
  <c r="AJ25" i="1"/>
  <c r="AC26" i="1"/>
  <c r="AK24" i="1"/>
  <c r="AB26" i="1"/>
  <c r="AT27" i="1"/>
  <c r="AM24" i="1"/>
  <c r="AN24" i="1"/>
  <c r="AS25" i="1"/>
  <c r="L112" i="4" l="1"/>
  <c r="AC112" i="4"/>
  <c r="H113" i="4"/>
  <c r="O113" i="4" s="1"/>
  <c r="AQ113" i="4"/>
  <c r="G114" i="4"/>
  <c r="F114" i="4"/>
  <c r="AN117" i="8"/>
  <c r="AJ117" i="8"/>
  <c r="AF117" i="8"/>
  <c r="AM117" i="8"/>
  <c r="AI117" i="8"/>
  <c r="AE117" i="8"/>
  <c r="AL117" i="8"/>
  <c r="AH117" i="8"/>
  <c r="AO117" i="8"/>
  <c r="AG117" i="8"/>
  <c r="AK117" i="8"/>
  <c r="G124" i="8"/>
  <c r="AC119" i="8"/>
  <c r="R118" i="8"/>
  <c r="H121" i="8"/>
  <c r="O121" i="8" s="1"/>
  <c r="AQ121" i="8"/>
  <c r="F122" i="8"/>
  <c r="Z115" i="6"/>
  <c r="V115" i="6"/>
  <c r="K115" i="6"/>
  <c r="L115" i="6" s="1"/>
  <c r="S115" i="6"/>
  <c r="Y115" i="6"/>
  <c r="U115" i="6"/>
  <c r="W115" i="6"/>
  <c r="AB115" i="6"/>
  <c r="X115" i="6"/>
  <c r="T115" i="6"/>
  <c r="AA115" i="6"/>
  <c r="AC114" i="6"/>
  <c r="R113" i="6"/>
  <c r="AL112" i="6"/>
  <c r="AH112" i="6"/>
  <c r="AM112" i="6"/>
  <c r="AG112" i="6"/>
  <c r="AK112" i="6"/>
  <c r="AF112" i="6"/>
  <c r="AN112" i="6"/>
  <c r="AJ112" i="6"/>
  <c r="AO112" i="6"/>
  <c r="AE112" i="6"/>
  <c r="AI112" i="6"/>
  <c r="G119" i="6"/>
  <c r="AQ116" i="6"/>
  <c r="H116" i="6"/>
  <c r="O116" i="6" s="1"/>
  <c r="F117" i="6"/>
  <c r="AZ26" i="1"/>
  <c r="AH26" i="1"/>
  <c r="AG27" i="1"/>
  <c r="AY28" i="1"/>
  <c r="AQ26" i="1"/>
  <c r="AQ27" i="1" s="1"/>
  <c r="AP25" i="1"/>
  <c r="V113" i="4"/>
  <c r="AA113" i="4"/>
  <c r="K113" i="4"/>
  <c r="Z113" i="4"/>
  <c r="T113" i="4"/>
  <c r="U113" i="4"/>
  <c r="S113" i="4"/>
  <c r="X113" i="4"/>
  <c r="Y113" i="4"/>
  <c r="W113" i="4"/>
  <c r="AB113" i="4"/>
  <c r="L119" i="8"/>
  <c r="T120" i="8"/>
  <c r="W120" i="8"/>
  <c r="AA120" i="8"/>
  <c r="Z120" i="8"/>
  <c r="U120" i="8"/>
  <c r="X120" i="8"/>
  <c r="V120" i="8"/>
  <c r="Y120" i="8"/>
  <c r="K120" i="8"/>
  <c r="S120" i="8"/>
  <c r="AB120" i="8"/>
  <c r="AC27" i="1"/>
  <c r="AD27" i="1"/>
  <c r="AX28" i="1"/>
  <c r="AN25" i="1"/>
  <c r="AK25" i="1"/>
  <c r="AB27" i="1"/>
  <c r="AJ27" i="1"/>
  <c r="AF27" i="1"/>
  <c r="AU28" i="1"/>
  <c r="AV28" i="1"/>
  <c r="AA26" i="1"/>
  <c r="AJ26" i="1"/>
  <c r="AW28" i="1"/>
  <c r="AE27" i="1"/>
  <c r="AT28" i="1"/>
  <c r="AO25" i="1"/>
  <c r="AL25" i="1"/>
  <c r="AS26" i="1"/>
  <c r="AM25" i="1"/>
  <c r="AC113" i="4" l="1"/>
  <c r="L113" i="4"/>
  <c r="AQ114" i="4"/>
  <c r="H114" i="4"/>
  <c r="O114" i="4" s="1"/>
  <c r="G115" i="4"/>
  <c r="F115" i="4"/>
  <c r="AL118" i="8"/>
  <c r="AH118" i="8"/>
  <c r="AO118" i="8"/>
  <c r="AK118" i="8"/>
  <c r="AG118" i="8"/>
  <c r="AN118" i="8"/>
  <c r="AJ118" i="8"/>
  <c r="AF118" i="8"/>
  <c r="AE118" i="8"/>
  <c r="AI118" i="8"/>
  <c r="AM118" i="8"/>
  <c r="AQ122" i="8"/>
  <c r="H122" i="8"/>
  <c r="O122" i="8" s="1"/>
  <c r="F123" i="8"/>
  <c r="G125" i="8"/>
  <c r="AC120" i="8"/>
  <c r="R119" i="8"/>
  <c r="AA116" i="6"/>
  <c r="W116" i="6"/>
  <c r="S116" i="6"/>
  <c r="X116" i="6"/>
  <c r="Z116" i="6"/>
  <c r="V116" i="6"/>
  <c r="K116" i="6"/>
  <c r="L116" i="6" s="1"/>
  <c r="AB116" i="6"/>
  <c r="Y116" i="6"/>
  <c r="U116" i="6"/>
  <c r="T116" i="6"/>
  <c r="AC115" i="6"/>
  <c r="R114" i="6"/>
  <c r="G120" i="6"/>
  <c r="H117" i="6"/>
  <c r="O117" i="6" s="1"/>
  <c r="AQ117" i="6"/>
  <c r="F118" i="6"/>
  <c r="AN113" i="6"/>
  <c r="AJ113" i="6"/>
  <c r="AF113" i="6"/>
  <c r="AO113" i="6"/>
  <c r="AI113" i="6"/>
  <c r="AM113" i="6"/>
  <c r="AH113" i="6"/>
  <c r="AK113" i="6"/>
  <c r="AL113" i="6"/>
  <c r="AG113" i="6"/>
  <c r="AE113" i="6"/>
  <c r="AZ27" i="1"/>
  <c r="AH27" i="1"/>
  <c r="AG28" i="1"/>
  <c r="AQ28" i="1"/>
  <c r="AY29" i="1"/>
  <c r="AP26" i="1"/>
  <c r="Z114" i="4"/>
  <c r="T114" i="4"/>
  <c r="U114" i="4"/>
  <c r="S114" i="4"/>
  <c r="X114" i="4"/>
  <c r="Y114" i="4"/>
  <c r="W114" i="4"/>
  <c r="AB114" i="4"/>
  <c r="V114" i="4"/>
  <c r="AA114" i="4"/>
  <c r="K114" i="4"/>
  <c r="L120" i="8"/>
  <c r="AB121" i="8"/>
  <c r="V121" i="8"/>
  <c r="T121" i="8"/>
  <c r="X121" i="8"/>
  <c r="K121" i="8"/>
  <c r="S121" i="8"/>
  <c r="Z121" i="8"/>
  <c r="U121" i="8"/>
  <c r="Y121" i="8"/>
  <c r="W121" i="8"/>
  <c r="AA121" i="8"/>
  <c r="AC28" i="1"/>
  <c r="AB28" i="1"/>
  <c r="AW29" i="1"/>
  <c r="AO26" i="1"/>
  <c r="AM26" i="1"/>
  <c r="AS27" i="1"/>
  <c r="AL26" i="1"/>
  <c r="AF28" i="1"/>
  <c r="AU29" i="1"/>
  <c r="AV29" i="1"/>
  <c r="AA27" i="1"/>
  <c r="AE28" i="1"/>
  <c r="AD28" i="1"/>
  <c r="AX29" i="1"/>
  <c r="AK26" i="1"/>
  <c r="AN26" i="1"/>
  <c r="AJ28" i="1"/>
  <c r="AT29" i="1"/>
  <c r="L114" i="4" l="1"/>
  <c r="AC114" i="4"/>
  <c r="AQ115" i="4"/>
  <c r="H115" i="4"/>
  <c r="O115" i="4" s="1"/>
  <c r="G116" i="4"/>
  <c r="F116" i="4"/>
  <c r="AN119" i="8"/>
  <c r="AJ119" i="8"/>
  <c r="AF119" i="8"/>
  <c r="AM119" i="8"/>
  <c r="AI119" i="8"/>
  <c r="AE119" i="8"/>
  <c r="AL119" i="8"/>
  <c r="AH119" i="8"/>
  <c r="AG119" i="8"/>
  <c r="AK119" i="8"/>
  <c r="AO119" i="8"/>
  <c r="G126" i="8"/>
  <c r="AC121" i="8"/>
  <c r="R120" i="8"/>
  <c r="H123" i="8"/>
  <c r="O123" i="8" s="1"/>
  <c r="AQ123" i="8"/>
  <c r="F124" i="8"/>
  <c r="AB117" i="6"/>
  <c r="X117" i="6"/>
  <c r="T117" i="6"/>
  <c r="Y117" i="6"/>
  <c r="AA117" i="6"/>
  <c r="W117" i="6"/>
  <c r="S117" i="6"/>
  <c r="Z117" i="6"/>
  <c r="V117" i="6"/>
  <c r="K117" i="6"/>
  <c r="L117" i="6" s="1"/>
  <c r="U117" i="6"/>
  <c r="H118" i="6"/>
  <c r="O118" i="6" s="1"/>
  <c r="AQ118" i="6"/>
  <c r="F119" i="6"/>
  <c r="G121" i="6"/>
  <c r="AL114" i="6"/>
  <c r="AH114" i="6"/>
  <c r="AK114" i="6"/>
  <c r="AF114" i="6"/>
  <c r="AO114" i="6"/>
  <c r="AJ114" i="6"/>
  <c r="AE114" i="6"/>
  <c r="AM114" i="6"/>
  <c r="AI114" i="6"/>
  <c r="AG114" i="6"/>
  <c r="AN114" i="6"/>
  <c r="AC116" i="6"/>
  <c r="R115" i="6"/>
  <c r="AP27" i="1"/>
  <c r="AP28" i="1" s="1"/>
  <c r="AZ28" i="1"/>
  <c r="AH28" i="1"/>
  <c r="AG29" i="1"/>
  <c r="AY30" i="1"/>
  <c r="AQ29" i="1"/>
  <c r="V115" i="4"/>
  <c r="AA115" i="4"/>
  <c r="K115" i="4"/>
  <c r="Z115" i="4"/>
  <c r="T115" i="4"/>
  <c r="U115" i="4"/>
  <c r="S115" i="4"/>
  <c r="X115" i="4"/>
  <c r="Y115" i="4"/>
  <c r="W115" i="4"/>
  <c r="AB115" i="4"/>
  <c r="L121" i="8"/>
  <c r="Z122" i="8"/>
  <c r="X122" i="8"/>
  <c r="AA122" i="8"/>
  <c r="K122" i="8"/>
  <c r="AB122" i="8"/>
  <c r="U122" i="8"/>
  <c r="Y122" i="8"/>
  <c r="W122" i="8"/>
  <c r="V122" i="8"/>
  <c r="T122" i="8"/>
  <c r="S122" i="8"/>
  <c r="AB29" i="1"/>
  <c r="AF29" i="1"/>
  <c r="AW30" i="1"/>
  <c r="AO28" i="1"/>
  <c r="AK28" i="1"/>
  <c r="AL27" i="1"/>
  <c r="AX30" i="1"/>
  <c r="AL28" i="1"/>
  <c r="AE29" i="1"/>
  <c r="AV30" i="1"/>
  <c r="AS28" i="1"/>
  <c r="AN28" i="1"/>
  <c r="AM27" i="1"/>
  <c r="AJ29" i="1"/>
  <c r="AC29" i="1"/>
  <c r="AA28" i="1"/>
  <c r="AD29" i="1"/>
  <c r="AT30" i="1"/>
  <c r="AN27" i="1"/>
  <c r="AK27" i="1"/>
  <c r="AO27" i="1"/>
  <c r="AU30" i="1"/>
  <c r="AM28" i="1"/>
  <c r="L115" i="4" l="1"/>
  <c r="AC115" i="4"/>
  <c r="AQ116" i="4"/>
  <c r="H116" i="4"/>
  <c r="O116" i="4" s="1"/>
  <c r="G117" i="4"/>
  <c r="F117" i="4"/>
  <c r="AQ124" i="8"/>
  <c r="H124" i="8"/>
  <c r="O124" i="8" s="1"/>
  <c r="F125" i="8"/>
  <c r="AL120" i="8"/>
  <c r="AH120" i="8"/>
  <c r="AO120" i="8"/>
  <c r="AK120" i="8"/>
  <c r="AG120" i="8"/>
  <c r="AN120" i="8"/>
  <c r="AJ120" i="8"/>
  <c r="AF120" i="8"/>
  <c r="AI120" i="8"/>
  <c r="AE120" i="8"/>
  <c r="AM120" i="8"/>
  <c r="G127" i="8"/>
  <c r="AC122" i="8"/>
  <c r="R121" i="8"/>
  <c r="Y118" i="6"/>
  <c r="U118" i="6"/>
  <c r="AB118" i="6"/>
  <c r="X118" i="6"/>
  <c r="T118" i="6"/>
  <c r="V118" i="6"/>
  <c r="AA118" i="6"/>
  <c r="W118" i="6"/>
  <c r="S118" i="6"/>
  <c r="Z118" i="6"/>
  <c r="K118" i="6"/>
  <c r="L118" i="6" s="1"/>
  <c r="AC117" i="6"/>
  <c r="R116" i="6"/>
  <c r="AQ119" i="6"/>
  <c r="H119" i="6"/>
  <c r="O119" i="6" s="1"/>
  <c r="F120" i="6"/>
  <c r="AN115" i="6"/>
  <c r="AJ115" i="6"/>
  <c r="AF115" i="6"/>
  <c r="AM115" i="6"/>
  <c r="AH115" i="6"/>
  <c r="AL115" i="6"/>
  <c r="AG115" i="6"/>
  <c r="AO115" i="6"/>
  <c r="AI115" i="6"/>
  <c r="AE115" i="6"/>
  <c r="AK115" i="6"/>
  <c r="G122" i="6"/>
  <c r="AY31" i="1"/>
  <c r="AY32" i="1" s="1"/>
  <c r="AZ29" i="1"/>
  <c r="AH29" i="1"/>
  <c r="AG30" i="1"/>
  <c r="AQ30" i="1"/>
  <c r="AP29" i="1"/>
  <c r="Z116" i="4"/>
  <c r="T116" i="4"/>
  <c r="U116" i="4"/>
  <c r="S116" i="4"/>
  <c r="X116" i="4"/>
  <c r="Y116" i="4"/>
  <c r="W116" i="4"/>
  <c r="AB116" i="4"/>
  <c r="V116" i="4"/>
  <c r="AA116" i="4"/>
  <c r="K116" i="4"/>
  <c r="L122" i="8"/>
  <c r="AB123" i="8"/>
  <c r="W123" i="8"/>
  <c r="Z123" i="8"/>
  <c r="K123" i="8"/>
  <c r="V123" i="8"/>
  <c r="Y123" i="8"/>
  <c r="S123" i="8"/>
  <c r="AA123" i="8"/>
  <c r="T123" i="8"/>
  <c r="U123" i="8"/>
  <c r="X123" i="8"/>
  <c r="AE30" i="1"/>
  <c r="AD30" i="1"/>
  <c r="AX31" i="1"/>
  <c r="AT32" i="1"/>
  <c r="AO29" i="1"/>
  <c r="AK29" i="1"/>
  <c r="AC30" i="1"/>
  <c r="AW31" i="1"/>
  <c r="AB30" i="1"/>
  <c r="AX32" i="1"/>
  <c r="AT31" i="1"/>
  <c r="AW32" i="1"/>
  <c r="AM29" i="1"/>
  <c r="AV31" i="1"/>
  <c r="AJ30" i="1"/>
  <c r="AF30" i="1"/>
  <c r="AU31" i="1"/>
  <c r="AU32" i="1"/>
  <c r="AS29" i="1"/>
  <c r="AN29" i="1"/>
  <c r="AA29" i="1"/>
  <c r="AV32" i="1"/>
  <c r="AL29" i="1"/>
  <c r="AC116" i="4" l="1"/>
  <c r="L116" i="4"/>
  <c r="AQ117" i="4"/>
  <c r="H117" i="4"/>
  <c r="O117" i="4" s="1"/>
  <c r="G118" i="4"/>
  <c r="F118" i="4"/>
  <c r="AC123" i="8"/>
  <c r="R122" i="8"/>
  <c r="AN121" i="8"/>
  <c r="AJ121" i="8"/>
  <c r="AF121" i="8"/>
  <c r="AM121" i="8"/>
  <c r="AI121" i="8"/>
  <c r="AE121" i="8"/>
  <c r="AL121" i="8"/>
  <c r="AH121" i="8"/>
  <c r="AK121" i="8"/>
  <c r="AG121" i="8"/>
  <c r="AO121" i="8"/>
  <c r="G128" i="8"/>
  <c r="H125" i="8"/>
  <c r="O125" i="8" s="1"/>
  <c r="AQ125" i="8"/>
  <c r="F126" i="8"/>
  <c r="Z119" i="6"/>
  <c r="V119" i="6"/>
  <c r="K119" i="6"/>
  <c r="L119" i="6" s="1"/>
  <c r="S119" i="6"/>
  <c r="Y119" i="6"/>
  <c r="U119" i="6"/>
  <c r="AA119" i="6"/>
  <c r="AB119" i="6"/>
  <c r="X119" i="6"/>
  <c r="T119" i="6"/>
  <c r="W119" i="6"/>
  <c r="AM116" i="6"/>
  <c r="AI116" i="6"/>
  <c r="AL116" i="6"/>
  <c r="AH116" i="6"/>
  <c r="AK116" i="6"/>
  <c r="AE116" i="6"/>
  <c r="AJ116" i="6"/>
  <c r="AF116" i="6"/>
  <c r="AG116" i="6"/>
  <c r="AN116" i="6"/>
  <c r="AO116" i="6"/>
  <c r="AC118" i="6"/>
  <c r="R117" i="6"/>
  <c r="G123" i="6"/>
  <c r="H120" i="6"/>
  <c r="O120" i="6" s="1"/>
  <c r="AQ120" i="6"/>
  <c r="F121" i="6"/>
  <c r="AG31" i="1"/>
  <c r="AG32" i="1" s="1"/>
  <c r="AZ30" i="1"/>
  <c r="AH30" i="1"/>
  <c r="AP30" i="1"/>
  <c r="AY33" i="1"/>
  <c r="AQ31" i="1"/>
  <c r="V117" i="4"/>
  <c r="AA117" i="4"/>
  <c r="K117" i="4"/>
  <c r="Z117" i="4"/>
  <c r="T117" i="4"/>
  <c r="U117" i="4"/>
  <c r="S117" i="4"/>
  <c r="X117" i="4"/>
  <c r="Y117" i="4"/>
  <c r="W117" i="4"/>
  <c r="AB117" i="4"/>
  <c r="L123" i="8"/>
  <c r="K124" i="8"/>
  <c r="Z124" i="8"/>
  <c r="X124" i="8"/>
  <c r="AA124" i="8"/>
  <c r="AB124" i="8"/>
  <c r="T124" i="8"/>
  <c r="Y124" i="8"/>
  <c r="S124" i="8"/>
  <c r="W124" i="8"/>
  <c r="V124" i="8"/>
  <c r="U124" i="8"/>
  <c r="AF32" i="1"/>
  <c r="AE31" i="1"/>
  <c r="AF31" i="1"/>
  <c r="AW33" i="1"/>
  <c r="AL30" i="1"/>
  <c r="AO30" i="1"/>
  <c r="AE32" i="1"/>
  <c r="AA30" i="1"/>
  <c r="AB32" i="1"/>
  <c r="AC31" i="1"/>
  <c r="AD31" i="1"/>
  <c r="AU33" i="1"/>
  <c r="AN30" i="1"/>
  <c r="AM30" i="1"/>
  <c r="AC32" i="1"/>
  <c r="AV33" i="1"/>
  <c r="AB31" i="1"/>
  <c r="AD32" i="1"/>
  <c r="AT33" i="1"/>
  <c r="AS30" i="1"/>
  <c r="AK30" i="1"/>
  <c r="AX33" i="1"/>
  <c r="AJ31" i="1"/>
  <c r="B7" i="1"/>
  <c r="AC117" i="4" l="1"/>
  <c r="L117" i="4"/>
  <c r="AQ118" i="4"/>
  <c r="H118" i="4"/>
  <c r="O118" i="4" s="1"/>
  <c r="G119" i="4"/>
  <c r="F119" i="4"/>
  <c r="AQ126" i="8"/>
  <c r="H126" i="8"/>
  <c r="O126" i="8" s="1"/>
  <c r="F127" i="8"/>
  <c r="AC124" i="8"/>
  <c r="R123" i="8"/>
  <c r="AL122" i="8"/>
  <c r="AH122" i="8"/>
  <c r="AO122" i="8"/>
  <c r="AK122" i="8"/>
  <c r="AG122" i="8"/>
  <c r="AN122" i="8"/>
  <c r="AJ122" i="8"/>
  <c r="AF122" i="8"/>
  <c r="AM122" i="8"/>
  <c r="AI122" i="8"/>
  <c r="AE122" i="8"/>
  <c r="G129" i="8"/>
  <c r="AA120" i="6"/>
  <c r="W120" i="6"/>
  <c r="S120" i="6"/>
  <c r="T120" i="6"/>
  <c r="Z120" i="6"/>
  <c r="V120" i="6"/>
  <c r="K120" i="6"/>
  <c r="L120" i="6" s="1"/>
  <c r="Y120" i="6"/>
  <c r="U120" i="6"/>
  <c r="AB120" i="6"/>
  <c r="X120" i="6"/>
  <c r="G124" i="6"/>
  <c r="H121" i="6"/>
  <c r="O121" i="6" s="1"/>
  <c r="AQ121" i="6"/>
  <c r="F122" i="6"/>
  <c r="R118" i="6"/>
  <c r="AC119" i="6"/>
  <c r="AO117" i="6"/>
  <c r="AK117" i="6"/>
  <c r="AG117" i="6"/>
  <c r="AN117" i="6"/>
  <c r="AJ117" i="6"/>
  <c r="AF117" i="6"/>
  <c r="AM117" i="6"/>
  <c r="AE117" i="6"/>
  <c r="AL117" i="6"/>
  <c r="AH117" i="6"/>
  <c r="AI117" i="6"/>
  <c r="AP31" i="1"/>
  <c r="AP32" i="1" s="1"/>
  <c r="AZ31" i="1"/>
  <c r="AH31" i="1"/>
  <c r="AG33" i="1"/>
  <c r="AY34" i="1"/>
  <c r="AQ32" i="1"/>
  <c r="Z118" i="4"/>
  <c r="T118" i="4"/>
  <c r="U118" i="4"/>
  <c r="S118" i="4"/>
  <c r="X118" i="4"/>
  <c r="Y118" i="4"/>
  <c r="W118" i="4"/>
  <c r="AB118" i="4"/>
  <c r="V118" i="4"/>
  <c r="AA118" i="4"/>
  <c r="K118" i="4"/>
  <c r="L124" i="8"/>
  <c r="X125" i="8"/>
  <c r="T125" i="8"/>
  <c r="AB125" i="8"/>
  <c r="AA125" i="8"/>
  <c r="K125" i="8"/>
  <c r="U125" i="8"/>
  <c r="S125" i="8"/>
  <c r="V125" i="8"/>
  <c r="Y125" i="8"/>
  <c r="Z125" i="8"/>
  <c r="W125" i="8"/>
  <c r="AC33" i="1"/>
  <c r="AE33" i="1"/>
  <c r="AU34" i="1"/>
  <c r="AM31" i="1"/>
  <c r="AO32" i="1"/>
  <c r="AS31" i="1"/>
  <c r="AL32" i="1"/>
  <c r="AF33" i="1"/>
  <c r="AW34" i="1"/>
  <c r="AV34" i="1"/>
  <c r="AL31" i="1"/>
  <c r="AK32" i="1"/>
  <c r="AT34" i="1"/>
  <c r="AJ32" i="1"/>
  <c r="AB33" i="1"/>
  <c r="AX34" i="1"/>
  <c r="AO31" i="1"/>
  <c r="AN31" i="1"/>
  <c r="AA31" i="1"/>
  <c r="AN32" i="1"/>
  <c r="AK31" i="1"/>
  <c r="AD33" i="1"/>
  <c r="AM32" i="1"/>
  <c r="L118" i="4" l="1"/>
  <c r="AC118" i="4"/>
  <c r="AQ119" i="4"/>
  <c r="H119" i="4"/>
  <c r="O119" i="4" s="1"/>
  <c r="G120" i="4"/>
  <c r="F120" i="4"/>
  <c r="AC125" i="8"/>
  <c r="R124" i="8"/>
  <c r="H127" i="8"/>
  <c r="O127" i="8" s="1"/>
  <c r="AQ127" i="8"/>
  <c r="F128" i="8"/>
  <c r="G130" i="8"/>
  <c r="AN123" i="8"/>
  <c r="AJ123" i="8"/>
  <c r="AF123" i="8"/>
  <c r="AM123" i="8"/>
  <c r="AI123" i="8"/>
  <c r="AE123" i="8"/>
  <c r="AL123" i="8"/>
  <c r="AH123" i="8"/>
  <c r="AO123" i="8"/>
  <c r="AK123" i="8"/>
  <c r="AG123" i="8"/>
  <c r="AB121" i="6"/>
  <c r="X121" i="6"/>
  <c r="T121" i="6"/>
  <c r="Y121" i="6"/>
  <c r="AA121" i="6"/>
  <c r="W121" i="6"/>
  <c r="S121" i="6"/>
  <c r="U121" i="6"/>
  <c r="Z121" i="6"/>
  <c r="V121" i="6"/>
  <c r="K121" i="6"/>
  <c r="L121" i="6" s="1"/>
  <c r="AM118" i="6"/>
  <c r="AI118" i="6"/>
  <c r="AE118" i="6"/>
  <c r="AL118" i="6"/>
  <c r="AH118" i="6"/>
  <c r="AO118" i="6"/>
  <c r="AG118" i="6"/>
  <c r="AN118" i="6"/>
  <c r="AF118" i="6"/>
  <c r="AJ118" i="6"/>
  <c r="AK118" i="6"/>
  <c r="AC120" i="6"/>
  <c r="R119" i="6"/>
  <c r="H122" i="6"/>
  <c r="O122" i="6" s="1"/>
  <c r="AQ122" i="6"/>
  <c r="F123" i="6"/>
  <c r="G125" i="6"/>
  <c r="AZ32" i="1"/>
  <c r="AH32" i="1"/>
  <c r="AG34" i="1"/>
  <c r="AP33" i="1"/>
  <c r="AY35" i="1"/>
  <c r="AQ33" i="1"/>
  <c r="V119" i="4"/>
  <c r="AA119" i="4"/>
  <c r="K119" i="4"/>
  <c r="Z119" i="4"/>
  <c r="T119" i="4"/>
  <c r="U119" i="4"/>
  <c r="S119" i="4"/>
  <c r="X119" i="4"/>
  <c r="Y119" i="4"/>
  <c r="W119" i="4"/>
  <c r="AB119" i="4"/>
  <c r="L125" i="8"/>
  <c r="K126" i="8"/>
  <c r="Z126" i="8"/>
  <c r="S126" i="8"/>
  <c r="X126" i="8"/>
  <c r="AB126" i="8"/>
  <c r="W126" i="8"/>
  <c r="Y126" i="8"/>
  <c r="T126" i="8"/>
  <c r="AA126" i="8"/>
  <c r="V126" i="8"/>
  <c r="U126" i="8"/>
  <c r="AD34" i="1"/>
  <c r="AB34" i="1"/>
  <c r="AX35" i="1"/>
  <c r="AA32" i="1"/>
  <c r="AL33" i="1"/>
  <c r="AE34" i="1"/>
  <c r="AM33" i="1"/>
  <c r="AC34" i="1"/>
  <c r="AT35" i="1"/>
  <c r="AV35" i="1"/>
  <c r="AN33" i="1"/>
  <c r="AJ33" i="1"/>
  <c r="AS32" i="1"/>
  <c r="AF34" i="1"/>
  <c r="AW35" i="1"/>
  <c r="AK33" i="1"/>
  <c r="AO33" i="1"/>
  <c r="AU35" i="1"/>
  <c r="AC119" i="4" l="1"/>
  <c r="L119" i="4"/>
  <c r="AQ120" i="4"/>
  <c r="H120" i="4"/>
  <c r="O120" i="4" s="1"/>
  <c r="G121" i="4"/>
  <c r="F121" i="4"/>
  <c r="G131" i="8"/>
  <c r="AL124" i="8"/>
  <c r="AH124" i="8"/>
  <c r="AO124" i="8"/>
  <c r="AK124" i="8"/>
  <c r="AG124" i="8"/>
  <c r="AN124" i="8"/>
  <c r="AJ124" i="8"/>
  <c r="AF124" i="8"/>
  <c r="AM124" i="8"/>
  <c r="AE124" i="8"/>
  <c r="AI124" i="8"/>
  <c r="AQ128" i="8"/>
  <c r="H128" i="8"/>
  <c r="O128" i="8" s="1"/>
  <c r="F129" i="8"/>
  <c r="AC126" i="8"/>
  <c r="R125" i="8"/>
  <c r="Y122" i="6"/>
  <c r="U122" i="6"/>
  <c r="AB122" i="6"/>
  <c r="X122" i="6"/>
  <c r="T122" i="6"/>
  <c r="V122" i="6"/>
  <c r="AA122" i="6"/>
  <c r="W122" i="6"/>
  <c r="S122" i="6"/>
  <c r="K122" i="6"/>
  <c r="L122" i="6" s="1"/>
  <c r="Z122" i="6"/>
  <c r="AQ123" i="6"/>
  <c r="H123" i="6"/>
  <c r="O123" i="6" s="1"/>
  <c r="F124" i="6"/>
  <c r="AO119" i="6"/>
  <c r="AK119" i="6"/>
  <c r="AG119" i="6"/>
  <c r="AN119" i="6"/>
  <c r="AJ119" i="6"/>
  <c r="AF119" i="6"/>
  <c r="AI119" i="6"/>
  <c r="AH119" i="6"/>
  <c r="AL119" i="6"/>
  <c r="AE119" i="6"/>
  <c r="AM119" i="6"/>
  <c r="R120" i="6"/>
  <c r="AC121" i="6"/>
  <c r="G126" i="6"/>
  <c r="AZ33" i="1"/>
  <c r="AH33" i="1"/>
  <c r="AG35" i="1"/>
  <c r="AQ34" i="1"/>
  <c r="AY36" i="1"/>
  <c r="AP34" i="1"/>
  <c r="V120" i="4"/>
  <c r="AA120" i="4"/>
  <c r="K120" i="4"/>
  <c r="Z120" i="4"/>
  <c r="T120" i="4"/>
  <c r="U120" i="4"/>
  <c r="S120" i="4"/>
  <c r="X120" i="4"/>
  <c r="Y120" i="4"/>
  <c r="W120" i="4"/>
  <c r="AB120" i="4"/>
  <c r="L126" i="8"/>
  <c r="X127" i="8"/>
  <c r="AA127" i="8"/>
  <c r="AB127" i="8"/>
  <c r="Z127" i="8"/>
  <c r="W127" i="8"/>
  <c r="K127" i="8"/>
  <c r="S127" i="8"/>
  <c r="Y127" i="8"/>
  <c r="U127" i="8"/>
  <c r="T127" i="8"/>
  <c r="V127" i="8"/>
  <c r="AD35" i="1"/>
  <c r="AC35" i="1"/>
  <c r="AT36" i="1"/>
  <c r="AN34" i="1"/>
  <c r="AL34" i="1"/>
  <c r="AU36" i="1"/>
  <c r="AM34" i="1"/>
  <c r="AF35" i="1"/>
  <c r="AX36" i="1"/>
  <c r="AW36" i="1"/>
  <c r="AO34" i="1"/>
  <c r="AJ34" i="1"/>
  <c r="AK34" i="1"/>
  <c r="AB35" i="1"/>
  <c r="AV36" i="1"/>
  <c r="AS33" i="1"/>
  <c r="AA33" i="1"/>
  <c r="AE35" i="1"/>
  <c r="L120" i="4" l="1"/>
  <c r="AC120" i="4"/>
  <c r="H121" i="4"/>
  <c r="O121" i="4" s="1"/>
  <c r="AQ121" i="4"/>
  <c r="G122" i="4"/>
  <c r="F122" i="4"/>
  <c r="H129" i="8"/>
  <c r="O129" i="8" s="1"/>
  <c r="AQ129" i="8"/>
  <c r="F130" i="8"/>
  <c r="G132" i="8"/>
  <c r="AC127" i="8"/>
  <c r="R126" i="8"/>
  <c r="AN125" i="8"/>
  <c r="AJ125" i="8"/>
  <c r="AF125" i="8"/>
  <c r="AM125" i="8"/>
  <c r="AI125" i="8"/>
  <c r="AE125" i="8"/>
  <c r="AL125" i="8"/>
  <c r="AH125" i="8"/>
  <c r="AO125" i="8"/>
  <c r="AG125" i="8"/>
  <c r="AK125" i="8"/>
  <c r="Z123" i="6"/>
  <c r="V123" i="6"/>
  <c r="K123" i="6"/>
  <c r="L123" i="6" s="1"/>
  <c r="S123" i="6"/>
  <c r="Y123" i="6"/>
  <c r="U123" i="6"/>
  <c r="AA123" i="6"/>
  <c r="AB123" i="6"/>
  <c r="X123" i="6"/>
  <c r="T123" i="6"/>
  <c r="W123" i="6"/>
  <c r="AM120" i="6"/>
  <c r="AI120" i="6"/>
  <c r="AE120" i="6"/>
  <c r="AL120" i="6"/>
  <c r="AH120" i="6"/>
  <c r="AK120" i="6"/>
  <c r="AJ120" i="6"/>
  <c r="AN120" i="6"/>
  <c r="AO120" i="6"/>
  <c r="AG120" i="6"/>
  <c r="AF120" i="6"/>
  <c r="H124" i="6"/>
  <c r="O124" i="6" s="1"/>
  <c r="AQ124" i="6"/>
  <c r="F125" i="6"/>
  <c r="G127" i="6"/>
  <c r="AC122" i="6"/>
  <c r="R121" i="6"/>
  <c r="AZ34" i="1"/>
  <c r="AH34" i="1"/>
  <c r="AG36" i="1"/>
  <c r="AP35" i="1"/>
  <c r="AQ35" i="1"/>
  <c r="AY37" i="1"/>
  <c r="Z121" i="4"/>
  <c r="T121" i="4"/>
  <c r="U121" i="4"/>
  <c r="S121" i="4"/>
  <c r="X121" i="4"/>
  <c r="Y121" i="4"/>
  <c r="W121" i="4"/>
  <c r="AB121" i="4"/>
  <c r="V121" i="4"/>
  <c r="AA121" i="4"/>
  <c r="K121" i="4"/>
  <c r="L127" i="8"/>
  <c r="K128" i="8"/>
  <c r="V128" i="8"/>
  <c r="S128" i="8"/>
  <c r="Z128" i="8"/>
  <c r="AB128" i="8"/>
  <c r="W128" i="8"/>
  <c r="Y128" i="8"/>
  <c r="T128" i="8"/>
  <c r="AA128" i="8"/>
  <c r="X128" i="8"/>
  <c r="U128" i="8"/>
  <c r="AE36" i="1"/>
  <c r="AC36" i="1"/>
  <c r="AV37" i="1"/>
  <c r="AL35" i="1"/>
  <c r="AA34" i="1"/>
  <c r="AX37" i="1"/>
  <c r="AJ35" i="1"/>
  <c r="AD36" i="1"/>
  <c r="AW37" i="1"/>
  <c r="AS34" i="1"/>
  <c r="AO35" i="1"/>
  <c r="AU37" i="1"/>
  <c r="AK35" i="1"/>
  <c r="AB36" i="1"/>
  <c r="AT37" i="1"/>
  <c r="AN35" i="1"/>
  <c r="AM35" i="1"/>
  <c r="AF36" i="1"/>
  <c r="L121" i="4" l="1"/>
  <c r="AC121" i="4"/>
  <c r="H122" i="4"/>
  <c r="O122" i="4" s="1"/>
  <c r="AQ122" i="4"/>
  <c r="G123" i="4"/>
  <c r="F123" i="4"/>
  <c r="AQ130" i="8"/>
  <c r="H130" i="8"/>
  <c r="O130" i="8" s="1"/>
  <c r="F131" i="8"/>
  <c r="AC128" i="8"/>
  <c r="R127" i="8"/>
  <c r="AL126" i="8"/>
  <c r="AH126" i="8"/>
  <c r="AO126" i="8"/>
  <c r="AK126" i="8"/>
  <c r="AG126" i="8"/>
  <c r="AN126" i="8"/>
  <c r="AJ126" i="8"/>
  <c r="AF126" i="8"/>
  <c r="AE126" i="8"/>
  <c r="AI126" i="8"/>
  <c r="AM126" i="8"/>
  <c r="G133" i="8"/>
  <c r="AA124" i="6"/>
  <c r="W124" i="6"/>
  <c r="S124" i="6"/>
  <c r="T124" i="6"/>
  <c r="Z124" i="6"/>
  <c r="V124" i="6"/>
  <c r="K124" i="6"/>
  <c r="L124" i="6" s="1"/>
  <c r="AB124" i="6"/>
  <c r="Y124" i="6"/>
  <c r="U124" i="6"/>
  <c r="X124" i="6"/>
  <c r="G128" i="6"/>
  <c r="AO121" i="6"/>
  <c r="AK121" i="6"/>
  <c r="AG121" i="6"/>
  <c r="AN121" i="6"/>
  <c r="AJ121" i="6"/>
  <c r="AF121" i="6"/>
  <c r="AM121" i="6"/>
  <c r="AE121" i="6"/>
  <c r="AL121" i="6"/>
  <c r="AH121" i="6"/>
  <c r="AI121" i="6"/>
  <c r="H125" i="6"/>
  <c r="O125" i="6" s="1"/>
  <c r="AQ125" i="6"/>
  <c r="F126" i="6"/>
  <c r="R122" i="6"/>
  <c r="AC123" i="6"/>
  <c r="AZ35" i="1"/>
  <c r="AH35" i="1"/>
  <c r="AG37" i="1"/>
  <c r="AY38" i="1"/>
  <c r="AP36" i="1"/>
  <c r="V122" i="4"/>
  <c r="AA122" i="4"/>
  <c r="K122" i="4"/>
  <c r="Z122" i="4"/>
  <c r="T122" i="4"/>
  <c r="U122" i="4"/>
  <c r="S122" i="4"/>
  <c r="X122" i="4"/>
  <c r="Y122" i="4"/>
  <c r="W122" i="4"/>
  <c r="AB122" i="4"/>
  <c r="L128" i="8"/>
  <c r="Y129" i="8"/>
  <c r="AB129" i="8"/>
  <c r="AA129" i="8"/>
  <c r="Z129" i="8"/>
  <c r="V129" i="8"/>
  <c r="U129" i="8"/>
  <c r="K129" i="8"/>
  <c r="T129" i="8"/>
  <c r="X129" i="8"/>
  <c r="S129" i="8"/>
  <c r="W129" i="8"/>
  <c r="AE37" i="1"/>
  <c r="AV38" i="1"/>
  <c r="AT38" i="1"/>
  <c r="AM36" i="1"/>
  <c r="AX38" i="1"/>
  <c r="AB37" i="1"/>
  <c r="AU38" i="1"/>
  <c r="AS35" i="1"/>
  <c r="AO36" i="1"/>
  <c r="AC37" i="1"/>
  <c r="AN36" i="1"/>
  <c r="AF37" i="1"/>
  <c r="AW38" i="1"/>
  <c r="AA35" i="1"/>
  <c r="AK36" i="1"/>
  <c r="AD37" i="1"/>
  <c r="AL36" i="1"/>
  <c r="L122" i="4" l="1"/>
  <c r="AC122" i="4"/>
  <c r="AQ123" i="4"/>
  <c r="H123" i="4"/>
  <c r="O123" i="4" s="1"/>
  <c r="G124" i="4"/>
  <c r="F124" i="4"/>
  <c r="AC129" i="8"/>
  <c r="R128" i="8"/>
  <c r="G134" i="8"/>
  <c r="H131" i="8"/>
  <c r="O131" i="8" s="1"/>
  <c r="AQ131" i="8"/>
  <c r="F132" i="8"/>
  <c r="AN127" i="8"/>
  <c r="AJ127" i="8"/>
  <c r="AF127" i="8"/>
  <c r="AM127" i="8"/>
  <c r="AI127" i="8"/>
  <c r="AE127" i="8"/>
  <c r="AL127" i="8"/>
  <c r="AH127" i="8"/>
  <c r="AG127" i="8"/>
  <c r="AK127" i="8"/>
  <c r="AO127" i="8"/>
  <c r="AB125" i="6"/>
  <c r="X125" i="6"/>
  <c r="T125" i="6"/>
  <c r="AA125" i="6"/>
  <c r="W125" i="6"/>
  <c r="S125" i="6"/>
  <c r="Z125" i="6"/>
  <c r="V125" i="6"/>
  <c r="K125" i="6"/>
  <c r="L125" i="6" s="1"/>
  <c r="Y125" i="6"/>
  <c r="U125" i="6"/>
  <c r="AM122" i="6"/>
  <c r="AI122" i="6"/>
  <c r="AE122" i="6"/>
  <c r="AL122" i="6"/>
  <c r="AH122" i="6"/>
  <c r="AO122" i="6"/>
  <c r="AG122" i="6"/>
  <c r="AN122" i="6"/>
  <c r="AF122" i="6"/>
  <c r="AK122" i="6"/>
  <c r="AJ122" i="6"/>
  <c r="G129" i="6"/>
  <c r="H126" i="6"/>
  <c r="O126" i="6" s="1"/>
  <c r="AQ126" i="6"/>
  <c r="F127" i="6"/>
  <c r="AC124" i="6"/>
  <c r="R123" i="6"/>
  <c r="AG38" i="1"/>
  <c r="AP37" i="1"/>
  <c r="AY39" i="1"/>
  <c r="Z123" i="4"/>
  <c r="T123" i="4"/>
  <c r="U123" i="4"/>
  <c r="S123" i="4"/>
  <c r="X123" i="4"/>
  <c r="Y123" i="4"/>
  <c r="W123" i="4"/>
  <c r="AB123" i="4"/>
  <c r="V123" i="4"/>
  <c r="AA123" i="4"/>
  <c r="K123" i="4"/>
  <c r="L129" i="8"/>
  <c r="V130" i="8"/>
  <c r="Z130" i="8"/>
  <c r="AA130" i="8"/>
  <c r="S130" i="8"/>
  <c r="U130" i="8"/>
  <c r="T130" i="8"/>
  <c r="K130" i="8"/>
  <c r="AB130" i="8"/>
  <c r="X130" i="8"/>
  <c r="W130" i="8"/>
  <c r="Y130" i="8"/>
  <c r="AC38" i="1"/>
  <c r="AU39" i="1"/>
  <c r="AM37" i="1"/>
  <c r="AV39" i="1"/>
  <c r="AK37" i="1"/>
  <c r="AF38" i="1"/>
  <c r="AB38" i="1"/>
  <c r="AW39" i="1"/>
  <c r="AN37" i="1"/>
  <c r="AX39" i="1"/>
  <c r="AE38" i="1"/>
  <c r="AT39" i="1"/>
  <c r="AL37" i="1"/>
  <c r="AD38" i="1"/>
  <c r="AO37" i="1"/>
  <c r="AC123" i="4" l="1"/>
  <c r="L123" i="4"/>
  <c r="H124" i="4"/>
  <c r="O124" i="4" s="1"/>
  <c r="AQ124" i="4"/>
  <c r="G125" i="4"/>
  <c r="F125" i="4"/>
  <c r="AQ132" i="8"/>
  <c r="H132" i="8"/>
  <c r="O132" i="8" s="1"/>
  <c r="F133" i="8"/>
  <c r="AL128" i="8"/>
  <c r="AH128" i="8"/>
  <c r="AO128" i="8"/>
  <c r="AK128" i="8"/>
  <c r="AG128" i="8"/>
  <c r="AN128" i="8"/>
  <c r="AJ128" i="8"/>
  <c r="AF128" i="8"/>
  <c r="AI128" i="8"/>
  <c r="AE128" i="8"/>
  <c r="AM128" i="8"/>
  <c r="R129" i="8"/>
  <c r="AC130" i="8"/>
  <c r="G135" i="8"/>
  <c r="AA126" i="6"/>
  <c r="W126" i="6"/>
  <c r="Z126" i="6"/>
  <c r="V126" i="6"/>
  <c r="AB126" i="6"/>
  <c r="X126" i="6"/>
  <c r="T126" i="6"/>
  <c r="Y126" i="6"/>
  <c r="K126" i="6"/>
  <c r="L126" i="6" s="1"/>
  <c r="U126" i="6"/>
  <c r="S126" i="6"/>
  <c r="AQ127" i="6"/>
  <c r="H127" i="6"/>
  <c r="O127" i="6" s="1"/>
  <c r="F128" i="6"/>
  <c r="R124" i="6"/>
  <c r="AC125" i="6"/>
  <c r="AO123" i="6"/>
  <c r="AK123" i="6"/>
  <c r="AG123" i="6"/>
  <c r="AN123" i="6"/>
  <c r="AJ123" i="6"/>
  <c r="AF123" i="6"/>
  <c r="AI123" i="6"/>
  <c r="AH123" i="6"/>
  <c r="AL123" i="6"/>
  <c r="AE123" i="6"/>
  <c r="AM123" i="6"/>
  <c r="G130" i="6"/>
  <c r="AG39" i="1"/>
  <c r="AY40" i="1"/>
  <c r="AP38" i="1"/>
  <c r="V124" i="4"/>
  <c r="AA124" i="4"/>
  <c r="K124" i="4"/>
  <c r="Z124" i="4"/>
  <c r="T124" i="4"/>
  <c r="U124" i="4"/>
  <c r="S124" i="4"/>
  <c r="X124" i="4"/>
  <c r="Y124" i="4"/>
  <c r="W124" i="4"/>
  <c r="AB124" i="4"/>
  <c r="L130" i="8"/>
  <c r="U131" i="8"/>
  <c r="K131" i="8"/>
  <c r="Y131" i="8"/>
  <c r="T131" i="8"/>
  <c r="Z131" i="8"/>
  <c r="X131" i="8"/>
  <c r="W131" i="8"/>
  <c r="S131" i="8"/>
  <c r="AB131" i="8"/>
  <c r="AA131" i="8"/>
  <c r="V131" i="8"/>
  <c r="AF39" i="1"/>
  <c r="AV40" i="1"/>
  <c r="AM38" i="1"/>
  <c r="AE39" i="1"/>
  <c r="AD39" i="1"/>
  <c r="AT40" i="1"/>
  <c r="AW40" i="1"/>
  <c r="AN38" i="1"/>
  <c r="AC39" i="1"/>
  <c r="AL38" i="1"/>
  <c r="AB39" i="1"/>
  <c r="AU40" i="1"/>
  <c r="AK38" i="1"/>
  <c r="AO38" i="1"/>
  <c r="AX40" i="1"/>
  <c r="L124" i="4" l="1"/>
  <c r="AC124" i="4"/>
  <c r="AQ125" i="4"/>
  <c r="H125" i="4"/>
  <c r="O125" i="4" s="1"/>
  <c r="G126" i="4"/>
  <c r="F126" i="4"/>
  <c r="AN129" i="8"/>
  <c r="AJ129" i="8"/>
  <c r="AF129" i="8"/>
  <c r="AM129" i="8"/>
  <c r="AI129" i="8"/>
  <c r="AE129" i="8"/>
  <c r="AL129" i="8"/>
  <c r="AH129" i="8"/>
  <c r="AK129" i="8"/>
  <c r="AG129" i="8"/>
  <c r="AO129" i="8"/>
  <c r="AC131" i="8"/>
  <c r="R130" i="8"/>
  <c r="H133" i="8"/>
  <c r="O133" i="8" s="1"/>
  <c r="AQ133" i="8"/>
  <c r="F134" i="8"/>
  <c r="G136" i="8"/>
  <c r="AB127" i="6"/>
  <c r="X127" i="6"/>
  <c r="T127" i="6"/>
  <c r="AA127" i="6"/>
  <c r="W127" i="6"/>
  <c r="S127" i="6"/>
  <c r="Y127" i="6"/>
  <c r="U127" i="6"/>
  <c r="Z127" i="6"/>
  <c r="K127" i="6"/>
  <c r="L127" i="6" s="1"/>
  <c r="V127" i="6"/>
  <c r="H128" i="6"/>
  <c r="O128" i="6" s="1"/>
  <c r="AQ128" i="6"/>
  <c r="F129" i="6"/>
  <c r="G131" i="6"/>
  <c r="AC126" i="6"/>
  <c r="R125" i="6"/>
  <c r="AM124" i="6"/>
  <c r="AI124" i="6"/>
  <c r="AE124" i="6"/>
  <c r="AL124" i="6"/>
  <c r="AH124" i="6"/>
  <c r="AK124" i="6"/>
  <c r="AJ124" i="6"/>
  <c r="AF124" i="6"/>
  <c r="AO124" i="6"/>
  <c r="AG124" i="6"/>
  <c r="AN124" i="6"/>
  <c r="AG40" i="1"/>
  <c r="AY41" i="1"/>
  <c r="AP39" i="1"/>
  <c r="S125" i="4"/>
  <c r="V125" i="4"/>
  <c r="K125" i="4"/>
  <c r="X125" i="4"/>
  <c r="AA125" i="4"/>
  <c r="U125" i="4"/>
  <c r="T125" i="4"/>
  <c r="W125" i="4"/>
  <c r="Y125" i="4"/>
  <c r="Z125" i="4"/>
  <c r="AB125" i="4"/>
  <c r="L131" i="8"/>
  <c r="U132" i="8"/>
  <c r="K132" i="8"/>
  <c r="S132" i="8"/>
  <c r="AA132" i="8"/>
  <c r="T132" i="8"/>
  <c r="Y132" i="8"/>
  <c r="W132" i="8"/>
  <c r="AB132" i="8"/>
  <c r="X132" i="8"/>
  <c r="Z132" i="8"/>
  <c r="V132" i="8"/>
  <c r="AB40" i="1"/>
  <c r="AU41" i="1"/>
  <c r="AN39" i="1"/>
  <c r="AE40" i="1"/>
  <c r="AD40" i="1"/>
  <c r="AC40" i="1"/>
  <c r="AV41" i="1"/>
  <c r="AW41" i="1"/>
  <c r="AK39" i="1"/>
  <c r="AO39" i="1"/>
  <c r="AX41" i="1"/>
  <c r="AF40" i="1"/>
  <c r="AT41" i="1"/>
  <c r="AL39" i="1"/>
  <c r="AM39" i="1"/>
  <c r="L125" i="4" l="1"/>
  <c r="AC125" i="4"/>
  <c r="AQ126" i="4"/>
  <c r="H126" i="4"/>
  <c r="O126" i="4" s="1"/>
  <c r="G127" i="4"/>
  <c r="F127" i="4"/>
  <c r="AQ134" i="8"/>
  <c r="H134" i="8"/>
  <c r="O134" i="8" s="1"/>
  <c r="F135" i="8"/>
  <c r="R131" i="8"/>
  <c r="AC132" i="8"/>
  <c r="AO130" i="8"/>
  <c r="AK130" i="8"/>
  <c r="AG130" i="8"/>
  <c r="AM130" i="8"/>
  <c r="AH130" i="8"/>
  <c r="AL130" i="8"/>
  <c r="AF130" i="8"/>
  <c r="AJ130" i="8"/>
  <c r="AE130" i="8"/>
  <c r="AN130" i="8"/>
  <c r="AI130" i="8"/>
  <c r="G137" i="8"/>
  <c r="Y128" i="6"/>
  <c r="U128" i="6"/>
  <c r="AB128" i="6"/>
  <c r="X128" i="6"/>
  <c r="T128" i="6"/>
  <c r="Z128" i="6"/>
  <c r="V128" i="6"/>
  <c r="K128" i="6"/>
  <c r="L128" i="6" s="1"/>
  <c r="S128" i="6"/>
  <c r="AA128" i="6"/>
  <c r="W128" i="6"/>
  <c r="G132" i="6"/>
  <c r="AO125" i="6"/>
  <c r="AK125" i="6"/>
  <c r="AG125" i="6"/>
  <c r="AN125" i="6"/>
  <c r="AJ125" i="6"/>
  <c r="AF125" i="6"/>
  <c r="AM125" i="6"/>
  <c r="AE125" i="6"/>
  <c r="AL125" i="6"/>
  <c r="AH125" i="6"/>
  <c r="AI125" i="6"/>
  <c r="H129" i="6"/>
  <c r="O129" i="6" s="1"/>
  <c r="AQ129" i="6"/>
  <c r="F130" i="6"/>
  <c r="R126" i="6"/>
  <c r="AC127" i="6"/>
  <c r="AG41" i="1"/>
  <c r="AP40" i="1"/>
  <c r="AY42" i="1"/>
  <c r="AB126" i="4"/>
  <c r="Z126" i="4"/>
  <c r="U126" i="4"/>
  <c r="S126" i="4"/>
  <c r="V126" i="4"/>
  <c r="Y126" i="4"/>
  <c r="X126" i="4"/>
  <c r="AA126" i="4"/>
  <c r="W126" i="4"/>
  <c r="T126" i="4"/>
  <c r="K126" i="4"/>
  <c r="L132" i="8"/>
  <c r="AA133" i="8"/>
  <c r="U133" i="8"/>
  <c r="S133" i="8"/>
  <c r="K133" i="8"/>
  <c r="X133" i="8"/>
  <c r="AB133" i="8"/>
  <c r="T133" i="8"/>
  <c r="Y133" i="8"/>
  <c r="Z133" i="8"/>
  <c r="V133" i="8"/>
  <c r="W133" i="8"/>
  <c r="AE41" i="1"/>
  <c r="AW42" i="1"/>
  <c r="AM40" i="1"/>
  <c r="AX42" i="1"/>
  <c r="AD41" i="1"/>
  <c r="AF41" i="1"/>
  <c r="AT42" i="1"/>
  <c r="AO40" i="1"/>
  <c r="AU42" i="1"/>
  <c r="AC41" i="1"/>
  <c r="AV42" i="1"/>
  <c r="AL40" i="1"/>
  <c r="AN40" i="1"/>
  <c r="AB41" i="1"/>
  <c r="AK40" i="1"/>
  <c r="AC126" i="4" l="1"/>
  <c r="L126" i="4"/>
  <c r="AQ127" i="4"/>
  <c r="H127" i="4"/>
  <c r="O127" i="4" s="1"/>
  <c r="G128" i="4"/>
  <c r="F128" i="4"/>
  <c r="R132" i="8"/>
  <c r="AC133" i="8"/>
  <c r="H135" i="8"/>
  <c r="O135" i="8" s="1"/>
  <c r="AQ135" i="8"/>
  <c r="F136" i="8"/>
  <c r="G138" i="8"/>
  <c r="AM131" i="8"/>
  <c r="AI131" i="8"/>
  <c r="AE131" i="8"/>
  <c r="AO131" i="8"/>
  <c r="AJ131" i="8"/>
  <c r="AN131" i="8"/>
  <c r="AH131" i="8"/>
  <c r="AL131" i="8"/>
  <c r="AG131" i="8"/>
  <c r="AK131" i="8"/>
  <c r="AF131" i="8"/>
  <c r="Z129" i="6"/>
  <c r="V129" i="6"/>
  <c r="K129" i="6"/>
  <c r="L129" i="6" s="1"/>
  <c r="Y129" i="6"/>
  <c r="U129" i="6"/>
  <c r="AA129" i="6"/>
  <c r="W129" i="6"/>
  <c r="S129" i="6"/>
  <c r="X129" i="6"/>
  <c r="T129" i="6"/>
  <c r="AB129" i="6"/>
  <c r="AM126" i="6"/>
  <c r="AI126" i="6"/>
  <c r="AE126" i="6"/>
  <c r="AL126" i="6"/>
  <c r="AH126" i="6"/>
  <c r="AO126" i="6"/>
  <c r="AG126" i="6"/>
  <c r="AN126" i="6"/>
  <c r="AF126" i="6"/>
  <c r="AJ126" i="6"/>
  <c r="AK126" i="6"/>
  <c r="H130" i="6"/>
  <c r="O130" i="6" s="1"/>
  <c r="AQ130" i="6"/>
  <c r="F131" i="6"/>
  <c r="AC128" i="6"/>
  <c r="R127" i="6"/>
  <c r="G133" i="6"/>
  <c r="AG42" i="1"/>
  <c r="AY43" i="1"/>
  <c r="AP41" i="1"/>
  <c r="AA127" i="4"/>
  <c r="X127" i="4"/>
  <c r="U127" i="4"/>
  <c r="W127" i="4"/>
  <c r="T127" i="4"/>
  <c r="Y127" i="4"/>
  <c r="AB127" i="4"/>
  <c r="Z127" i="4"/>
  <c r="V127" i="4"/>
  <c r="S127" i="4"/>
  <c r="K127" i="4"/>
  <c r="L133" i="8"/>
  <c r="S134" i="8"/>
  <c r="W134" i="8"/>
  <c r="U134" i="8"/>
  <c r="Y134" i="8"/>
  <c r="Z134" i="8"/>
  <c r="V134" i="8"/>
  <c r="T134" i="8"/>
  <c r="AB134" i="8"/>
  <c r="X134" i="8"/>
  <c r="AA134" i="8"/>
  <c r="K134" i="8"/>
  <c r="AC42" i="1"/>
  <c r="AW43" i="1"/>
  <c r="AN41" i="1"/>
  <c r="AU43" i="1"/>
  <c r="AX43" i="1"/>
  <c r="AD42" i="1"/>
  <c r="AE42" i="1"/>
  <c r="AL41" i="1"/>
  <c r="AF42" i="1"/>
  <c r="AO41" i="1"/>
  <c r="AB42" i="1"/>
  <c r="AT43" i="1"/>
  <c r="AM41" i="1"/>
  <c r="AK41" i="1"/>
  <c r="AV43" i="1"/>
  <c r="L127" i="4" l="1"/>
  <c r="AC127" i="4"/>
  <c r="AQ128" i="4"/>
  <c r="H128" i="4"/>
  <c r="O128" i="4" s="1"/>
  <c r="G129" i="4"/>
  <c r="F129" i="4"/>
  <c r="G139" i="8"/>
  <c r="R133" i="8"/>
  <c r="AC134" i="8"/>
  <c r="H136" i="8"/>
  <c r="O136" i="8" s="1"/>
  <c r="AQ136" i="8"/>
  <c r="F137" i="8"/>
  <c r="AO132" i="8"/>
  <c r="AK132" i="8"/>
  <c r="AG132" i="8"/>
  <c r="AL132" i="8"/>
  <c r="AF132" i="8"/>
  <c r="AJ132" i="8"/>
  <c r="AE132" i="8"/>
  <c r="AN132" i="8"/>
  <c r="AI132" i="8"/>
  <c r="AH132" i="8"/>
  <c r="AM132" i="8"/>
  <c r="AA130" i="6"/>
  <c r="W130" i="6"/>
  <c r="S130" i="6"/>
  <c r="Z130" i="6"/>
  <c r="V130" i="6"/>
  <c r="K130" i="6"/>
  <c r="L130" i="6" s="1"/>
  <c r="AB130" i="6"/>
  <c r="X130" i="6"/>
  <c r="T130" i="6"/>
  <c r="Y130" i="6"/>
  <c r="U130" i="6"/>
  <c r="AO127" i="6"/>
  <c r="AK127" i="6"/>
  <c r="AG127" i="6"/>
  <c r="AN127" i="6"/>
  <c r="AJ127" i="6"/>
  <c r="AF127" i="6"/>
  <c r="AI127" i="6"/>
  <c r="AH127" i="6"/>
  <c r="AL127" i="6"/>
  <c r="AM127" i="6"/>
  <c r="AE127" i="6"/>
  <c r="G134" i="6"/>
  <c r="AQ131" i="6"/>
  <c r="H131" i="6"/>
  <c r="O131" i="6" s="1"/>
  <c r="F132" i="6"/>
  <c r="R128" i="6"/>
  <c r="AC129" i="6"/>
  <c r="AG43" i="1"/>
  <c r="AP42" i="1"/>
  <c r="AY44" i="1"/>
  <c r="T128" i="4"/>
  <c r="W128" i="4"/>
  <c r="K128" i="4"/>
  <c r="Z128" i="4"/>
  <c r="AB128" i="4"/>
  <c r="U128" i="4"/>
  <c r="V128" i="4"/>
  <c r="S128" i="4"/>
  <c r="Y128" i="4"/>
  <c r="AA128" i="4"/>
  <c r="X128" i="4"/>
  <c r="L134" i="8"/>
  <c r="K135" i="8"/>
  <c r="X135" i="8"/>
  <c r="S135" i="8"/>
  <c r="W135" i="8"/>
  <c r="V135" i="8"/>
  <c r="Z135" i="8"/>
  <c r="AB135" i="8"/>
  <c r="AA135" i="8"/>
  <c r="U135" i="8"/>
  <c r="Y135" i="8"/>
  <c r="T135" i="8"/>
  <c r="AD43" i="1"/>
  <c r="AU44" i="1"/>
  <c r="AM42" i="1"/>
  <c r="AE43" i="1"/>
  <c r="AW44" i="1"/>
  <c r="AC43" i="1"/>
  <c r="AF43" i="1"/>
  <c r="AX44" i="1"/>
  <c r="AK42" i="1"/>
  <c r="AV44" i="1"/>
  <c r="AB43" i="1"/>
  <c r="AT44" i="1"/>
  <c r="AN42" i="1"/>
  <c r="AL42" i="1"/>
  <c r="AO42" i="1"/>
  <c r="AC128" i="4" l="1"/>
  <c r="L128" i="4"/>
  <c r="AQ129" i="4"/>
  <c r="H129" i="4"/>
  <c r="O129" i="4" s="1"/>
  <c r="G130" i="4"/>
  <c r="F130" i="4"/>
  <c r="R134" i="8"/>
  <c r="AC135" i="8"/>
  <c r="AM133" i="8"/>
  <c r="AI133" i="8"/>
  <c r="AE133" i="8"/>
  <c r="AN133" i="8"/>
  <c r="AH133" i="8"/>
  <c r="AL133" i="8"/>
  <c r="AG133" i="8"/>
  <c r="AK133" i="8"/>
  <c r="AF133" i="8"/>
  <c r="AO133" i="8"/>
  <c r="AJ133" i="8"/>
  <c r="H137" i="8"/>
  <c r="O137" i="8" s="1"/>
  <c r="AQ137" i="8"/>
  <c r="F138" i="8"/>
  <c r="G140" i="8"/>
  <c r="AB131" i="6"/>
  <c r="X131" i="6"/>
  <c r="T131" i="6"/>
  <c r="AA131" i="6"/>
  <c r="W131" i="6"/>
  <c r="S131" i="6"/>
  <c r="Y131" i="6"/>
  <c r="U131" i="6"/>
  <c r="K131" i="6"/>
  <c r="L131" i="6" s="1"/>
  <c r="V131" i="6"/>
  <c r="Z131" i="6"/>
  <c r="H132" i="6"/>
  <c r="O132" i="6" s="1"/>
  <c r="AQ132" i="6"/>
  <c r="F133" i="6"/>
  <c r="G135" i="6"/>
  <c r="AC130" i="6"/>
  <c r="R129" i="6"/>
  <c r="AM128" i="6"/>
  <c r="AI128" i="6"/>
  <c r="AE128" i="6"/>
  <c r="AL128" i="6"/>
  <c r="AH128" i="6"/>
  <c r="AK128" i="6"/>
  <c r="AJ128" i="6"/>
  <c r="AN128" i="6"/>
  <c r="AG128" i="6"/>
  <c r="AF128" i="6"/>
  <c r="AO128" i="6"/>
  <c r="AG44" i="1"/>
  <c r="AY45" i="1"/>
  <c r="AP43" i="1"/>
  <c r="X129" i="4"/>
  <c r="AA129" i="4"/>
  <c r="U129" i="4"/>
  <c r="T129" i="4"/>
  <c r="W129" i="4"/>
  <c r="Y129" i="4"/>
  <c r="Z129" i="4"/>
  <c r="AB129" i="4"/>
  <c r="S129" i="4"/>
  <c r="V129" i="4"/>
  <c r="K129" i="4"/>
  <c r="L135" i="8"/>
  <c r="V136" i="8"/>
  <c r="Z136" i="8"/>
  <c r="AA136" i="8"/>
  <c r="K136" i="8"/>
  <c r="S136" i="8"/>
  <c r="U136" i="8"/>
  <c r="W136" i="8"/>
  <c r="X136" i="8"/>
  <c r="T136" i="8"/>
  <c r="AB136" i="8"/>
  <c r="Y136" i="8"/>
  <c r="AD44" i="1"/>
  <c r="AE44" i="1"/>
  <c r="AX45" i="1"/>
  <c r="AM43" i="1"/>
  <c r="AB44" i="1"/>
  <c r="AV45" i="1"/>
  <c r="AF44" i="1"/>
  <c r="AW45" i="1"/>
  <c r="AK43" i="1"/>
  <c r="AN43" i="1"/>
  <c r="AC44" i="1"/>
  <c r="AU45" i="1"/>
  <c r="AO43" i="1"/>
  <c r="AT45" i="1"/>
  <c r="AL43" i="1"/>
  <c r="AC129" i="4" l="1"/>
  <c r="L129" i="4"/>
  <c r="AQ130" i="4"/>
  <c r="H130" i="4"/>
  <c r="O130" i="4" s="1"/>
  <c r="G131" i="4"/>
  <c r="F131" i="4"/>
  <c r="G141" i="8"/>
  <c r="R135" i="8"/>
  <c r="AC136" i="8"/>
  <c r="AO134" i="8"/>
  <c r="AK134" i="8"/>
  <c r="AG134" i="8"/>
  <c r="AJ134" i="8"/>
  <c r="AE134" i="8"/>
  <c r="AN134" i="8"/>
  <c r="AI134" i="8"/>
  <c r="AM134" i="8"/>
  <c r="AH134" i="8"/>
  <c r="AF134" i="8"/>
  <c r="AL134" i="8"/>
  <c r="AQ138" i="8"/>
  <c r="H138" i="8"/>
  <c r="O138" i="8" s="1"/>
  <c r="F139" i="8"/>
  <c r="Y132" i="6"/>
  <c r="U132" i="6"/>
  <c r="AB132" i="6"/>
  <c r="X132" i="6"/>
  <c r="T132" i="6"/>
  <c r="Z132" i="6"/>
  <c r="V132" i="6"/>
  <c r="K132" i="6"/>
  <c r="L132" i="6" s="1"/>
  <c r="W132" i="6"/>
  <c r="S132" i="6"/>
  <c r="AA132" i="6"/>
  <c r="AO129" i="6"/>
  <c r="AK129" i="6"/>
  <c r="AG129" i="6"/>
  <c r="AN129" i="6"/>
  <c r="AJ129" i="6"/>
  <c r="AF129" i="6"/>
  <c r="AM129" i="6"/>
  <c r="AE129" i="6"/>
  <c r="AL129" i="6"/>
  <c r="AH129" i="6"/>
  <c r="AI129" i="6"/>
  <c r="R130" i="6"/>
  <c r="AC131" i="6"/>
  <c r="H133" i="6"/>
  <c r="O133" i="6" s="1"/>
  <c r="AQ133" i="6"/>
  <c r="F134" i="6"/>
  <c r="G136" i="6"/>
  <c r="AG45" i="1"/>
  <c r="AP44" i="1"/>
  <c r="AY46" i="1"/>
  <c r="W130" i="4"/>
  <c r="T130" i="4"/>
  <c r="K130" i="4"/>
  <c r="AB130" i="4"/>
  <c r="Z130" i="4"/>
  <c r="U130" i="4"/>
  <c r="S130" i="4"/>
  <c r="V130" i="4"/>
  <c r="Y130" i="4"/>
  <c r="X130" i="4"/>
  <c r="AA130" i="4"/>
  <c r="L136" i="8"/>
  <c r="AA137" i="8"/>
  <c r="Z137" i="8"/>
  <c r="S137" i="8"/>
  <c r="X137" i="8"/>
  <c r="Y137" i="8"/>
  <c r="T137" i="8"/>
  <c r="K137" i="8"/>
  <c r="AB137" i="8"/>
  <c r="W137" i="8"/>
  <c r="U137" i="8"/>
  <c r="V137" i="8"/>
  <c r="AF45" i="1"/>
  <c r="AX46" i="1"/>
  <c r="AK44" i="1"/>
  <c r="AU46" i="1"/>
  <c r="AC45" i="1"/>
  <c r="AB45" i="1"/>
  <c r="AT46" i="1"/>
  <c r="AE45" i="1"/>
  <c r="AD45" i="1"/>
  <c r="AV46" i="1"/>
  <c r="AL44" i="1"/>
  <c r="AO44" i="1"/>
  <c r="AM44" i="1"/>
  <c r="AW46" i="1"/>
  <c r="AN44" i="1"/>
  <c r="L130" i="4" l="1"/>
  <c r="AC130" i="4"/>
  <c r="H131" i="4"/>
  <c r="O131" i="4" s="1"/>
  <c r="AQ131" i="4"/>
  <c r="G132" i="4"/>
  <c r="F132" i="4"/>
  <c r="AM135" i="8"/>
  <c r="AI135" i="8"/>
  <c r="AE135" i="8"/>
  <c r="AL135" i="8"/>
  <c r="AG135" i="8"/>
  <c r="AK135" i="8"/>
  <c r="AF135" i="8"/>
  <c r="AO135" i="8"/>
  <c r="AJ135" i="8"/>
  <c r="AN135" i="8"/>
  <c r="AH135" i="8"/>
  <c r="H139" i="8"/>
  <c r="O139" i="8" s="1"/>
  <c r="AQ139" i="8"/>
  <c r="F140" i="8"/>
  <c r="G142" i="8"/>
  <c r="R136" i="8"/>
  <c r="AC137" i="8"/>
  <c r="Z133" i="6"/>
  <c r="V133" i="6"/>
  <c r="K133" i="6"/>
  <c r="L133" i="6" s="1"/>
  <c r="Y133" i="6"/>
  <c r="U133" i="6"/>
  <c r="AA133" i="6"/>
  <c r="W133" i="6"/>
  <c r="S133" i="6"/>
  <c r="AB133" i="6"/>
  <c r="X133" i="6"/>
  <c r="T133" i="6"/>
  <c r="AC132" i="6"/>
  <c r="R131" i="6"/>
  <c r="G137" i="6"/>
  <c r="H134" i="6"/>
  <c r="O134" i="6" s="1"/>
  <c r="AQ134" i="6"/>
  <c r="F135" i="6"/>
  <c r="AM130" i="6"/>
  <c r="AI130" i="6"/>
  <c r="AE130" i="6"/>
  <c r="AL130" i="6"/>
  <c r="AH130" i="6"/>
  <c r="AO130" i="6"/>
  <c r="AG130" i="6"/>
  <c r="AN130" i="6"/>
  <c r="AF130" i="6"/>
  <c r="AK130" i="6"/>
  <c r="AJ130" i="6"/>
  <c r="AG46" i="1"/>
  <c r="AY47" i="1"/>
  <c r="AP45" i="1"/>
  <c r="AA131" i="4"/>
  <c r="X131" i="4"/>
  <c r="U131" i="4"/>
  <c r="W131" i="4"/>
  <c r="T131" i="4"/>
  <c r="Y131" i="4"/>
  <c r="AB131" i="4"/>
  <c r="Z131" i="4"/>
  <c r="V131" i="4"/>
  <c r="S131" i="4"/>
  <c r="K131" i="4"/>
  <c r="L137" i="8"/>
  <c r="V138" i="8"/>
  <c r="Z138" i="8"/>
  <c r="K138" i="8"/>
  <c r="T138" i="8"/>
  <c r="S138" i="8"/>
  <c r="W138" i="8"/>
  <c r="U138" i="8"/>
  <c r="Y138" i="8"/>
  <c r="AB138" i="8"/>
  <c r="X138" i="8"/>
  <c r="AA138" i="8"/>
  <c r="AE46" i="1"/>
  <c r="AW47" i="1"/>
  <c r="AM45" i="1"/>
  <c r="AN45" i="1"/>
  <c r="AV47" i="1"/>
  <c r="AB46" i="1"/>
  <c r="AF46" i="1"/>
  <c r="AU47" i="1"/>
  <c r="AD46" i="1"/>
  <c r="AL45" i="1"/>
  <c r="AC46" i="1"/>
  <c r="AX47" i="1"/>
  <c r="AK45" i="1"/>
  <c r="AO45" i="1"/>
  <c r="AT47" i="1"/>
  <c r="AC131" i="4" l="1"/>
  <c r="L131" i="4"/>
  <c r="AQ132" i="4"/>
  <c r="H132" i="4"/>
  <c r="O132" i="4" s="1"/>
  <c r="G133" i="4"/>
  <c r="F133" i="4"/>
  <c r="G143" i="8"/>
  <c r="AO136" i="8"/>
  <c r="AK136" i="8"/>
  <c r="AG136" i="8"/>
  <c r="AN136" i="8"/>
  <c r="AI136" i="8"/>
  <c r="AM136" i="8"/>
  <c r="AH136" i="8"/>
  <c r="AL136" i="8"/>
  <c r="AF136" i="8"/>
  <c r="AJ136" i="8"/>
  <c r="AE136" i="8"/>
  <c r="R137" i="8"/>
  <c r="AC138" i="8"/>
  <c r="AQ140" i="8"/>
  <c r="H140" i="8"/>
  <c r="O140" i="8" s="1"/>
  <c r="F141" i="8"/>
  <c r="AA134" i="6"/>
  <c r="W134" i="6"/>
  <c r="S134" i="6"/>
  <c r="Z134" i="6"/>
  <c r="V134" i="6"/>
  <c r="K134" i="6"/>
  <c r="L134" i="6" s="1"/>
  <c r="AB134" i="6"/>
  <c r="X134" i="6"/>
  <c r="T134" i="6"/>
  <c r="Y134" i="6"/>
  <c r="U134" i="6"/>
  <c r="G138" i="6"/>
  <c r="AQ135" i="6"/>
  <c r="H135" i="6"/>
  <c r="O135" i="6" s="1"/>
  <c r="F136" i="6"/>
  <c r="R132" i="6"/>
  <c r="AC133" i="6"/>
  <c r="AO131" i="6"/>
  <c r="AK131" i="6"/>
  <c r="AG131" i="6"/>
  <c r="AN131" i="6"/>
  <c r="AJ131" i="6"/>
  <c r="AF131" i="6"/>
  <c r="AI131" i="6"/>
  <c r="AH131" i="6"/>
  <c r="AE131" i="6"/>
  <c r="AL131" i="6"/>
  <c r="AM131" i="6"/>
  <c r="AG47" i="1"/>
  <c r="AP46" i="1"/>
  <c r="AY48" i="1"/>
  <c r="T132" i="4"/>
  <c r="W132" i="4"/>
  <c r="K132" i="4"/>
  <c r="Z132" i="4"/>
  <c r="AB132" i="4"/>
  <c r="U132" i="4"/>
  <c r="V132" i="4"/>
  <c r="S132" i="4"/>
  <c r="Y132" i="4"/>
  <c r="AA132" i="4"/>
  <c r="X132" i="4"/>
  <c r="L138" i="8"/>
  <c r="AA139" i="8"/>
  <c r="U139" i="8"/>
  <c r="Y139" i="8"/>
  <c r="K139" i="8"/>
  <c r="T139" i="8"/>
  <c r="V139" i="8"/>
  <c r="Z139" i="8"/>
  <c r="W139" i="8"/>
  <c r="X139" i="8"/>
  <c r="S139" i="8"/>
  <c r="AB139" i="8"/>
  <c r="AC47" i="1"/>
  <c r="AV48" i="1"/>
  <c r="AO46" i="1"/>
  <c r="AE47" i="1"/>
  <c r="AD47" i="1"/>
  <c r="AF47" i="1"/>
  <c r="AU48" i="1"/>
  <c r="AN46" i="1"/>
  <c r="AT48" i="1"/>
  <c r="AK46" i="1"/>
  <c r="AB47" i="1"/>
  <c r="AW48" i="1"/>
  <c r="AM46" i="1"/>
  <c r="AL46" i="1"/>
  <c r="AX48" i="1"/>
  <c r="L132" i="4" l="1"/>
  <c r="AC132" i="4"/>
  <c r="H133" i="4"/>
  <c r="O133" i="4" s="1"/>
  <c r="AQ133" i="4"/>
  <c r="G134" i="4"/>
  <c r="F134" i="4"/>
  <c r="AC139" i="8"/>
  <c r="R138" i="8"/>
  <c r="H141" i="8"/>
  <c r="O141" i="8" s="1"/>
  <c r="AQ141" i="8"/>
  <c r="F142" i="8"/>
  <c r="AM137" i="8"/>
  <c r="AI137" i="8"/>
  <c r="AE137" i="8"/>
  <c r="AK137" i="8"/>
  <c r="AF137" i="8"/>
  <c r="AO137" i="8"/>
  <c r="AJ137" i="8"/>
  <c r="AN137" i="8"/>
  <c r="AH137" i="8"/>
  <c r="AG137" i="8"/>
  <c r="AL137" i="8"/>
  <c r="G144" i="8"/>
  <c r="AB135" i="6"/>
  <c r="X135" i="6"/>
  <c r="T135" i="6"/>
  <c r="AA135" i="6"/>
  <c r="W135" i="6"/>
  <c r="S135" i="6"/>
  <c r="Y135" i="6"/>
  <c r="U135" i="6"/>
  <c r="V135" i="6"/>
  <c r="K135" i="6"/>
  <c r="L135" i="6" s="1"/>
  <c r="Z135" i="6"/>
  <c r="AM132" i="6"/>
  <c r="AI132" i="6"/>
  <c r="AE132" i="6"/>
  <c r="AL132" i="6"/>
  <c r="AH132" i="6"/>
  <c r="AK132" i="6"/>
  <c r="AJ132" i="6"/>
  <c r="AF132" i="6"/>
  <c r="AO132" i="6"/>
  <c r="AN132" i="6"/>
  <c r="AG132" i="6"/>
  <c r="AC134" i="6"/>
  <c r="R133" i="6"/>
  <c r="H136" i="6"/>
  <c r="O136" i="6" s="1"/>
  <c r="AQ136" i="6"/>
  <c r="F137" i="6"/>
  <c r="G139" i="6"/>
  <c r="AG48" i="1"/>
  <c r="AY49" i="1"/>
  <c r="AP47" i="1"/>
  <c r="X133" i="4"/>
  <c r="AA133" i="4"/>
  <c r="U133" i="4"/>
  <c r="T133" i="4"/>
  <c r="W133" i="4"/>
  <c r="Y133" i="4"/>
  <c r="Z133" i="4"/>
  <c r="AB133" i="4"/>
  <c r="S133" i="4"/>
  <c r="V133" i="4"/>
  <c r="K133" i="4"/>
  <c r="L139" i="8"/>
  <c r="K140" i="8"/>
  <c r="Y140" i="8"/>
  <c r="W140" i="8"/>
  <c r="Z140" i="8"/>
  <c r="V140" i="8"/>
  <c r="S140" i="8"/>
  <c r="AB140" i="8"/>
  <c r="X140" i="8"/>
  <c r="T140" i="8"/>
  <c r="U140" i="8"/>
  <c r="AA140" i="8"/>
  <c r="AF48" i="1"/>
  <c r="AW49" i="1"/>
  <c r="AK47" i="1"/>
  <c r="AU49" i="1"/>
  <c r="AO47" i="1"/>
  <c r="AB48" i="1"/>
  <c r="AD48" i="1"/>
  <c r="AX49" i="1"/>
  <c r="AM47" i="1"/>
  <c r="AE48" i="1"/>
  <c r="AV49" i="1"/>
  <c r="AC48" i="1"/>
  <c r="AT49" i="1"/>
  <c r="AL47" i="1"/>
  <c r="AN47" i="1"/>
  <c r="L133" i="4" l="1"/>
  <c r="AC133" i="4"/>
  <c r="H134" i="4"/>
  <c r="O134" i="4" s="1"/>
  <c r="AQ134" i="4"/>
  <c r="G135" i="4"/>
  <c r="F135" i="4"/>
  <c r="R139" i="8"/>
  <c r="AC140" i="8"/>
  <c r="G145" i="8"/>
  <c r="AQ142" i="8"/>
  <c r="H142" i="8"/>
  <c r="O142" i="8" s="1"/>
  <c r="F143" i="8"/>
  <c r="AO138" i="8"/>
  <c r="AK138" i="8"/>
  <c r="AG138" i="8"/>
  <c r="AM138" i="8"/>
  <c r="AH138" i="8"/>
  <c r="AL138" i="8"/>
  <c r="AF138" i="8"/>
  <c r="AJ138" i="8"/>
  <c r="AE138" i="8"/>
  <c r="AN138" i="8"/>
  <c r="AI138" i="8"/>
  <c r="Y136" i="6"/>
  <c r="U136" i="6"/>
  <c r="AB136" i="6"/>
  <c r="X136" i="6"/>
  <c r="T136" i="6"/>
  <c r="Z136" i="6"/>
  <c r="V136" i="6"/>
  <c r="K136" i="6"/>
  <c r="L136" i="6" s="1"/>
  <c r="AA136" i="6"/>
  <c r="W136" i="6"/>
  <c r="S136" i="6"/>
  <c r="H137" i="6"/>
  <c r="O137" i="6" s="1"/>
  <c r="AQ137" i="6"/>
  <c r="F138" i="6"/>
  <c r="R134" i="6"/>
  <c r="AC135" i="6"/>
  <c r="G140" i="6"/>
  <c r="AO133" i="6"/>
  <c r="AK133" i="6"/>
  <c r="AG133" i="6"/>
  <c r="AN133" i="6"/>
  <c r="AJ133" i="6"/>
  <c r="AF133" i="6"/>
  <c r="AM133" i="6"/>
  <c r="AE133" i="6"/>
  <c r="AL133" i="6"/>
  <c r="AH133" i="6"/>
  <c r="AI133" i="6"/>
  <c r="AG49" i="1"/>
  <c r="AP48" i="1"/>
  <c r="AY50" i="1"/>
  <c r="S134" i="4"/>
  <c r="Y134" i="4"/>
  <c r="T134" i="4"/>
  <c r="V134" i="4"/>
  <c r="Z134" i="4"/>
  <c r="X134" i="4"/>
  <c r="K134" i="4"/>
  <c r="W134" i="4"/>
  <c r="AB134" i="4"/>
  <c r="U134" i="4"/>
  <c r="AA134" i="4"/>
  <c r="L140" i="8"/>
  <c r="Y141" i="8"/>
  <c r="X141" i="8"/>
  <c r="K141" i="8"/>
  <c r="Z141" i="8"/>
  <c r="AA141" i="8"/>
  <c r="V141" i="8"/>
  <c r="T141" i="8"/>
  <c r="AB141" i="8"/>
  <c r="W141" i="8"/>
  <c r="U141" i="8"/>
  <c r="S141" i="8"/>
  <c r="AD49" i="1"/>
  <c r="AT50" i="1"/>
  <c r="AO48" i="1"/>
  <c r="AU50" i="1"/>
  <c r="AC49" i="1"/>
  <c r="AW50" i="1"/>
  <c r="AV50" i="1"/>
  <c r="AM48" i="1"/>
  <c r="AE49" i="1"/>
  <c r="AL48" i="1"/>
  <c r="AF49" i="1"/>
  <c r="AX50" i="1"/>
  <c r="AN48" i="1"/>
  <c r="AK48" i="1"/>
  <c r="AB49" i="1"/>
  <c r="AC134" i="4" l="1"/>
  <c r="L134" i="4"/>
  <c r="AQ135" i="4"/>
  <c r="H135" i="4"/>
  <c r="O135" i="4" s="1"/>
  <c r="G136" i="4"/>
  <c r="F136" i="4"/>
  <c r="H143" i="8"/>
  <c r="O143" i="8" s="1"/>
  <c r="AQ143" i="8"/>
  <c r="F144" i="8"/>
  <c r="G146" i="8"/>
  <c r="AM139" i="8"/>
  <c r="AI139" i="8"/>
  <c r="AE139" i="8"/>
  <c r="AO139" i="8"/>
  <c r="AJ139" i="8"/>
  <c r="AN139" i="8"/>
  <c r="AH139" i="8"/>
  <c r="AL139" i="8"/>
  <c r="AG139" i="8"/>
  <c r="AF139" i="8"/>
  <c r="AK139" i="8"/>
  <c r="R140" i="8"/>
  <c r="AC141" i="8"/>
  <c r="Z137" i="6"/>
  <c r="V137" i="6"/>
  <c r="K137" i="6"/>
  <c r="L137" i="6" s="1"/>
  <c r="Y137" i="6"/>
  <c r="U137" i="6"/>
  <c r="AA137" i="6"/>
  <c r="W137" i="6"/>
  <c r="S137" i="6"/>
  <c r="T137" i="6"/>
  <c r="AB137" i="6"/>
  <c r="X137" i="6"/>
  <c r="H138" i="6"/>
  <c r="O138" i="6" s="1"/>
  <c r="AQ138" i="6"/>
  <c r="F139" i="6"/>
  <c r="G141" i="6"/>
  <c r="AC136" i="6"/>
  <c r="R135" i="6"/>
  <c r="AM134" i="6"/>
  <c r="AI134" i="6"/>
  <c r="AE134" i="6"/>
  <c r="AL134" i="6"/>
  <c r="AH134" i="6"/>
  <c r="AO134" i="6"/>
  <c r="AG134" i="6"/>
  <c r="AN134" i="6"/>
  <c r="AF134" i="6"/>
  <c r="AJ134" i="6"/>
  <c r="AK134" i="6"/>
  <c r="AG50" i="1"/>
  <c r="AY51" i="1"/>
  <c r="AP49" i="1"/>
  <c r="U135" i="4"/>
  <c r="S135" i="4"/>
  <c r="X135" i="4"/>
  <c r="Y135" i="4"/>
  <c r="W135" i="4"/>
  <c r="AB135" i="4"/>
  <c r="V135" i="4"/>
  <c r="AA135" i="4"/>
  <c r="K135" i="4"/>
  <c r="Z135" i="4"/>
  <c r="T135" i="4"/>
  <c r="L141" i="8"/>
  <c r="AA142" i="8"/>
  <c r="AB142" i="8"/>
  <c r="U142" i="8"/>
  <c r="K142" i="8"/>
  <c r="Y142" i="8"/>
  <c r="X142" i="8"/>
  <c r="Z142" i="8"/>
  <c r="T142" i="8"/>
  <c r="V142" i="8"/>
  <c r="W142" i="8"/>
  <c r="S142" i="8"/>
  <c r="AF50" i="1"/>
  <c r="AD50" i="1"/>
  <c r="AT51" i="1"/>
  <c r="AL49" i="1"/>
  <c r="AO49" i="1"/>
  <c r="AC50" i="1"/>
  <c r="AX51" i="1"/>
  <c r="AW51" i="1"/>
  <c r="AN49" i="1"/>
  <c r="AK49" i="1"/>
  <c r="AV51" i="1"/>
  <c r="AB50" i="1"/>
  <c r="AU51" i="1"/>
  <c r="AM49" i="1"/>
  <c r="AE50" i="1"/>
  <c r="L135" i="4" l="1"/>
  <c r="AC135" i="4"/>
  <c r="AQ136" i="4"/>
  <c r="H136" i="4"/>
  <c r="O136" i="4" s="1"/>
  <c r="G137" i="4"/>
  <c r="F137" i="4"/>
  <c r="R141" i="8"/>
  <c r="AC142" i="8"/>
  <c r="H144" i="8"/>
  <c r="O144" i="8" s="1"/>
  <c r="AQ144" i="8"/>
  <c r="F145" i="8"/>
  <c r="AO140" i="8"/>
  <c r="AK140" i="8"/>
  <c r="AG140" i="8"/>
  <c r="AL140" i="8"/>
  <c r="AF140" i="8"/>
  <c r="AJ140" i="8"/>
  <c r="AE140" i="8"/>
  <c r="AN140" i="8"/>
  <c r="AI140" i="8"/>
  <c r="AM140" i="8"/>
  <c r="AH140" i="8"/>
  <c r="G147" i="8"/>
  <c r="AA138" i="6"/>
  <c r="W138" i="6"/>
  <c r="S138" i="6"/>
  <c r="Z138" i="6"/>
  <c r="V138" i="6"/>
  <c r="K138" i="6"/>
  <c r="L138" i="6" s="1"/>
  <c r="AB138" i="6"/>
  <c r="X138" i="6"/>
  <c r="T138" i="6"/>
  <c r="U138" i="6"/>
  <c r="Y138" i="6"/>
  <c r="AO135" i="6"/>
  <c r="AK135" i="6"/>
  <c r="AG135" i="6"/>
  <c r="AN135" i="6"/>
  <c r="AJ135" i="6"/>
  <c r="AF135" i="6"/>
  <c r="AI135" i="6"/>
  <c r="AH135" i="6"/>
  <c r="AL135" i="6"/>
  <c r="AM135" i="6"/>
  <c r="AE135" i="6"/>
  <c r="AQ139" i="6"/>
  <c r="H139" i="6"/>
  <c r="O139" i="6" s="1"/>
  <c r="F140" i="6"/>
  <c r="R136" i="6"/>
  <c r="AC137" i="6"/>
  <c r="G142" i="6"/>
  <c r="AG51" i="1"/>
  <c r="AP50" i="1"/>
  <c r="AY52" i="1"/>
  <c r="K136" i="4"/>
  <c r="Z136" i="4"/>
  <c r="T136" i="4"/>
  <c r="U136" i="4"/>
  <c r="S136" i="4"/>
  <c r="X136" i="4"/>
  <c r="Y136" i="4"/>
  <c r="W136" i="4"/>
  <c r="AB136" i="4"/>
  <c r="V136" i="4"/>
  <c r="AA136" i="4"/>
  <c r="L142" i="8"/>
  <c r="Y143" i="8"/>
  <c r="T143" i="8"/>
  <c r="AB143" i="8"/>
  <c r="W143" i="8"/>
  <c r="S143" i="8"/>
  <c r="X143" i="8"/>
  <c r="AA143" i="8"/>
  <c r="Z143" i="8"/>
  <c r="V143" i="8"/>
  <c r="K143" i="8"/>
  <c r="U143" i="8"/>
  <c r="AB51" i="1"/>
  <c r="AF51" i="1"/>
  <c r="AV52" i="1"/>
  <c r="AN50" i="1"/>
  <c r="AD51" i="1"/>
  <c r="AX52" i="1"/>
  <c r="AM50" i="1"/>
  <c r="AC51" i="1"/>
  <c r="AT52" i="1"/>
  <c r="AL50" i="1"/>
  <c r="AO50" i="1"/>
  <c r="AE51" i="1"/>
  <c r="AW52" i="1"/>
  <c r="AK50" i="1"/>
  <c r="AU52" i="1"/>
  <c r="L136" i="4" l="1"/>
  <c r="AC136" i="4"/>
  <c r="H137" i="4"/>
  <c r="O137" i="4" s="1"/>
  <c r="AQ137" i="4"/>
  <c r="G138" i="4"/>
  <c r="F138" i="4"/>
  <c r="R142" i="8"/>
  <c r="AC143" i="8"/>
  <c r="G148" i="8"/>
  <c r="H145" i="8"/>
  <c r="O145" i="8" s="1"/>
  <c r="AQ145" i="8"/>
  <c r="F146" i="8"/>
  <c r="AM141" i="8"/>
  <c r="AI141" i="8"/>
  <c r="AE141" i="8"/>
  <c r="AN141" i="8"/>
  <c r="AH141" i="8"/>
  <c r="AL141" i="8"/>
  <c r="AG141" i="8"/>
  <c r="AK141" i="8"/>
  <c r="AF141" i="8"/>
  <c r="AJ141" i="8"/>
  <c r="AO141" i="8"/>
  <c r="AB139" i="6"/>
  <c r="X139" i="6"/>
  <c r="T139" i="6"/>
  <c r="AA139" i="6"/>
  <c r="W139" i="6"/>
  <c r="S139" i="6"/>
  <c r="Y139" i="6"/>
  <c r="U139" i="6"/>
  <c r="Z139" i="6"/>
  <c r="V139" i="6"/>
  <c r="K139" i="6"/>
  <c r="L139" i="6" s="1"/>
  <c r="AM136" i="6"/>
  <c r="AI136" i="6"/>
  <c r="AE136" i="6"/>
  <c r="AL136" i="6"/>
  <c r="AH136" i="6"/>
  <c r="AK136" i="6"/>
  <c r="AJ136" i="6"/>
  <c r="AN136" i="6"/>
  <c r="AF136" i="6"/>
  <c r="AG136" i="6"/>
  <c r="AO136" i="6"/>
  <c r="AC138" i="6"/>
  <c r="R137" i="6"/>
  <c r="G143" i="6"/>
  <c r="H140" i="6"/>
  <c r="O140" i="6" s="1"/>
  <c r="AQ140" i="6"/>
  <c r="F141" i="6"/>
  <c r="AG52" i="1"/>
  <c r="AY53" i="1"/>
  <c r="AP51" i="1"/>
  <c r="U137" i="4"/>
  <c r="S137" i="4"/>
  <c r="X137" i="4"/>
  <c r="Y137" i="4"/>
  <c r="W137" i="4"/>
  <c r="AB137" i="4"/>
  <c r="V137" i="4"/>
  <c r="AA137" i="4"/>
  <c r="K137" i="4"/>
  <c r="Z137" i="4"/>
  <c r="T137" i="4"/>
  <c r="L143" i="8"/>
  <c r="Z144" i="8"/>
  <c r="U144" i="8"/>
  <c r="Y144" i="8"/>
  <c r="K144" i="8"/>
  <c r="AB144" i="8"/>
  <c r="S144" i="8"/>
  <c r="AA144" i="8"/>
  <c r="X144" i="8"/>
  <c r="T144" i="8"/>
  <c r="W144" i="8"/>
  <c r="V144" i="8"/>
  <c r="AC52" i="1"/>
  <c r="AU53" i="1"/>
  <c r="AM51" i="1"/>
  <c r="AE52" i="1"/>
  <c r="AK51" i="1"/>
  <c r="AF52" i="1"/>
  <c r="AV53" i="1"/>
  <c r="AT53" i="1"/>
  <c r="AO51" i="1"/>
  <c r="AB52" i="1"/>
  <c r="AW53" i="1"/>
  <c r="AL51" i="1"/>
  <c r="AN51" i="1"/>
  <c r="AD52" i="1"/>
  <c r="AX53" i="1"/>
  <c r="L137" i="4" l="1"/>
  <c r="AC137" i="4"/>
  <c r="H138" i="4"/>
  <c r="O138" i="4" s="1"/>
  <c r="AQ138" i="4"/>
  <c r="G139" i="4"/>
  <c r="F139" i="4"/>
  <c r="AQ146" i="8"/>
  <c r="H146" i="8"/>
  <c r="O146" i="8" s="1"/>
  <c r="F147" i="8"/>
  <c r="G149" i="8"/>
  <c r="AO142" i="8"/>
  <c r="AK142" i="8"/>
  <c r="AG142" i="8"/>
  <c r="AJ142" i="8"/>
  <c r="AE142" i="8"/>
  <c r="AN142" i="8"/>
  <c r="AI142" i="8"/>
  <c r="AM142" i="8"/>
  <c r="AH142" i="8"/>
  <c r="AF142" i="8"/>
  <c r="AL142" i="8"/>
  <c r="R143" i="8"/>
  <c r="AC144" i="8"/>
  <c r="Y140" i="6"/>
  <c r="U140" i="6"/>
  <c r="AB140" i="6"/>
  <c r="X140" i="6"/>
  <c r="T140" i="6"/>
  <c r="Z140" i="6"/>
  <c r="V140" i="6"/>
  <c r="K140" i="6"/>
  <c r="L140" i="6" s="1"/>
  <c r="AA140" i="6"/>
  <c r="W140" i="6"/>
  <c r="S140" i="6"/>
  <c r="G144" i="6"/>
  <c r="H141" i="6"/>
  <c r="O141" i="6" s="1"/>
  <c r="AQ141" i="6"/>
  <c r="F142" i="6"/>
  <c r="R138" i="6"/>
  <c r="AC139" i="6"/>
  <c r="AO137" i="6"/>
  <c r="AK137" i="6"/>
  <c r="AG137" i="6"/>
  <c r="AN137" i="6"/>
  <c r="AJ137" i="6"/>
  <c r="AF137" i="6"/>
  <c r="AM137" i="6"/>
  <c r="AE137" i="6"/>
  <c r="AL137" i="6"/>
  <c r="AI137" i="6"/>
  <c r="AH137" i="6"/>
  <c r="AG53" i="1"/>
  <c r="AP52" i="1"/>
  <c r="AY54" i="1"/>
  <c r="K138" i="4"/>
  <c r="Z138" i="4"/>
  <c r="T138" i="4"/>
  <c r="U138" i="4"/>
  <c r="S138" i="4"/>
  <c r="X138" i="4"/>
  <c r="Y138" i="4"/>
  <c r="W138" i="4"/>
  <c r="AB138" i="4"/>
  <c r="V138" i="4"/>
  <c r="AA138" i="4"/>
  <c r="L144" i="8"/>
  <c r="S145" i="8"/>
  <c r="V145" i="8"/>
  <c r="W145" i="8"/>
  <c r="AB145" i="8"/>
  <c r="AA145" i="8"/>
  <c r="U145" i="8"/>
  <c r="X145" i="8"/>
  <c r="K145" i="8"/>
  <c r="T145" i="8"/>
  <c r="Z145" i="8"/>
  <c r="Y145" i="8"/>
  <c r="AD53" i="1"/>
  <c r="AV54" i="1"/>
  <c r="AK52" i="1"/>
  <c r="AL52" i="1"/>
  <c r="AT54" i="1"/>
  <c r="AF53" i="1"/>
  <c r="AC53" i="1"/>
  <c r="AX54" i="1"/>
  <c r="AN52" i="1"/>
  <c r="AM52" i="1"/>
  <c r="AB53" i="1"/>
  <c r="AW54" i="1"/>
  <c r="AU54" i="1"/>
  <c r="AE53" i="1"/>
  <c r="AO52" i="1"/>
  <c r="AC138" i="4" l="1"/>
  <c r="L138" i="4"/>
  <c r="AQ139" i="4"/>
  <c r="H139" i="4"/>
  <c r="O139" i="4" s="1"/>
  <c r="G140" i="4"/>
  <c r="F140" i="4"/>
  <c r="G150" i="8"/>
  <c r="H147" i="8"/>
  <c r="O147" i="8" s="1"/>
  <c r="AQ147" i="8"/>
  <c r="F148" i="8"/>
  <c r="R144" i="8"/>
  <c r="AC145" i="8"/>
  <c r="AM143" i="8"/>
  <c r="AI143" i="8"/>
  <c r="AE143" i="8"/>
  <c r="AL143" i="8"/>
  <c r="AG143" i="8"/>
  <c r="AK143" i="8"/>
  <c r="AF143" i="8"/>
  <c r="AO143" i="8"/>
  <c r="AJ143" i="8"/>
  <c r="AN143" i="8"/>
  <c r="AH143" i="8"/>
  <c r="Z141" i="6"/>
  <c r="V141" i="6"/>
  <c r="K141" i="6"/>
  <c r="L141" i="6" s="1"/>
  <c r="Y141" i="6"/>
  <c r="U141" i="6"/>
  <c r="AA141" i="6"/>
  <c r="W141" i="6"/>
  <c r="S141" i="6"/>
  <c r="T141" i="6"/>
  <c r="AB141" i="6"/>
  <c r="X141" i="6"/>
  <c r="AC140" i="6"/>
  <c r="R139" i="6"/>
  <c r="AM138" i="6"/>
  <c r="AI138" i="6"/>
  <c r="AE138" i="6"/>
  <c r="AL138" i="6"/>
  <c r="AH138" i="6"/>
  <c r="AO138" i="6"/>
  <c r="AG138" i="6"/>
  <c r="AN138" i="6"/>
  <c r="AF138" i="6"/>
  <c r="AJ138" i="6"/>
  <c r="AK138" i="6"/>
  <c r="H142" i="6"/>
  <c r="O142" i="6" s="1"/>
  <c r="AQ142" i="6"/>
  <c r="F143" i="6"/>
  <c r="G145" i="6"/>
  <c r="AG54" i="1"/>
  <c r="AY55" i="1"/>
  <c r="AP53" i="1"/>
  <c r="U139" i="4"/>
  <c r="S139" i="4"/>
  <c r="X139" i="4"/>
  <c r="Y139" i="4"/>
  <c r="W139" i="4"/>
  <c r="AB139" i="4"/>
  <c r="V139" i="4"/>
  <c r="AA139" i="4"/>
  <c r="K139" i="4"/>
  <c r="Z139" i="4"/>
  <c r="T139" i="4"/>
  <c r="L145" i="8"/>
  <c r="K146" i="8"/>
  <c r="V146" i="8"/>
  <c r="S146" i="8"/>
  <c r="Z146" i="8"/>
  <c r="T146" i="8"/>
  <c r="Y146" i="8"/>
  <c r="U146" i="8"/>
  <c r="W146" i="8"/>
  <c r="X146" i="8"/>
  <c r="AB146" i="8"/>
  <c r="AA146" i="8"/>
  <c r="AE54" i="1"/>
  <c r="AB54" i="1"/>
  <c r="AV55" i="1"/>
  <c r="AO53" i="1"/>
  <c r="AD54" i="1"/>
  <c r="AF54" i="1"/>
  <c r="AT55" i="1"/>
  <c r="AU55" i="1"/>
  <c r="AM53" i="1"/>
  <c r="AN53" i="1"/>
  <c r="AC54" i="1"/>
  <c r="AX55" i="1"/>
  <c r="AK53" i="1"/>
  <c r="AL53" i="1"/>
  <c r="AW55" i="1"/>
  <c r="L139" i="4" l="1"/>
  <c r="AC139" i="4"/>
  <c r="AQ140" i="4"/>
  <c r="H140" i="4"/>
  <c r="O140" i="4" s="1"/>
  <c r="G141" i="4"/>
  <c r="F141" i="4"/>
  <c r="R145" i="8"/>
  <c r="AC146" i="8"/>
  <c r="AO144" i="8"/>
  <c r="AK144" i="8"/>
  <c r="AG144" i="8"/>
  <c r="AN144" i="8"/>
  <c r="AI144" i="8"/>
  <c r="AM144" i="8"/>
  <c r="AH144" i="8"/>
  <c r="AL144" i="8"/>
  <c r="AF144" i="8"/>
  <c r="AE144" i="8"/>
  <c r="AJ144" i="8"/>
  <c r="G151" i="8"/>
  <c r="AQ148" i="8"/>
  <c r="H148" i="8"/>
  <c r="O148" i="8" s="1"/>
  <c r="F149" i="8"/>
  <c r="AA142" i="6"/>
  <c r="W142" i="6"/>
  <c r="S142" i="6"/>
  <c r="Z142" i="6"/>
  <c r="V142" i="6"/>
  <c r="K142" i="6"/>
  <c r="L142" i="6" s="1"/>
  <c r="AB142" i="6"/>
  <c r="X142" i="6"/>
  <c r="T142" i="6"/>
  <c r="Y142" i="6"/>
  <c r="U142" i="6"/>
  <c r="AQ143" i="6"/>
  <c r="H143" i="6"/>
  <c r="O143" i="6" s="1"/>
  <c r="F144" i="6"/>
  <c r="G146" i="6"/>
  <c r="AO139" i="6"/>
  <c r="AK139" i="6"/>
  <c r="AG139" i="6"/>
  <c r="AN139" i="6"/>
  <c r="AJ139" i="6"/>
  <c r="AF139" i="6"/>
  <c r="AI139" i="6"/>
  <c r="AH139" i="6"/>
  <c r="AM139" i="6"/>
  <c r="AE139" i="6"/>
  <c r="AL139" i="6"/>
  <c r="R140" i="6"/>
  <c r="AC141" i="6"/>
  <c r="AG55" i="1"/>
  <c r="AY56" i="1"/>
  <c r="AP54" i="1"/>
  <c r="K140" i="4"/>
  <c r="Z140" i="4"/>
  <c r="T140" i="4"/>
  <c r="U140" i="4"/>
  <c r="S140" i="4"/>
  <c r="X140" i="4"/>
  <c r="Y140" i="4"/>
  <c r="W140" i="4"/>
  <c r="AB140" i="4"/>
  <c r="V140" i="4"/>
  <c r="AA140" i="4"/>
  <c r="L146" i="8"/>
  <c r="U147" i="8"/>
  <c r="Y147" i="8"/>
  <c r="K147" i="8"/>
  <c r="T147" i="8"/>
  <c r="W147" i="8"/>
  <c r="V147" i="8"/>
  <c r="AA147" i="8"/>
  <c r="Z147" i="8"/>
  <c r="X147" i="8"/>
  <c r="AB147" i="8"/>
  <c r="S147" i="8"/>
  <c r="AB55" i="1"/>
  <c r="AE55" i="1"/>
  <c r="AV56" i="1"/>
  <c r="AM54" i="1"/>
  <c r="AK54" i="1"/>
  <c r="AC55" i="1"/>
  <c r="AW56" i="1"/>
  <c r="AT56" i="1"/>
  <c r="AL54" i="1"/>
  <c r="AU56" i="1"/>
  <c r="AF55" i="1"/>
  <c r="AX56" i="1"/>
  <c r="AN54" i="1"/>
  <c r="AO54" i="1"/>
  <c r="AD55" i="1"/>
  <c r="AC140" i="4" l="1"/>
  <c r="L140" i="4"/>
  <c r="H141" i="4"/>
  <c r="O141" i="4" s="1"/>
  <c r="AQ141" i="4"/>
  <c r="G142" i="4"/>
  <c r="F142" i="4"/>
  <c r="AQ149" i="8"/>
  <c r="H149" i="8"/>
  <c r="O149" i="8" s="1"/>
  <c r="F150" i="8"/>
  <c r="G152" i="8"/>
  <c r="AC147" i="8"/>
  <c r="R146" i="8"/>
  <c r="AM145" i="8"/>
  <c r="AI145" i="8"/>
  <c r="AE145" i="8"/>
  <c r="AK145" i="8"/>
  <c r="AF145" i="8"/>
  <c r="AO145" i="8"/>
  <c r="AJ145" i="8"/>
  <c r="AN145" i="8"/>
  <c r="AH145" i="8"/>
  <c r="AL145" i="8"/>
  <c r="AG145" i="8"/>
  <c r="AB143" i="6"/>
  <c r="X143" i="6"/>
  <c r="T143" i="6"/>
  <c r="AA143" i="6"/>
  <c r="W143" i="6"/>
  <c r="S143" i="6"/>
  <c r="Y143" i="6"/>
  <c r="U143" i="6"/>
  <c r="Z143" i="6"/>
  <c r="V143" i="6"/>
  <c r="K143" i="6"/>
  <c r="L143" i="6" s="1"/>
  <c r="G147" i="6"/>
  <c r="AC142" i="6"/>
  <c r="R141" i="6"/>
  <c r="H144" i="6"/>
  <c r="O144" i="6" s="1"/>
  <c r="AQ144" i="6"/>
  <c r="F145" i="6"/>
  <c r="AM140" i="6"/>
  <c r="AI140" i="6"/>
  <c r="AE140" i="6"/>
  <c r="AL140" i="6"/>
  <c r="AH140" i="6"/>
  <c r="AK140" i="6"/>
  <c r="AJ140" i="6"/>
  <c r="AF140" i="6"/>
  <c r="AN140" i="6"/>
  <c r="AG140" i="6"/>
  <c r="AO140" i="6"/>
  <c r="AG56" i="1"/>
  <c r="AP55" i="1"/>
  <c r="AY57" i="1"/>
  <c r="U141" i="4"/>
  <c r="S141" i="4"/>
  <c r="X141" i="4"/>
  <c r="Y141" i="4"/>
  <c r="W141" i="4"/>
  <c r="AB141" i="4"/>
  <c r="V141" i="4"/>
  <c r="AA141" i="4"/>
  <c r="K141" i="4"/>
  <c r="Z141" i="4"/>
  <c r="T141" i="4"/>
  <c r="L147" i="8"/>
  <c r="Z148" i="8"/>
  <c r="U148" i="8"/>
  <c r="Y148" i="8"/>
  <c r="S148" i="8"/>
  <c r="W148" i="8"/>
  <c r="V148" i="8"/>
  <c r="T148" i="8"/>
  <c r="K148" i="8"/>
  <c r="X148" i="8"/>
  <c r="AA148" i="8"/>
  <c r="AB148" i="8"/>
  <c r="AD56" i="1"/>
  <c r="AC56" i="1"/>
  <c r="AX57" i="1"/>
  <c r="AL55" i="1"/>
  <c r="AF56" i="1"/>
  <c r="AT57" i="1"/>
  <c r="AK55" i="1"/>
  <c r="AU57" i="1"/>
  <c r="AE56" i="1"/>
  <c r="AV57" i="1"/>
  <c r="AO55" i="1"/>
  <c r="AN55" i="1"/>
  <c r="AB56" i="1"/>
  <c r="AW57" i="1"/>
  <c r="AM55" i="1"/>
  <c r="L141" i="4" l="1"/>
  <c r="AC141" i="4"/>
  <c r="AQ142" i="4"/>
  <c r="H142" i="4"/>
  <c r="O142" i="4" s="1"/>
  <c r="G143" i="4"/>
  <c r="F143" i="4"/>
  <c r="AO146" i="8"/>
  <c r="AK146" i="8"/>
  <c r="AG146" i="8"/>
  <c r="AM146" i="8"/>
  <c r="AH146" i="8"/>
  <c r="AL146" i="8"/>
  <c r="AF146" i="8"/>
  <c r="AJ146" i="8"/>
  <c r="AE146" i="8"/>
  <c r="AI146" i="8"/>
  <c r="AN146" i="8"/>
  <c r="H150" i="8"/>
  <c r="O150" i="8" s="1"/>
  <c r="AQ150" i="8"/>
  <c r="F151" i="8"/>
  <c r="R147" i="8"/>
  <c r="AC148" i="8"/>
  <c r="G153" i="8"/>
  <c r="Y144" i="6"/>
  <c r="U144" i="6"/>
  <c r="AB144" i="6"/>
  <c r="X144" i="6"/>
  <c r="T144" i="6"/>
  <c r="Z144" i="6"/>
  <c r="V144" i="6"/>
  <c r="K144" i="6"/>
  <c r="L144" i="6" s="1"/>
  <c r="S144" i="6"/>
  <c r="AA144" i="6"/>
  <c r="W144" i="6"/>
  <c r="H145" i="6"/>
  <c r="O145" i="6" s="1"/>
  <c r="AQ145" i="6"/>
  <c r="F146" i="6"/>
  <c r="R142" i="6"/>
  <c r="AC143" i="6"/>
  <c r="G148" i="6"/>
  <c r="AO141" i="6"/>
  <c r="AK141" i="6"/>
  <c r="AG141" i="6"/>
  <c r="AN141" i="6"/>
  <c r="AJ141" i="6"/>
  <c r="AF141" i="6"/>
  <c r="AM141" i="6"/>
  <c r="AE141" i="6"/>
  <c r="AL141" i="6"/>
  <c r="AH141" i="6"/>
  <c r="AI141" i="6"/>
  <c r="AG57" i="1"/>
  <c r="AY58" i="1"/>
  <c r="AP56" i="1"/>
  <c r="K142" i="4"/>
  <c r="Z142" i="4"/>
  <c r="T142" i="4"/>
  <c r="U142" i="4"/>
  <c r="S142" i="4"/>
  <c r="X142" i="4"/>
  <c r="Y142" i="4"/>
  <c r="W142" i="4"/>
  <c r="AB142" i="4"/>
  <c r="V142" i="4"/>
  <c r="AA142" i="4"/>
  <c r="L148" i="8"/>
  <c r="Z149" i="8"/>
  <c r="V149" i="8"/>
  <c r="AA149" i="8"/>
  <c r="X149" i="8"/>
  <c r="S149" i="8"/>
  <c r="K149" i="8"/>
  <c r="Y149" i="8"/>
  <c r="T149" i="8"/>
  <c r="W149" i="8"/>
  <c r="U149" i="8"/>
  <c r="AB149" i="8"/>
  <c r="AE57" i="1"/>
  <c r="AX58" i="1"/>
  <c r="AM56" i="1"/>
  <c r="AD57" i="1"/>
  <c r="AF57" i="1"/>
  <c r="AW58" i="1"/>
  <c r="AV58" i="1"/>
  <c r="AO56" i="1"/>
  <c r="AT58" i="1"/>
  <c r="AC57" i="1"/>
  <c r="AU58" i="1"/>
  <c r="AL56" i="1"/>
  <c r="AN56" i="1"/>
  <c r="AB57" i="1"/>
  <c r="AK56" i="1"/>
  <c r="L142" i="4" l="1"/>
  <c r="AC142" i="4"/>
  <c r="H143" i="4"/>
  <c r="O143" i="4" s="1"/>
  <c r="AQ143" i="4"/>
  <c r="G144" i="4"/>
  <c r="F144" i="4"/>
  <c r="AC149" i="8"/>
  <c r="R148" i="8"/>
  <c r="AM147" i="8"/>
  <c r="AI147" i="8"/>
  <c r="AE147" i="8"/>
  <c r="AO147" i="8"/>
  <c r="AJ147" i="8"/>
  <c r="AN147" i="8"/>
  <c r="AH147" i="8"/>
  <c r="AL147" i="8"/>
  <c r="AG147" i="8"/>
  <c r="AF147" i="8"/>
  <c r="AK147" i="8"/>
  <c r="AQ151" i="8"/>
  <c r="H151" i="8"/>
  <c r="O151" i="8" s="1"/>
  <c r="F152" i="8"/>
  <c r="G154" i="8"/>
  <c r="Z145" i="6"/>
  <c r="V145" i="6"/>
  <c r="K145" i="6"/>
  <c r="L145" i="6" s="1"/>
  <c r="Y145" i="6"/>
  <c r="U145" i="6"/>
  <c r="AA145" i="6"/>
  <c r="W145" i="6"/>
  <c r="S145" i="6"/>
  <c r="X145" i="6"/>
  <c r="T145" i="6"/>
  <c r="AB145" i="6"/>
  <c r="H146" i="6"/>
  <c r="O146" i="6" s="1"/>
  <c r="AQ146" i="6"/>
  <c r="F147" i="6"/>
  <c r="G149" i="6"/>
  <c r="AC144" i="6"/>
  <c r="R143" i="6"/>
  <c r="AM142" i="6"/>
  <c r="AI142" i="6"/>
  <c r="AE142" i="6"/>
  <c r="AL142" i="6"/>
  <c r="AH142" i="6"/>
  <c r="AO142" i="6"/>
  <c r="AG142" i="6"/>
  <c r="AN142" i="6"/>
  <c r="AF142" i="6"/>
  <c r="AJ142" i="6"/>
  <c r="AK142" i="6"/>
  <c r="AG58" i="1"/>
  <c r="AY59" i="1"/>
  <c r="AP57" i="1"/>
  <c r="U143" i="4"/>
  <c r="S143" i="4"/>
  <c r="X143" i="4"/>
  <c r="Y143" i="4"/>
  <c r="W143" i="4"/>
  <c r="AB143" i="4"/>
  <c r="V143" i="4"/>
  <c r="AA143" i="4"/>
  <c r="K143" i="4"/>
  <c r="Z143" i="4"/>
  <c r="T143" i="4"/>
  <c r="L149" i="8"/>
  <c r="Z150" i="8"/>
  <c r="AB150" i="8"/>
  <c r="X150" i="8"/>
  <c r="Y150" i="8"/>
  <c r="T150" i="8"/>
  <c r="U150" i="8"/>
  <c r="V150" i="8"/>
  <c r="W150" i="8"/>
  <c r="AA150" i="8"/>
  <c r="S150" i="8"/>
  <c r="K150" i="8"/>
  <c r="AB58" i="1"/>
  <c r="AU59" i="1"/>
  <c r="AN57" i="1"/>
  <c r="AD58" i="1"/>
  <c r="AW59" i="1"/>
  <c r="AE58" i="1"/>
  <c r="AV59" i="1"/>
  <c r="AX59" i="1"/>
  <c r="AO57" i="1"/>
  <c r="AF58" i="1"/>
  <c r="AT59" i="1"/>
  <c r="AM57" i="1"/>
  <c r="AK57" i="1"/>
  <c r="AC58" i="1"/>
  <c r="AL57" i="1"/>
  <c r="AC143" i="4" l="1"/>
  <c r="L143" i="4"/>
  <c r="AQ144" i="4"/>
  <c r="H144" i="4"/>
  <c r="O144" i="4" s="1"/>
  <c r="G145" i="4"/>
  <c r="F145" i="4"/>
  <c r="AN148" i="8"/>
  <c r="AJ148" i="8"/>
  <c r="AF148" i="8"/>
  <c r="AM148" i="8"/>
  <c r="AI148" i="8"/>
  <c r="AE148" i="8"/>
  <c r="AO148" i="8"/>
  <c r="AK148" i="8"/>
  <c r="AG148" i="8"/>
  <c r="AL148" i="8"/>
  <c r="AH148" i="8"/>
  <c r="G155" i="8"/>
  <c r="R149" i="8"/>
  <c r="AC150" i="8"/>
  <c r="H152" i="8"/>
  <c r="O152" i="8" s="1"/>
  <c r="AQ152" i="8"/>
  <c r="F153" i="8"/>
  <c r="AA146" i="6"/>
  <c r="W146" i="6"/>
  <c r="S146" i="6"/>
  <c r="Z146" i="6"/>
  <c r="V146" i="6"/>
  <c r="K146" i="6"/>
  <c r="L146" i="6" s="1"/>
  <c r="AB146" i="6"/>
  <c r="X146" i="6"/>
  <c r="T146" i="6"/>
  <c r="Y146" i="6"/>
  <c r="U146" i="6"/>
  <c r="AO143" i="6"/>
  <c r="AK143" i="6"/>
  <c r="AG143" i="6"/>
  <c r="AN143" i="6"/>
  <c r="AJ143" i="6"/>
  <c r="AF143" i="6"/>
  <c r="AI143" i="6"/>
  <c r="AH143" i="6"/>
  <c r="AL143" i="6"/>
  <c r="AE143" i="6"/>
  <c r="AM143" i="6"/>
  <c r="AQ147" i="6"/>
  <c r="H147" i="6"/>
  <c r="O147" i="6" s="1"/>
  <c r="F148" i="6"/>
  <c r="R144" i="6"/>
  <c r="AC145" i="6"/>
  <c r="G150" i="6"/>
  <c r="AG59" i="1"/>
  <c r="AP58" i="1"/>
  <c r="AY60" i="1"/>
  <c r="K144" i="4"/>
  <c r="Z144" i="4"/>
  <c r="T144" i="4"/>
  <c r="U144" i="4"/>
  <c r="S144" i="4"/>
  <c r="X144" i="4"/>
  <c r="Y144" i="4"/>
  <c r="W144" i="4"/>
  <c r="AB144" i="4"/>
  <c r="V144" i="4"/>
  <c r="AA144" i="4"/>
  <c r="L150" i="8"/>
  <c r="V151" i="8"/>
  <c r="K151" i="8"/>
  <c r="S151" i="8"/>
  <c r="Y151" i="8"/>
  <c r="AA151" i="8"/>
  <c r="T151" i="8"/>
  <c r="W151" i="8"/>
  <c r="U151" i="8"/>
  <c r="AB151" i="8"/>
  <c r="X151" i="8"/>
  <c r="Z151" i="8"/>
  <c r="AD59" i="1"/>
  <c r="AV60" i="1"/>
  <c r="AK58" i="1"/>
  <c r="AO58" i="1"/>
  <c r="AU60" i="1"/>
  <c r="AN58" i="1"/>
  <c r="AE59" i="1"/>
  <c r="AF59" i="1"/>
  <c r="AX60" i="1"/>
  <c r="AL58" i="1"/>
  <c r="AM58" i="1"/>
  <c r="AB59" i="1"/>
  <c r="AT60" i="1"/>
  <c r="AW60" i="1"/>
  <c r="AC59" i="1"/>
  <c r="AC144" i="4" l="1"/>
  <c r="L144" i="4"/>
  <c r="H145" i="4"/>
  <c r="O145" i="4" s="1"/>
  <c r="AQ145" i="4"/>
  <c r="G146" i="4"/>
  <c r="F146" i="4"/>
  <c r="AC151" i="8"/>
  <c r="R150" i="8"/>
  <c r="G156" i="8"/>
  <c r="AQ153" i="8"/>
  <c r="H153" i="8"/>
  <c r="O153" i="8" s="1"/>
  <c r="F154" i="8"/>
  <c r="AL149" i="8"/>
  <c r="AH149" i="8"/>
  <c r="AO149" i="8"/>
  <c r="AK149" i="8"/>
  <c r="AG149" i="8"/>
  <c r="AM149" i="8"/>
  <c r="AI149" i="8"/>
  <c r="AE149" i="8"/>
  <c r="AN149" i="8"/>
  <c r="AJ149" i="8"/>
  <c r="AF149" i="8"/>
  <c r="AB147" i="6"/>
  <c r="X147" i="6"/>
  <c r="T147" i="6"/>
  <c r="AA147" i="6"/>
  <c r="W147" i="6"/>
  <c r="S147" i="6"/>
  <c r="Y147" i="6"/>
  <c r="U147" i="6"/>
  <c r="K147" i="6"/>
  <c r="L147" i="6" s="1"/>
  <c r="Z147" i="6"/>
  <c r="V147" i="6"/>
  <c r="AM144" i="6"/>
  <c r="AI144" i="6"/>
  <c r="AE144" i="6"/>
  <c r="AL144" i="6"/>
  <c r="AH144" i="6"/>
  <c r="AK144" i="6"/>
  <c r="AJ144" i="6"/>
  <c r="AN144" i="6"/>
  <c r="AO144" i="6"/>
  <c r="AF144" i="6"/>
  <c r="AG144" i="6"/>
  <c r="AC146" i="6"/>
  <c r="R145" i="6"/>
  <c r="G151" i="6"/>
  <c r="H148" i="6"/>
  <c r="O148" i="6" s="1"/>
  <c r="AQ148" i="6"/>
  <c r="F149" i="6"/>
  <c r="AG60" i="1"/>
  <c r="AY61" i="1"/>
  <c r="AP59" i="1"/>
  <c r="U145" i="4"/>
  <c r="S145" i="4"/>
  <c r="X145" i="4"/>
  <c r="Y145" i="4"/>
  <c r="W145" i="4"/>
  <c r="AB145" i="4"/>
  <c r="V145" i="4"/>
  <c r="AA145" i="4"/>
  <c r="K145" i="4"/>
  <c r="Z145" i="4"/>
  <c r="T145" i="4"/>
  <c r="L151" i="8"/>
  <c r="U152" i="8"/>
  <c r="W152" i="8"/>
  <c r="V152" i="8"/>
  <c r="Y152" i="8"/>
  <c r="AA152" i="8"/>
  <c r="S152" i="8"/>
  <c r="K152" i="8"/>
  <c r="Z152" i="8"/>
  <c r="AB152" i="8"/>
  <c r="X152" i="8"/>
  <c r="T152" i="8"/>
  <c r="AB60" i="1"/>
  <c r="AV61" i="1"/>
  <c r="AM59" i="1"/>
  <c r="AD60" i="1"/>
  <c r="AF60" i="1"/>
  <c r="AX61" i="1"/>
  <c r="AU61" i="1"/>
  <c r="AN59" i="1"/>
  <c r="AT61" i="1"/>
  <c r="AC60" i="1"/>
  <c r="AW61" i="1"/>
  <c r="AO59" i="1"/>
  <c r="AL59" i="1"/>
  <c r="AE60" i="1"/>
  <c r="AK59" i="1"/>
  <c r="AC145" i="4" l="1"/>
  <c r="L145" i="4"/>
  <c r="H146" i="4"/>
  <c r="O146" i="4" s="1"/>
  <c r="AQ146" i="4"/>
  <c r="G147" i="4"/>
  <c r="F147" i="4"/>
  <c r="H154" i="8"/>
  <c r="O154" i="8" s="1"/>
  <c r="AQ154" i="8"/>
  <c r="F155" i="8"/>
  <c r="G157" i="8"/>
  <c r="R151" i="8"/>
  <c r="AC152" i="8"/>
  <c r="AN150" i="8"/>
  <c r="AJ150" i="8"/>
  <c r="AF150" i="8"/>
  <c r="AM150" i="8"/>
  <c r="AI150" i="8"/>
  <c r="AE150" i="8"/>
  <c r="AO150" i="8"/>
  <c r="AK150" i="8"/>
  <c r="AG150" i="8"/>
  <c r="AL150" i="8"/>
  <c r="AH150" i="8"/>
  <c r="Y148" i="6"/>
  <c r="U148" i="6"/>
  <c r="AB148" i="6"/>
  <c r="X148" i="6"/>
  <c r="T148" i="6"/>
  <c r="Z148" i="6"/>
  <c r="V148" i="6"/>
  <c r="K148" i="6"/>
  <c r="L148" i="6" s="1"/>
  <c r="W148" i="6"/>
  <c r="S148" i="6"/>
  <c r="AA148" i="6"/>
  <c r="G152" i="6"/>
  <c r="H149" i="6"/>
  <c r="O149" i="6" s="1"/>
  <c r="AQ149" i="6"/>
  <c r="F150" i="6"/>
  <c r="R146" i="6"/>
  <c r="AC147" i="6"/>
  <c r="AO145" i="6"/>
  <c r="AK145" i="6"/>
  <c r="AG145" i="6"/>
  <c r="AN145" i="6"/>
  <c r="AJ145" i="6"/>
  <c r="AF145" i="6"/>
  <c r="AM145" i="6"/>
  <c r="AE145" i="6"/>
  <c r="AL145" i="6"/>
  <c r="AI145" i="6"/>
  <c r="AH145" i="6"/>
  <c r="AG61" i="1"/>
  <c r="AP60" i="1"/>
  <c r="AY62" i="1"/>
  <c r="K146" i="4"/>
  <c r="S146" i="4"/>
  <c r="T146" i="4"/>
  <c r="V146" i="4"/>
  <c r="Y146" i="4"/>
  <c r="X146" i="4"/>
  <c r="AA146" i="4"/>
  <c r="U146" i="4"/>
  <c r="AB146" i="4"/>
  <c r="W146" i="4"/>
  <c r="Z146" i="4"/>
  <c r="L152" i="8"/>
  <c r="S153" i="8"/>
  <c r="K153" i="8"/>
  <c r="AA153" i="8"/>
  <c r="AB153" i="8"/>
  <c r="V153" i="8"/>
  <c r="Y153" i="8"/>
  <c r="U153" i="8"/>
  <c r="W153" i="8"/>
  <c r="X153" i="8"/>
  <c r="T153" i="8"/>
  <c r="Z153" i="8"/>
  <c r="AB61" i="1"/>
  <c r="AV62" i="1"/>
  <c r="AN60" i="1"/>
  <c r="AD61" i="1"/>
  <c r="AL60" i="1"/>
  <c r="AE61" i="1"/>
  <c r="AU62" i="1"/>
  <c r="AT62" i="1"/>
  <c r="AO60" i="1"/>
  <c r="AF61" i="1"/>
  <c r="AW62" i="1"/>
  <c r="AM60" i="1"/>
  <c r="AK60" i="1"/>
  <c r="AC61" i="1"/>
  <c r="AX62" i="1"/>
  <c r="L146" i="4" l="1"/>
  <c r="AC146" i="4"/>
  <c r="H147" i="4"/>
  <c r="O147" i="4" s="1"/>
  <c r="AQ147" i="4"/>
  <c r="G148" i="4"/>
  <c r="F148" i="4"/>
  <c r="AL151" i="8"/>
  <c r="AH151" i="8"/>
  <c r="AO151" i="8"/>
  <c r="AK151" i="8"/>
  <c r="AG151" i="8"/>
  <c r="AM151" i="8"/>
  <c r="AI151" i="8"/>
  <c r="AE151" i="8"/>
  <c r="AF151" i="8"/>
  <c r="AN151" i="8"/>
  <c r="AJ151" i="8"/>
  <c r="H155" i="8"/>
  <c r="O155" i="8" s="1"/>
  <c r="AQ155" i="8"/>
  <c r="F156" i="8"/>
  <c r="AC153" i="8"/>
  <c r="R152" i="8"/>
  <c r="G158" i="8"/>
  <c r="Z149" i="6"/>
  <c r="V149" i="6"/>
  <c r="K149" i="6"/>
  <c r="L149" i="6" s="1"/>
  <c r="Y149" i="6"/>
  <c r="U149" i="6"/>
  <c r="AA149" i="6"/>
  <c r="W149" i="6"/>
  <c r="S149" i="6"/>
  <c r="AB149" i="6"/>
  <c r="X149" i="6"/>
  <c r="T149" i="6"/>
  <c r="AC148" i="6"/>
  <c r="R147" i="6"/>
  <c r="AM146" i="6"/>
  <c r="AI146" i="6"/>
  <c r="AE146" i="6"/>
  <c r="AL146" i="6"/>
  <c r="AH146" i="6"/>
  <c r="AO146" i="6"/>
  <c r="AG146" i="6"/>
  <c r="AN146" i="6"/>
  <c r="AF146" i="6"/>
  <c r="AJ146" i="6"/>
  <c r="AK146" i="6"/>
  <c r="H150" i="6"/>
  <c r="O150" i="6" s="1"/>
  <c r="AQ150" i="6"/>
  <c r="F151" i="6"/>
  <c r="G153" i="6"/>
  <c r="AG62" i="1"/>
  <c r="AY63" i="1"/>
  <c r="AP61" i="1"/>
  <c r="Z147" i="4"/>
  <c r="W147" i="4"/>
  <c r="X147" i="4"/>
  <c r="K147" i="4"/>
  <c r="S147" i="4"/>
  <c r="AB147" i="4"/>
  <c r="V147" i="4"/>
  <c r="Y147" i="4"/>
  <c r="U147" i="4"/>
  <c r="AA147" i="4"/>
  <c r="T147" i="4"/>
  <c r="L153" i="8"/>
  <c r="K154" i="8"/>
  <c r="U154" i="8"/>
  <c r="Y154" i="8"/>
  <c r="S154" i="8"/>
  <c r="T154" i="8"/>
  <c r="AA154" i="8"/>
  <c r="W154" i="8"/>
  <c r="Z154" i="8"/>
  <c r="X154" i="8"/>
  <c r="AB154" i="8"/>
  <c r="V154" i="8"/>
  <c r="AB62" i="1"/>
  <c r="AV63" i="1"/>
  <c r="AN61" i="1"/>
  <c r="AM61" i="1"/>
  <c r="AO61" i="1"/>
  <c r="AC62" i="1"/>
  <c r="AE62" i="1"/>
  <c r="AT63" i="1"/>
  <c r="AK61" i="1"/>
  <c r="AW63" i="1"/>
  <c r="AF62" i="1"/>
  <c r="AU63" i="1"/>
  <c r="AX63" i="1"/>
  <c r="AD62" i="1"/>
  <c r="AL61" i="1"/>
  <c r="AC147" i="4" l="1"/>
  <c r="L147" i="4"/>
  <c r="AQ148" i="4"/>
  <c r="H148" i="4"/>
  <c r="O148" i="4" s="1"/>
  <c r="G149" i="4"/>
  <c r="F149" i="4"/>
  <c r="G159" i="8"/>
  <c r="AQ156" i="8"/>
  <c r="H156" i="8"/>
  <c r="O156" i="8" s="1"/>
  <c r="F157" i="8"/>
  <c r="AC154" i="8"/>
  <c r="R153" i="8"/>
  <c r="AN152" i="8"/>
  <c r="AJ152" i="8"/>
  <c r="AF152" i="8"/>
  <c r="AM152" i="8"/>
  <c r="AI152" i="8"/>
  <c r="AE152" i="8"/>
  <c r="AO152" i="8"/>
  <c r="AK152" i="8"/>
  <c r="AG152" i="8"/>
  <c r="AH152" i="8"/>
  <c r="AL152" i="8"/>
  <c r="AA150" i="6"/>
  <c r="W150" i="6"/>
  <c r="S150" i="6"/>
  <c r="Z150" i="6"/>
  <c r="V150" i="6"/>
  <c r="K150" i="6"/>
  <c r="L150" i="6" s="1"/>
  <c r="AB150" i="6"/>
  <c r="X150" i="6"/>
  <c r="T150" i="6"/>
  <c r="Y150" i="6"/>
  <c r="U150" i="6"/>
  <c r="AQ151" i="6"/>
  <c r="H151" i="6"/>
  <c r="O151" i="6" s="1"/>
  <c r="F152" i="6"/>
  <c r="AO147" i="6"/>
  <c r="AK147" i="6"/>
  <c r="AG147" i="6"/>
  <c r="AN147" i="6"/>
  <c r="AJ147" i="6"/>
  <c r="AF147" i="6"/>
  <c r="AI147" i="6"/>
  <c r="AH147" i="6"/>
  <c r="AM147" i="6"/>
  <c r="AL147" i="6"/>
  <c r="AE147" i="6"/>
  <c r="G154" i="6"/>
  <c r="R148" i="6"/>
  <c r="AC149" i="6"/>
  <c r="AG63" i="1"/>
  <c r="AY64" i="1"/>
  <c r="AP62" i="1"/>
  <c r="S148" i="4"/>
  <c r="K148" i="4"/>
  <c r="T148" i="4"/>
  <c r="Y148" i="4"/>
  <c r="V148" i="4"/>
  <c r="X148" i="4"/>
  <c r="U148" i="4"/>
  <c r="AA148" i="4"/>
  <c r="AB148" i="4"/>
  <c r="Z148" i="4"/>
  <c r="W148" i="4"/>
  <c r="L154" i="8"/>
  <c r="Y155" i="8"/>
  <c r="S155" i="8"/>
  <c r="W155" i="8"/>
  <c r="T155" i="8"/>
  <c r="AA155" i="8"/>
  <c r="U155" i="8"/>
  <c r="Z155" i="8"/>
  <c r="AB155" i="8"/>
  <c r="V155" i="8"/>
  <c r="X155" i="8"/>
  <c r="K155" i="8"/>
  <c r="AB63" i="1"/>
  <c r="AX64" i="1"/>
  <c r="AM62" i="1"/>
  <c r="AT64" i="1"/>
  <c r="AC63" i="1"/>
  <c r="AV64" i="1"/>
  <c r="AU64" i="1"/>
  <c r="AK62" i="1"/>
  <c r="AO62" i="1"/>
  <c r="AE63" i="1"/>
  <c r="AF63" i="1"/>
  <c r="AW64" i="1"/>
  <c r="AN62" i="1"/>
  <c r="AD63" i="1"/>
  <c r="AL62" i="1"/>
  <c r="AC148" i="4" l="1"/>
  <c r="L148" i="4"/>
  <c r="H149" i="4"/>
  <c r="O149" i="4" s="1"/>
  <c r="AQ149" i="4"/>
  <c r="G150" i="4"/>
  <c r="F150" i="4"/>
  <c r="AL153" i="8"/>
  <c r="AH153" i="8"/>
  <c r="AO153" i="8"/>
  <c r="AK153" i="8"/>
  <c r="AG153" i="8"/>
  <c r="AM153" i="8"/>
  <c r="AI153" i="8"/>
  <c r="AE153" i="8"/>
  <c r="AJ153" i="8"/>
  <c r="AF153" i="8"/>
  <c r="AN153" i="8"/>
  <c r="H157" i="8"/>
  <c r="O157" i="8" s="1"/>
  <c r="AQ157" i="8"/>
  <c r="F158" i="8"/>
  <c r="G160" i="8"/>
  <c r="AC155" i="8"/>
  <c r="R154" i="8"/>
  <c r="AB151" i="6"/>
  <c r="X151" i="6"/>
  <c r="T151" i="6"/>
  <c r="AA151" i="6"/>
  <c r="W151" i="6"/>
  <c r="S151" i="6"/>
  <c r="Y151" i="6"/>
  <c r="U151" i="6"/>
  <c r="V151" i="6"/>
  <c r="K151" i="6"/>
  <c r="L151" i="6" s="1"/>
  <c r="Z151" i="6"/>
  <c r="G155" i="6"/>
  <c r="H152" i="6"/>
  <c r="O152" i="6" s="1"/>
  <c r="AQ152" i="6"/>
  <c r="F153" i="6"/>
  <c r="AC150" i="6"/>
  <c r="R149" i="6"/>
  <c r="AM148" i="6"/>
  <c r="AI148" i="6"/>
  <c r="AE148" i="6"/>
  <c r="AL148" i="6"/>
  <c r="AH148" i="6"/>
  <c r="AK148" i="6"/>
  <c r="AJ148" i="6"/>
  <c r="AF148" i="6"/>
  <c r="AG148" i="6"/>
  <c r="AN148" i="6"/>
  <c r="AO148" i="6"/>
  <c r="AG64" i="1"/>
  <c r="AP63" i="1"/>
  <c r="AY65" i="1"/>
  <c r="S149" i="4"/>
  <c r="K149" i="4"/>
  <c r="X149" i="4"/>
  <c r="Y149" i="4"/>
  <c r="V149" i="4"/>
  <c r="AB149" i="4"/>
  <c r="U149" i="4"/>
  <c r="AA149" i="4"/>
  <c r="W149" i="4"/>
  <c r="Z149" i="4"/>
  <c r="T149" i="4"/>
  <c r="L155" i="8"/>
  <c r="U156" i="8"/>
  <c r="AA156" i="8"/>
  <c r="Z156" i="8"/>
  <c r="S156" i="8"/>
  <c r="V156" i="8"/>
  <c r="X156" i="8"/>
  <c r="T156" i="8"/>
  <c r="Y156" i="8"/>
  <c r="AB156" i="8"/>
  <c r="K156" i="8"/>
  <c r="W156" i="8"/>
  <c r="AF64" i="1"/>
  <c r="AW65" i="1"/>
  <c r="AN63" i="1"/>
  <c r="AT65" i="1"/>
  <c r="AC64" i="1"/>
  <c r="AE64" i="1"/>
  <c r="AV65" i="1"/>
  <c r="AO63" i="1"/>
  <c r="AD64" i="1"/>
  <c r="AM63" i="1"/>
  <c r="AB64" i="1"/>
  <c r="AX65" i="1"/>
  <c r="AK63" i="1"/>
  <c r="AL63" i="1"/>
  <c r="AU65" i="1"/>
  <c r="L149" i="4" l="1"/>
  <c r="AC149" i="4"/>
  <c r="H150" i="4"/>
  <c r="O150" i="4" s="1"/>
  <c r="AQ150" i="4"/>
  <c r="G151" i="4"/>
  <c r="F151" i="4"/>
  <c r="R155" i="8"/>
  <c r="AC156" i="8"/>
  <c r="G161" i="8"/>
  <c r="AQ158" i="8"/>
  <c r="H158" i="8"/>
  <c r="O158" i="8" s="1"/>
  <c r="F159" i="8"/>
  <c r="AO154" i="8"/>
  <c r="AK154" i="8"/>
  <c r="AG154" i="8"/>
  <c r="AM154" i="8"/>
  <c r="AH154" i="8"/>
  <c r="AL154" i="8"/>
  <c r="AF154" i="8"/>
  <c r="AN154" i="8"/>
  <c r="AI154" i="8"/>
  <c r="AJ154" i="8"/>
  <c r="AE154" i="8"/>
  <c r="Y152" i="6"/>
  <c r="U152" i="6"/>
  <c r="AB152" i="6"/>
  <c r="X152" i="6"/>
  <c r="T152" i="6"/>
  <c r="Z152" i="6"/>
  <c r="V152" i="6"/>
  <c r="K152" i="6"/>
  <c r="L152" i="6" s="1"/>
  <c r="AA152" i="6"/>
  <c r="W152" i="6"/>
  <c r="S152" i="6"/>
  <c r="AO149" i="6"/>
  <c r="AK149" i="6"/>
  <c r="AG149" i="6"/>
  <c r="AN149" i="6"/>
  <c r="AJ149" i="6"/>
  <c r="AF149" i="6"/>
  <c r="AM149" i="6"/>
  <c r="AE149" i="6"/>
  <c r="AL149" i="6"/>
  <c r="AH149" i="6"/>
  <c r="AI149" i="6"/>
  <c r="R150" i="6"/>
  <c r="AC151" i="6"/>
  <c r="G156" i="6"/>
  <c r="H153" i="6"/>
  <c r="O153" i="6" s="1"/>
  <c r="AQ153" i="6"/>
  <c r="F154" i="6"/>
  <c r="AG65" i="1"/>
  <c r="AP64" i="1"/>
  <c r="K150" i="4"/>
  <c r="S150" i="4"/>
  <c r="T150" i="4"/>
  <c r="V150" i="4"/>
  <c r="Y150" i="4"/>
  <c r="X150" i="4"/>
  <c r="AA150" i="4"/>
  <c r="U150" i="4"/>
  <c r="AB150" i="4"/>
  <c r="W150" i="4"/>
  <c r="Z150" i="4"/>
  <c r="L156" i="8"/>
  <c r="V157" i="8"/>
  <c r="Y157" i="8"/>
  <c r="U157" i="8"/>
  <c r="T157" i="8"/>
  <c r="Z157" i="8"/>
  <c r="AB157" i="8"/>
  <c r="S157" i="8"/>
  <c r="W157" i="8"/>
  <c r="AA157" i="8"/>
  <c r="X157" i="8"/>
  <c r="K157" i="8"/>
  <c r="AC65" i="1"/>
  <c r="AE65" i="1"/>
  <c r="AM64" i="1"/>
  <c r="AB65" i="1"/>
  <c r="AL64" i="1"/>
  <c r="AN64" i="1"/>
  <c r="AD65" i="1"/>
  <c r="AF65" i="1"/>
  <c r="AO64" i="1"/>
  <c r="AK64" i="1"/>
  <c r="AC150" i="4" l="1"/>
  <c r="L150" i="4"/>
  <c r="AQ151" i="4"/>
  <c r="H151" i="4"/>
  <c r="O151" i="4" s="1"/>
  <c r="G152" i="4"/>
  <c r="F152" i="4"/>
  <c r="AC157" i="8"/>
  <c r="R156" i="8"/>
  <c r="H159" i="8"/>
  <c r="O159" i="8" s="1"/>
  <c r="AQ159" i="8"/>
  <c r="F160" i="8"/>
  <c r="G162" i="8"/>
  <c r="AM155" i="8"/>
  <c r="AI155" i="8"/>
  <c r="AE155" i="8"/>
  <c r="AO155" i="8"/>
  <c r="AJ155" i="8"/>
  <c r="AN155" i="8"/>
  <c r="AH155" i="8"/>
  <c r="AK155" i="8"/>
  <c r="AF155" i="8"/>
  <c r="AG155" i="8"/>
  <c r="AL155" i="8"/>
  <c r="Z153" i="6"/>
  <c r="V153" i="6"/>
  <c r="K153" i="6"/>
  <c r="L153" i="6" s="1"/>
  <c r="Y153" i="6"/>
  <c r="U153" i="6"/>
  <c r="AA153" i="6"/>
  <c r="W153" i="6"/>
  <c r="S153" i="6"/>
  <c r="AB153" i="6"/>
  <c r="X153" i="6"/>
  <c r="T153" i="6"/>
  <c r="AM150" i="6"/>
  <c r="AI150" i="6"/>
  <c r="AE150" i="6"/>
  <c r="AL150" i="6"/>
  <c r="AH150" i="6"/>
  <c r="AO150" i="6"/>
  <c r="AG150" i="6"/>
  <c r="AN150" i="6"/>
  <c r="AF150" i="6"/>
  <c r="AJ150" i="6"/>
  <c r="AK150" i="6"/>
  <c r="G157" i="6"/>
  <c r="H154" i="6"/>
  <c r="O154" i="6" s="1"/>
  <c r="AQ154" i="6"/>
  <c r="F155" i="6"/>
  <c r="AC152" i="6"/>
  <c r="R151" i="6"/>
  <c r="AP65" i="1"/>
  <c r="U151" i="4"/>
  <c r="AA151" i="4"/>
  <c r="T151" i="4"/>
  <c r="Z151" i="4"/>
  <c r="W151" i="4"/>
  <c r="X151" i="4"/>
  <c r="K151" i="4"/>
  <c r="S151" i="4"/>
  <c r="AB151" i="4"/>
  <c r="V151" i="4"/>
  <c r="Y151" i="4"/>
  <c r="L157" i="8"/>
  <c r="AB158" i="8"/>
  <c r="T158" i="8"/>
  <c r="X158" i="8"/>
  <c r="Y158" i="8"/>
  <c r="S158" i="8"/>
  <c r="Z158" i="8"/>
  <c r="U158" i="8"/>
  <c r="K158" i="8"/>
  <c r="V158" i="8"/>
  <c r="W158" i="8"/>
  <c r="AA158" i="8"/>
  <c r="AL65" i="1"/>
  <c r="AN65" i="1"/>
  <c r="AO65" i="1"/>
  <c r="AK65" i="1"/>
  <c r="AM65" i="1"/>
  <c r="L151" i="4" l="1"/>
  <c r="AC151" i="4"/>
  <c r="AQ152" i="4"/>
  <c r="H152" i="4"/>
  <c r="O152" i="4" s="1"/>
  <c r="G153" i="4"/>
  <c r="F153" i="4"/>
  <c r="G163" i="8"/>
  <c r="AQ160" i="8"/>
  <c r="H160" i="8"/>
  <c r="O160" i="8" s="1"/>
  <c r="F161" i="8"/>
  <c r="AO156" i="8"/>
  <c r="AK156" i="8"/>
  <c r="AG156" i="8"/>
  <c r="AL156" i="8"/>
  <c r="AF156" i="8"/>
  <c r="AJ156" i="8"/>
  <c r="AE156" i="8"/>
  <c r="AM156" i="8"/>
  <c r="AH156" i="8"/>
  <c r="AN156" i="8"/>
  <c r="AI156" i="8"/>
  <c r="R157" i="8"/>
  <c r="AC158" i="8"/>
  <c r="AA154" i="6"/>
  <c r="W154" i="6"/>
  <c r="S154" i="6"/>
  <c r="Z154" i="6"/>
  <c r="V154" i="6"/>
  <c r="K154" i="6"/>
  <c r="L154" i="6" s="1"/>
  <c r="AB154" i="6"/>
  <c r="X154" i="6"/>
  <c r="T154" i="6"/>
  <c r="U154" i="6"/>
  <c r="Y154" i="6"/>
  <c r="G158" i="6"/>
  <c r="AQ155" i="6"/>
  <c r="H155" i="6"/>
  <c r="O155" i="6" s="1"/>
  <c r="F156" i="6"/>
  <c r="R152" i="6"/>
  <c r="AC153" i="6"/>
  <c r="AO151" i="6"/>
  <c r="AK151" i="6"/>
  <c r="AG151" i="6"/>
  <c r="AN151" i="6"/>
  <c r="AJ151" i="6"/>
  <c r="AF151" i="6"/>
  <c r="AI151" i="6"/>
  <c r="AH151" i="6"/>
  <c r="AL151" i="6"/>
  <c r="AE151" i="6"/>
  <c r="AM151" i="6"/>
  <c r="Y152" i="4"/>
  <c r="V152" i="4"/>
  <c r="X152" i="4"/>
  <c r="U152" i="4"/>
  <c r="AA152" i="4"/>
  <c r="AB152" i="4"/>
  <c r="Z152" i="4"/>
  <c r="W152" i="4"/>
  <c r="S152" i="4"/>
  <c r="K152" i="4"/>
  <c r="T152" i="4"/>
  <c r="L158" i="8"/>
  <c r="V159" i="8"/>
  <c r="AA159" i="8"/>
  <c r="Z159" i="8"/>
  <c r="Y159" i="8"/>
  <c r="K159" i="8"/>
  <c r="S159" i="8"/>
  <c r="X159" i="8"/>
  <c r="W159" i="8"/>
  <c r="U159" i="8"/>
  <c r="AB159" i="8"/>
  <c r="T159" i="8"/>
  <c r="AC152" i="4" l="1"/>
  <c r="L152" i="4"/>
  <c r="AQ153" i="4"/>
  <c r="H153" i="4"/>
  <c r="O153" i="4" s="1"/>
  <c r="G154" i="4"/>
  <c r="F154" i="4"/>
  <c r="H161" i="8"/>
  <c r="O161" i="8" s="1"/>
  <c r="AQ161" i="8"/>
  <c r="F162" i="8"/>
  <c r="AM157" i="8"/>
  <c r="AI157" i="8"/>
  <c r="AE157" i="8"/>
  <c r="AN157" i="8"/>
  <c r="AH157" i="8"/>
  <c r="AL157" i="8"/>
  <c r="AG157" i="8"/>
  <c r="AO157" i="8"/>
  <c r="AJ157" i="8"/>
  <c r="AK157" i="8"/>
  <c r="AF157" i="8"/>
  <c r="R158" i="8"/>
  <c r="AC159" i="8"/>
  <c r="G164" i="8"/>
  <c r="AB155" i="6"/>
  <c r="X155" i="6"/>
  <c r="T155" i="6"/>
  <c r="AA155" i="6"/>
  <c r="W155" i="6"/>
  <c r="S155" i="6"/>
  <c r="Y155" i="6"/>
  <c r="U155" i="6"/>
  <c r="Z155" i="6"/>
  <c r="V155" i="6"/>
  <c r="K155" i="6"/>
  <c r="L155" i="6" s="1"/>
  <c r="AM152" i="6"/>
  <c r="AI152" i="6"/>
  <c r="AE152" i="6"/>
  <c r="AL152" i="6"/>
  <c r="AH152" i="6"/>
  <c r="AK152" i="6"/>
  <c r="AJ152" i="6"/>
  <c r="AN152" i="6"/>
  <c r="AO152" i="6"/>
  <c r="AG152" i="6"/>
  <c r="AF152" i="6"/>
  <c r="AC154" i="6"/>
  <c r="R153" i="6"/>
  <c r="H156" i="6"/>
  <c r="O156" i="6" s="1"/>
  <c r="AQ156" i="6"/>
  <c r="F157" i="6"/>
  <c r="G159" i="6"/>
  <c r="H2" i="4"/>
  <c r="O2" i="4" s="1"/>
  <c r="S153" i="4"/>
  <c r="K153" i="4"/>
  <c r="X153" i="4"/>
  <c r="Y153" i="4"/>
  <c r="V153" i="4"/>
  <c r="AB153" i="4"/>
  <c r="U153" i="4"/>
  <c r="AA153" i="4"/>
  <c r="W153" i="4"/>
  <c r="Z153" i="4"/>
  <c r="T153" i="4"/>
  <c r="L159" i="8"/>
  <c r="AA160" i="8"/>
  <c r="X160" i="8"/>
  <c r="T160" i="8"/>
  <c r="W160" i="8"/>
  <c r="V160" i="8"/>
  <c r="Y160" i="8"/>
  <c r="S160" i="8"/>
  <c r="U160" i="8"/>
  <c r="K160" i="8"/>
  <c r="Z160" i="8"/>
  <c r="AB160" i="8"/>
  <c r="U2" i="4"/>
  <c r="Y2" i="4"/>
  <c r="AB2" i="4"/>
  <c r="AA2" i="4"/>
  <c r="W2" i="4"/>
  <c r="S2" i="4"/>
  <c r="T2" i="4"/>
  <c r="K2" i="4"/>
  <c r="X2" i="4"/>
  <c r="Z2" i="4"/>
  <c r="V2" i="4"/>
  <c r="AC153" i="4" l="1"/>
  <c r="L153" i="4"/>
  <c r="H154" i="4"/>
  <c r="O154" i="4" s="1"/>
  <c r="AQ154" i="4"/>
  <c r="G155" i="4"/>
  <c r="F155" i="4"/>
  <c r="AC2" i="4"/>
  <c r="R1" i="4"/>
  <c r="M2" i="4"/>
  <c r="G165" i="8"/>
  <c r="H162" i="8"/>
  <c r="O162" i="8" s="1"/>
  <c r="AQ162" i="8"/>
  <c r="F163" i="8"/>
  <c r="AO158" i="8"/>
  <c r="AK158" i="8"/>
  <c r="AG158" i="8"/>
  <c r="AJ158" i="8"/>
  <c r="AE158" i="8"/>
  <c r="AN158" i="8"/>
  <c r="AI158" i="8"/>
  <c r="AL158" i="8"/>
  <c r="AF158" i="8"/>
  <c r="AM158" i="8"/>
  <c r="AH158" i="8"/>
  <c r="R159" i="8"/>
  <c r="AC160" i="8"/>
  <c r="Y156" i="6"/>
  <c r="U156" i="6"/>
  <c r="AB156" i="6"/>
  <c r="X156" i="6"/>
  <c r="T156" i="6"/>
  <c r="Z156" i="6"/>
  <c r="V156" i="6"/>
  <c r="K156" i="6"/>
  <c r="L156" i="6" s="1"/>
  <c r="AA156" i="6"/>
  <c r="W156" i="6"/>
  <c r="S156" i="6"/>
  <c r="AO153" i="6"/>
  <c r="AK153" i="6"/>
  <c r="AG153" i="6"/>
  <c r="AN153" i="6"/>
  <c r="AJ153" i="6"/>
  <c r="AF153" i="6"/>
  <c r="AM153" i="6"/>
  <c r="AE153" i="6"/>
  <c r="AL153" i="6"/>
  <c r="AH153" i="6"/>
  <c r="AI153" i="6"/>
  <c r="H157" i="6"/>
  <c r="O157" i="6" s="1"/>
  <c r="AQ157" i="6"/>
  <c r="F158" i="6"/>
  <c r="G160" i="6"/>
  <c r="R154" i="6"/>
  <c r="AC155" i="6"/>
  <c r="H3" i="4"/>
  <c r="O3" i="4" s="1"/>
  <c r="K154" i="4"/>
  <c r="S154" i="4"/>
  <c r="T154" i="4"/>
  <c r="V154" i="4"/>
  <c r="Y154" i="4"/>
  <c r="X154" i="4"/>
  <c r="AA154" i="4"/>
  <c r="U154" i="4"/>
  <c r="AB154" i="4"/>
  <c r="W154" i="4"/>
  <c r="Z154" i="4"/>
  <c r="L160" i="8"/>
  <c r="Z161" i="8"/>
  <c r="V161" i="8"/>
  <c r="T161" i="8"/>
  <c r="K161" i="8"/>
  <c r="X161" i="8"/>
  <c r="AA161" i="8"/>
  <c r="U161" i="8"/>
  <c r="W161" i="8"/>
  <c r="Y161" i="8"/>
  <c r="S161" i="8"/>
  <c r="AB161" i="8"/>
  <c r="L2" i="4"/>
  <c r="AA3" i="4"/>
  <c r="T3" i="4"/>
  <c r="U3" i="4"/>
  <c r="AB3" i="4"/>
  <c r="Y3" i="4"/>
  <c r="W3" i="4"/>
  <c r="S3" i="4"/>
  <c r="Z3" i="4"/>
  <c r="X3" i="4"/>
  <c r="K3" i="4"/>
  <c r="V3" i="4"/>
  <c r="L154" i="4" l="1"/>
  <c r="AC154" i="4"/>
  <c r="AQ155" i="4"/>
  <c r="H155" i="4"/>
  <c r="O155" i="4" s="1"/>
  <c r="G156" i="4"/>
  <c r="F156" i="4"/>
  <c r="AC3" i="4"/>
  <c r="R2" i="4"/>
  <c r="AO2" i="4" s="1"/>
  <c r="M3" i="4"/>
  <c r="H163" i="8"/>
  <c r="O163" i="8" s="1"/>
  <c r="AQ163" i="8"/>
  <c r="F164" i="8"/>
  <c r="AM159" i="8"/>
  <c r="AI159" i="8"/>
  <c r="AE159" i="8"/>
  <c r="AL159" i="8"/>
  <c r="AG159" i="8"/>
  <c r="AK159" i="8"/>
  <c r="AF159" i="8"/>
  <c r="AN159" i="8"/>
  <c r="AH159" i="8"/>
  <c r="AO159" i="8"/>
  <c r="AJ159" i="8"/>
  <c r="G166" i="8"/>
  <c r="R160" i="8"/>
  <c r="AC161" i="8"/>
  <c r="Z157" i="6"/>
  <c r="V157" i="6"/>
  <c r="K157" i="6"/>
  <c r="L157" i="6" s="1"/>
  <c r="Y157" i="6"/>
  <c r="U157" i="6"/>
  <c r="AA157" i="6"/>
  <c r="W157" i="6"/>
  <c r="S157" i="6"/>
  <c r="T157" i="6"/>
  <c r="AB157" i="6"/>
  <c r="X157" i="6"/>
  <c r="G161" i="6"/>
  <c r="AM154" i="6"/>
  <c r="AI154" i="6"/>
  <c r="AE154" i="6"/>
  <c r="AL154" i="6"/>
  <c r="AH154" i="6"/>
  <c r="AO154" i="6"/>
  <c r="AG154" i="6"/>
  <c r="AN154" i="6"/>
  <c r="AF154" i="6"/>
  <c r="AK154" i="6"/>
  <c r="AJ154" i="6"/>
  <c r="H158" i="6"/>
  <c r="O158" i="6" s="1"/>
  <c r="AQ158" i="6"/>
  <c r="F159" i="6"/>
  <c r="AC156" i="6"/>
  <c r="R155" i="6"/>
  <c r="H4" i="4"/>
  <c r="O4" i="4" s="1"/>
  <c r="Z155" i="4"/>
  <c r="W155" i="4"/>
  <c r="X155" i="4"/>
  <c r="K155" i="4"/>
  <c r="S155" i="4"/>
  <c r="AB155" i="4"/>
  <c r="V155" i="4"/>
  <c r="Y155" i="4"/>
  <c r="U155" i="4"/>
  <c r="AA155" i="4"/>
  <c r="T155" i="4"/>
  <c r="L161" i="8"/>
  <c r="X162" i="8"/>
  <c r="T162" i="8"/>
  <c r="U162" i="8"/>
  <c r="AB162" i="8"/>
  <c r="Z162" i="8"/>
  <c r="V162" i="8"/>
  <c r="Y162" i="8"/>
  <c r="S162" i="8"/>
  <c r="W162" i="8"/>
  <c r="K162" i="8"/>
  <c r="AA162" i="8"/>
  <c r="L3" i="4"/>
  <c r="U4" i="4"/>
  <c r="T4" i="4"/>
  <c r="AB4" i="4"/>
  <c r="W4" i="4"/>
  <c r="V4" i="4"/>
  <c r="S4" i="4"/>
  <c r="AA4" i="4"/>
  <c r="K4" i="4"/>
  <c r="Z4" i="4"/>
  <c r="Y4" i="4"/>
  <c r="X4" i="4"/>
  <c r="AJ2" i="4" l="1"/>
  <c r="L155" i="4"/>
  <c r="AC155" i="4"/>
  <c r="AQ156" i="4"/>
  <c r="H156" i="4"/>
  <c r="O156" i="4" s="1"/>
  <c r="G157" i="4"/>
  <c r="F157" i="4"/>
  <c r="AG2" i="4"/>
  <c r="AF2" i="4"/>
  <c r="AH2" i="4"/>
  <c r="AK2" i="4"/>
  <c r="AE2" i="4"/>
  <c r="AN2" i="4"/>
  <c r="AL2" i="4"/>
  <c r="AM2" i="4"/>
  <c r="AI2" i="4"/>
  <c r="AC4" i="4"/>
  <c r="G167" i="8"/>
  <c r="AQ164" i="8"/>
  <c r="H164" i="8"/>
  <c r="O164" i="8" s="1"/>
  <c r="F165" i="8"/>
  <c r="AO160" i="8"/>
  <c r="AK160" i="8"/>
  <c r="AG160" i="8"/>
  <c r="AN160" i="8"/>
  <c r="AI160" i="8"/>
  <c r="AM160" i="8"/>
  <c r="AH160" i="8"/>
  <c r="AJ160" i="8"/>
  <c r="AE160" i="8"/>
  <c r="AF160" i="8"/>
  <c r="AL160" i="8"/>
  <c r="R161" i="8"/>
  <c r="AC162" i="8"/>
  <c r="AA158" i="6"/>
  <c r="W158" i="6"/>
  <c r="S158" i="6"/>
  <c r="Z158" i="6"/>
  <c r="V158" i="6"/>
  <c r="K158" i="6"/>
  <c r="L158" i="6" s="1"/>
  <c r="AB158" i="6"/>
  <c r="X158" i="6"/>
  <c r="T158" i="6"/>
  <c r="Y158" i="6"/>
  <c r="U158" i="6"/>
  <c r="AQ159" i="6"/>
  <c r="H159" i="6"/>
  <c r="O159" i="6" s="1"/>
  <c r="F160" i="6"/>
  <c r="R156" i="6"/>
  <c r="AC157" i="6"/>
  <c r="AO155" i="6"/>
  <c r="AK155" i="6"/>
  <c r="AG155" i="6"/>
  <c r="AN155" i="6"/>
  <c r="AJ155" i="6"/>
  <c r="AF155" i="6"/>
  <c r="AI155" i="6"/>
  <c r="AH155" i="6"/>
  <c r="AL155" i="6"/>
  <c r="AE155" i="6"/>
  <c r="AM155" i="6"/>
  <c r="G162" i="6"/>
  <c r="M4" i="4"/>
  <c r="R3" i="4"/>
  <c r="AI3" i="4" s="1"/>
  <c r="H5" i="4"/>
  <c r="O5" i="4" s="1"/>
  <c r="Z156" i="4"/>
  <c r="W156" i="4"/>
  <c r="S156" i="4"/>
  <c r="K156" i="4"/>
  <c r="T156" i="4"/>
  <c r="Y156" i="4"/>
  <c r="V156" i="4"/>
  <c r="X156" i="4"/>
  <c r="U156" i="4"/>
  <c r="AA156" i="4"/>
  <c r="AB156" i="4"/>
  <c r="L162" i="8"/>
  <c r="Y163" i="8"/>
  <c r="T163" i="8"/>
  <c r="K163" i="8"/>
  <c r="W163" i="8"/>
  <c r="U163" i="8"/>
  <c r="AA163" i="8"/>
  <c r="V163" i="8"/>
  <c r="Z163" i="8"/>
  <c r="X163" i="8"/>
  <c r="S163" i="8"/>
  <c r="AB163" i="8"/>
  <c r="L4" i="4"/>
  <c r="U5" i="4"/>
  <c r="S5" i="4"/>
  <c r="AB5" i="4"/>
  <c r="V5" i="4"/>
  <c r="W5" i="4"/>
  <c r="Z5" i="4"/>
  <c r="Y5" i="4"/>
  <c r="X5" i="4"/>
  <c r="T5" i="4"/>
  <c r="AA5" i="4"/>
  <c r="K5" i="4"/>
  <c r="AC156" i="4" l="1"/>
  <c r="L156" i="4"/>
  <c r="AQ157" i="4"/>
  <c r="H157" i="4"/>
  <c r="O157" i="4" s="1"/>
  <c r="G158" i="4"/>
  <c r="F158" i="4"/>
  <c r="AC5" i="4"/>
  <c r="AC163" i="8"/>
  <c r="R162" i="8"/>
  <c r="AM161" i="8"/>
  <c r="AI161" i="8"/>
  <c r="AE161" i="8"/>
  <c r="AK161" i="8"/>
  <c r="AF161" i="8"/>
  <c r="AO161" i="8"/>
  <c r="AJ161" i="8"/>
  <c r="AL161" i="8"/>
  <c r="AG161" i="8"/>
  <c r="AN161" i="8"/>
  <c r="AH161" i="8"/>
  <c r="G168" i="8"/>
  <c r="H165" i="8"/>
  <c r="O165" i="8" s="1"/>
  <c r="AQ165" i="8"/>
  <c r="F166" i="8"/>
  <c r="AB159" i="6"/>
  <c r="X159" i="6"/>
  <c r="T159" i="6"/>
  <c r="AA159" i="6"/>
  <c r="W159" i="6"/>
  <c r="S159" i="6"/>
  <c r="Y159" i="6"/>
  <c r="U159" i="6"/>
  <c r="Z159" i="6"/>
  <c r="V159" i="6"/>
  <c r="K159" i="6"/>
  <c r="L159" i="6" s="1"/>
  <c r="G163" i="6"/>
  <c r="AC158" i="6"/>
  <c r="R157" i="6"/>
  <c r="H160" i="6"/>
  <c r="O160" i="6" s="1"/>
  <c r="AQ160" i="6"/>
  <c r="F161" i="6"/>
  <c r="AM156" i="6"/>
  <c r="AI156" i="6"/>
  <c r="AE156" i="6"/>
  <c r="AL156" i="6"/>
  <c r="AH156" i="6"/>
  <c r="AK156" i="6"/>
  <c r="AJ156" i="6"/>
  <c r="AF156" i="6"/>
  <c r="AO156" i="6"/>
  <c r="AG156" i="6"/>
  <c r="AN156" i="6"/>
  <c r="AL3" i="4"/>
  <c r="AE3" i="4"/>
  <c r="AO3" i="4"/>
  <c r="AF3" i="4"/>
  <c r="AM3" i="4"/>
  <c r="AG3" i="4"/>
  <c r="AJ3" i="4"/>
  <c r="AH3" i="4"/>
  <c r="AN3" i="4"/>
  <c r="AK3" i="4"/>
  <c r="M5" i="4"/>
  <c r="R4" i="4"/>
  <c r="AJ4" i="4" s="1"/>
  <c r="H6" i="4"/>
  <c r="O6" i="4" s="1"/>
  <c r="U157" i="4"/>
  <c r="AA157" i="4"/>
  <c r="W157" i="4"/>
  <c r="Z157" i="4"/>
  <c r="T157" i="4"/>
  <c r="S157" i="4"/>
  <c r="K157" i="4"/>
  <c r="X157" i="4"/>
  <c r="Y157" i="4"/>
  <c r="V157" i="4"/>
  <c r="AB157" i="4"/>
  <c r="L163" i="8"/>
  <c r="Y164" i="8"/>
  <c r="S164" i="8"/>
  <c r="V164" i="8"/>
  <c r="AA164" i="8"/>
  <c r="W164" i="8"/>
  <c r="U164" i="8"/>
  <c r="AB164" i="8"/>
  <c r="X164" i="8"/>
  <c r="T164" i="8"/>
  <c r="Z164" i="8"/>
  <c r="K164" i="8"/>
  <c r="L5" i="4"/>
  <c r="Y6" i="4"/>
  <c r="T6" i="4"/>
  <c r="V6" i="4"/>
  <c r="K6" i="4"/>
  <c r="S6" i="4"/>
  <c r="AB6" i="4"/>
  <c r="Z6" i="4"/>
  <c r="U6" i="4"/>
  <c r="AA6" i="4"/>
  <c r="W6" i="4"/>
  <c r="X6" i="4"/>
  <c r="L157" i="4" l="1"/>
  <c r="AC157" i="4"/>
  <c r="H158" i="4"/>
  <c r="O158" i="4" s="1"/>
  <c r="AQ158" i="4"/>
  <c r="G159" i="4"/>
  <c r="F159" i="4"/>
  <c r="AC6" i="4"/>
  <c r="G169" i="8"/>
  <c r="AQ166" i="8"/>
  <c r="H166" i="8"/>
  <c r="O166" i="8" s="1"/>
  <c r="F167" i="8"/>
  <c r="AO162" i="8"/>
  <c r="AK162" i="8"/>
  <c r="AG162" i="8"/>
  <c r="AM162" i="8"/>
  <c r="AH162" i="8"/>
  <c r="AL162" i="8"/>
  <c r="AF162" i="8"/>
  <c r="AN162" i="8"/>
  <c r="AI162" i="8"/>
  <c r="AJ162" i="8"/>
  <c r="AE162" i="8"/>
  <c r="R163" i="8"/>
  <c r="AC164" i="8"/>
  <c r="Y160" i="6"/>
  <c r="U160" i="6"/>
  <c r="AB160" i="6"/>
  <c r="X160" i="6"/>
  <c r="T160" i="6"/>
  <c r="Z160" i="6"/>
  <c r="V160" i="6"/>
  <c r="K160" i="6"/>
  <c r="L160" i="6" s="1"/>
  <c r="S160" i="6"/>
  <c r="AA160" i="6"/>
  <c r="W160" i="6"/>
  <c r="R158" i="6"/>
  <c r="AC159" i="6"/>
  <c r="G164" i="6"/>
  <c r="H161" i="6"/>
  <c r="O161" i="6" s="1"/>
  <c r="AQ161" i="6"/>
  <c r="F162" i="6"/>
  <c r="AO157" i="6"/>
  <c r="AK157" i="6"/>
  <c r="AG157" i="6"/>
  <c r="AN157" i="6"/>
  <c r="AJ157" i="6"/>
  <c r="AF157" i="6"/>
  <c r="AM157" i="6"/>
  <c r="AE157" i="6"/>
  <c r="AL157" i="6"/>
  <c r="AH157" i="6"/>
  <c r="AI157" i="6"/>
  <c r="AF4" i="4"/>
  <c r="AN4" i="4"/>
  <c r="AG4" i="4"/>
  <c r="M6" i="4"/>
  <c r="R5" i="4"/>
  <c r="AI5" i="4" s="1"/>
  <c r="AK4" i="4"/>
  <c r="AI4" i="4"/>
  <c r="AL4" i="4"/>
  <c r="AE4" i="4"/>
  <c r="AH4" i="4"/>
  <c r="AO4" i="4"/>
  <c r="AM4" i="4"/>
  <c r="H7" i="4"/>
  <c r="O7" i="4" s="1"/>
  <c r="V158" i="4"/>
  <c r="Y158" i="4"/>
  <c r="X158" i="4"/>
  <c r="AA158" i="4"/>
  <c r="U158" i="4"/>
  <c r="AB158" i="4"/>
  <c r="W158" i="4"/>
  <c r="Z158" i="4"/>
  <c r="K158" i="4"/>
  <c r="S158" i="4"/>
  <c r="T158" i="4"/>
  <c r="L164" i="8"/>
  <c r="U165" i="8"/>
  <c r="K165" i="8"/>
  <c r="Y165" i="8"/>
  <c r="T165" i="8"/>
  <c r="W165" i="8"/>
  <c r="S165" i="8"/>
  <c r="AB165" i="8"/>
  <c r="Z165" i="8"/>
  <c r="V165" i="8"/>
  <c r="X165" i="8"/>
  <c r="AA165" i="8"/>
  <c r="L6" i="4"/>
  <c r="X7" i="4"/>
  <c r="W7" i="4"/>
  <c r="S7" i="4"/>
  <c r="K7" i="4"/>
  <c r="T7" i="4"/>
  <c r="Z7" i="4"/>
  <c r="AA7" i="4"/>
  <c r="V7" i="4"/>
  <c r="Y7" i="4"/>
  <c r="U7" i="4"/>
  <c r="AB7" i="4"/>
  <c r="AC158" i="4" l="1"/>
  <c r="L158" i="4"/>
  <c r="AQ159" i="4"/>
  <c r="H159" i="4"/>
  <c r="O159" i="4" s="1"/>
  <c r="G160" i="4"/>
  <c r="F160" i="4"/>
  <c r="AC7" i="4"/>
  <c r="AC165" i="8"/>
  <c r="R164" i="8"/>
  <c r="H167" i="8"/>
  <c r="O167" i="8" s="1"/>
  <c r="AQ167" i="8"/>
  <c r="F168" i="8"/>
  <c r="G170" i="8"/>
  <c r="AM163" i="8"/>
  <c r="AI163" i="8"/>
  <c r="AE163" i="8"/>
  <c r="AO163" i="8"/>
  <c r="AJ163" i="8"/>
  <c r="AN163" i="8"/>
  <c r="AH163" i="8"/>
  <c r="AK163" i="8"/>
  <c r="AF163" i="8"/>
  <c r="AL163" i="8"/>
  <c r="AG163" i="8"/>
  <c r="Z161" i="6"/>
  <c r="V161" i="6"/>
  <c r="K161" i="6"/>
  <c r="L161" i="6" s="1"/>
  <c r="Y161" i="6"/>
  <c r="U161" i="6"/>
  <c r="AA161" i="6"/>
  <c r="W161" i="6"/>
  <c r="S161" i="6"/>
  <c r="X161" i="6"/>
  <c r="T161" i="6"/>
  <c r="AB161" i="6"/>
  <c r="G165" i="6"/>
  <c r="H162" i="6"/>
  <c r="O162" i="6" s="1"/>
  <c r="AQ162" i="6"/>
  <c r="F163" i="6"/>
  <c r="AC160" i="6"/>
  <c r="R159" i="6"/>
  <c r="AM158" i="6"/>
  <c r="AI158" i="6"/>
  <c r="AE158" i="6"/>
  <c r="AL158" i="6"/>
  <c r="AH158" i="6"/>
  <c r="AO158" i="6"/>
  <c r="AG158" i="6"/>
  <c r="AN158" i="6"/>
  <c r="AF158" i="6"/>
  <c r="AJ158" i="6"/>
  <c r="AK158" i="6"/>
  <c r="AE5" i="4"/>
  <c r="M7" i="4"/>
  <c r="R6" i="4"/>
  <c r="AO6" i="4" s="1"/>
  <c r="AF5" i="4"/>
  <c r="AL5" i="4"/>
  <c r="AK5" i="4"/>
  <c r="AO5" i="4"/>
  <c r="AJ5" i="4"/>
  <c r="AG5" i="4"/>
  <c r="AM5" i="4"/>
  <c r="AN5" i="4"/>
  <c r="AH5" i="4"/>
  <c r="H8" i="4"/>
  <c r="O8" i="4" s="1"/>
  <c r="Z159" i="4"/>
  <c r="W159" i="4"/>
  <c r="X159" i="4"/>
  <c r="K159" i="4"/>
  <c r="S159" i="4"/>
  <c r="AB159" i="4"/>
  <c r="V159" i="4"/>
  <c r="Y159" i="4"/>
  <c r="U159" i="4"/>
  <c r="AA159" i="4"/>
  <c r="T159" i="4"/>
  <c r="L165" i="8"/>
  <c r="Z166" i="8"/>
  <c r="U166" i="8"/>
  <c r="K166" i="8"/>
  <c r="V166" i="8"/>
  <c r="AA166" i="8"/>
  <c r="X166" i="8"/>
  <c r="W166" i="8"/>
  <c r="AB166" i="8"/>
  <c r="T166" i="8"/>
  <c r="Y166" i="8"/>
  <c r="S166" i="8"/>
  <c r="L7" i="4"/>
  <c r="X8" i="4"/>
  <c r="Z8" i="4"/>
  <c r="Y8" i="4"/>
  <c r="AA8" i="4"/>
  <c r="W8" i="4"/>
  <c r="S8" i="4"/>
  <c r="K8" i="4"/>
  <c r="V8" i="4"/>
  <c r="U8" i="4"/>
  <c r="T8" i="4"/>
  <c r="AB8" i="4"/>
  <c r="L159" i="4" l="1"/>
  <c r="AC159" i="4"/>
  <c r="H160" i="4"/>
  <c r="O160" i="4" s="1"/>
  <c r="AQ160" i="4"/>
  <c r="G161" i="4"/>
  <c r="F161" i="4"/>
  <c r="AC8" i="4"/>
  <c r="AO164" i="8"/>
  <c r="AK164" i="8"/>
  <c r="AG164" i="8"/>
  <c r="AL164" i="8"/>
  <c r="AF164" i="8"/>
  <c r="AJ164" i="8"/>
  <c r="AE164" i="8"/>
  <c r="AM164" i="8"/>
  <c r="AH164" i="8"/>
  <c r="AN164" i="8"/>
  <c r="AI164" i="8"/>
  <c r="AQ168" i="8"/>
  <c r="H168" i="8"/>
  <c r="O168" i="8" s="1"/>
  <c r="F169" i="8"/>
  <c r="G171" i="8"/>
  <c r="R165" i="8"/>
  <c r="AC166" i="8"/>
  <c r="AA162" i="6"/>
  <c r="W162" i="6"/>
  <c r="S162" i="6"/>
  <c r="Z162" i="6"/>
  <c r="V162" i="6"/>
  <c r="K162" i="6"/>
  <c r="L162" i="6" s="1"/>
  <c r="AB162" i="6"/>
  <c r="X162" i="6"/>
  <c r="T162" i="6"/>
  <c r="Y162" i="6"/>
  <c r="U162" i="6"/>
  <c r="R160" i="6"/>
  <c r="AC161" i="6"/>
  <c r="G166" i="6"/>
  <c r="AO159" i="6"/>
  <c r="AK159" i="6"/>
  <c r="AG159" i="6"/>
  <c r="AN159" i="6"/>
  <c r="AJ159" i="6"/>
  <c r="AF159" i="6"/>
  <c r="AI159" i="6"/>
  <c r="AH159" i="6"/>
  <c r="AL159" i="6"/>
  <c r="AM159" i="6"/>
  <c r="AE159" i="6"/>
  <c r="AQ163" i="6"/>
  <c r="H163" i="6"/>
  <c r="O163" i="6" s="1"/>
  <c r="F164" i="6"/>
  <c r="AF6" i="4"/>
  <c r="AG6" i="4"/>
  <c r="AH6" i="4"/>
  <c r="M8" i="4"/>
  <c r="R7" i="4"/>
  <c r="AE7" i="4" s="1"/>
  <c r="AE6" i="4"/>
  <c r="AM6" i="4"/>
  <c r="AK6" i="4"/>
  <c r="AJ6" i="4"/>
  <c r="AL6" i="4"/>
  <c r="AN6" i="4"/>
  <c r="AI6" i="4"/>
  <c r="H9" i="4"/>
  <c r="O9" i="4" s="1"/>
  <c r="Y160" i="4"/>
  <c r="V160" i="4"/>
  <c r="X160" i="4"/>
  <c r="U160" i="4"/>
  <c r="AA160" i="4"/>
  <c r="AB160" i="4"/>
  <c r="Z160" i="4"/>
  <c r="W160" i="4"/>
  <c r="S160" i="4"/>
  <c r="K160" i="4"/>
  <c r="T160" i="4"/>
  <c r="L166" i="8"/>
  <c r="T167" i="8"/>
  <c r="K167" i="8"/>
  <c r="AB167" i="8"/>
  <c r="Z167" i="8"/>
  <c r="X167" i="8"/>
  <c r="S167" i="8"/>
  <c r="W167" i="8"/>
  <c r="Y167" i="8"/>
  <c r="V167" i="8"/>
  <c r="AA167" i="8"/>
  <c r="U167" i="8"/>
  <c r="L8" i="4"/>
  <c r="Y9" i="4"/>
  <c r="AA9" i="4"/>
  <c r="X9" i="4"/>
  <c r="W9" i="4"/>
  <c r="S9" i="4"/>
  <c r="K9" i="4"/>
  <c r="T9" i="4"/>
  <c r="Z9" i="4"/>
  <c r="U9" i="4"/>
  <c r="V9" i="4"/>
  <c r="AB9" i="4"/>
  <c r="AC160" i="4" l="1"/>
  <c r="L160" i="4"/>
  <c r="AQ161" i="4"/>
  <c r="H161" i="4"/>
  <c r="O161" i="4" s="1"/>
  <c r="G162" i="4"/>
  <c r="F162" i="4"/>
  <c r="AC9" i="4"/>
  <c r="G172" i="8"/>
  <c r="R166" i="8"/>
  <c r="AC167" i="8"/>
  <c r="AM165" i="8"/>
  <c r="AI165" i="8"/>
  <c r="AE165" i="8"/>
  <c r="AN165" i="8"/>
  <c r="AH165" i="8"/>
  <c r="AL165" i="8"/>
  <c r="AG165" i="8"/>
  <c r="AO165" i="8"/>
  <c r="AJ165" i="8"/>
  <c r="AF165" i="8"/>
  <c r="AK165" i="8"/>
  <c r="H169" i="8"/>
  <c r="O169" i="8" s="1"/>
  <c r="AQ169" i="8"/>
  <c r="F170" i="8"/>
  <c r="AB163" i="6"/>
  <c r="X163" i="6"/>
  <c r="T163" i="6"/>
  <c r="AA163" i="6"/>
  <c r="W163" i="6"/>
  <c r="S163" i="6"/>
  <c r="Y163" i="6"/>
  <c r="U163" i="6"/>
  <c r="K163" i="6"/>
  <c r="L163" i="6" s="1"/>
  <c r="Z163" i="6"/>
  <c r="V163" i="6"/>
  <c r="G167" i="6"/>
  <c r="H164" i="6"/>
  <c r="O164" i="6" s="1"/>
  <c r="AQ164" i="6"/>
  <c r="F165" i="6"/>
  <c r="AC162" i="6"/>
  <c r="R161" i="6"/>
  <c r="AM160" i="6"/>
  <c r="AI160" i="6"/>
  <c r="AE160" i="6"/>
  <c r="AL160" i="6"/>
  <c r="AH160" i="6"/>
  <c r="AK160" i="6"/>
  <c r="AJ160" i="6"/>
  <c r="AN160" i="6"/>
  <c r="AG160" i="6"/>
  <c r="AF160" i="6"/>
  <c r="AO160" i="6"/>
  <c r="AG7" i="4"/>
  <c r="AO7" i="4"/>
  <c r="AH7" i="4"/>
  <c r="AI7" i="4"/>
  <c r="AN7" i="4"/>
  <c r="AJ7" i="4"/>
  <c r="AL7" i="4"/>
  <c r="AK7" i="4"/>
  <c r="AF7" i="4"/>
  <c r="AM7" i="4"/>
  <c r="M9" i="4"/>
  <c r="R8" i="4"/>
  <c r="AL8" i="4" s="1"/>
  <c r="S161" i="4"/>
  <c r="K161" i="4"/>
  <c r="X161" i="4"/>
  <c r="Y161" i="4"/>
  <c r="V161" i="4"/>
  <c r="AB161" i="4"/>
  <c r="U161" i="4"/>
  <c r="AA161" i="4"/>
  <c r="W161" i="4"/>
  <c r="Z161" i="4"/>
  <c r="T161" i="4"/>
  <c r="L167" i="8"/>
  <c r="U168" i="8"/>
  <c r="S168" i="8"/>
  <c r="W168" i="8"/>
  <c r="AB168" i="8"/>
  <c r="T168" i="8"/>
  <c r="X168" i="8"/>
  <c r="Y168" i="8"/>
  <c r="AA168" i="8"/>
  <c r="V168" i="8"/>
  <c r="K168" i="8"/>
  <c r="Z168" i="8"/>
  <c r="L9" i="4"/>
  <c r="L161" i="4" l="1"/>
  <c r="AC161" i="4"/>
  <c r="AQ162" i="4"/>
  <c r="H162" i="4"/>
  <c r="O162" i="4" s="1"/>
  <c r="G163" i="4"/>
  <c r="F163" i="4"/>
  <c r="AO166" i="8"/>
  <c r="AK166" i="8"/>
  <c r="AG166" i="8"/>
  <c r="AJ166" i="8"/>
  <c r="AE166" i="8"/>
  <c r="AN166" i="8"/>
  <c r="AI166" i="8"/>
  <c r="AL166" i="8"/>
  <c r="AF166" i="8"/>
  <c r="AM166" i="8"/>
  <c r="AH166" i="8"/>
  <c r="R167" i="8"/>
  <c r="AC168" i="8"/>
  <c r="AQ170" i="8"/>
  <c r="H170" i="8"/>
  <c r="O170" i="8" s="1"/>
  <c r="F171" i="8"/>
  <c r="G173" i="8"/>
  <c r="Y164" i="6"/>
  <c r="U164" i="6"/>
  <c r="AB164" i="6"/>
  <c r="X164" i="6"/>
  <c r="T164" i="6"/>
  <c r="Z164" i="6"/>
  <c r="V164" i="6"/>
  <c r="K164" i="6"/>
  <c r="L164" i="6" s="1"/>
  <c r="W164" i="6"/>
  <c r="S164" i="6"/>
  <c r="AA164" i="6"/>
  <c r="AO161" i="6"/>
  <c r="AK161" i="6"/>
  <c r="AG161" i="6"/>
  <c r="AN161" i="6"/>
  <c r="AJ161" i="6"/>
  <c r="AF161" i="6"/>
  <c r="AM161" i="6"/>
  <c r="AE161" i="6"/>
  <c r="AL161" i="6"/>
  <c r="AH161" i="6"/>
  <c r="AI161" i="6"/>
  <c r="R162" i="6"/>
  <c r="AC163" i="6"/>
  <c r="G168" i="6"/>
  <c r="H165" i="6"/>
  <c r="O165" i="6" s="1"/>
  <c r="AQ165" i="6"/>
  <c r="F166" i="6"/>
  <c r="AK8" i="4"/>
  <c r="AE8" i="4"/>
  <c r="AG8" i="4"/>
  <c r="AF8" i="4"/>
  <c r="AN8" i="4"/>
  <c r="AH8" i="4"/>
  <c r="AM8" i="4"/>
  <c r="AI8" i="4"/>
  <c r="AO8" i="4"/>
  <c r="H10" i="4"/>
  <c r="O10" i="4" s="1"/>
  <c r="AJ8" i="4"/>
  <c r="W162" i="4"/>
  <c r="AA162" i="4"/>
  <c r="U162" i="4"/>
  <c r="AB162" i="4"/>
  <c r="Z162" i="4"/>
  <c r="K162" i="4"/>
  <c r="S162" i="4"/>
  <c r="T162" i="4"/>
  <c r="V162" i="4"/>
  <c r="Y162" i="4"/>
  <c r="X162" i="4"/>
  <c r="L168" i="8"/>
  <c r="X169" i="8"/>
  <c r="S169" i="8"/>
  <c r="AA169" i="8"/>
  <c r="Z169" i="8"/>
  <c r="AB169" i="8"/>
  <c r="W169" i="8"/>
  <c r="K169" i="8"/>
  <c r="U169" i="8"/>
  <c r="V169" i="8"/>
  <c r="Y169" i="8"/>
  <c r="T169" i="8"/>
  <c r="V10" i="4"/>
  <c r="U10" i="4"/>
  <c r="AB10" i="4"/>
  <c r="K10" i="4"/>
  <c r="W10" i="4"/>
  <c r="Z10" i="4"/>
  <c r="Y10" i="4"/>
  <c r="S10" i="4"/>
  <c r="T10" i="4"/>
  <c r="AA10" i="4"/>
  <c r="X10" i="4"/>
  <c r="AC162" i="4" l="1"/>
  <c r="L162" i="4"/>
  <c r="AQ163" i="4"/>
  <c r="H163" i="4"/>
  <c r="O163" i="4" s="1"/>
  <c r="G164" i="4"/>
  <c r="F164" i="4"/>
  <c r="AC10" i="4"/>
  <c r="R9" i="4"/>
  <c r="AE9" i="4" s="1"/>
  <c r="M10" i="4"/>
  <c r="G174" i="8"/>
  <c r="R168" i="8"/>
  <c r="AC169" i="8"/>
  <c r="H171" i="8"/>
  <c r="O171" i="8" s="1"/>
  <c r="AQ171" i="8"/>
  <c r="F172" i="8"/>
  <c r="AM167" i="8"/>
  <c r="AI167" i="8"/>
  <c r="AE167" i="8"/>
  <c r="AL167" i="8"/>
  <c r="AG167" i="8"/>
  <c r="AK167" i="8"/>
  <c r="AF167" i="8"/>
  <c r="AN167" i="8"/>
  <c r="AH167" i="8"/>
  <c r="AJ167" i="8"/>
  <c r="AO167" i="8"/>
  <c r="Z165" i="6"/>
  <c r="V165" i="6"/>
  <c r="K165" i="6"/>
  <c r="L165" i="6" s="1"/>
  <c r="Y165" i="6"/>
  <c r="U165" i="6"/>
  <c r="AA165" i="6"/>
  <c r="W165" i="6"/>
  <c r="S165" i="6"/>
  <c r="AB165" i="6"/>
  <c r="X165" i="6"/>
  <c r="T165" i="6"/>
  <c r="G169" i="6"/>
  <c r="H166" i="6"/>
  <c r="O166" i="6" s="1"/>
  <c r="AQ166" i="6"/>
  <c r="F167" i="6"/>
  <c r="AC164" i="6"/>
  <c r="R163" i="6"/>
  <c r="AM162" i="6"/>
  <c r="AI162" i="6"/>
  <c r="AE162" i="6"/>
  <c r="AL162" i="6"/>
  <c r="AH162" i="6"/>
  <c r="AO162" i="6"/>
  <c r="AG162" i="6"/>
  <c r="AN162" i="6"/>
  <c r="AF162" i="6"/>
  <c r="AK162" i="6"/>
  <c r="AJ162" i="6"/>
  <c r="K163" i="4"/>
  <c r="S163" i="4"/>
  <c r="AB163" i="4"/>
  <c r="V163" i="4"/>
  <c r="Y163" i="4"/>
  <c r="U163" i="4"/>
  <c r="AA163" i="4"/>
  <c r="T163" i="4"/>
  <c r="Z163" i="4"/>
  <c r="W163" i="4"/>
  <c r="X163" i="4"/>
  <c r="L169" i="8"/>
  <c r="AA170" i="8"/>
  <c r="V170" i="8"/>
  <c r="U170" i="8"/>
  <c r="K170" i="8"/>
  <c r="S170" i="8"/>
  <c r="X170" i="8"/>
  <c r="Y170" i="8"/>
  <c r="Z170" i="8"/>
  <c r="W170" i="8"/>
  <c r="AB170" i="8"/>
  <c r="T170" i="8"/>
  <c r="L10" i="4"/>
  <c r="L163" i="4" l="1"/>
  <c r="AC163" i="4"/>
  <c r="AQ164" i="4"/>
  <c r="H164" i="4"/>
  <c r="O164" i="4" s="1"/>
  <c r="G165" i="4"/>
  <c r="F165" i="4"/>
  <c r="AJ9" i="4"/>
  <c r="AI9" i="4"/>
  <c r="AH9" i="4"/>
  <c r="AL9" i="4"/>
  <c r="AO9" i="4"/>
  <c r="AG9" i="4"/>
  <c r="AM9" i="4"/>
  <c r="AF9" i="4"/>
  <c r="AN9" i="4"/>
  <c r="AK9" i="4"/>
  <c r="R169" i="8"/>
  <c r="AC170" i="8"/>
  <c r="AQ172" i="8"/>
  <c r="H172" i="8"/>
  <c r="O172" i="8" s="1"/>
  <c r="F173" i="8"/>
  <c r="AO168" i="8"/>
  <c r="AK168" i="8"/>
  <c r="AG168" i="8"/>
  <c r="AN168" i="8"/>
  <c r="AI168" i="8"/>
  <c r="AM168" i="8"/>
  <c r="AH168" i="8"/>
  <c r="AJ168" i="8"/>
  <c r="AE168" i="8"/>
  <c r="AL168" i="8"/>
  <c r="AF168" i="8"/>
  <c r="G175" i="8"/>
  <c r="AA166" i="6"/>
  <c r="W166" i="6"/>
  <c r="S166" i="6"/>
  <c r="Z166" i="6"/>
  <c r="V166" i="6"/>
  <c r="K166" i="6"/>
  <c r="L166" i="6" s="1"/>
  <c r="AB166" i="6"/>
  <c r="X166" i="6"/>
  <c r="T166" i="6"/>
  <c r="Y166" i="6"/>
  <c r="U166" i="6"/>
  <c r="AQ167" i="6"/>
  <c r="H167" i="6"/>
  <c r="O167" i="6" s="1"/>
  <c r="F168" i="6"/>
  <c r="R164" i="6"/>
  <c r="AC165" i="6"/>
  <c r="AO163" i="6"/>
  <c r="AK163" i="6"/>
  <c r="AG163" i="6"/>
  <c r="AN163" i="6"/>
  <c r="AJ163" i="6"/>
  <c r="AF163" i="6"/>
  <c r="AI163" i="6"/>
  <c r="AH163" i="6"/>
  <c r="AE163" i="6"/>
  <c r="AL163" i="6"/>
  <c r="AM163" i="6"/>
  <c r="G170" i="6"/>
  <c r="H11" i="4"/>
  <c r="O11" i="4" s="1"/>
  <c r="Y164" i="4"/>
  <c r="V164" i="4"/>
  <c r="X164" i="4"/>
  <c r="U164" i="4"/>
  <c r="AA164" i="4"/>
  <c r="AB164" i="4"/>
  <c r="Z164" i="4"/>
  <c r="W164" i="4"/>
  <c r="S164" i="4"/>
  <c r="K164" i="4"/>
  <c r="T164" i="4"/>
  <c r="L170" i="8"/>
  <c r="T171" i="8"/>
  <c r="K171" i="8"/>
  <c r="AA171" i="8"/>
  <c r="U171" i="8"/>
  <c r="W171" i="8"/>
  <c r="V171" i="8"/>
  <c r="Z171" i="8"/>
  <c r="X171" i="8"/>
  <c r="S171" i="8"/>
  <c r="AB171" i="8"/>
  <c r="Y171" i="8"/>
  <c r="K11" i="4"/>
  <c r="T11" i="4"/>
  <c r="V11" i="4"/>
  <c r="Y11" i="4"/>
  <c r="S11" i="4"/>
  <c r="AA11" i="4"/>
  <c r="W11" i="4"/>
  <c r="X11" i="4"/>
  <c r="AB11" i="4"/>
  <c r="U11" i="4"/>
  <c r="Z11" i="4"/>
  <c r="L164" i="4" l="1"/>
  <c r="AC164" i="4"/>
  <c r="AQ165" i="4"/>
  <c r="H165" i="4"/>
  <c r="O165" i="4" s="1"/>
  <c r="G166" i="4"/>
  <c r="F166" i="4"/>
  <c r="AC11" i="4"/>
  <c r="R10" i="4"/>
  <c r="AF10" i="4" s="1"/>
  <c r="M11" i="4"/>
  <c r="G176" i="8"/>
  <c r="AC171" i="8"/>
  <c r="R170" i="8"/>
  <c r="H173" i="8"/>
  <c r="O173" i="8" s="1"/>
  <c r="AQ173" i="8"/>
  <c r="F174" i="8"/>
  <c r="AM169" i="8"/>
  <c r="AI169" i="8"/>
  <c r="AE169" i="8"/>
  <c r="AK169" i="8"/>
  <c r="AF169" i="8"/>
  <c r="AO169" i="8"/>
  <c r="AJ169" i="8"/>
  <c r="AL169" i="8"/>
  <c r="AG169" i="8"/>
  <c r="AN169" i="8"/>
  <c r="AH169" i="8"/>
  <c r="AB167" i="6"/>
  <c r="X167" i="6"/>
  <c r="T167" i="6"/>
  <c r="AA167" i="6"/>
  <c r="W167" i="6"/>
  <c r="S167" i="6"/>
  <c r="Y167" i="6"/>
  <c r="U167" i="6"/>
  <c r="V167" i="6"/>
  <c r="K167" i="6"/>
  <c r="L167" i="6" s="1"/>
  <c r="Z167" i="6"/>
  <c r="H168" i="6"/>
  <c r="O168" i="6" s="1"/>
  <c r="AQ168" i="6"/>
  <c r="F169" i="6"/>
  <c r="AC166" i="6"/>
  <c r="R165" i="6"/>
  <c r="G171" i="6"/>
  <c r="AM164" i="6"/>
  <c r="AI164" i="6"/>
  <c r="AE164" i="6"/>
  <c r="AL164" i="6"/>
  <c r="AH164" i="6"/>
  <c r="AK164" i="6"/>
  <c r="AJ164" i="6"/>
  <c r="AF164" i="6"/>
  <c r="AO164" i="6"/>
  <c r="AN164" i="6"/>
  <c r="AG164" i="6"/>
  <c r="U165" i="4"/>
  <c r="AA165" i="4"/>
  <c r="W165" i="4"/>
  <c r="Z165" i="4"/>
  <c r="T165" i="4"/>
  <c r="S165" i="4"/>
  <c r="K165" i="4"/>
  <c r="X165" i="4"/>
  <c r="Y165" i="4"/>
  <c r="V165" i="4"/>
  <c r="AB165" i="4"/>
  <c r="L171" i="8"/>
  <c r="X172" i="8"/>
  <c r="T172" i="8"/>
  <c r="Z172" i="8"/>
  <c r="S172" i="8"/>
  <c r="K172" i="8"/>
  <c r="Y172" i="8"/>
  <c r="AA172" i="8"/>
  <c r="V172" i="8"/>
  <c r="W172" i="8"/>
  <c r="AB172" i="8"/>
  <c r="U172" i="8"/>
  <c r="L11" i="4"/>
  <c r="L165" i="4" l="1"/>
  <c r="AC165" i="4"/>
  <c r="AQ166" i="4"/>
  <c r="H166" i="4"/>
  <c r="O166" i="4" s="1"/>
  <c r="G167" i="4"/>
  <c r="F167" i="4"/>
  <c r="AI10" i="4"/>
  <c r="AO10" i="4"/>
  <c r="AN10" i="4"/>
  <c r="AL10" i="4"/>
  <c r="AJ10" i="4"/>
  <c r="AM10" i="4"/>
  <c r="AG10" i="4"/>
  <c r="AH10" i="4"/>
  <c r="AK10" i="4"/>
  <c r="AE10" i="4"/>
  <c r="AQ174" i="8"/>
  <c r="H174" i="8"/>
  <c r="O174" i="8" s="1"/>
  <c r="F175" i="8"/>
  <c r="AO170" i="8"/>
  <c r="AK170" i="8"/>
  <c r="AG170" i="8"/>
  <c r="AM170" i="8"/>
  <c r="AH170" i="8"/>
  <c r="AL170" i="8"/>
  <c r="AF170" i="8"/>
  <c r="AN170" i="8"/>
  <c r="AI170" i="8"/>
  <c r="AE170" i="8"/>
  <c r="AJ170" i="8"/>
  <c r="R171" i="8"/>
  <c r="AC172" i="8"/>
  <c r="G177" i="8"/>
  <c r="Y168" i="6"/>
  <c r="U168" i="6"/>
  <c r="AB168" i="6"/>
  <c r="X168" i="6"/>
  <c r="T168" i="6"/>
  <c r="Z168" i="6"/>
  <c r="V168" i="6"/>
  <c r="K168" i="6"/>
  <c r="L168" i="6" s="1"/>
  <c r="AA168" i="6"/>
  <c r="W168" i="6"/>
  <c r="S168" i="6"/>
  <c r="AQ169" i="6"/>
  <c r="H169" i="6"/>
  <c r="O169" i="6" s="1"/>
  <c r="F170" i="6"/>
  <c r="AO165" i="6"/>
  <c r="AK165" i="6"/>
  <c r="AG165" i="6"/>
  <c r="AN165" i="6"/>
  <c r="AJ165" i="6"/>
  <c r="AF165" i="6"/>
  <c r="AM165" i="6"/>
  <c r="AE165" i="6"/>
  <c r="AL165" i="6"/>
  <c r="AH165" i="6"/>
  <c r="AI165" i="6"/>
  <c r="G172" i="6"/>
  <c r="R166" i="6"/>
  <c r="AC167" i="6"/>
  <c r="H12" i="4"/>
  <c r="O12" i="4" s="1"/>
  <c r="K166" i="4"/>
  <c r="S166" i="4"/>
  <c r="T166" i="4"/>
  <c r="V166" i="4"/>
  <c r="Y166" i="4"/>
  <c r="X166" i="4"/>
  <c r="AA166" i="4"/>
  <c r="U166" i="4"/>
  <c r="AB166" i="4"/>
  <c r="W166" i="4"/>
  <c r="Z166" i="4"/>
  <c r="L172" i="8"/>
  <c r="X173" i="8"/>
  <c r="S173" i="8"/>
  <c r="T173" i="8"/>
  <c r="K173" i="8"/>
  <c r="AA173" i="8"/>
  <c r="Z173" i="8"/>
  <c r="V173" i="8"/>
  <c r="Y173" i="8"/>
  <c r="AB173" i="8"/>
  <c r="W173" i="8"/>
  <c r="U173" i="8"/>
  <c r="Z12" i="4"/>
  <c r="K12" i="4"/>
  <c r="X12" i="4"/>
  <c r="W12" i="4"/>
  <c r="S12" i="4"/>
  <c r="AB12" i="4"/>
  <c r="T12" i="4"/>
  <c r="V12" i="4"/>
  <c r="AA12" i="4"/>
  <c r="Y12" i="4"/>
  <c r="U12" i="4"/>
  <c r="L166" i="4" l="1"/>
  <c r="AC166" i="4"/>
  <c r="AQ167" i="4"/>
  <c r="H167" i="4"/>
  <c r="O167" i="4" s="1"/>
  <c r="G168" i="4"/>
  <c r="F168" i="4"/>
  <c r="AC12" i="4"/>
  <c r="R11" i="4"/>
  <c r="AE11" i="4" s="1"/>
  <c r="M12" i="4"/>
  <c r="AM171" i="8"/>
  <c r="AI171" i="8"/>
  <c r="AE171" i="8"/>
  <c r="AO171" i="8"/>
  <c r="AJ171" i="8"/>
  <c r="AN171" i="8"/>
  <c r="AH171" i="8"/>
  <c r="AK171" i="8"/>
  <c r="AF171" i="8"/>
  <c r="AL171" i="8"/>
  <c r="AG171" i="8"/>
  <c r="H175" i="8"/>
  <c r="O175" i="8" s="1"/>
  <c r="AQ175" i="8"/>
  <c r="F176" i="8"/>
  <c r="G178" i="8"/>
  <c r="AC173" i="8"/>
  <c r="R172" i="8"/>
  <c r="Z169" i="6"/>
  <c r="V169" i="6"/>
  <c r="K169" i="6"/>
  <c r="L169" i="6" s="1"/>
  <c r="Y169" i="6"/>
  <c r="U169" i="6"/>
  <c r="AA169" i="6"/>
  <c r="W169" i="6"/>
  <c r="S169" i="6"/>
  <c r="AB169" i="6"/>
  <c r="X169" i="6"/>
  <c r="T169" i="6"/>
  <c r="G173" i="6"/>
  <c r="H170" i="6"/>
  <c r="O170" i="6" s="1"/>
  <c r="AQ170" i="6"/>
  <c r="F171" i="6"/>
  <c r="AC168" i="6"/>
  <c r="R167" i="6"/>
  <c r="AM166" i="6"/>
  <c r="AI166" i="6"/>
  <c r="AE166" i="6"/>
  <c r="AL166" i="6"/>
  <c r="AH166" i="6"/>
  <c r="AO166" i="6"/>
  <c r="AG166" i="6"/>
  <c r="AN166" i="6"/>
  <c r="AF166" i="6"/>
  <c r="AJ166" i="6"/>
  <c r="AK166" i="6"/>
  <c r="U167" i="4"/>
  <c r="AA167" i="4"/>
  <c r="T167" i="4"/>
  <c r="Z167" i="4"/>
  <c r="W167" i="4"/>
  <c r="X167" i="4"/>
  <c r="K167" i="4"/>
  <c r="S167" i="4"/>
  <c r="AB167" i="4"/>
  <c r="V167" i="4"/>
  <c r="Y167" i="4"/>
  <c r="L173" i="8"/>
  <c r="V174" i="8"/>
  <c r="Y174" i="8"/>
  <c r="AB174" i="8"/>
  <c r="T174" i="8"/>
  <c r="W174" i="8"/>
  <c r="K174" i="8"/>
  <c r="AA174" i="8"/>
  <c r="S174" i="8"/>
  <c r="U174" i="8"/>
  <c r="Z174" i="8"/>
  <c r="X174" i="8"/>
  <c r="L12" i="4"/>
  <c r="L167" i="4" l="1"/>
  <c r="AC167" i="4"/>
  <c r="H168" i="4"/>
  <c r="O168" i="4" s="1"/>
  <c r="AQ168" i="4"/>
  <c r="G169" i="4"/>
  <c r="F169" i="4"/>
  <c r="AH11" i="4"/>
  <c r="AK11" i="4"/>
  <c r="AF11" i="4"/>
  <c r="AG11" i="4"/>
  <c r="AO11" i="4"/>
  <c r="AM11" i="4"/>
  <c r="AL11" i="4"/>
  <c r="AJ11" i="4"/>
  <c r="AN11" i="4"/>
  <c r="AI11" i="4"/>
  <c r="AC174" i="8"/>
  <c r="R173" i="8"/>
  <c r="G179" i="8"/>
  <c r="AO172" i="8"/>
  <c r="AK172" i="8"/>
  <c r="AG172" i="8"/>
  <c r="AL172" i="8"/>
  <c r="AF172" i="8"/>
  <c r="AJ172" i="8"/>
  <c r="AE172" i="8"/>
  <c r="AM172" i="8"/>
  <c r="AH172" i="8"/>
  <c r="AI172" i="8"/>
  <c r="AN172" i="8"/>
  <c r="H176" i="8"/>
  <c r="O176" i="8" s="1"/>
  <c r="AQ176" i="8"/>
  <c r="F177" i="8"/>
  <c r="AA170" i="6"/>
  <c r="W170" i="6"/>
  <c r="S170" i="6"/>
  <c r="Z170" i="6"/>
  <c r="V170" i="6"/>
  <c r="K170" i="6"/>
  <c r="L170" i="6" s="1"/>
  <c r="AB170" i="6"/>
  <c r="X170" i="6"/>
  <c r="T170" i="6"/>
  <c r="U170" i="6"/>
  <c r="Y170" i="6"/>
  <c r="R168" i="6"/>
  <c r="AC169" i="6"/>
  <c r="G174" i="6"/>
  <c r="AO167" i="6"/>
  <c r="AK167" i="6"/>
  <c r="AG167" i="6"/>
  <c r="AN167" i="6"/>
  <c r="AJ167" i="6"/>
  <c r="AF167" i="6"/>
  <c r="AI167" i="6"/>
  <c r="AH167" i="6"/>
  <c r="AL167" i="6"/>
  <c r="AM167" i="6"/>
  <c r="AE167" i="6"/>
  <c r="AQ171" i="6"/>
  <c r="H171" i="6"/>
  <c r="O171" i="6" s="1"/>
  <c r="F172" i="6"/>
  <c r="H13" i="4"/>
  <c r="O13" i="4" s="1"/>
  <c r="S168" i="4"/>
  <c r="T168" i="4"/>
  <c r="Z168" i="4"/>
  <c r="U168" i="4"/>
  <c r="X168" i="4"/>
  <c r="W168" i="4"/>
  <c r="K168" i="4"/>
  <c r="AB168" i="4"/>
  <c r="AA168" i="4"/>
  <c r="V168" i="4"/>
  <c r="Y168" i="4"/>
  <c r="L174" i="8"/>
  <c r="S175" i="8"/>
  <c r="K175" i="8"/>
  <c r="W175" i="8"/>
  <c r="V175" i="8"/>
  <c r="U175" i="8"/>
  <c r="Y175" i="8"/>
  <c r="AA175" i="8"/>
  <c r="Z175" i="8"/>
  <c r="X175" i="8"/>
  <c r="T175" i="8"/>
  <c r="AB175" i="8"/>
  <c r="X13" i="4"/>
  <c r="AA13" i="4"/>
  <c r="AB13" i="4"/>
  <c r="Z13" i="4"/>
  <c r="Y13" i="4"/>
  <c r="V13" i="4"/>
  <c r="U13" i="4"/>
  <c r="S13" i="4"/>
  <c r="K13" i="4"/>
  <c r="W13" i="4"/>
  <c r="T13" i="4"/>
  <c r="AC168" i="4" l="1"/>
  <c r="L168" i="4"/>
  <c r="H169" i="4"/>
  <c r="O169" i="4" s="1"/>
  <c r="AQ169" i="4"/>
  <c r="G170" i="4"/>
  <c r="F170" i="4"/>
  <c r="AC13" i="4"/>
  <c r="R12" i="4"/>
  <c r="AG12" i="4" s="1"/>
  <c r="M13" i="4"/>
  <c r="AM173" i="8"/>
  <c r="AI173" i="8"/>
  <c r="AE173" i="8"/>
  <c r="AN173" i="8"/>
  <c r="AH173" i="8"/>
  <c r="AL173" i="8"/>
  <c r="AG173" i="8"/>
  <c r="AO173" i="8"/>
  <c r="AJ173" i="8"/>
  <c r="AK173" i="8"/>
  <c r="AF173" i="8"/>
  <c r="H177" i="8"/>
  <c r="O177" i="8" s="1"/>
  <c r="AQ177" i="8"/>
  <c r="F178" i="8"/>
  <c r="R174" i="8"/>
  <c r="AC175" i="8"/>
  <c r="G180" i="8"/>
  <c r="AB171" i="6"/>
  <c r="X171" i="6"/>
  <c r="T171" i="6"/>
  <c r="AA171" i="6"/>
  <c r="W171" i="6"/>
  <c r="S171" i="6"/>
  <c r="Y171" i="6"/>
  <c r="U171" i="6"/>
  <c r="Z171" i="6"/>
  <c r="V171" i="6"/>
  <c r="K171" i="6"/>
  <c r="L171" i="6" s="1"/>
  <c r="AC170" i="6"/>
  <c r="R169" i="6"/>
  <c r="G175" i="6"/>
  <c r="H172" i="6"/>
  <c r="O172" i="6" s="1"/>
  <c r="AQ172" i="6"/>
  <c r="F173" i="6"/>
  <c r="AM168" i="6"/>
  <c r="AI168" i="6"/>
  <c r="AE168" i="6"/>
  <c r="AO168" i="6"/>
  <c r="AJ168" i="6"/>
  <c r="AN168" i="6"/>
  <c r="AH168" i="6"/>
  <c r="AG168" i="6"/>
  <c r="AF168" i="6"/>
  <c r="AK168" i="6"/>
  <c r="AL168" i="6"/>
  <c r="K169" i="4"/>
  <c r="Z169" i="4"/>
  <c r="T169" i="4"/>
  <c r="U169" i="4"/>
  <c r="S169" i="4"/>
  <c r="X169" i="4"/>
  <c r="Y169" i="4"/>
  <c r="W169" i="4"/>
  <c r="AB169" i="4"/>
  <c r="V169" i="4"/>
  <c r="AA169" i="4"/>
  <c r="L175" i="8"/>
  <c r="U176" i="8"/>
  <c r="Z176" i="8"/>
  <c r="Y176" i="8"/>
  <c r="V176" i="8"/>
  <c r="W176" i="8"/>
  <c r="AB176" i="8"/>
  <c r="K176" i="8"/>
  <c r="S176" i="8"/>
  <c r="AA176" i="8"/>
  <c r="X176" i="8"/>
  <c r="T176" i="8"/>
  <c r="L13" i="4"/>
  <c r="AN12" i="4" l="1"/>
  <c r="L169" i="4"/>
  <c r="AC169" i="4"/>
  <c r="H170" i="4"/>
  <c r="O170" i="4" s="1"/>
  <c r="AQ170" i="4"/>
  <c r="G171" i="4"/>
  <c r="F171" i="4"/>
  <c r="AI12" i="4"/>
  <c r="AE12" i="4"/>
  <c r="AJ12" i="4"/>
  <c r="AH12" i="4"/>
  <c r="AF12" i="4"/>
  <c r="AM12" i="4"/>
  <c r="AK12" i="4"/>
  <c r="AL12" i="4"/>
  <c r="AO12" i="4"/>
  <c r="AM174" i="8"/>
  <c r="AI174" i="8"/>
  <c r="AE174" i="8"/>
  <c r="AL174" i="8"/>
  <c r="AH174" i="8"/>
  <c r="AO174" i="8"/>
  <c r="AK174" i="8"/>
  <c r="AG174" i="8"/>
  <c r="AJ174" i="8"/>
  <c r="AF174" i="8"/>
  <c r="AN174" i="8"/>
  <c r="AC176" i="8"/>
  <c r="R175" i="8"/>
  <c r="G181" i="8"/>
  <c r="AQ178" i="8"/>
  <c r="H178" i="8"/>
  <c r="O178" i="8" s="1"/>
  <c r="F179" i="8"/>
  <c r="AA172" i="6"/>
  <c r="Z172" i="6"/>
  <c r="Y172" i="6"/>
  <c r="AB172" i="6"/>
  <c r="U172" i="6"/>
  <c r="X172" i="6"/>
  <c r="T172" i="6"/>
  <c r="V172" i="6"/>
  <c r="K172" i="6"/>
  <c r="L172" i="6" s="1"/>
  <c r="W172" i="6"/>
  <c r="S172" i="6"/>
  <c r="AQ173" i="6"/>
  <c r="H173" i="6"/>
  <c r="O173" i="6" s="1"/>
  <c r="F174" i="6"/>
  <c r="AO169" i="6"/>
  <c r="AK169" i="6"/>
  <c r="AG169" i="6"/>
  <c r="AL169" i="6"/>
  <c r="AF169" i="6"/>
  <c r="AJ169" i="6"/>
  <c r="AE169" i="6"/>
  <c r="AI169" i="6"/>
  <c r="AH169" i="6"/>
  <c r="AM169" i="6"/>
  <c r="AN169" i="6"/>
  <c r="R170" i="6"/>
  <c r="AC171" i="6"/>
  <c r="G176" i="6"/>
  <c r="H14" i="4"/>
  <c r="O14" i="4" s="1"/>
  <c r="X170" i="4"/>
  <c r="Y170" i="4"/>
  <c r="W170" i="4"/>
  <c r="AB170" i="4"/>
  <c r="V170" i="4"/>
  <c r="AA170" i="4"/>
  <c r="K170" i="4"/>
  <c r="Z170" i="4"/>
  <c r="T170" i="4"/>
  <c r="U170" i="4"/>
  <c r="S170" i="4"/>
  <c r="L176" i="8"/>
  <c r="S177" i="8"/>
  <c r="K177" i="8"/>
  <c r="AA177" i="8"/>
  <c r="Y177" i="8"/>
  <c r="W177" i="8"/>
  <c r="Z177" i="8"/>
  <c r="V177" i="8"/>
  <c r="X177" i="8"/>
  <c r="T177" i="8"/>
  <c r="AB177" i="8"/>
  <c r="U177" i="8"/>
  <c r="S14" i="4"/>
  <c r="X14" i="4"/>
  <c r="T14" i="4"/>
  <c r="Y14" i="4"/>
  <c r="AB14" i="4"/>
  <c r="V14" i="4"/>
  <c r="Z14" i="4"/>
  <c r="U14" i="4"/>
  <c r="AA14" i="4"/>
  <c r="W14" i="4"/>
  <c r="K14" i="4"/>
  <c r="AC170" i="4" l="1"/>
  <c r="L170" i="4"/>
  <c r="AQ171" i="4"/>
  <c r="H171" i="4"/>
  <c r="O171" i="4" s="1"/>
  <c r="G172" i="4"/>
  <c r="F172" i="4"/>
  <c r="AC14" i="4"/>
  <c r="R13" i="4"/>
  <c r="AI13" i="4" s="1"/>
  <c r="M14" i="4"/>
  <c r="H179" i="8"/>
  <c r="O179" i="8" s="1"/>
  <c r="AQ179" i="8"/>
  <c r="F180" i="8"/>
  <c r="G182" i="8"/>
  <c r="AC177" i="8"/>
  <c r="R176" i="8"/>
  <c r="AO175" i="8"/>
  <c r="AK175" i="8"/>
  <c r="AG175" i="8"/>
  <c r="AN175" i="8"/>
  <c r="AJ175" i="8"/>
  <c r="AF175" i="8"/>
  <c r="AM175" i="8"/>
  <c r="AI175" i="8"/>
  <c r="AE175" i="8"/>
  <c r="AL175" i="8"/>
  <c r="AH175" i="8"/>
  <c r="AB173" i="6"/>
  <c r="X173" i="6"/>
  <c r="T173" i="6"/>
  <c r="AA173" i="6"/>
  <c r="W173" i="6"/>
  <c r="S173" i="6"/>
  <c r="Z173" i="6"/>
  <c r="V173" i="6"/>
  <c r="K173" i="6"/>
  <c r="L173" i="6" s="1"/>
  <c r="U173" i="6"/>
  <c r="Y173" i="6"/>
  <c r="AM170" i="6"/>
  <c r="AI170" i="6"/>
  <c r="AE170" i="6"/>
  <c r="AN170" i="6"/>
  <c r="AH170" i="6"/>
  <c r="AL170" i="6"/>
  <c r="AG170" i="6"/>
  <c r="AK170" i="6"/>
  <c r="AJ170" i="6"/>
  <c r="AF170" i="6"/>
  <c r="AO170" i="6"/>
  <c r="H174" i="6"/>
  <c r="O174" i="6" s="1"/>
  <c r="AQ174" i="6"/>
  <c r="F175" i="6"/>
  <c r="G177" i="6"/>
  <c r="R171" i="6"/>
  <c r="AC172" i="6"/>
  <c r="K171" i="4"/>
  <c r="Z171" i="4"/>
  <c r="T171" i="4"/>
  <c r="U171" i="4"/>
  <c r="S171" i="4"/>
  <c r="X171" i="4"/>
  <c r="Y171" i="4"/>
  <c r="W171" i="4"/>
  <c r="AB171" i="4"/>
  <c r="V171" i="4"/>
  <c r="AA171" i="4"/>
  <c r="L177" i="8"/>
  <c r="AB178" i="8"/>
  <c r="X178" i="8"/>
  <c r="Z178" i="8"/>
  <c r="U178" i="8"/>
  <c r="S178" i="8"/>
  <c r="W178" i="8"/>
  <c r="V178" i="8"/>
  <c r="AA178" i="8"/>
  <c r="K178" i="8"/>
  <c r="T178" i="8"/>
  <c r="Y178" i="8"/>
  <c r="L14" i="4"/>
  <c r="AC171" i="4" l="1"/>
  <c r="L171" i="4"/>
  <c r="H172" i="4"/>
  <c r="O172" i="4" s="1"/>
  <c r="AQ172" i="4"/>
  <c r="AH13" i="4"/>
  <c r="G173" i="4"/>
  <c r="F173" i="4"/>
  <c r="AF13" i="4"/>
  <c r="AJ13" i="4"/>
  <c r="AO13" i="4"/>
  <c r="AN13" i="4"/>
  <c r="AE13" i="4"/>
  <c r="AL13" i="4"/>
  <c r="AG13" i="4"/>
  <c r="AM13" i="4"/>
  <c r="AK13" i="4"/>
  <c r="AQ180" i="8"/>
  <c r="H180" i="8"/>
  <c r="O180" i="8" s="1"/>
  <c r="F181" i="8"/>
  <c r="AM176" i="8"/>
  <c r="AI176" i="8"/>
  <c r="AE176" i="8"/>
  <c r="AL176" i="8"/>
  <c r="AH176" i="8"/>
  <c r="AO176" i="8"/>
  <c r="AK176" i="8"/>
  <c r="AG176" i="8"/>
  <c r="AN176" i="8"/>
  <c r="AJ176" i="8"/>
  <c r="AF176" i="8"/>
  <c r="AC178" i="8"/>
  <c r="R177" i="8"/>
  <c r="G183" i="8"/>
  <c r="Y174" i="6"/>
  <c r="U174" i="6"/>
  <c r="AB174" i="6"/>
  <c r="X174" i="6"/>
  <c r="T174" i="6"/>
  <c r="AA174" i="6"/>
  <c r="W174" i="6"/>
  <c r="S174" i="6"/>
  <c r="V174" i="6"/>
  <c r="K174" i="6"/>
  <c r="L174" i="6" s="1"/>
  <c r="Z174" i="6"/>
  <c r="G178" i="6"/>
  <c r="H175" i="6"/>
  <c r="O175" i="6" s="1"/>
  <c r="AQ175" i="6"/>
  <c r="F176" i="6"/>
  <c r="AO171" i="6"/>
  <c r="AK171" i="6"/>
  <c r="AG171" i="6"/>
  <c r="AJ171" i="6"/>
  <c r="AE171" i="6"/>
  <c r="AN171" i="6"/>
  <c r="AI171" i="6"/>
  <c r="AM171" i="6"/>
  <c r="AL171" i="6"/>
  <c r="AF171" i="6"/>
  <c r="AH171" i="6"/>
  <c r="R172" i="6"/>
  <c r="AC173" i="6"/>
  <c r="H15" i="4"/>
  <c r="O15" i="4" s="1"/>
  <c r="U172" i="4"/>
  <c r="Z172" i="4"/>
  <c r="T172" i="4"/>
  <c r="Y172" i="4"/>
  <c r="S172" i="4"/>
  <c r="X172" i="4"/>
  <c r="K172" i="4"/>
  <c r="W172" i="4"/>
  <c r="AB172" i="4"/>
  <c r="V172" i="4"/>
  <c r="AA172" i="4"/>
  <c r="L178" i="8"/>
  <c r="Y179" i="8"/>
  <c r="T179" i="8"/>
  <c r="X179" i="8"/>
  <c r="Z179" i="8"/>
  <c r="S179" i="8"/>
  <c r="AA179" i="8"/>
  <c r="K179" i="8"/>
  <c r="V179" i="8"/>
  <c r="AB179" i="8"/>
  <c r="W179" i="8"/>
  <c r="U179" i="8"/>
  <c r="T15" i="4"/>
  <c r="K15" i="4"/>
  <c r="AA15" i="4"/>
  <c r="X15" i="4"/>
  <c r="Y15" i="4"/>
  <c r="V15" i="4"/>
  <c r="U15" i="4"/>
  <c r="AB15" i="4"/>
  <c r="W15" i="4"/>
  <c r="Z15" i="4"/>
  <c r="S15" i="4"/>
  <c r="L172" i="4" l="1"/>
  <c r="AC172" i="4"/>
  <c r="G174" i="4"/>
  <c r="F174" i="4"/>
  <c r="AQ173" i="4"/>
  <c r="H173" i="4"/>
  <c r="O173" i="4" s="1"/>
  <c r="AC15" i="4"/>
  <c r="R14" i="4"/>
  <c r="AI14" i="4" s="1"/>
  <c r="M15" i="4"/>
  <c r="H181" i="8"/>
  <c r="O181" i="8" s="1"/>
  <c r="AQ181" i="8"/>
  <c r="F182" i="8"/>
  <c r="R178" i="8"/>
  <c r="AC179" i="8"/>
  <c r="G184" i="8"/>
  <c r="AM177" i="8"/>
  <c r="AI177" i="8"/>
  <c r="AE177" i="8"/>
  <c r="AO177" i="8"/>
  <c r="AJ177" i="8"/>
  <c r="AN177" i="8"/>
  <c r="AH177" i="8"/>
  <c r="AL177" i="8"/>
  <c r="AG177" i="8"/>
  <c r="AF177" i="8"/>
  <c r="AK177" i="8"/>
  <c r="Z175" i="6"/>
  <c r="V175" i="6"/>
  <c r="K175" i="6"/>
  <c r="L175" i="6" s="1"/>
  <c r="Y175" i="6"/>
  <c r="U175" i="6"/>
  <c r="AB175" i="6"/>
  <c r="X175" i="6"/>
  <c r="T175" i="6"/>
  <c r="AA175" i="6"/>
  <c r="W175" i="6"/>
  <c r="S175" i="6"/>
  <c r="H176" i="6"/>
  <c r="O176" i="6" s="1"/>
  <c r="AQ176" i="6"/>
  <c r="F177" i="6"/>
  <c r="AM172" i="6"/>
  <c r="AI172" i="6"/>
  <c r="AE172" i="6"/>
  <c r="AL172" i="6"/>
  <c r="AG172" i="6"/>
  <c r="AK172" i="6"/>
  <c r="AF172" i="6"/>
  <c r="AO172" i="6"/>
  <c r="AN172" i="6"/>
  <c r="AH172" i="6"/>
  <c r="AJ172" i="6"/>
  <c r="G179" i="6"/>
  <c r="R173" i="6"/>
  <c r="AC174" i="6"/>
  <c r="S173" i="4"/>
  <c r="X173" i="4"/>
  <c r="K173" i="4"/>
  <c r="W173" i="4"/>
  <c r="AB173" i="4"/>
  <c r="V173" i="4"/>
  <c r="AA173" i="4"/>
  <c r="U173" i="4"/>
  <c r="Z173" i="4"/>
  <c r="T173" i="4"/>
  <c r="Y173" i="4"/>
  <c r="L179" i="8"/>
  <c r="AB180" i="8"/>
  <c r="X180" i="8"/>
  <c r="AA180" i="8"/>
  <c r="S180" i="8"/>
  <c r="Z180" i="8"/>
  <c r="U180" i="8"/>
  <c r="K180" i="8"/>
  <c r="Y180" i="8"/>
  <c r="V180" i="8"/>
  <c r="T180" i="8"/>
  <c r="W180" i="8"/>
  <c r="L15" i="4"/>
  <c r="L173" i="4" l="1"/>
  <c r="AC173" i="4"/>
  <c r="AQ174" i="4"/>
  <c r="H174" i="4"/>
  <c r="O174" i="4" s="1"/>
  <c r="G175" i="4"/>
  <c r="F175" i="4"/>
  <c r="AH14" i="4"/>
  <c r="AE14" i="4"/>
  <c r="AN14" i="4"/>
  <c r="AL14" i="4"/>
  <c r="AG14" i="4"/>
  <c r="AJ14" i="4"/>
  <c r="AO14" i="4"/>
  <c r="AK14" i="4"/>
  <c r="AF14" i="4"/>
  <c r="AM14" i="4"/>
  <c r="G185" i="8"/>
  <c r="AQ182" i="8"/>
  <c r="H182" i="8"/>
  <c r="O182" i="8" s="1"/>
  <c r="F183" i="8"/>
  <c r="R179" i="8"/>
  <c r="AC180" i="8"/>
  <c r="AO178" i="8"/>
  <c r="AK178" i="8"/>
  <c r="AG178" i="8"/>
  <c r="AL178" i="8"/>
  <c r="AF178" i="8"/>
  <c r="AJ178" i="8"/>
  <c r="AE178" i="8"/>
  <c r="AN178" i="8"/>
  <c r="AI178" i="8"/>
  <c r="AM178" i="8"/>
  <c r="AH178" i="8"/>
  <c r="AA176" i="6"/>
  <c r="W176" i="6"/>
  <c r="S176" i="6"/>
  <c r="Z176" i="6"/>
  <c r="V176" i="6"/>
  <c r="K176" i="6"/>
  <c r="L176" i="6" s="1"/>
  <c r="Y176" i="6"/>
  <c r="U176" i="6"/>
  <c r="AB176" i="6"/>
  <c r="T176" i="6"/>
  <c r="X176" i="6"/>
  <c r="AO173" i="6"/>
  <c r="AK173" i="6"/>
  <c r="AG173" i="6"/>
  <c r="AN173" i="6"/>
  <c r="AI173" i="6"/>
  <c r="AM173" i="6"/>
  <c r="AH173" i="6"/>
  <c r="AF173" i="6"/>
  <c r="AE173" i="6"/>
  <c r="AJ173" i="6"/>
  <c r="AL173" i="6"/>
  <c r="G180" i="6"/>
  <c r="R174" i="6"/>
  <c r="AC175" i="6"/>
  <c r="AQ177" i="6"/>
  <c r="H177" i="6"/>
  <c r="O177" i="6" s="1"/>
  <c r="F178" i="6"/>
  <c r="H16" i="4"/>
  <c r="O16" i="4" s="1"/>
  <c r="S174" i="4"/>
  <c r="U174" i="4"/>
  <c r="AB174" i="4"/>
  <c r="X174" i="4"/>
  <c r="AA174" i="4"/>
  <c r="V174" i="4"/>
  <c r="T174" i="4"/>
  <c r="K174" i="4"/>
  <c r="Z174" i="4"/>
  <c r="Y174" i="4"/>
  <c r="W174" i="4"/>
  <c r="L180" i="8"/>
  <c r="K181" i="8"/>
  <c r="X181" i="8"/>
  <c r="S181" i="8"/>
  <c r="AB181" i="8"/>
  <c r="W181" i="8"/>
  <c r="V181" i="8"/>
  <c r="T181" i="8"/>
  <c r="Z181" i="8"/>
  <c r="AA181" i="8"/>
  <c r="U181" i="8"/>
  <c r="Y181" i="8"/>
  <c r="K16" i="4"/>
  <c r="U16" i="4"/>
  <c r="W16" i="4"/>
  <c r="X16" i="4"/>
  <c r="AA16" i="4"/>
  <c r="T16" i="4"/>
  <c r="Z16" i="4"/>
  <c r="V16" i="4"/>
  <c r="AB16" i="4"/>
  <c r="S16" i="4"/>
  <c r="Y16" i="4"/>
  <c r="L174" i="4" l="1"/>
  <c r="AC174" i="4"/>
  <c r="H175" i="4"/>
  <c r="O175" i="4" s="1"/>
  <c r="AQ175" i="4"/>
  <c r="G176" i="4"/>
  <c r="F176" i="4"/>
  <c r="AC16" i="4"/>
  <c r="R15" i="4"/>
  <c r="AO15" i="4" s="1"/>
  <c r="M16" i="4"/>
  <c r="AM179" i="8"/>
  <c r="AI179" i="8"/>
  <c r="AE179" i="8"/>
  <c r="AN179" i="8"/>
  <c r="AH179" i="8"/>
  <c r="AL179" i="8"/>
  <c r="AG179" i="8"/>
  <c r="AK179" i="8"/>
  <c r="AF179" i="8"/>
  <c r="AJ179" i="8"/>
  <c r="AO179" i="8"/>
  <c r="R180" i="8"/>
  <c r="AC181" i="8"/>
  <c r="H183" i="8"/>
  <c r="O183" i="8" s="1"/>
  <c r="AQ183" i="8"/>
  <c r="F184" i="8"/>
  <c r="G186" i="8"/>
  <c r="AB177" i="6"/>
  <c r="X177" i="6"/>
  <c r="T177" i="6"/>
  <c r="AA177" i="6"/>
  <c r="W177" i="6"/>
  <c r="S177" i="6"/>
  <c r="Z177" i="6"/>
  <c r="V177" i="6"/>
  <c r="K177" i="6"/>
  <c r="L177" i="6" s="1"/>
  <c r="U177" i="6"/>
  <c r="Y177" i="6"/>
  <c r="AC176" i="6"/>
  <c r="R175" i="6"/>
  <c r="G181" i="6"/>
  <c r="H178" i="6"/>
  <c r="O178" i="6" s="1"/>
  <c r="AQ178" i="6"/>
  <c r="F179" i="6"/>
  <c r="AM174" i="6"/>
  <c r="AI174" i="6"/>
  <c r="AE174" i="6"/>
  <c r="AK174" i="6"/>
  <c r="AF174" i="6"/>
  <c r="AO174" i="6"/>
  <c r="AJ174" i="6"/>
  <c r="AH174" i="6"/>
  <c r="AG174" i="6"/>
  <c r="AL174" i="6"/>
  <c r="AN174" i="6"/>
  <c r="K175" i="4"/>
  <c r="U175" i="4"/>
  <c r="S175" i="4"/>
  <c r="X175" i="4"/>
  <c r="Z175" i="4"/>
  <c r="W175" i="4"/>
  <c r="T175" i="4"/>
  <c r="V175" i="4"/>
  <c r="AA175" i="4"/>
  <c r="Y175" i="4"/>
  <c r="AB175" i="4"/>
  <c r="L181" i="8"/>
  <c r="X182" i="8"/>
  <c r="W182" i="8"/>
  <c r="AA182" i="8"/>
  <c r="K182" i="8"/>
  <c r="U182" i="8"/>
  <c r="Y182" i="8"/>
  <c r="S182" i="8"/>
  <c r="T182" i="8"/>
  <c r="Z182" i="8"/>
  <c r="AB182" i="8"/>
  <c r="V182" i="8"/>
  <c r="L16" i="4"/>
  <c r="L175" i="4" l="1"/>
  <c r="AC175" i="4"/>
  <c r="H176" i="4"/>
  <c r="O176" i="4" s="1"/>
  <c r="AQ176" i="4"/>
  <c r="G177" i="4"/>
  <c r="F177" i="4"/>
  <c r="AF15" i="4"/>
  <c r="AM15" i="4"/>
  <c r="AE15" i="4"/>
  <c r="AI15" i="4"/>
  <c r="AG15" i="4"/>
  <c r="AJ15" i="4"/>
  <c r="AL15" i="4"/>
  <c r="AH15" i="4"/>
  <c r="AN15" i="4"/>
  <c r="AK15" i="4"/>
  <c r="AQ184" i="8"/>
  <c r="H184" i="8"/>
  <c r="O184" i="8" s="1"/>
  <c r="F185" i="8"/>
  <c r="R181" i="8"/>
  <c r="AC182" i="8"/>
  <c r="G187" i="8"/>
  <c r="AO180" i="8"/>
  <c r="AK180" i="8"/>
  <c r="AG180" i="8"/>
  <c r="AJ180" i="8"/>
  <c r="AE180" i="8"/>
  <c r="AN180" i="8"/>
  <c r="AI180" i="8"/>
  <c r="AM180" i="8"/>
  <c r="AH180" i="8"/>
  <c r="AL180" i="8"/>
  <c r="AF180" i="8"/>
  <c r="Y178" i="6"/>
  <c r="U178" i="6"/>
  <c r="AB178" i="6"/>
  <c r="X178" i="6"/>
  <c r="T178" i="6"/>
  <c r="AA178" i="6"/>
  <c r="W178" i="6"/>
  <c r="S178" i="6"/>
  <c r="Z178" i="6"/>
  <c r="V178" i="6"/>
  <c r="K178" i="6"/>
  <c r="L178" i="6" s="1"/>
  <c r="AQ179" i="6"/>
  <c r="H179" i="6"/>
  <c r="O179" i="6" s="1"/>
  <c r="F180" i="6"/>
  <c r="AO175" i="6"/>
  <c r="AK175" i="6"/>
  <c r="AG175" i="6"/>
  <c r="AM175" i="6"/>
  <c r="AH175" i="6"/>
  <c r="AL175" i="6"/>
  <c r="AF175" i="6"/>
  <c r="AJ175" i="6"/>
  <c r="AI175" i="6"/>
  <c r="AE175" i="6"/>
  <c r="AN175" i="6"/>
  <c r="R176" i="6"/>
  <c r="AC177" i="6"/>
  <c r="G182" i="6"/>
  <c r="H17" i="4"/>
  <c r="O17" i="4" s="1"/>
  <c r="K176" i="4"/>
  <c r="U176" i="4"/>
  <c r="T176" i="4"/>
  <c r="W176" i="4"/>
  <c r="Z176" i="4"/>
  <c r="X176" i="4"/>
  <c r="S176" i="4"/>
  <c r="V176" i="4"/>
  <c r="AB176" i="4"/>
  <c r="Y176" i="4"/>
  <c r="AA176" i="4"/>
  <c r="L182" i="8"/>
  <c r="X183" i="8"/>
  <c r="AA183" i="8"/>
  <c r="W183" i="8"/>
  <c r="U183" i="8"/>
  <c r="AB183" i="8"/>
  <c r="T183" i="8"/>
  <c r="Y183" i="8"/>
  <c r="Z183" i="8"/>
  <c r="V183" i="8"/>
  <c r="S183" i="8"/>
  <c r="K183" i="8"/>
  <c r="AA17" i="4"/>
  <c r="Z17" i="4"/>
  <c r="K17" i="4"/>
  <c r="X17" i="4"/>
  <c r="W17" i="4"/>
  <c r="AB17" i="4"/>
  <c r="V17" i="4"/>
  <c r="S17" i="4"/>
  <c r="Y17" i="4"/>
  <c r="T17" i="4"/>
  <c r="U17" i="4"/>
  <c r="L176" i="4" l="1"/>
  <c r="AC176" i="4"/>
  <c r="H177" i="4"/>
  <c r="O177" i="4" s="1"/>
  <c r="AQ177" i="4"/>
  <c r="G178" i="4"/>
  <c r="F178" i="4"/>
  <c r="AC17" i="4"/>
  <c r="R16" i="4"/>
  <c r="AH16" i="4" s="1"/>
  <c r="M17" i="4"/>
  <c r="G188" i="8"/>
  <c r="H185" i="8"/>
  <c r="O185" i="8" s="1"/>
  <c r="AQ185" i="8"/>
  <c r="F186" i="8"/>
  <c r="R182" i="8"/>
  <c r="AC183" i="8"/>
  <c r="AM181" i="8"/>
  <c r="AI181" i="8"/>
  <c r="AE181" i="8"/>
  <c r="AL181" i="8"/>
  <c r="AG181" i="8"/>
  <c r="AK181" i="8"/>
  <c r="AF181" i="8"/>
  <c r="AO181" i="8"/>
  <c r="AJ181" i="8"/>
  <c r="AH181" i="8"/>
  <c r="AN181" i="8"/>
  <c r="Z179" i="6"/>
  <c r="V179" i="6"/>
  <c r="K179" i="6"/>
  <c r="L179" i="6" s="1"/>
  <c r="Y179" i="6"/>
  <c r="U179" i="6"/>
  <c r="AB179" i="6"/>
  <c r="X179" i="6"/>
  <c r="T179" i="6"/>
  <c r="AA179" i="6"/>
  <c r="S179" i="6"/>
  <c r="W179" i="6"/>
  <c r="R177" i="6"/>
  <c r="AC178" i="6"/>
  <c r="AM176" i="6"/>
  <c r="AI176" i="6"/>
  <c r="AE176" i="6"/>
  <c r="AO176" i="6"/>
  <c r="AJ176" i="6"/>
  <c r="AN176" i="6"/>
  <c r="AH176" i="6"/>
  <c r="AL176" i="6"/>
  <c r="AK176" i="6"/>
  <c r="AF176" i="6"/>
  <c r="AG176" i="6"/>
  <c r="H180" i="6"/>
  <c r="O180" i="6" s="1"/>
  <c r="AQ180" i="6"/>
  <c r="F181" i="6"/>
  <c r="G183" i="6"/>
  <c r="S177" i="4"/>
  <c r="V177" i="4"/>
  <c r="K177" i="4"/>
  <c r="X177" i="4"/>
  <c r="AA177" i="4"/>
  <c r="W177" i="4"/>
  <c r="T177" i="4"/>
  <c r="U177" i="4"/>
  <c r="AB177" i="4"/>
  <c r="Z177" i="4"/>
  <c r="Y177" i="4"/>
  <c r="L183" i="8"/>
  <c r="T184" i="8"/>
  <c r="K184" i="8"/>
  <c r="X184" i="8"/>
  <c r="U184" i="8"/>
  <c r="AB184" i="8"/>
  <c r="Z184" i="8"/>
  <c r="Y184" i="8"/>
  <c r="W184" i="8"/>
  <c r="V184" i="8"/>
  <c r="S184" i="8"/>
  <c r="AA184" i="8"/>
  <c r="L17" i="4"/>
  <c r="AJ16" i="4" l="1"/>
  <c r="L177" i="4"/>
  <c r="AC177" i="4"/>
  <c r="AQ178" i="4"/>
  <c r="H178" i="4"/>
  <c r="O178" i="4" s="1"/>
  <c r="AM16" i="4"/>
  <c r="G179" i="4"/>
  <c r="F179" i="4"/>
  <c r="AE16" i="4"/>
  <c r="AF16" i="4"/>
  <c r="AK16" i="4"/>
  <c r="AI16" i="4"/>
  <c r="AO16" i="4"/>
  <c r="AG16" i="4"/>
  <c r="AN16" i="4"/>
  <c r="AL16" i="4"/>
  <c r="AQ186" i="8"/>
  <c r="H186" i="8"/>
  <c r="O186" i="8" s="1"/>
  <c r="F187" i="8"/>
  <c r="R183" i="8"/>
  <c r="AC184" i="8"/>
  <c r="G189" i="8"/>
  <c r="AO182" i="8"/>
  <c r="AK182" i="8"/>
  <c r="AG182" i="8"/>
  <c r="AN182" i="8"/>
  <c r="AI182" i="8"/>
  <c r="AM182" i="8"/>
  <c r="AH182" i="8"/>
  <c r="AL182" i="8"/>
  <c r="AF182" i="8"/>
  <c r="AE182" i="8"/>
  <c r="AJ182" i="8"/>
  <c r="AA180" i="6"/>
  <c r="W180" i="6"/>
  <c r="S180" i="6"/>
  <c r="Z180" i="6"/>
  <c r="V180" i="6"/>
  <c r="K180" i="6"/>
  <c r="L180" i="6" s="1"/>
  <c r="Y180" i="6"/>
  <c r="U180" i="6"/>
  <c r="T180" i="6"/>
  <c r="X180" i="6"/>
  <c r="AB180" i="6"/>
  <c r="R178" i="6"/>
  <c r="AC179" i="6"/>
  <c r="AO177" i="6"/>
  <c r="AK177" i="6"/>
  <c r="AG177" i="6"/>
  <c r="AL177" i="6"/>
  <c r="AF177" i="6"/>
  <c r="AJ177" i="6"/>
  <c r="AE177" i="6"/>
  <c r="AN177" i="6"/>
  <c r="AM177" i="6"/>
  <c r="AH177" i="6"/>
  <c r="AI177" i="6"/>
  <c r="G184" i="6"/>
  <c r="H181" i="6"/>
  <c r="O181" i="6" s="1"/>
  <c r="AQ181" i="6"/>
  <c r="F182" i="6"/>
  <c r="H18" i="4"/>
  <c r="O18" i="4" s="1"/>
  <c r="L184" i="8"/>
  <c r="W185" i="8"/>
  <c r="Y185" i="8"/>
  <c r="AB185" i="8"/>
  <c r="K185" i="8"/>
  <c r="S185" i="8"/>
  <c r="T185" i="8"/>
  <c r="X185" i="8"/>
  <c r="U185" i="8"/>
  <c r="Z185" i="8"/>
  <c r="V185" i="8"/>
  <c r="AA185" i="8"/>
  <c r="K18" i="4"/>
  <c r="AB18" i="4"/>
  <c r="Z18" i="4"/>
  <c r="X18" i="4"/>
  <c r="W18" i="4"/>
  <c r="T18" i="4"/>
  <c r="S18" i="4"/>
  <c r="AA18" i="4"/>
  <c r="U18" i="4"/>
  <c r="Y18" i="4"/>
  <c r="V18" i="4"/>
  <c r="H179" i="4" l="1"/>
  <c r="O179" i="4" s="1"/>
  <c r="AQ179" i="4"/>
  <c r="G180" i="4"/>
  <c r="F180" i="4"/>
  <c r="AC18" i="4"/>
  <c r="R17" i="4"/>
  <c r="AO17" i="4" s="1"/>
  <c r="M18" i="4"/>
  <c r="AM183" i="8"/>
  <c r="AI183" i="8"/>
  <c r="AE183" i="8"/>
  <c r="AK183" i="8"/>
  <c r="AF183" i="8"/>
  <c r="AO183" i="8"/>
  <c r="AJ183" i="8"/>
  <c r="AN183" i="8"/>
  <c r="AH183" i="8"/>
  <c r="AL183" i="8"/>
  <c r="AG183" i="8"/>
  <c r="H187" i="8"/>
  <c r="O187" i="8" s="1"/>
  <c r="AQ187" i="8"/>
  <c r="F188" i="8"/>
  <c r="G190" i="8"/>
  <c r="AC185" i="8"/>
  <c r="R184" i="8"/>
  <c r="AB181" i="6"/>
  <c r="X181" i="6"/>
  <c r="T181" i="6"/>
  <c r="AA181" i="6"/>
  <c r="W181" i="6"/>
  <c r="S181" i="6"/>
  <c r="Z181" i="6"/>
  <c r="V181" i="6"/>
  <c r="K181" i="6"/>
  <c r="L181" i="6" s="1"/>
  <c r="Y181" i="6"/>
  <c r="U181" i="6"/>
  <c r="R179" i="6"/>
  <c r="AC180" i="6"/>
  <c r="H182" i="6"/>
  <c r="O182" i="6" s="1"/>
  <c r="AQ182" i="6"/>
  <c r="F183" i="6"/>
  <c r="G185" i="6"/>
  <c r="AM178" i="6"/>
  <c r="AI178" i="6"/>
  <c r="AE178" i="6"/>
  <c r="AN178" i="6"/>
  <c r="AH178" i="6"/>
  <c r="AL178" i="6"/>
  <c r="AG178" i="6"/>
  <c r="AF178" i="6"/>
  <c r="AO178" i="6"/>
  <c r="AK178" i="6"/>
  <c r="AJ178" i="6"/>
  <c r="AA178" i="4"/>
  <c r="Z178" i="4"/>
  <c r="K178" i="4"/>
  <c r="V178" i="4"/>
  <c r="X178" i="4"/>
  <c r="U178" i="4"/>
  <c r="T178" i="4"/>
  <c r="S178" i="4"/>
  <c r="AB178" i="4"/>
  <c r="Y178" i="4"/>
  <c r="W178" i="4"/>
  <c r="L185" i="8"/>
  <c r="V186" i="8"/>
  <c r="S186" i="8"/>
  <c r="AA186" i="8"/>
  <c r="T186" i="8"/>
  <c r="W186" i="8"/>
  <c r="X186" i="8"/>
  <c r="AB186" i="8"/>
  <c r="Y186" i="8"/>
  <c r="Z186" i="8"/>
  <c r="K186" i="8"/>
  <c r="U186" i="8"/>
  <c r="L18" i="4"/>
  <c r="AK17" i="4" l="1"/>
  <c r="L178" i="4"/>
  <c r="AC178" i="4"/>
  <c r="G181" i="4"/>
  <c r="F181" i="4"/>
  <c r="H180" i="4"/>
  <c r="O180" i="4" s="1"/>
  <c r="AQ180" i="4"/>
  <c r="AJ17" i="4"/>
  <c r="AM17" i="4"/>
  <c r="AI17" i="4"/>
  <c r="AH17" i="4"/>
  <c r="AG17" i="4"/>
  <c r="AL17" i="4"/>
  <c r="AE17" i="4"/>
  <c r="AF17" i="4"/>
  <c r="AN17" i="4"/>
  <c r="G191" i="8"/>
  <c r="AO184" i="8"/>
  <c r="AK184" i="8"/>
  <c r="AG184" i="8"/>
  <c r="AM184" i="8"/>
  <c r="AH184" i="8"/>
  <c r="AL184" i="8"/>
  <c r="AF184" i="8"/>
  <c r="AJ184" i="8"/>
  <c r="AE184" i="8"/>
  <c r="AI184" i="8"/>
  <c r="AN184" i="8"/>
  <c r="R185" i="8"/>
  <c r="AC186" i="8"/>
  <c r="AQ188" i="8"/>
  <c r="H188" i="8"/>
  <c r="O188" i="8" s="1"/>
  <c r="F189" i="8"/>
  <c r="Y182" i="6"/>
  <c r="U182" i="6"/>
  <c r="AB182" i="6"/>
  <c r="X182" i="6"/>
  <c r="T182" i="6"/>
  <c r="AA182" i="6"/>
  <c r="W182" i="6"/>
  <c r="S182" i="6"/>
  <c r="Z182" i="6"/>
  <c r="K182" i="6"/>
  <c r="L182" i="6" s="1"/>
  <c r="V182" i="6"/>
  <c r="R180" i="6"/>
  <c r="AC181" i="6"/>
  <c r="G186" i="6"/>
  <c r="AQ183" i="6"/>
  <c r="H183" i="6"/>
  <c r="O183" i="6" s="1"/>
  <c r="F184" i="6"/>
  <c r="AO179" i="6"/>
  <c r="AK179" i="6"/>
  <c r="AG179" i="6"/>
  <c r="AJ179" i="6"/>
  <c r="AE179" i="6"/>
  <c r="AN179" i="6"/>
  <c r="AI179" i="6"/>
  <c r="AH179" i="6"/>
  <c r="AF179" i="6"/>
  <c r="AL179" i="6"/>
  <c r="AM179" i="6"/>
  <c r="H19" i="4"/>
  <c r="O19" i="4" s="1"/>
  <c r="AB179" i="4"/>
  <c r="S179" i="4"/>
  <c r="X179" i="4"/>
  <c r="Z179" i="4"/>
  <c r="AA179" i="4"/>
  <c r="T179" i="4"/>
  <c r="K179" i="4"/>
  <c r="W179" i="4"/>
  <c r="U179" i="4"/>
  <c r="V179" i="4"/>
  <c r="Y179" i="4"/>
  <c r="W187" i="8"/>
  <c r="T187" i="8"/>
  <c r="Z187" i="8"/>
  <c r="AA187" i="8"/>
  <c r="K187" i="8"/>
  <c r="V187" i="8"/>
  <c r="U187" i="8"/>
  <c r="X187" i="8"/>
  <c r="AB187" i="8"/>
  <c r="Y187" i="8"/>
  <c r="S187" i="8"/>
  <c r="L186" i="8"/>
  <c r="T19" i="4"/>
  <c r="V19" i="4"/>
  <c r="U19" i="4"/>
  <c r="K19" i="4"/>
  <c r="W19" i="4"/>
  <c r="AA19" i="4"/>
  <c r="Y19" i="4"/>
  <c r="S19" i="4"/>
  <c r="Z19" i="4"/>
  <c r="X19" i="4"/>
  <c r="AB19" i="4"/>
  <c r="L179" i="4" l="1"/>
  <c r="AC179" i="4"/>
  <c r="AQ181" i="4"/>
  <c r="H181" i="4"/>
  <c r="O181" i="4" s="1"/>
  <c r="G182" i="4"/>
  <c r="F182" i="4"/>
  <c r="AC19" i="4"/>
  <c r="R18" i="4"/>
  <c r="AH18" i="4" s="1"/>
  <c r="M19" i="4"/>
  <c r="R186" i="8"/>
  <c r="AC187" i="8"/>
  <c r="H189" i="8"/>
  <c r="O189" i="8" s="1"/>
  <c r="AQ189" i="8"/>
  <c r="F190" i="8"/>
  <c r="AM185" i="8"/>
  <c r="AI185" i="8"/>
  <c r="AE185" i="8"/>
  <c r="AO185" i="8"/>
  <c r="AJ185" i="8"/>
  <c r="AN185" i="8"/>
  <c r="AH185" i="8"/>
  <c r="AL185" i="8"/>
  <c r="AG185" i="8"/>
  <c r="AK185" i="8"/>
  <c r="AF185" i="8"/>
  <c r="G192" i="8"/>
  <c r="Z183" i="6"/>
  <c r="V183" i="6"/>
  <c r="K183" i="6"/>
  <c r="L183" i="6" s="1"/>
  <c r="Y183" i="6"/>
  <c r="U183" i="6"/>
  <c r="AB183" i="6"/>
  <c r="X183" i="6"/>
  <c r="T183" i="6"/>
  <c r="S183" i="6"/>
  <c r="W183" i="6"/>
  <c r="AA183" i="6"/>
  <c r="R181" i="6"/>
  <c r="AC182" i="6"/>
  <c r="H184" i="6"/>
  <c r="O184" i="6" s="1"/>
  <c r="AQ184" i="6"/>
  <c r="F185" i="6"/>
  <c r="G187" i="6"/>
  <c r="AM180" i="6"/>
  <c r="AI180" i="6"/>
  <c r="AE180" i="6"/>
  <c r="AL180" i="6"/>
  <c r="AG180" i="6"/>
  <c r="AK180" i="6"/>
  <c r="AF180" i="6"/>
  <c r="AJ180" i="6"/>
  <c r="AH180" i="6"/>
  <c r="AO180" i="6"/>
  <c r="AN180" i="6"/>
  <c r="T180" i="4"/>
  <c r="Y180" i="4"/>
  <c r="AB180" i="4"/>
  <c r="W180" i="4"/>
  <c r="S180" i="4"/>
  <c r="AA180" i="4"/>
  <c r="U180" i="4"/>
  <c r="X180" i="4"/>
  <c r="V180" i="4"/>
  <c r="Z180" i="4"/>
  <c r="K180" i="4"/>
  <c r="L187" i="8"/>
  <c r="T188" i="8"/>
  <c r="AA188" i="8"/>
  <c r="Z188" i="8"/>
  <c r="Y188" i="8"/>
  <c r="V188" i="8"/>
  <c r="AB188" i="8"/>
  <c r="S188" i="8"/>
  <c r="K188" i="8"/>
  <c r="X188" i="8"/>
  <c r="W188" i="8"/>
  <c r="U188" i="8"/>
  <c r="L19" i="4"/>
  <c r="AI18" i="4" l="1"/>
  <c r="L180" i="4"/>
  <c r="AC180" i="4"/>
  <c r="G183" i="4"/>
  <c r="F183" i="4"/>
  <c r="AQ182" i="4"/>
  <c r="H182" i="4"/>
  <c r="O182" i="4" s="1"/>
  <c r="AF18" i="4"/>
  <c r="AL18" i="4"/>
  <c r="AG18" i="4"/>
  <c r="AM18" i="4"/>
  <c r="AK18" i="4"/>
  <c r="AN18" i="4"/>
  <c r="AE18" i="4"/>
  <c r="AJ18" i="4"/>
  <c r="AO18" i="4"/>
  <c r="G193" i="8"/>
  <c r="R187" i="8"/>
  <c r="AC188" i="8"/>
  <c r="AQ190" i="8"/>
  <c r="H190" i="8"/>
  <c r="O190" i="8" s="1"/>
  <c r="F191" i="8"/>
  <c r="AO186" i="8"/>
  <c r="AK186" i="8"/>
  <c r="AG186" i="8"/>
  <c r="AL186" i="8"/>
  <c r="AF186" i="8"/>
  <c r="AJ186" i="8"/>
  <c r="AE186" i="8"/>
  <c r="AN186" i="8"/>
  <c r="AI186" i="8"/>
  <c r="AH186" i="8"/>
  <c r="AM186" i="8"/>
  <c r="AA184" i="6"/>
  <c r="W184" i="6"/>
  <c r="S184" i="6"/>
  <c r="Z184" i="6"/>
  <c r="V184" i="6"/>
  <c r="K184" i="6"/>
  <c r="L184" i="6" s="1"/>
  <c r="Y184" i="6"/>
  <c r="U184" i="6"/>
  <c r="X184" i="6"/>
  <c r="T184" i="6"/>
  <c r="AB184" i="6"/>
  <c r="AC183" i="6"/>
  <c r="R182" i="6"/>
  <c r="G188" i="6"/>
  <c r="AQ185" i="6"/>
  <c r="H185" i="6"/>
  <c r="O185" i="6" s="1"/>
  <c r="F186" i="6"/>
  <c r="AO181" i="6"/>
  <c r="AK181" i="6"/>
  <c r="AG181" i="6"/>
  <c r="AN181" i="6"/>
  <c r="AI181" i="6"/>
  <c r="AM181" i="6"/>
  <c r="AH181" i="6"/>
  <c r="AL181" i="6"/>
  <c r="AJ181" i="6"/>
  <c r="AF181" i="6"/>
  <c r="AE181" i="6"/>
  <c r="H20" i="4"/>
  <c r="O20" i="4" s="1"/>
  <c r="K181" i="4"/>
  <c r="AB181" i="4"/>
  <c r="V181" i="4"/>
  <c r="Z181" i="4"/>
  <c r="U181" i="4"/>
  <c r="T181" i="4"/>
  <c r="AA181" i="4"/>
  <c r="Y181" i="4"/>
  <c r="S181" i="4"/>
  <c r="W181" i="4"/>
  <c r="X181" i="4"/>
  <c r="L188" i="8"/>
  <c r="Z189" i="8"/>
  <c r="Y189" i="8"/>
  <c r="S189" i="8"/>
  <c r="V189" i="8"/>
  <c r="T189" i="8"/>
  <c r="AB189" i="8"/>
  <c r="AA189" i="8"/>
  <c r="K189" i="8"/>
  <c r="W189" i="8"/>
  <c r="U189" i="8"/>
  <c r="X189" i="8"/>
  <c r="Y20" i="4"/>
  <c r="W20" i="4"/>
  <c r="X20" i="4"/>
  <c r="T20" i="4"/>
  <c r="K20" i="4"/>
  <c r="S20" i="4"/>
  <c r="AA20" i="4"/>
  <c r="U20" i="4"/>
  <c r="AB20" i="4"/>
  <c r="V20" i="4"/>
  <c r="Z20" i="4"/>
  <c r="L181" i="4" l="1"/>
  <c r="AC181" i="4"/>
  <c r="AQ183" i="4"/>
  <c r="H183" i="4"/>
  <c r="O183" i="4" s="1"/>
  <c r="G184" i="4"/>
  <c r="F184" i="4"/>
  <c r="AC20" i="4"/>
  <c r="R19" i="4"/>
  <c r="AG19" i="4" s="1"/>
  <c r="M20" i="4"/>
  <c r="G194" i="8"/>
  <c r="H191" i="8"/>
  <c r="O191" i="8" s="1"/>
  <c r="AQ191" i="8"/>
  <c r="F192" i="8"/>
  <c r="L189" i="8"/>
  <c r="R188" i="8"/>
  <c r="AC189" i="8"/>
  <c r="AM187" i="8"/>
  <c r="AI187" i="8"/>
  <c r="AE187" i="8"/>
  <c r="AN187" i="8"/>
  <c r="AH187" i="8"/>
  <c r="AL187" i="8"/>
  <c r="AG187" i="8"/>
  <c r="AK187" i="8"/>
  <c r="AF187" i="8"/>
  <c r="AO187" i="8"/>
  <c r="AJ187" i="8"/>
  <c r="AA185" i="6"/>
  <c r="W185" i="6"/>
  <c r="S185" i="6"/>
  <c r="Z185" i="6"/>
  <c r="V185" i="6"/>
  <c r="Y185" i="6"/>
  <c r="U185" i="6"/>
  <c r="K185" i="6"/>
  <c r="L185" i="6" s="1"/>
  <c r="AB185" i="6"/>
  <c r="X185" i="6"/>
  <c r="T185" i="6"/>
  <c r="AC184" i="6"/>
  <c r="R183" i="6"/>
  <c r="H186" i="6"/>
  <c r="O186" i="6" s="1"/>
  <c r="AQ186" i="6"/>
  <c r="F187" i="6"/>
  <c r="G189" i="6"/>
  <c r="AM182" i="6"/>
  <c r="AI182" i="6"/>
  <c r="AE182" i="6"/>
  <c r="AK182" i="6"/>
  <c r="AF182" i="6"/>
  <c r="AO182" i="6"/>
  <c r="AJ182" i="6"/>
  <c r="AN182" i="6"/>
  <c r="AL182" i="6"/>
  <c r="AG182" i="6"/>
  <c r="AH182" i="6"/>
  <c r="AA182" i="4"/>
  <c r="Y182" i="4"/>
  <c r="W182" i="4"/>
  <c r="S182" i="4"/>
  <c r="K182" i="4"/>
  <c r="AB182" i="4"/>
  <c r="V182" i="4"/>
  <c r="X182" i="4"/>
  <c r="U182" i="4"/>
  <c r="T182" i="4"/>
  <c r="Z182" i="4"/>
  <c r="AB190" i="8"/>
  <c r="AA190" i="8"/>
  <c r="K190" i="8"/>
  <c r="X190" i="8"/>
  <c r="V190" i="8"/>
  <c r="S190" i="8"/>
  <c r="T190" i="8"/>
  <c r="Z190" i="8"/>
  <c r="Y190" i="8"/>
  <c r="W190" i="8"/>
  <c r="U190" i="8"/>
  <c r="L20" i="4"/>
  <c r="AO19" i="4" l="1"/>
  <c r="L182" i="4"/>
  <c r="AC182" i="4"/>
  <c r="H184" i="4"/>
  <c r="O184" i="4" s="1"/>
  <c r="AQ184" i="4"/>
  <c r="G185" i="4"/>
  <c r="F185" i="4"/>
  <c r="AE19" i="4"/>
  <c r="AN19" i="4"/>
  <c r="AJ19" i="4"/>
  <c r="AL19" i="4"/>
  <c r="AF19" i="4"/>
  <c r="AM19" i="4"/>
  <c r="AH19" i="4"/>
  <c r="AI19" i="4"/>
  <c r="AK19" i="4"/>
  <c r="AO188" i="8"/>
  <c r="AK188" i="8"/>
  <c r="AG188" i="8"/>
  <c r="AJ188" i="8"/>
  <c r="AE188" i="8"/>
  <c r="AN188" i="8"/>
  <c r="AI188" i="8"/>
  <c r="AM188" i="8"/>
  <c r="AH188" i="8"/>
  <c r="AL188" i="8"/>
  <c r="AF188" i="8"/>
  <c r="G195" i="8"/>
  <c r="L190" i="8"/>
  <c r="R189" i="8"/>
  <c r="AC190" i="8"/>
  <c r="AQ192" i="8"/>
  <c r="H192" i="8"/>
  <c r="O192" i="8" s="1"/>
  <c r="F193" i="8"/>
  <c r="AA186" i="6"/>
  <c r="W186" i="6"/>
  <c r="S186" i="6"/>
  <c r="Z186" i="6"/>
  <c r="V186" i="6"/>
  <c r="Y186" i="6"/>
  <c r="U186" i="6"/>
  <c r="K186" i="6"/>
  <c r="L186" i="6" s="1"/>
  <c r="AB186" i="6"/>
  <c r="T186" i="6"/>
  <c r="X186" i="6"/>
  <c r="AC185" i="6"/>
  <c r="R184" i="6"/>
  <c r="G190" i="6"/>
  <c r="AQ187" i="6"/>
  <c r="H187" i="6"/>
  <c r="O187" i="6" s="1"/>
  <c r="F188" i="6"/>
  <c r="AL183" i="6"/>
  <c r="AH183" i="6"/>
  <c r="AO183" i="6"/>
  <c r="AK183" i="6"/>
  <c r="AG183" i="6"/>
  <c r="AJ183" i="6"/>
  <c r="AI183" i="6"/>
  <c r="AN183" i="6"/>
  <c r="AM183" i="6"/>
  <c r="AE183" i="6"/>
  <c r="AF183" i="6"/>
  <c r="H21" i="4"/>
  <c r="O21" i="4" s="1"/>
  <c r="AA183" i="4"/>
  <c r="U183" i="4"/>
  <c r="K183" i="4"/>
  <c r="Z183" i="4"/>
  <c r="T183" i="4"/>
  <c r="W183" i="4"/>
  <c r="S183" i="4"/>
  <c r="Y183" i="4"/>
  <c r="V183" i="4"/>
  <c r="X183" i="4"/>
  <c r="AB183" i="4"/>
  <c r="V191" i="8"/>
  <c r="X191" i="8"/>
  <c r="AA191" i="8"/>
  <c r="T191" i="8"/>
  <c r="Y191" i="8"/>
  <c r="S191" i="8"/>
  <c r="U191" i="8"/>
  <c r="AB191" i="8"/>
  <c r="Z191" i="8"/>
  <c r="K191" i="8"/>
  <c r="W191" i="8"/>
  <c r="Z21" i="4"/>
  <c r="AA21" i="4"/>
  <c r="K21" i="4"/>
  <c r="S21" i="4"/>
  <c r="W21" i="4"/>
  <c r="V21" i="4"/>
  <c r="X21" i="4"/>
  <c r="Y21" i="4"/>
  <c r="AB21" i="4"/>
  <c r="T21" i="4"/>
  <c r="U21" i="4"/>
  <c r="L183" i="4" l="1"/>
  <c r="AC183" i="4"/>
  <c r="G186" i="4"/>
  <c r="F186" i="4"/>
  <c r="T184" i="4"/>
  <c r="K184" i="4"/>
  <c r="U184" i="4"/>
  <c r="Y184" i="4"/>
  <c r="AA184" i="4"/>
  <c r="X184" i="4"/>
  <c r="W184" i="4"/>
  <c r="AB184" i="4"/>
  <c r="S184" i="4"/>
  <c r="V184" i="4"/>
  <c r="Z184" i="4"/>
  <c r="H185" i="4"/>
  <c r="O185" i="4" s="1"/>
  <c r="AQ185" i="4"/>
  <c r="AC21" i="4"/>
  <c r="R20" i="4"/>
  <c r="AH20" i="4" s="1"/>
  <c r="M21" i="4"/>
  <c r="G196" i="8"/>
  <c r="R190" i="8"/>
  <c r="AC191" i="8"/>
  <c r="L191" i="8"/>
  <c r="H193" i="8"/>
  <c r="O193" i="8" s="1"/>
  <c r="AQ193" i="8"/>
  <c r="F194" i="8"/>
  <c r="AM189" i="8"/>
  <c r="AI189" i="8"/>
  <c r="AE189" i="8"/>
  <c r="AL189" i="8"/>
  <c r="AG189" i="8"/>
  <c r="AK189" i="8"/>
  <c r="AF189" i="8"/>
  <c r="AO189" i="8"/>
  <c r="AJ189" i="8"/>
  <c r="AH189" i="8"/>
  <c r="AN189" i="8"/>
  <c r="AA187" i="6"/>
  <c r="W187" i="6"/>
  <c r="S187" i="6"/>
  <c r="Z187" i="6"/>
  <c r="V187" i="6"/>
  <c r="Y187" i="6"/>
  <c r="U187" i="6"/>
  <c r="K187" i="6"/>
  <c r="L187" i="6" s="1"/>
  <c r="T187" i="6"/>
  <c r="X187" i="6"/>
  <c r="AB187" i="6"/>
  <c r="G191" i="6"/>
  <c r="AC186" i="6"/>
  <c r="R185" i="6"/>
  <c r="H188" i="6"/>
  <c r="O188" i="6" s="1"/>
  <c r="AQ188" i="6"/>
  <c r="F189" i="6"/>
  <c r="AN184" i="6"/>
  <c r="AJ184" i="6"/>
  <c r="AF184" i="6"/>
  <c r="AM184" i="6"/>
  <c r="AI184" i="6"/>
  <c r="AE184" i="6"/>
  <c r="AL184" i="6"/>
  <c r="AK184" i="6"/>
  <c r="AO184" i="6"/>
  <c r="AG184" i="6"/>
  <c r="AH184" i="6"/>
  <c r="T192" i="8"/>
  <c r="U192" i="8"/>
  <c r="W192" i="8"/>
  <c r="V192" i="8"/>
  <c r="AA192" i="8"/>
  <c r="K192" i="8"/>
  <c r="AB192" i="8"/>
  <c r="X192" i="8"/>
  <c r="Z192" i="8"/>
  <c r="S192" i="8"/>
  <c r="Y192" i="8"/>
  <c r="L21" i="4"/>
  <c r="U185" i="4" l="1"/>
  <c r="W185" i="4"/>
  <c r="Z185" i="4"/>
  <c r="AA185" i="4"/>
  <c r="X185" i="4"/>
  <c r="K185" i="4"/>
  <c r="T185" i="4"/>
  <c r="S185" i="4"/>
  <c r="Y185" i="4"/>
  <c r="AB185" i="4"/>
  <c r="V185" i="4"/>
  <c r="H186" i="4"/>
  <c r="O186" i="4" s="1"/>
  <c r="AQ186" i="4"/>
  <c r="G187" i="4"/>
  <c r="F187" i="4"/>
  <c r="L184" i="4"/>
  <c r="AC184" i="4"/>
  <c r="AG20" i="4"/>
  <c r="AI20" i="4"/>
  <c r="AM20" i="4"/>
  <c r="AK20" i="4"/>
  <c r="AN20" i="4"/>
  <c r="AJ20" i="4"/>
  <c r="AF20" i="4"/>
  <c r="AO20" i="4"/>
  <c r="AL20" i="4"/>
  <c r="AE20" i="4"/>
  <c r="L192" i="8"/>
  <c r="R191" i="8"/>
  <c r="AC192" i="8"/>
  <c r="AO190" i="8"/>
  <c r="AK190" i="8"/>
  <c r="AG190" i="8"/>
  <c r="AN190" i="8"/>
  <c r="AI190" i="8"/>
  <c r="AM190" i="8"/>
  <c r="AH190" i="8"/>
  <c r="AL190" i="8"/>
  <c r="AF190" i="8"/>
  <c r="AJ190" i="8"/>
  <c r="AE190" i="8"/>
  <c r="G197" i="8"/>
  <c r="AQ194" i="8"/>
  <c r="H194" i="8"/>
  <c r="O194" i="8" s="1"/>
  <c r="F195" i="8"/>
  <c r="AA188" i="6"/>
  <c r="W188" i="6"/>
  <c r="S188" i="6"/>
  <c r="Z188" i="6"/>
  <c r="V188" i="6"/>
  <c r="Y188" i="6"/>
  <c r="U188" i="6"/>
  <c r="K188" i="6"/>
  <c r="L188" i="6" s="1"/>
  <c r="X188" i="6"/>
  <c r="T188" i="6"/>
  <c r="AB188" i="6"/>
  <c r="AQ189" i="6"/>
  <c r="H189" i="6"/>
  <c r="O189" i="6" s="1"/>
  <c r="F190" i="6"/>
  <c r="AC187" i="6"/>
  <c r="R186" i="6"/>
  <c r="AL185" i="6"/>
  <c r="AH185" i="6"/>
  <c r="AO185" i="6"/>
  <c r="AK185" i="6"/>
  <c r="AG185" i="6"/>
  <c r="AN185" i="6"/>
  <c r="AF185" i="6"/>
  <c r="AM185" i="6"/>
  <c r="AE185" i="6"/>
  <c r="AI185" i="6"/>
  <c r="AJ185" i="6"/>
  <c r="G192" i="6"/>
  <c r="H22" i="4"/>
  <c r="O22" i="4" s="1"/>
  <c r="S193" i="8"/>
  <c r="U193" i="8"/>
  <c r="V193" i="8"/>
  <c r="Z193" i="8"/>
  <c r="AB193" i="8"/>
  <c r="K193" i="8"/>
  <c r="W193" i="8"/>
  <c r="X193" i="8"/>
  <c r="AA193" i="8"/>
  <c r="Y193" i="8"/>
  <c r="T193" i="8"/>
  <c r="K22" i="4"/>
  <c r="T22" i="4"/>
  <c r="W22" i="4"/>
  <c r="S22" i="4"/>
  <c r="V22" i="4"/>
  <c r="AA22" i="4"/>
  <c r="AB22" i="4"/>
  <c r="U22" i="4"/>
  <c r="X22" i="4"/>
  <c r="Y22" i="4"/>
  <c r="Z22" i="4"/>
  <c r="H187" i="4" l="1"/>
  <c r="O187" i="4" s="1"/>
  <c r="AQ187" i="4"/>
  <c r="K186" i="4"/>
  <c r="W186" i="4"/>
  <c r="T186" i="4"/>
  <c r="AB186" i="4"/>
  <c r="X186" i="4"/>
  <c r="AA186" i="4"/>
  <c r="Z186" i="4"/>
  <c r="S186" i="4"/>
  <c r="U186" i="4"/>
  <c r="V186" i="4"/>
  <c r="Y186" i="4"/>
  <c r="G188" i="4"/>
  <c r="F188" i="4"/>
  <c r="L185" i="4"/>
  <c r="AC185" i="4"/>
  <c r="AC22" i="4"/>
  <c r="R21" i="4"/>
  <c r="AH21" i="4" s="1"/>
  <c r="M22" i="4"/>
  <c r="AC193" i="8"/>
  <c r="L193" i="8"/>
  <c r="R192" i="8"/>
  <c r="H195" i="8"/>
  <c r="O195" i="8" s="1"/>
  <c r="AQ195" i="8"/>
  <c r="F196" i="8"/>
  <c r="G198" i="8"/>
  <c r="AM191" i="8"/>
  <c r="AI191" i="8"/>
  <c r="AE191" i="8"/>
  <c r="AK191" i="8"/>
  <c r="AF191" i="8"/>
  <c r="AO191" i="8"/>
  <c r="AJ191" i="8"/>
  <c r="AN191" i="8"/>
  <c r="AH191" i="8"/>
  <c r="AG191" i="8"/>
  <c r="AL191" i="8"/>
  <c r="AA189" i="6"/>
  <c r="W189" i="6"/>
  <c r="S189" i="6"/>
  <c r="Z189" i="6"/>
  <c r="V189" i="6"/>
  <c r="Y189" i="6"/>
  <c r="U189" i="6"/>
  <c r="K189" i="6"/>
  <c r="L189" i="6" s="1"/>
  <c r="AB189" i="6"/>
  <c r="X189" i="6"/>
  <c r="T189" i="6"/>
  <c r="AC188" i="6"/>
  <c r="R187" i="6"/>
  <c r="H190" i="6"/>
  <c r="O190" i="6" s="1"/>
  <c r="AQ190" i="6"/>
  <c r="F191" i="6"/>
  <c r="G193" i="6"/>
  <c r="AN186" i="6"/>
  <c r="AJ186" i="6"/>
  <c r="AF186" i="6"/>
  <c r="AM186" i="6"/>
  <c r="AI186" i="6"/>
  <c r="AE186" i="6"/>
  <c r="AH186" i="6"/>
  <c r="AO186" i="6"/>
  <c r="AG186" i="6"/>
  <c r="AK186" i="6"/>
  <c r="AL186" i="6"/>
  <c r="T194" i="8"/>
  <c r="Y194" i="8"/>
  <c r="V194" i="8"/>
  <c r="U194" i="8"/>
  <c r="Z194" i="8"/>
  <c r="S194" i="8"/>
  <c r="AB194" i="8"/>
  <c r="W194" i="8"/>
  <c r="X194" i="8"/>
  <c r="K194" i="8"/>
  <c r="AA194" i="8"/>
  <c r="L22" i="4"/>
  <c r="AQ188" i="4" l="1"/>
  <c r="H188" i="4"/>
  <c r="O188" i="4" s="1"/>
  <c r="L186" i="4"/>
  <c r="AC186" i="4"/>
  <c r="G189" i="4"/>
  <c r="F189" i="4"/>
  <c r="S187" i="4"/>
  <c r="V187" i="4"/>
  <c r="T187" i="4"/>
  <c r="W187" i="4"/>
  <c r="AB187" i="4"/>
  <c r="Y187" i="4"/>
  <c r="X187" i="4"/>
  <c r="Z187" i="4"/>
  <c r="AA187" i="4"/>
  <c r="K187" i="4"/>
  <c r="U187" i="4"/>
  <c r="AJ21" i="4"/>
  <c r="AK21" i="4"/>
  <c r="AE21" i="4"/>
  <c r="AL21" i="4"/>
  <c r="AN21" i="4"/>
  <c r="AI21" i="4"/>
  <c r="AG21" i="4"/>
  <c r="AF21" i="4"/>
  <c r="AO21" i="4"/>
  <c r="AM21" i="4"/>
  <c r="G199" i="8"/>
  <c r="AO192" i="8"/>
  <c r="AK192" i="8"/>
  <c r="AG192" i="8"/>
  <c r="AM192" i="8"/>
  <c r="AH192" i="8"/>
  <c r="AL192" i="8"/>
  <c r="AF192" i="8"/>
  <c r="AJ192" i="8"/>
  <c r="AE192" i="8"/>
  <c r="AN192" i="8"/>
  <c r="AI192" i="8"/>
  <c r="AQ196" i="8"/>
  <c r="H196" i="8"/>
  <c r="O196" i="8" s="1"/>
  <c r="F197" i="8"/>
  <c r="L194" i="8"/>
  <c r="R193" i="8"/>
  <c r="AC194" i="8"/>
  <c r="AA190" i="6"/>
  <c r="W190" i="6"/>
  <c r="S190" i="6"/>
  <c r="Z190" i="6"/>
  <c r="V190" i="6"/>
  <c r="Y190" i="6"/>
  <c r="U190" i="6"/>
  <c r="K190" i="6"/>
  <c r="L190" i="6" s="1"/>
  <c r="AB190" i="6"/>
  <c r="T190" i="6"/>
  <c r="X190" i="6"/>
  <c r="G194" i="6"/>
  <c r="AQ191" i="6"/>
  <c r="H191" i="6"/>
  <c r="O191" i="6" s="1"/>
  <c r="F192" i="6"/>
  <c r="AL187" i="6"/>
  <c r="AH187" i="6"/>
  <c r="AO187" i="6"/>
  <c r="AK187" i="6"/>
  <c r="AG187" i="6"/>
  <c r="AJ187" i="6"/>
  <c r="AI187" i="6"/>
  <c r="AF187" i="6"/>
  <c r="AE187" i="6"/>
  <c r="AM187" i="6"/>
  <c r="AN187" i="6"/>
  <c r="AC189" i="6"/>
  <c r="R188" i="6"/>
  <c r="H23" i="4"/>
  <c r="O23" i="4" s="1"/>
  <c r="Z195" i="8"/>
  <c r="AA195" i="8"/>
  <c r="K195" i="8"/>
  <c r="AB195" i="8"/>
  <c r="V195" i="8"/>
  <c r="U195" i="8"/>
  <c r="S195" i="8"/>
  <c r="Y195" i="8"/>
  <c r="W195" i="8"/>
  <c r="T195" i="8"/>
  <c r="X195" i="8"/>
  <c r="AA23" i="4"/>
  <c r="Y23" i="4"/>
  <c r="W23" i="4"/>
  <c r="X23" i="4"/>
  <c r="AB23" i="4"/>
  <c r="S23" i="4"/>
  <c r="U23" i="4"/>
  <c r="T23" i="4"/>
  <c r="V23" i="4"/>
  <c r="Z23" i="4"/>
  <c r="K23" i="4"/>
  <c r="L187" i="4" l="1"/>
  <c r="AC187" i="4"/>
  <c r="H189" i="4"/>
  <c r="O189" i="4" s="1"/>
  <c r="AQ189" i="4"/>
  <c r="T188" i="4"/>
  <c r="V188" i="4"/>
  <c r="S188" i="4"/>
  <c r="W188" i="4"/>
  <c r="Z188" i="4"/>
  <c r="AB188" i="4"/>
  <c r="K188" i="4"/>
  <c r="U188" i="4"/>
  <c r="X188" i="4"/>
  <c r="AA188" i="4"/>
  <c r="Y188" i="4"/>
  <c r="G190" i="4"/>
  <c r="F190" i="4"/>
  <c r="AC23" i="4"/>
  <c r="R22" i="4"/>
  <c r="AG22" i="4" s="1"/>
  <c r="M23" i="4"/>
  <c r="H197" i="8"/>
  <c r="O197" i="8" s="1"/>
  <c r="AQ197" i="8"/>
  <c r="F198" i="8"/>
  <c r="L195" i="8"/>
  <c r="R194" i="8"/>
  <c r="AC195" i="8"/>
  <c r="AM193" i="8"/>
  <c r="AI193" i="8"/>
  <c r="AE193" i="8"/>
  <c r="AO193" i="8"/>
  <c r="AJ193" i="8"/>
  <c r="AN193" i="8"/>
  <c r="AH193" i="8"/>
  <c r="AL193" i="8"/>
  <c r="AG193" i="8"/>
  <c r="AK193" i="8"/>
  <c r="AF193" i="8"/>
  <c r="G200" i="8"/>
  <c r="AA191" i="6"/>
  <c r="W191" i="6"/>
  <c r="S191" i="6"/>
  <c r="Z191" i="6"/>
  <c r="V191" i="6"/>
  <c r="Y191" i="6"/>
  <c r="U191" i="6"/>
  <c r="K191" i="6"/>
  <c r="L191" i="6" s="1"/>
  <c r="T191" i="6"/>
  <c r="X191" i="6"/>
  <c r="AB191" i="6"/>
  <c r="H192" i="6"/>
  <c r="O192" i="6" s="1"/>
  <c r="AQ192" i="6"/>
  <c r="F193" i="6"/>
  <c r="G195" i="6"/>
  <c r="R189" i="6"/>
  <c r="AC190" i="6"/>
  <c r="AN188" i="6"/>
  <c r="AJ188" i="6"/>
  <c r="AF188" i="6"/>
  <c r="AM188" i="6"/>
  <c r="AI188" i="6"/>
  <c r="AE188" i="6"/>
  <c r="AL188" i="6"/>
  <c r="AK188" i="6"/>
  <c r="AH188" i="6"/>
  <c r="AG188" i="6"/>
  <c r="AO188" i="6"/>
  <c r="T196" i="8"/>
  <c r="AA196" i="8"/>
  <c r="U196" i="8"/>
  <c r="Z196" i="8"/>
  <c r="Y196" i="8"/>
  <c r="V196" i="8"/>
  <c r="AB196" i="8"/>
  <c r="X196" i="8"/>
  <c r="W196" i="8"/>
  <c r="K196" i="8"/>
  <c r="S196" i="8"/>
  <c r="L23" i="4"/>
  <c r="G191" i="4" l="1"/>
  <c r="F191" i="4"/>
  <c r="AB189" i="4"/>
  <c r="V189" i="4"/>
  <c r="S189" i="4"/>
  <c r="W189" i="4"/>
  <c r="Z189" i="4"/>
  <c r="U189" i="4"/>
  <c r="X189" i="4"/>
  <c r="Y189" i="4"/>
  <c r="K189" i="4"/>
  <c r="T189" i="4"/>
  <c r="AA189" i="4"/>
  <c r="L188" i="4"/>
  <c r="AC188" i="4"/>
  <c r="AQ190" i="4"/>
  <c r="H190" i="4"/>
  <c r="O190" i="4" s="1"/>
  <c r="AK22" i="4"/>
  <c r="AJ22" i="4"/>
  <c r="AH22" i="4"/>
  <c r="AO22" i="4"/>
  <c r="AF22" i="4"/>
  <c r="AN22" i="4"/>
  <c r="AI22" i="4"/>
  <c r="AL22" i="4"/>
  <c r="AM22" i="4"/>
  <c r="AE22" i="4"/>
  <c r="L196" i="8"/>
  <c r="R195" i="8"/>
  <c r="AC196" i="8"/>
  <c r="G201" i="8"/>
  <c r="H198" i="8"/>
  <c r="O198" i="8" s="1"/>
  <c r="AQ198" i="8"/>
  <c r="F199" i="8"/>
  <c r="AO194" i="8"/>
  <c r="AK194" i="8"/>
  <c r="AG194" i="8"/>
  <c r="AL194" i="8"/>
  <c r="AF194" i="8"/>
  <c r="AJ194" i="8"/>
  <c r="AE194" i="8"/>
  <c r="AN194" i="8"/>
  <c r="AI194" i="8"/>
  <c r="AH194" i="8"/>
  <c r="AM194" i="8"/>
  <c r="AA192" i="6"/>
  <c r="W192" i="6"/>
  <c r="S192" i="6"/>
  <c r="Z192" i="6"/>
  <c r="V192" i="6"/>
  <c r="Y192" i="6"/>
  <c r="U192" i="6"/>
  <c r="K192" i="6"/>
  <c r="L192" i="6" s="1"/>
  <c r="X192" i="6"/>
  <c r="T192" i="6"/>
  <c r="AB192" i="6"/>
  <c r="G196" i="6"/>
  <c r="AC191" i="6"/>
  <c r="R190" i="6"/>
  <c r="AL189" i="6"/>
  <c r="AH189" i="6"/>
  <c r="AO189" i="6"/>
  <c r="AK189" i="6"/>
  <c r="AG189" i="6"/>
  <c r="AN189" i="6"/>
  <c r="AF189" i="6"/>
  <c r="AM189" i="6"/>
  <c r="AE189" i="6"/>
  <c r="AJ189" i="6"/>
  <c r="AI189" i="6"/>
  <c r="AQ193" i="6"/>
  <c r="H193" i="6"/>
  <c r="O193" i="6" s="1"/>
  <c r="F194" i="6"/>
  <c r="H24" i="4"/>
  <c r="O24" i="4" s="1"/>
  <c r="Z197" i="8"/>
  <c r="Y197" i="8"/>
  <c r="S197" i="8"/>
  <c r="V197" i="8"/>
  <c r="T197" i="8"/>
  <c r="W197" i="8"/>
  <c r="AA197" i="8"/>
  <c r="K197" i="8"/>
  <c r="AB197" i="8"/>
  <c r="U197" i="8"/>
  <c r="X197" i="8"/>
  <c r="AB24" i="4"/>
  <c r="S24" i="4"/>
  <c r="Z24" i="4"/>
  <c r="Y24" i="4"/>
  <c r="AA24" i="4"/>
  <c r="K24" i="4"/>
  <c r="U24" i="4"/>
  <c r="W24" i="4"/>
  <c r="X24" i="4"/>
  <c r="T24" i="4"/>
  <c r="V24" i="4"/>
  <c r="L189" i="4" l="1"/>
  <c r="AC189" i="4"/>
  <c r="AQ191" i="4"/>
  <c r="H191" i="4"/>
  <c r="O191" i="4" s="1"/>
  <c r="K190" i="4"/>
  <c r="U190" i="4"/>
  <c r="S190" i="4"/>
  <c r="AB190" i="4"/>
  <c r="Y190" i="4"/>
  <c r="Z190" i="4"/>
  <c r="T190" i="4"/>
  <c r="V190" i="4"/>
  <c r="AA190" i="4"/>
  <c r="X190" i="4"/>
  <c r="W190" i="4"/>
  <c r="G192" i="4"/>
  <c r="F192" i="4"/>
  <c r="AC24" i="4"/>
  <c r="R23" i="4"/>
  <c r="AF23" i="4" s="1"/>
  <c r="M24" i="4"/>
  <c r="G202" i="8"/>
  <c r="AQ199" i="8"/>
  <c r="H199" i="8"/>
  <c r="O199" i="8" s="1"/>
  <c r="F200" i="8"/>
  <c r="AM195" i="8"/>
  <c r="AI195" i="8"/>
  <c r="AE195" i="8"/>
  <c r="AN195" i="8"/>
  <c r="AH195" i="8"/>
  <c r="AL195" i="8"/>
  <c r="AG195" i="8"/>
  <c r="AK195" i="8"/>
  <c r="AF195" i="8"/>
  <c r="AO195" i="8"/>
  <c r="AJ195" i="8"/>
  <c r="L197" i="8"/>
  <c r="R196" i="8"/>
  <c r="AC197" i="8"/>
  <c r="AA193" i="6"/>
  <c r="W193" i="6"/>
  <c r="S193" i="6"/>
  <c r="Z193" i="6"/>
  <c r="V193" i="6"/>
  <c r="Y193" i="6"/>
  <c r="U193" i="6"/>
  <c r="K193" i="6"/>
  <c r="L193" i="6" s="1"/>
  <c r="AB193" i="6"/>
  <c r="X193" i="6"/>
  <c r="T193" i="6"/>
  <c r="AC192" i="6"/>
  <c r="R191" i="6"/>
  <c r="H194" i="6"/>
  <c r="O194" i="6" s="1"/>
  <c r="AQ194" i="6"/>
  <c r="F195" i="6"/>
  <c r="AN190" i="6"/>
  <c r="AJ190" i="6"/>
  <c r="AF190" i="6"/>
  <c r="AM190" i="6"/>
  <c r="AI190" i="6"/>
  <c r="AE190" i="6"/>
  <c r="AH190" i="6"/>
  <c r="AO190" i="6"/>
  <c r="AG190" i="6"/>
  <c r="AL190" i="6"/>
  <c r="AK190" i="6"/>
  <c r="G197" i="6"/>
  <c r="AB198" i="8"/>
  <c r="AA198" i="8"/>
  <c r="K198" i="8"/>
  <c r="X198" i="8"/>
  <c r="S198" i="8"/>
  <c r="W198" i="8"/>
  <c r="V198" i="8"/>
  <c r="T198" i="8"/>
  <c r="Z198" i="8"/>
  <c r="Y198" i="8"/>
  <c r="U198" i="8"/>
  <c r="L24" i="4"/>
  <c r="G193" i="4" l="1"/>
  <c r="F193" i="4"/>
  <c r="AB191" i="4"/>
  <c r="Y191" i="4"/>
  <c r="W191" i="4"/>
  <c r="Z191" i="4"/>
  <c r="X191" i="4"/>
  <c r="AA191" i="4"/>
  <c r="V191" i="4"/>
  <c r="T191" i="4"/>
  <c r="S191" i="4"/>
  <c r="U191" i="4"/>
  <c r="K191" i="4"/>
  <c r="AQ192" i="4"/>
  <c r="H192" i="4"/>
  <c r="O192" i="4" s="1"/>
  <c r="AC190" i="4"/>
  <c r="L190" i="4"/>
  <c r="AH23" i="4"/>
  <c r="AL23" i="4"/>
  <c r="AI23" i="4"/>
  <c r="AN23" i="4"/>
  <c r="AG23" i="4"/>
  <c r="AE23" i="4"/>
  <c r="AO23" i="4"/>
  <c r="AM23" i="4"/>
  <c r="AJ23" i="4"/>
  <c r="AK23" i="4"/>
  <c r="Z199" i="8"/>
  <c r="V199" i="8"/>
  <c r="Y199" i="8"/>
  <c r="T199" i="8"/>
  <c r="K199" i="8"/>
  <c r="X199" i="8"/>
  <c r="S199" i="8"/>
  <c r="AB199" i="8"/>
  <c r="W199" i="8"/>
  <c r="AA199" i="8"/>
  <c r="U199" i="8"/>
  <c r="L198" i="8"/>
  <c r="R197" i="8"/>
  <c r="AC198" i="8"/>
  <c r="G203" i="8"/>
  <c r="AO196" i="8"/>
  <c r="AK196" i="8"/>
  <c r="AG196" i="8"/>
  <c r="AJ196" i="8"/>
  <c r="AE196" i="8"/>
  <c r="AN196" i="8"/>
  <c r="AI196" i="8"/>
  <c r="AM196" i="8"/>
  <c r="AH196" i="8"/>
  <c r="AF196" i="8"/>
  <c r="AL196" i="8"/>
  <c r="H200" i="8"/>
  <c r="O200" i="8" s="1"/>
  <c r="AQ200" i="8"/>
  <c r="F201" i="8"/>
  <c r="AA194" i="6"/>
  <c r="W194" i="6"/>
  <c r="S194" i="6"/>
  <c r="Z194" i="6"/>
  <c r="V194" i="6"/>
  <c r="Y194" i="6"/>
  <c r="U194" i="6"/>
  <c r="K194" i="6"/>
  <c r="L194" i="6" s="1"/>
  <c r="AB194" i="6"/>
  <c r="T194" i="6"/>
  <c r="X194" i="6"/>
  <c r="AQ195" i="6"/>
  <c r="H195" i="6"/>
  <c r="O195" i="6" s="1"/>
  <c r="F196" i="6"/>
  <c r="AL191" i="6"/>
  <c r="AH191" i="6"/>
  <c r="AO191" i="6"/>
  <c r="AK191" i="6"/>
  <c r="AG191" i="6"/>
  <c r="AJ191" i="6"/>
  <c r="AI191" i="6"/>
  <c r="AN191" i="6"/>
  <c r="AM191" i="6"/>
  <c r="AE191" i="6"/>
  <c r="AF191" i="6"/>
  <c r="G198" i="6"/>
  <c r="AC193" i="6"/>
  <c r="R192" i="6"/>
  <c r="H25" i="4"/>
  <c r="O25" i="4" s="1"/>
  <c r="Z25" i="4"/>
  <c r="X25" i="4"/>
  <c r="V25" i="4"/>
  <c r="AB25" i="4"/>
  <c r="AA25" i="4"/>
  <c r="S25" i="4"/>
  <c r="T25" i="4"/>
  <c r="K25" i="4"/>
  <c r="Y25" i="4"/>
  <c r="U25" i="4"/>
  <c r="W25" i="4"/>
  <c r="AA192" i="4" l="1"/>
  <c r="Y192" i="4"/>
  <c r="W192" i="4"/>
  <c r="AB192" i="4"/>
  <c r="V192" i="4"/>
  <c r="S192" i="4"/>
  <c r="X192" i="4"/>
  <c r="Z192" i="4"/>
  <c r="T192" i="4"/>
  <c r="U192" i="4"/>
  <c r="K192" i="4"/>
  <c r="AQ193" i="4"/>
  <c r="H193" i="4"/>
  <c r="O193" i="4" s="1"/>
  <c r="AC191" i="4"/>
  <c r="L191" i="4"/>
  <c r="G194" i="4"/>
  <c r="F194" i="4"/>
  <c r="AC25" i="4"/>
  <c r="R24" i="4"/>
  <c r="AL24" i="4" s="1"/>
  <c r="M25" i="4"/>
  <c r="AA200" i="8"/>
  <c r="W200" i="8"/>
  <c r="S200" i="8"/>
  <c r="K200" i="8"/>
  <c r="Z200" i="8"/>
  <c r="V200" i="8"/>
  <c r="AB200" i="8"/>
  <c r="X200" i="8"/>
  <c r="T200" i="8"/>
  <c r="Y200" i="8"/>
  <c r="U200" i="8"/>
  <c r="AQ201" i="8"/>
  <c r="H201" i="8"/>
  <c r="O201" i="8" s="1"/>
  <c r="F202" i="8"/>
  <c r="G204" i="8"/>
  <c r="AM197" i="8"/>
  <c r="AI197" i="8"/>
  <c r="AE197" i="8"/>
  <c r="AL197" i="8"/>
  <c r="AG197" i="8"/>
  <c r="AK197" i="8"/>
  <c r="AF197" i="8"/>
  <c r="AO197" i="8"/>
  <c r="AJ197" i="8"/>
  <c r="AN197" i="8"/>
  <c r="AH197" i="8"/>
  <c r="R198" i="8"/>
  <c r="AC199" i="8"/>
  <c r="L199" i="8"/>
  <c r="AA195" i="6"/>
  <c r="W195" i="6"/>
  <c r="S195" i="6"/>
  <c r="Z195" i="6"/>
  <c r="V195" i="6"/>
  <c r="Y195" i="6"/>
  <c r="U195" i="6"/>
  <c r="K195" i="6"/>
  <c r="L195" i="6" s="1"/>
  <c r="T195" i="6"/>
  <c r="X195" i="6"/>
  <c r="AB195" i="6"/>
  <c r="AC194" i="6"/>
  <c r="R193" i="6"/>
  <c r="AN192" i="6"/>
  <c r="AJ192" i="6"/>
  <c r="AF192" i="6"/>
  <c r="AM192" i="6"/>
  <c r="AI192" i="6"/>
  <c r="AE192" i="6"/>
  <c r="AL192" i="6"/>
  <c r="AK192" i="6"/>
  <c r="AO192" i="6"/>
  <c r="AH192" i="6"/>
  <c r="AG192" i="6"/>
  <c r="G199" i="6"/>
  <c r="H196" i="6"/>
  <c r="O196" i="6" s="1"/>
  <c r="AQ196" i="6"/>
  <c r="F197" i="6"/>
  <c r="L25" i="4"/>
  <c r="G195" i="4" l="1"/>
  <c r="F195" i="4"/>
  <c r="L192" i="4"/>
  <c r="AC192" i="4"/>
  <c r="AQ194" i="4"/>
  <c r="H194" i="4"/>
  <c r="O194" i="4" s="1"/>
  <c r="Y193" i="4"/>
  <c r="Z193" i="4"/>
  <c r="AB193" i="4"/>
  <c r="AA193" i="4"/>
  <c r="X193" i="4"/>
  <c r="K193" i="4"/>
  <c r="U193" i="4"/>
  <c r="T193" i="4"/>
  <c r="W193" i="4"/>
  <c r="V193" i="4"/>
  <c r="S193" i="4"/>
  <c r="AI24" i="4"/>
  <c r="AH24" i="4"/>
  <c r="AF24" i="4"/>
  <c r="AG24" i="4"/>
  <c r="AE24" i="4"/>
  <c r="AJ24" i="4"/>
  <c r="AN24" i="4"/>
  <c r="AO24" i="4"/>
  <c r="AM24" i="4"/>
  <c r="AK24" i="4"/>
  <c r="AO198" i="8"/>
  <c r="AK198" i="8"/>
  <c r="AG198" i="8"/>
  <c r="AN198" i="8"/>
  <c r="AI198" i="8"/>
  <c r="AM198" i="8"/>
  <c r="AH198" i="8"/>
  <c r="AL198" i="8"/>
  <c r="AF198" i="8"/>
  <c r="AJ198" i="8"/>
  <c r="AE198" i="8"/>
  <c r="L200" i="8"/>
  <c r="R199" i="8"/>
  <c r="AC200" i="8"/>
  <c r="H202" i="8"/>
  <c r="O202" i="8" s="1"/>
  <c r="AQ202" i="8"/>
  <c r="F203" i="8"/>
  <c r="G205" i="8"/>
  <c r="Y201" i="8"/>
  <c r="U201" i="8"/>
  <c r="AB201" i="8"/>
  <c r="X201" i="8"/>
  <c r="T201" i="8"/>
  <c r="Z201" i="8"/>
  <c r="V201" i="8"/>
  <c r="S201" i="8"/>
  <c r="K201" i="8"/>
  <c r="AA201" i="8"/>
  <c r="W201" i="8"/>
  <c r="AA196" i="6"/>
  <c r="W196" i="6"/>
  <c r="S196" i="6"/>
  <c r="Z196" i="6"/>
  <c r="V196" i="6"/>
  <c r="Y196" i="6"/>
  <c r="U196" i="6"/>
  <c r="K196" i="6"/>
  <c r="L196" i="6" s="1"/>
  <c r="X196" i="6"/>
  <c r="T196" i="6"/>
  <c r="AB196" i="6"/>
  <c r="AC195" i="6"/>
  <c r="R194" i="6"/>
  <c r="AQ197" i="6"/>
  <c r="H197" i="6"/>
  <c r="O197" i="6" s="1"/>
  <c r="F198" i="6"/>
  <c r="G200" i="6"/>
  <c r="AL193" i="6"/>
  <c r="AH193" i="6"/>
  <c r="AO193" i="6"/>
  <c r="AK193" i="6"/>
  <c r="AG193" i="6"/>
  <c r="AN193" i="6"/>
  <c r="AF193" i="6"/>
  <c r="AM193" i="6"/>
  <c r="AE193" i="6"/>
  <c r="AJ193" i="6"/>
  <c r="AI193" i="6"/>
  <c r="H26" i="4"/>
  <c r="O26" i="4" s="1"/>
  <c r="AA26" i="4"/>
  <c r="X26" i="4"/>
  <c r="W26" i="4"/>
  <c r="U26" i="4"/>
  <c r="V26" i="4"/>
  <c r="S26" i="4"/>
  <c r="K26" i="4"/>
  <c r="Z26" i="4"/>
  <c r="Y26" i="4"/>
  <c r="T26" i="4"/>
  <c r="AB26" i="4"/>
  <c r="L193" i="4" l="1"/>
  <c r="AC193" i="4"/>
  <c r="AQ195" i="4"/>
  <c r="H195" i="4"/>
  <c r="O195" i="4" s="1"/>
  <c r="V194" i="4"/>
  <c r="Y194" i="4"/>
  <c r="AB194" i="4"/>
  <c r="AA194" i="4"/>
  <c r="X194" i="4"/>
  <c r="K194" i="4"/>
  <c r="T194" i="4"/>
  <c r="W194" i="4"/>
  <c r="Z194" i="4"/>
  <c r="U194" i="4"/>
  <c r="S194" i="4"/>
  <c r="G196" i="4"/>
  <c r="F196" i="4"/>
  <c r="AC26" i="4"/>
  <c r="R25" i="4"/>
  <c r="AJ25" i="4" s="1"/>
  <c r="M26" i="4"/>
  <c r="AC201" i="8"/>
  <c r="L201" i="8"/>
  <c r="R200" i="8"/>
  <c r="AA202" i="8"/>
  <c r="W202" i="8"/>
  <c r="S202" i="8"/>
  <c r="K202" i="8"/>
  <c r="Z202" i="8"/>
  <c r="V202" i="8"/>
  <c r="AB202" i="8"/>
  <c r="X202" i="8"/>
  <c r="T202" i="8"/>
  <c r="U202" i="8"/>
  <c r="Y202" i="8"/>
  <c r="G206" i="8"/>
  <c r="AQ203" i="8"/>
  <c r="H203" i="8"/>
  <c r="O203" i="8" s="1"/>
  <c r="F204" i="8"/>
  <c r="AL199" i="8"/>
  <c r="AM199" i="8"/>
  <c r="AI199" i="8"/>
  <c r="AE199" i="8"/>
  <c r="AK199" i="8"/>
  <c r="AF199" i="8"/>
  <c r="AJ199" i="8"/>
  <c r="AO199" i="8"/>
  <c r="AH199" i="8"/>
  <c r="AG199" i="8"/>
  <c r="AN199" i="8"/>
  <c r="AA197" i="6"/>
  <c r="W197" i="6"/>
  <c r="S197" i="6"/>
  <c r="Z197" i="6"/>
  <c r="V197" i="6"/>
  <c r="Y197" i="6"/>
  <c r="U197" i="6"/>
  <c r="K197" i="6"/>
  <c r="L197" i="6" s="1"/>
  <c r="AB197" i="6"/>
  <c r="X197" i="6"/>
  <c r="T197" i="6"/>
  <c r="AC196" i="6"/>
  <c r="R195" i="6"/>
  <c r="G201" i="6"/>
  <c r="AN194" i="6"/>
  <c r="AJ194" i="6"/>
  <c r="AF194" i="6"/>
  <c r="AM194" i="6"/>
  <c r="AI194" i="6"/>
  <c r="AE194" i="6"/>
  <c r="AH194" i="6"/>
  <c r="AO194" i="6"/>
  <c r="AG194" i="6"/>
  <c r="AK194" i="6"/>
  <c r="AL194" i="6"/>
  <c r="H198" i="6"/>
  <c r="O198" i="6" s="1"/>
  <c r="AQ198" i="6"/>
  <c r="F199" i="6"/>
  <c r="L26" i="4"/>
  <c r="G197" i="4" l="1"/>
  <c r="F197" i="4"/>
  <c r="W195" i="4"/>
  <c r="AB195" i="4"/>
  <c r="V195" i="4"/>
  <c r="Z195" i="4"/>
  <c r="X195" i="4"/>
  <c r="T195" i="4"/>
  <c r="AA195" i="4"/>
  <c r="U195" i="4"/>
  <c r="K195" i="4"/>
  <c r="Y195" i="4"/>
  <c r="S195" i="4"/>
  <c r="L194" i="4"/>
  <c r="AC194" i="4"/>
  <c r="AQ196" i="4"/>
  <c r="H196" i="4"/>
  <c r="O196" i="4" s="1"/>
  <c r="AK25" i="4"/>
  <c r="AE25" i="4"/>
  <c r="AH25" i="4"/>
  <c r="AN25" i="4"/>
  <c r="AF25" i="4"/>
  <c r="AG25" i="4"/>
  <c r="AO25" i="4"/>
  <c r="AI25" i="4"/>
  <c r="AM25" i="4"/>
  <c r="AL25" i="4"/>
  <c r="AQ204" i="8"/>
  <c r="H204" i="8"/>
  <c r="O204" i="8" s="1"/>
  <c r="F205" i="8"/>
  <c r="AN200" i="8"/>
  <c r="AJ200" i="8"/>
  <c r="AF200" i="8"/>
  <c r="AM200" i="8"/>
  <c r="AI200" i="8"/>
  <c r="AE200" i="8"/>
  <c r="AO200" i="8"/>
  <c r="AK200" i="8"/>
  <c r="AG200" i="8"/>
  <c r="AH200" i="8"/>
  <c r="AL200" i="8"/>
  <c r="G207" i="8"/>
  <c r="L202" i="8"/>
  <c r="R201" i="8"/>
  <c r="AC202" i="8"/>
  <c r="Y203" i="8"/>
  <c r="U203" i="8"/>
  <c r="AB203" i="8"/>
  <c r="X203" i="8"/>
  <c r="T203" i="8"/>
  <c r="Z203" i="8"/>
  <c r="V203" i="8"/>
  <c r="W203" i="8"/>
  <c r="S203" i="8"/>
  <c r="K203" i="8"/>
  <c r="AA203" i="8"/>
  <c r="AA198" i="6"/>
  <c r="W198" i="6"/>
  <c r="S198" i="6"/>
  <c r="Z198" i="6"/>
  <c r="V198" i="6"/>
  <c r="Y198" i="6"/>
  <c r="U198" i="6"/>
  <c r="K198" i="6"/>
  <c r="L198" i="6" s="1"/>
  <c r="AB198" i="6"/>
  <c r="T198" i="6"/>
  <c r="X198" i="6"/>
  <c r="G202" i="6"/>
  <c r="AQ199" i="6"/>
  <c r="H199" i="6"/>
  <c r="O199" i="6" s="1"/>
  <c r="F200" i="6"/>
  <c r="AC197" i="6"/>
  <c r="R196" i="6"/>
  <c r="AL195" i="6"/>
  <c r="AH195" i="6"/>
  <c r="AO195" i="6"/>
  <c r="AK195" i="6"/>
  <c r="AG195" i="6"/>
  <c r="AJ195" i="6"/>
  <c r="AI195" i="6"/>
  <c r="AF195" i="6"/>
  <c r="AE195" i="6"/>
  <c r="AM195" i="6"/>
  <c r="AN195" i="6"/>
  <c r="H27" i="4"/>
  <c r="O27" i="4" s="1"/>
  <c r="AA27" i="4"/>
  <c r="K27" i="4"/>
  <c r="U27" i="4"/>
  <c r="Y27" i="4"/>
  <c r="X27" i="4"/>
  <c r="Z27" i="4"/>
  <c r="AB27" i="4"/>
  <c r="T27" i="4"/>
  <c r="S27" i="4"/>
  <c r="W27" i="4"/>
  <c r="V27" i="4"/>
  <c r="AQ197" i="4" l="1"/>
  <c r="H197" i="4"/>
  <c r="O197" i="4" s="1"/>
  <c r="AC195" i="4"/>
  <c r="L195" i="4"/>
  <c r="Z196" i="4"/>
  <c r="W196" i="4"/>
  <c r="X196" i="4"/>
  <c r="Y196" i="4"/>
  <c r="AA196" i="4"/>
  <c r="AB196" i="4"/>
  <c r="U196" i="4"/>
  <c r="K196" i="4"/>
  <c r="T196" i="4"/>
  <c r="S196" i="4"/>
  <c r="V196" i="4"/>
  <c r="G198" i="4"/>
  <c r="F198" i="4"/>
  <c r="AC27" i="4"/>
  <c r="R26" i="4"/>
  <c r="AK26" i="4" s="1"/>
  <c r="M27" i="4"/>
  <c r="AL201" i="8"/>
  <c r="AH201" i="8"/>
  <c r="AO201" i="8"/>
  <c r="AK201" i="8"/>
  <c r="AG201" i="8"/>
  <c r="AM201" i="8"/>
  <c r="AI201" i="8"/>
  <c r="AE201" i="8"/>
  <c r="AJ201" i="8"/>
  <c r="AF201" i="8"/>
  <c r="AN201" i="8"/>
  <c r="G208" i="8"/>
  <c r="AQ205" i="8"/>
  <c r="H205" i="8"/>
  <c r="O205" i="8" s="1"/>
  <c r="F206" i="8"/>
  <c r="Y204" i="8"/>
  <c r="U204" i="8"/>
  <c r="AA204" i="8"/>
  <c r="V204" i="8"/>
  <c r="Z204" i="8"/>
  <c r="T204" i="8"/>
  <c r="K204" i="8"/>
  <c r="AB204" i="8"/>
  <c r="W204" i="8"/>
  <c r="X204" i="8"/>
  <c r="S204" i="8"/>
  <c r="AC203" i="8"/>
  <c r="L203" i="8"/>
  <c r="R202" i="8"/>
  <c r="AA199" i="6"/>
  <c r="W199" i="6"/>
  <c r="S199" i="6"/>
  <c r="Z199" i="6"/>
  <c r="V199" i="6"/>
  <c r="Y199" i="6"/>
  <c r="U199" i="6"/>
  <c r="K199" i="6"/>
  <c r="L199" i="6" s="1"/>
  <c r="T199" i="6"/>
  <c r="X199" i="6"/>
  <c r="AB199" i="6"/>
  <c r="AN196" i="6"/>
  <c r="AJ196" i="6"/>
  <c r="AF196" i="6"/>
  <c r="AM196" i="6"/>
  <c r="AI196" i="6"/>
  <c r="AE196" i="6"/>
  <c r="AL196" i="6"/>
  <c r="AK196" i="6"/>
  <c r="AH196" i="6"/>
  <c r="AG196" i="6"/>
  <c r="AO196" i="6"/>
  <c r="R197" i="6"/>
  <c r="AC198" i="6"/>
  <c r="H200" i="6"/>
  <c r="O200" i="6" s="1"/>
  <c r="AQ200" i="6"/>
  <c r="F201" i="6"/>
  <c r="G203" i="6"/>
  <c r="L27" i="4"/>
  <c r="G199" i="4" l="1"/>
  <c r="F199" i="4"/>
  <c r="L196" i="4"/>
  <c r="AC196" i="4"/>
  <c r="U197" i="4"/>
  <c r="S197" i="4"/>
  <c r="AA197" i="4"/>
  <c r="Z197" i="4"/>
  <c r="AB197" i="4"/>
  <c r="T197" i="4"/>
  <c r="W197" i="4"/>
  <c r="Y197" i="4"/>
  <c r="X197" i="4"/>
  <c r="K197" i="4"/>
  <c r="V197" i="4"/>
  <c r="AQ198" i="4"/>
  <c r="H198" i="4"/>
  <c r="O198" i="4" s="1"/>
  <c r="AL26" i="4"/>
  <c r="AJ26" i="4"/>
  <c r="AN26" i="4"/>
  <c r="AF26" i="4"/>
  <c r="AG26" i="4"/>
  <c r="AM26" i="4"/>
  <c r="AI26" i="4"/>
  <c r="AH26" i="4"/>
  <c r="AO26" i="4"/>
  <c r="AE26" i="4"/>
  <c r="AQ206" i="8"/>
  <c r="H206" i="8"/>
  <c r="O206" i="8" s="1"/>
  <c r="F207" i="8"/>
  <c r="G209" i="8"/>
  <c r="AC204" i="8"/>
  <c r="L204" i="8"/>
  <c r="R203" i="8"/>
  <c r="AA205" i="8"/>
  <c r="W205" i="8"/>
  <c r="S205" i="8"/>
  <c r="K205" i="8"/>
  <c r="X205" i="8"/>
  <c r="AB205" i="8"/>
  <c r="V205" i="8"/>
  <c r="Y205" i="8"/>
  <c r="T205" i="8"/>
  <c r="U205" i="8"/>
  <c r="Z205" i="8"/>
  <c r="AN202" i="8"/>
  <c r="AJ202" i="8"/>
  <c r="AF202" i="8"/>
  <c r="AM202" i="8"/>
  <c r="AI202" i="8"/>
  <c r="AE202" i="8"/>
  <c r="AO202" i="8"/>
  <c r="AK202" i="8"/>
  <c r="AG202" i="8"/>
  <c r="AL202" i="8"/>
  <c r="AH202" i="8"/>
  <c r="AA200" i="6"/>
  <c r="W200" i="6"/>
  <c r="S200" i="6"/>
  <c r="Z200" i="6"/>
  <c r="V200" i="6"/>
  <c r="Y200" i="6"/>
  <c r="U200" i="6"/>
  <c r="K200" i="6"/>
  <c r="L200" i="6" s="1"/>
  <c r="X200" i="6"/>
  <c r="T200" i="6"/>
  <c r="AB200" i="6"/>
  <c r="AQ201" i="6"/>
  <c r="H201" i="6"/>
  <c r="O201" i="6" s="1"/>
  <c r="F202" i="6"/>
  <c r="AL197" i="6"/>
  <c r="AH197" i="6"/>
  <c r="AO197" i="6"/>
  <c r="AK197" i="6"/>
  <c r="AG197" i="6"/>
  <c r="AN197" i="6"/>
  <c r="AF197" i="6"/>
  <c r="AM197" i="6"/>
  <c r="AE197" i="6"/>
  <c r="AJ197" i="6"/>
  <c r="AI197" i="6"/>
  <c r="AC199" i="6"/>
  <c r="R198" i="6"/>
  <c r="G204" i="6"/>
  <c r="H28" i="4"/>
  <c r="O28" i="4" s="1"/>
  <c r="K28" i="4"/>
  <c r="T28" i="4"/>
  <c r="AA28" i="4"/>
  <c r="Z28" i="4"/>
  <c r="Y28" i="4"/>
  <c r="U28" i="4"/>
  <c r="AB28" i="4"/>
  <c r="X28" i="4"/>
  <c r="S28" i="4"/>
  <c r="W28" i="4"/>
  <c r="V28" i="4"/>
  <c r="G200" i="4" l="1"/>
  <c r="F200" i="4"/>
  <c r="Z198" i="4"/>
  <c r="T198" i="4"/>
  <c r="W198" i="4"/>
  <c r="V198" i="4"/>
  <c r="K198" i="4"/>
  <c r="S198" i="4"/>
  <c r="U198" i="4"/>
  <c r="Y198" i="4"/>
  <c r="AB198" i="4"/>
  <c r="X198" i="4"/>
  <c r="AA198" i="4"/>
  <c r="AC197" i="4"/>
  <c r="L197" i="4"/>
  <c r="H199" i="4"/>
  <c r="O199" i="4" s="1"/>
  <c r="AQ199" i="4"/>
  <c r="AC28" i="4"/>
  <c r="R27" i="4"/>
  <c r="AK27" i="4" s="1"/>
  <c r="M28" i="4"/>
  <c r="AC205" i="8"/>
  <c r="R204" i="8"/>
  <c r="L205" i="8"/>
  <c r="AL203" i="8"/>
  <c r="AH203" i="8"/>
  <c r="AO203" i="8"/>
  <c r="AK203" i="8"/>
  <c r="AG203" i="8"/>
  <c r="AM203" i="8"/>
  <c r="AI203" i="8"/>
  <c r="AE203" i="8"/>
  <c r="AN203" i="8"/>
  <c r="AJ203" i="8"/>
  <c r="AF203" i="8"/>
  <c r="AQ207" i="8"/>
  <c r="H207" i="8"/>
  <c r="O207" i="8" s="1"/>
  <c r="F208" i="8"/>
  <c r="Y206" i="8"/>
  <c r="U206" i="8"/>
  <c r="Z206" i="8"/>
  <c r="T206" i="8"/>
  <c r="K206" i="8"/>
  <c r="X206" i="8"/>
  <c r="S206" i="8"/>
  <c r="AA206" i="8"/>
  <c r="V206" i="8"/>
  <c r="AB206" i="8"/>
  <c r="W206" i="8"/>
  <c r="G210" i="8"/>
  <c r="AA201" i="6"/>
  <c r="W201" i="6"/>
  <c r="S201" i="6"/>
  <c r="Z201" i="6"/>
  <c r="V201" i="6"/>
  <c r="Y201" i="6"/>
  <c r="U201" i="6"/>
  <c r="K201" i="6"/>
  <c r="L201" i="6" s="1"/>
  <c r="AB201" i="6"/>
  <c r="X201" i="6"/>
  <c r="T201" i="6"/>
  <c r="AN198" i="6"/>
  <c r="AJ198" i="6"/>
  <c r="AF198" i="6"/>
  <c r="AM198" i="6"/>
  <c r="AI198" i="6"/>
  <c r="AE198" i="6"/>
  <c r="AH198" i="6"/>
  <c r="AO198" i="6"/>
  <c r="AG198" i="6"/>
  <c r="AL198" i="6"/>
  <c r="AK198" i="6"/>
  <c r="H202" i="6"/>
  <c r="O202" i="6" s="1"/>
  <c r="AQ202" i="6"/>
  <c r="F203" i="6"/>
  <c r="AC200" i="6"/>
  <c r="R199" i="6"/>
  <c r="G205" i="6"/>
  <c r="L28" i="4"/>
  <c r="G201" i="4" l="1"/>
  <c r="F201" i="4"/>
  <c r="S199" i="4"/>
  <c r="K199" i="4"/>
  <c r="U199" i="4"/>
  <c r="Y199" i="4"/>
  <c r="AB199" i="4"/>
  <c r="AA199" i="4"/>
  <c r="T199" i="4"/>
  <c r="V199" i="4"/>
  <c r="W199" i="4"/>
  <c r="X199" i="4"/>
  <c r="Z199" i="4"/>
  <c r="L198" i="4"/>
  <c r="AC198" i="4"/>
  <c r="AQ200" i="4"/>
  <c r="H200" i="4"/>
  <c r="O200" i="4" s="1"/>
  <c r="AJ27" i="4"/>
  <c r="AE27" i="4"/>
  <c r="AI27" i="4"/>
  <c r="AH27" i="4"/>
  <c r="AM27" i="4"/>
  <c r="AL27" i="4"/>
  <c r="AO27" i="4"/>
  <c r="AG27" i="4"/>
  <c r="AN27" i="4"/>
  <c r="AF27" i="4"/>
  <c r="AA207" i="8"/>
  <c r="W207" i="8"/>
  <c r="S207" i="8"/>
  <c r="K207" i="8"/>
  <c r="AB207" i="8"/>
  <c r="V207" i="8"/>
  <c r="Z207" i="8"/>
  <c r="U207" i="8"/>
  <c r="X207" i="8"/>
  <c r="Y207" i="8"/>
  <c r="T207" i="8"/>
  <c r="AC206" i="8"/>
  <c r="R205" i="8"/>
  <c r="L206" i="8"/>
  <c r="AL204" i="8"/>
  <c r="AH204" i="8"/>
  <c r="AM204" i="8"/>
  <c r="AG204" i="8"/>
  <c r="AK204" i="8"/>
  <c r="AF204" i="8"/>
  <c r="AN204" i="8"/>
  <c r="AI204" i="8"/>
  <c r="AE204" i="8"/>
  <c r="AO204" i="8"/>
  <c r="AJ204" i="8"/>
  <c r="G211" i="8"/>
  <c r="AQ208" i="8"/>
  <c r="H208" i="8"/>
  <c r="O208" i="8" s="1"/>
  <c r="F209" i="8"/>
  <c r="AA202" i="6"/>
  <c r="W202" i="6"/>
  <c r="S202" i="6"/>
  <c r="Z202" i="6"/>
  <c r="V202" i="6"/>
  <c r="Y202" i="6"/>
  <c r="U202" i="6"/>
  <c r="K202" i="6"/>
  <c r="L202" i="6" s="1"/>
  <c r="AB202" i="6"/>
  <c r="T202" i="6"/>
  <c r="X202" i="6"/>
  <c r="AL199" i="6"/>
  <c r="AH199" i="6"/>
  <c r="AO199" i="6"/>
  <c r="AK199" i="6"/>
  <c r="AG199" i="6"/>
  <c r="AJ199" i="6"/>
  <c r="AI199" i="6"/>
  <c r="AN199" i="6"/>
  <c r="AM199" i="6"/>
  <c r="AE199" i="6"/>
  <c r="AF199" i="6"/>
  <c r="AC201" i="6"/>
  <c r="R200" i="6"/>
  <c r="AQ203" i="6"/>
  <c r="H203" i="6"/>
  <c r="O203" i="6" s="1"/>
  <c r="F204" i="6"/>
  <c r="G206" i="6"/>
  <c r="H29" i="4"/>
  <c r="O29" i="4" s="1"/>
  <c r="T29" i="4"/>
  <c r="W29" i="4"/>
  <c r="Y29" i="4"/>
  <c r="V29" i="4"/>
  <c r="X29" i="4"/>
  <c r="AB29" i="4"/>
  <c r="S29" i="4"/>
  <c r="AA29" i="4"/>
  <c r="U29" i="4"/>
  <c r="Z29" i="4"/>
  <c r="K29" i="4"/>
  <c r="AB200" i="4" l="1"/>
  <c r="S200" i="4"/>
  <c r="V200" i="4"/>
  <c r="Y200" i="4"/>
  <c r="X200" i="4"/>
  <c r="W200" i="4"/>
  <c r="Z200" i="4"/>
  <c r="T200" i="4"/>
  <c r="K200" i="4"/>
  <c r="U200" i="4"/>
  <c r="AA200" i="4"/>
  <c r="G202" i="4"/>
  <c r="F202" i="4"/>
  <c r="L199" i="4"/>
  <c r="AC199" i="4"/>
  <c r="H201" i="4"/>
  <c r="O201" i="4" s="1"/>
  <c r="AQ201" i="4"/>
  <c r="AC29" i="4"/>
  <c r="R28" i="4"/>
  <c r="AL28" i="4" s="1"/>
  <c r="M29" i="4"/>
  <c r="L207" i="8"/>
  <c r="AC207" i="8"/>
  <c r="R206" i="8"/>
  <c r="AQ209" i="8"/>
  <c r="H209" i="8"/>
  <c r="O209" i="8" s="1"/>
  <c r="F210" i="8"/>
  <c r="G212" i="8"/>
  <c r="Y208" i="8"/>
  <c r="U208" i="8"/>
  <c r="X208" i="8"/>
  <c r="S208" i="8"/>
  <c r="AB208" i="8"/>
  <c r="W208" i="8"/>
  <c r="Z208" i="8"/>
  <c r="T208" i="8"/>
  <c r="K208" i="8"/>
  <c r="AA208" i="8"/>
  <c r="V208" i="8"/>
  <c r="AN205" i="8"/>
  <c r="AJ205" i="8"/>
  <c r="AF205" i="8"/>
  <c r="AO205" i="8"/>
  <c r="AI205" i="8"/>
  <c r="AM205" i="8"/>
  <c r="AH205" i="8"/>
  <c r="AK205" i="8"/>
  <c r="AE205" i="8"/>
  <c r="AL205" i="8"/>
  <c r="AG205" i="8"/>
  <c r="AA203" i="6"/>
  <c r="W203" i="6"/>
  <c r="S203" i="6"/>
  <c r="Z203" i="6"/>
  <c r="V203" i="6"/>
  <c r="Y203" i="6"/>
  <c r="U203" i="6"/>
  <c r="K203" i="6"/>
  <c r="L203" i="6" s="1"/>
  <c r="T203" i="6"/>
  <c r="X203" i="6"/>
  <c r="AB203" i="6"/>
  <c r="AQ204" i="6"/>
  <c r="H204" i="6"/>
  <c r="O204" i="6" s="1"/>
  <c r="F205" i="6"/>
  <c r="AC202" i="6"/>
  <c r="R201" i="6"/>
  <c r="G207" i="6"/>
  <c r="AN200" i="6"/>
  <c r="AJ200" i="6"/>
  <c r="AF200" i="6"/>
  <c r="AM200" i="6"/>
  <c r="AI200" i="6"/>
  <c r="AE200" i="6"/>
  <c r="AL200" i="6"/>
  <c r="AK200" i="6"/>
  <c r="AO200" i="6"/>
  <c r="AG200" i="6"/>
  <c r="AH200" i="6"/>
  <c r="L29" i="4"/>
  <c r="X201" i="4" l="1"/>
  <c r="S201" i="4"/>
  <c r="AA201" i="4"/>
  <c r="Y201" i="4"/>
  <c r="AB201" i="4"/>
  <c r="V201" i="4"/>
  <c r="U201" i="4"/>
  <c r="W201" i="4"/>
  <c r="Z201" i="4"/>
  <c r="K201" i="4"/>
  <c r="T201" i="4"/>
  <c r="G203" i="4"/>
  <c r="F203" i="4"/>
  <c r="H202" i="4"/>
  <c r="O202" i="4" s="1"/>
  <c r="AQ202" i="4"/>
  <c r="L200" i="4"/>
  <c r="AC200" i="4"/>
  <c r="AE28" i="4"/>
  <c r="AF28" i="4"/>
  <c r="AN28" i="4"/>
  <c r="AH28" i="4"/>
  <c r="AM28" i="4"/>
  <c r="AG28" i="4"/>
  <c r="AO28" i="4"/>
  <c r="AI28" i="4"/>
  <c r="AJ28" i="4"/>
  <c r="AK28" i="4"/>
  <c r="AL206" i="8"/>
  <c r="AH206" i="8"/>
  <c r="AK206" i="8"/>
  <c r="AF206" i="8"/>
  <c r="AO206" i="8"/>
  <c r="AJ206" i="8"/>
  <c r="AE206" i="8"/>
  <c r="AM206" i="8"/>
  <c r="AG206" i="8"/>
  <c r="AI206" i="8"/>
  <c r="AN206" i="8"/>
  <c r="AQ210" i="8"/>
  <c r="H210" i="8"/>
  <c r="O210" i="8" s="1"/>
  <c r="F211" i="8"/>
  <c r="G213" i="8"/>
  <c r="AC208" i="8"/>
  <c r="R207" i="8"/>
  <c r="L208" i="8"/>
  <c r="AA209" i="8"/>
  <c r="W209" i="8"/>
  <c r="S209" i="8"/>
  <c r="K209" i="8"/>
  <c r="Z209" i="8"/>
  <c r="U209" i="8"/>
  <c r="Y209" i="8"/>
  <c r="T209" i="8"/>
  <c r="AB209" i="8"/>
  <c r="V209" i="8"/>
  <c r="X209" i="8"/>
  <c r="AA204" i="6"/>
  <c r="W204" i="6"/>
  <c r="S204" i="6"/>
  <c r="Z204" i="6"/>
  <c r="V204" i="6"/>
  <c r="Y204" i="6"/>
  <c r="U204" i="6"/>
  <c r="K204" i="6"/>
  <c r="L204" i="6" s="1"/>
  <c r="X204" i="6"/>
  <c r="T204" i="6"/>
  <c r="AB204" i="6"/>
  <c r="AC203" i="6"/>
  <c r="R202" i="6"/>
  <c r="AQ205" i="6"/>
  <c r="H205" i="6"/>
  <c r="O205" i="6" s="1"/>
  <c r="F206" i="6"/>
  <c r="G208" i="6"/>
  <c r="AL201" i="6"/>
  <c r="AH201" i="6"/>
  <c r="AO201" i="6"/>
  <c r="AK201" i="6"/>
  <c r="AG201" i="6"/>
  <c r="AN201" i="6"/>
  <c r="AF201" i="6"/>
  <c r="AM201" i="6"/>
  <c r="AE201" i="6"/>
  <c r="AI201" i="6"/>
  <c r="AJ201" i="6"/>
  <c r="H30" i="4"/>
  <c r="O30" i="4" s="1"/>
  <c r="AA30" i="4"/>
  <c r="Y30" i="4"/>
  <c r="W30" i="4"/>
  <c r="U30" i="4"/>
  <c r="S30" i="4"/>
  <c r="Z30" i="4"/>
  <c r="V30" i="4"/>
  <c r="AB30" i="4"/>
  <c r="K30" i="4"/>
  <c r="T30" i="4"/>
  <c r="X30" i="4"/>
  <c r="G204" i="4" l="1"/>
  <c r="F204" i="4"/>
  <c r="K202" i="4"/>
  <c r="W202" i="4"/>
  <c r="T202" i="4"/>
  <c r="X202" i="4"/>
  <c r="AA202" i="4"/>
  <c r="V202" i="4"/>
  <c r="AB202" i="4"/>
  <c r="Y202" i="4"/>
  <c r="Z202" i="4"/>
  <c r="S202" i="4"/>
  <c r="U202" i="4"/>
  <c r="L201" i="4"/>
  <c r="AC201" i="4"/>
  <c r="H203" i="4"/>
  <c r="O203" i="4" s="1"/>
  <c r="AQ203" i="4"/>
  <c r="AC30" i="4"/>
  <c r="R29" i="4"/>
  <c r="AI29" i="4" s="1"/>
  <c r="M30" i="4"/>
  <c r="G214" i="8"/>
  <c r="AN207" i="8"/>
  <c r="AJ207" i="8"/>
  <c r="AF207" i="8"/>
  <c r="AM207" i="8"/>
  <c r="AH207" i="8"/>
  <c r="AL207" i="8"/>
  <c r="AG207" i="8"/>
  <c r="AO207" i="8"/>
  <c r="AI207" i="8"/>
  <c r="AK207" i="8"/>
  <c r="AE207" i="8"/>
  <c r="L209" i="8"/>
  <c r="R208" i="8"/>
  <c r="AC209" i="8"/>
  <c r="AQ211" i="8"/>
  <c r="H211" i="8"/>
  <c r="O211" i="8" s="1"/>
  <c r="F212" i="8"/>
  <c r="Y210" i="8"/>
  <c r="U210" i="8"/>
  <c r="AB210" i="8"/>
  <c r="W210" i="8"/>
  <c r="AA210" i="8"/>
  <c r="V210" i="8"/>
  <c r="X210" i="8"/>
  <c r="S210" i="8"/>
  <c r="T210" i="8"/>
  <c r="K210" i="8"/>
  <c r="Z210" i="8"/>
  <c r="AA205" i="6"/>
  <c r="W205" i="6"/>
  <c r="S205" i="6"/>
  <c r="Z205" i="6"/>
  <c r="V205" i="6"/>
  <c r="Y205" i="6"/>
  <c r="U205" i="6"/>
  <c r="K205" i="6"/>
  <c r="L205" i="6" s="1"/>
  <c r="AB205" i="6"/>
  <c r="X205" i="6"/>
  <c r="T205" i="6"/>
  <c r="AC204" i="6"/>
  <c r="R203" i="6"/>
  <c r="G209" i="6"/>
  <c r="AN202" i="6"/>
  <c r="AJ202" i="6"/>
  <c r="AF202" i="6"/>
  <c r="AM202" i="6"/>
  <c r="AI202" i="6"/>
  <c r="AE202" i="6"/>
  <c r="AH202" i="6"/>
  <c r="AO202" i="6"/>
  <c r="AG202" i="6"/>
  <c r="AK202" i="6"/>
  <c r="AL202" i="6"/>
  <c r="AQ206" i="6"/>
  <c r="H206" i="6"/>
  <c r="O206" i="6" s="1"/>
  <c r="F207" i="6"/>
  <c r="L30" i="4"/>
  <c r="AC202" i="4" l="1"/>
  <c r="L202" i="4"/>
  <c r="AA203" i="4"/>
  <c r="K203" i="4"/>
  <c r="U203" i="4"/>
  <c r="W203" i="4"/>
  <c r="AB203" i="4"/>
  <c r="Y203" i="4"/>
  <c r="S203" i="4"/>
  <c r="T203" i="4"/>
  <c r="X203" i="4"/>
  <c r="Z203" i="4"/>
  <c r="V203" i="4"/>
  <c r="AQ204" i="4"/>
  <c r="H204" i="4"/>
  <c r="O204" i="4" s="1"/>
  <c r="G205" i="4"/>
  <c r="F205" i="4"/>
  <c r="AN29" i="4"/>
  <c r="AM29" i="4"/>
  <c r="AG29" i="4"/>
  <c r="AH29" i="4"/>
  <c r="AL29" i="4"/>
  <c r="AO29" i="4"/>
  <c r="AE29" i="4"/>
  <c r="AF29" i="4"/>
  <c r="AK29" i="4"/>
  <c r="AJ29" i="4"/>
  <c r="AL208" i="8"/>
  <c r="AH208" i="8"/>
  <c r="AO208" i="8"/>
  <c r="AJ208" i="8"/>
  <c r="AE208" i="8"/>
  <c r="AN208" i="8"/>
  <c r="AI208" i="8"/>
  <c r="AK208" i="8"/>
  <c r="AF208" i="8"/>
  <c r="AM208" i="8"/>
  <c r="AG208" i="8"/>
  <c r="AQ212" i="8"/>
  <c r="H212" i="8"/>
  <c r="O212" i="8" s="1"/>
  <c r="F213" i="8"/>
  <c r="AA211" i="8"/>
  <c r="W211" i="8"/>
  <c r="S211" i="8"/>
  <c r="K211" i="8"/>
  <c r="Y211" i="8"/>
  <c r="T211" i="8"/>
  <c r="X211" i="8"/>
  <c r="Z211" i="8"/>
  <c r="U211" i="8"/>
  <c r="AB211" i="8"/>
  <c r="V211" i="8"/>
  <c r="AC210" i="8"/>
  <c r="L210" i="8"/>
  <c r="R209" i="8"/>
  <c r="G215" i="8"/>
  <c r="AA206" i="6"/>
  <c r="W206" i="6"/>
  <c r="S206" i="6"/>
  <c r="Z206" i="6"/>
  <c r="V206" i="6"/>
  <c r="Y206" i="6"/>
  <c r="U206" i="6"/>
  <c r="K206" i="6"/>
  <c r="L206" i="6" s="1"/>
  <c r="AB206" i="6"/>
  <c r="T206" i="6"/>
  <c r="X206" i="6"/>
  <c r="R204" i="6"/>
  <c r="AC205" i="6"/>
  <c r="AQ207" i="6"/>
  <c r="H207" i="6"/>
  <c r="O207" i="6" s="1"/>
  <c r="F208" i="6"/>
  <c r="AN203" i="6"/>
  <c r="AL203" i="6"/>
  <c r="AH203" i="6"/>
  <c r="AK203" i="6"/>
  <c r="AG203" i="6"/>
  <c r="AJ203" i="6"/>
  <c r="AI203" i="6"/>
  <c r="AF203" i="6"/>
  <c r="AE203" i="6"/>
  <c r="AM203" i="6"/>
  <c r="AO203" i="6"/>
  <c r="G210" i="6"/>
  <c r="H31" i="4"/>
  <c r="O31" i="4" s="1"/>
  <c r="X31" i="4"/>
  <c r="K31" i="4"/>
  <c r="W31" i="4"/>
  <c r="AB31" i="4"/>
  <c r="Z31" i="4"/>
  <c r="AA31" i="4"/>
  <c r="U31" i="4"/>
  <c r="V31" i="4"/>
  <c r="T31" i="4"/>
  <c r="S31" i="4"/>
  <c r="Y31" i="4"/>
  <c r="W204" i="4" l="1"/>
  <c r="Z204" i="4"/>
  <c r="AA204" i="4"/>
  <c r="T204" i="4"/>
  <c r="S204" i="4"/>
  <c r="AB204" i="4"/>
  <c r="K204" i="4"/>
  <c r="U204" i="4"/>
  <c r="X204" i="4"/>
  <c r="Y204" i="4"/>
  <c r="V204" i="4"/>
  <c r="G206" i="4"/>
  <c r="F206" i="4"/>
  <c r="AC203" i="4"/>
  <c r="L203" i="4"/>
  <c r="AQ205" i="4"/>
  <c r="H205" i="4"/>
  <c r="O205" i="4" s="1"/>
  <c r="AC31" i="4"/>
  <c r="R30" i="4"/>
  <c r="AI30" i="4" s="1"/>
  <c r="M31" i="4"/>
  <c r="G216" i="8"/>
  <c r="AQ213" i="8"/>
  <c r="H213" i="8"/>
  <c r="O213" i="8" s="1"/>
  <c r="F214" i="8"/>
  <c r="AN209" i="8"/>
  <c r="AJ209" i="8"/>
  <c r="AF209" i="8"/>
  <c r="AL209" i="8"/>
  <c r="AG209" i="8"/>
  <c r="AK209" i="8"/>
  <c r="AE209" i="8"/>
  <c r="AM209" i="8"/>
  <c r="AH209" i="8"/>
  <c r="AO209" i="8"/>
  <c r="AI209" i="8"/>
  <c r="R210" i="8"/>
  <c r="AC211" i="8"/>
  <c r="L211" i="8"/>
  <c r="Y212" i="8"/>
  <c r="U212" i="8"/>
  <c r="AA212" i="8"/>
  <c r="V212" i="8"/>
  <c r="Z212" i="8"/>
  <c r="T212" i="8"/>
  <c r="K212" i="8"/>
  <c r="AB212" i="8"/>
  <c r="W212" i="8"/>
  <c r="X212" i="8"/>
  <c r="S212" i="8"/>
  <c r="AA207" i="6"/>
  <c r="W207" i="6"/>
  <c r="S207" i="6"/>
  <c r="Z207" i="6"/>
  <c r="V207" i="6"/>
  <c r="Y207" i="6"/>
  <c r="U207" i="6"/>
  <c r="K207" i="6"/>
  <c r="L207" i="6" s="1"/>
  <c r="T207" i="6"/>
  <c r="X207" i="6"/>
  <c r="AB207" i="6"/>
  <c r="AC206" i="6"/>
  <c r="R205" i="6"/>
  <c r="AQ208" i="6"/>
  <c r="H208" i="6"/>
  <c r="O208" i="6" s="1"/>
  <c r="F209" i="6"/>
  <c r="G211" i="6"/>
  <c r="AL204" i="6"/>
  <c r="AH204" i="6"/>
  <c r="AN204" i="6"/>
  <c r="AI204" i="6"/>
  <c r="AM204" i="6"/>
  <c r="AG204" i="6"/>
  <c r="AK204" i="6"/>
  <c r="AJ204" i="6"/>
  <c r="AO204" i="6"/>
  <c r="AE204" i="6"/>
  <c r="AF204" i="6"/>
  <c r="L31" i="4"/>
  <c r="G207" i="4" l="1"/>
  <c r="F207" i="4"/>
  <c r="AC204" i="4"/>
  <c r="L204" i="4"/>
  <c r="Y205" i="4"/>
  <c r="K205" i="4"/>
  <c r="T205" i="4"/>
  <c r="U205" i="4"/>
  <c r="AA205" i="4"/>
  <c r="X205" i="4"/>
  <c r="W205" i="4"/>
  <c r="Z205" i="4"/>
  <c r="AB205" i="4"/>
  <c r="V205" i="4"/>
  <c r="S205" i="4"/>
  <c r="AQ206" i="4"/>
  <c r="H206" i="4"/>
  <c r="O206" i="4" s="1"/>
  <c r="AJ30" i="4"/>
  <c r="AM30" i="4"/>
  <c r="AF30" i="4"/>
  <c r="AH30" i="4"/>
  <c r="AE30" i="4"/>
  <c r="AN30" i="4"/>
  <c r="AK30" i="4"/>
  <c r="AL30" i="4"/>
  <c r="AG30" i="4"/>
  <c r="AO30" i="4"/>
  <c r="AA213" i="8"/>
  <c r="W213" i="8"/>
  <c r="S213" i="8"/>
  <c r="K213" i="8"/>
  <c r="X213" i="8"/>
  <c r="AB213" i="8"/>
  <c r="V213" i="8"/>
  <c r="Y213" i="8"/>
  <c r="T213" i="8"/>
  <c r="Z213" i="8"/>
  <c r="U213" i="8"/>
  <c r="AC212" i="8"/>
  <c r="L212" i="8"/>
  <c r="R211" i="8"/>
  <c r="AL210" i="8"/>
  <c r="AH210" i="8"/>
  <c r="AN210" i="8"/>
  <c r="AI210" i="8"/>
  <c r="AM210" i="8"/>
  <c r="AG210" i="8"/>
  <c r="AO210" i="8"/>
  <c r="AJ210" i="8"/>
  <c r="AE210" i="8"/>
  <c r="AK210" i="8"/>
  <c r="AF210" i="8"/>
  <c r="AQ214" i="8"/>
  <c r="H214" i="8"/>
  <c r="O214" i="8" s="1"/>
  <c r="F215" i="8"/>
  <c r="G217" i="8"/>
  <c r="AA208" i="6"/>
  <c r="W208" i="6"/>
  <c r="S208" i="6"/>
  <c r="Z208" i="6"/>
  <c r="V208" i="6"/>
  <c r="Y208" i="6"/>
  <c r="U208" i="6"/>
  <c r="K208" i="6"/>
  <c r="L208" i="6" s="1"/>
  <c r="X208" i="6"/>
  <c r="T208" i="6"/>
  <c r="AB208" i="6"/>
  <c r="AC207" i="6"/>
  <c r="R206" i="6"/>
  <c r="G212" i="6"/>
  <c r="AN205" i="6"/>
  <c r="AJ205" i="6"/>
  <c r="AF205" i="6"/>
  <c r="AK205" i="6"/>
  <c r="AE205" i="6"/>
  <c r="AO205" i="6"/>
  <c r="AI205" i="6"/>
  <c r="AM205" i="6"/>
  <c r="AL205" i="6"/>
  <c r="AH205" i="6"/>
  <c r="AG205" i="6"/>
  <c r="H209" i="6"/>
  <c r="O209" i="6" s="1"/>
  <c r="AQ209" i="6"/>
  <c r="F210" i="6"/>
  <c r="H32" i="4"/>
  <c r="O32" i="4" s="1"/>
  <c r="X32" i="4"/>
  <c r="AB32" i="4"/>
  <c r="AA32" i="4"/>
  <c r="Z32" i="4"/>
  <c r="V32" i="4"/>
  <c r="Y32" i="4"/>
  <c r="U32" i="4"/>
  <c r="K32" i="4"/>
  <c r="T32" i="4"/>
  <c r="S32" i="4"/>
  <c r="W32" i="4"/>
  <c r="AC205" i="4" l="1"/>
  <c r="L205" i="4"/>
  <c r="H207" i="4"/>
  <c r="O207" i="4" s="1"/>
  <c r="AQ207" i="4"/>
  <c r="AB206" i="4"/>
  <c r="Y206" i="4"/>
  <c r="S206" i="4"/>
  <c r="Z206" i="4"/>
  <c r="W206" i="4"/>
  <c r="T206" i="4"/>
  <c r="AA206" i="4"/>
  <c r="X206" i="4"/>
  <c r="V206" i="4"/>
  <c r="K206" i="4"/>
  <c r="U206" i="4"/>
  <c r="G208" i="4"/>
  <c r="F208" i="4"/>
  <c r="AC32" i="4"/>
  <c r="R31" i="4"/>
  <c r="AH31" i="4" s="1"/>
  <c r="M32" i="4"/>
  <c r="Y214" i="8"/>
  <c r="U214" i="8"/>
  <c r="Z214" i="8"/>
  <c r="T214" i="8"/>
  <c r="K214" i="8"/>
  <c r="X214" i="8"/>
  <c r="S214" i="8"/>
  <c r="AA214" i="8"/>
  <c r="V214" i="8"/>
  <c r="AB214" i="8"/>
  <c r="W214" i="8"/>
  <c r="AN211" i="8"/>
  <c r="AJ211" i="8"/>
  <c r="AF211" i="8"/>
  <c r="AK211" i="8"/>
  <c r="AE211" i="8"/>
  <c r="AO211" i="8"/>
  <c r="AI211" i="8"/>
  <c r="AL211" i="8"/>
  <c r="AG211" i="8"/>
  <c r="AH211" i="8"/>
  <c r="AM211" i="8"/>
  <c r="AQ215" i="8"/>
  <c r="H215" i="8"/>
  <c r="O215" i="8" s="1"/>
  <c r="F216" i="8"/>
  <c r="AC213" i="8"/>
  <c r="R212" i="8"/>
  <c r="L213" i="8"/>
  <c r="G218" i="8"/>
  <c r="AA209" i="6"/>
  <c r="W209" i="6"/>
  <c r="S209" i="6"/>
  <c r="Z209" i="6"/>
  <c r="V209" i="6"/>
  <c r="Y209" i="6"/>
  <c r="U209" i="6"/>
  <c r="K209" i="6"/>
  <c r="L209" i="6" s="1"/>
  <c r="AB209" i="6"/>
  <c r="X209" i="6"/>
  <c r="T209" i="6"/>
  <c r="AC208" i="6"/>
  <c r="R207" i="6"/>
  <c r="G213" i="6"/>
  <c r="AQ210" i="6"/>
  <c r="H210" i="6"/>
  <c r="O210" i="6" s="1"/>
  <c r="F211" i="6"/>
  <c r="AL206" i="6"/>
  <c r="AH206" i="6"/>
  <c r="AM206" i="6"/>
  <c r="AG206" i="6"/>
  <c r="AK206" i="6"/>
  <c r="AF206" i="6"/>
  <c r="AO206" i="6"/>
  <c r="AE206" i="6"/>
  <c r="AN206" i="6"/>
  <c r="AI206" i="6"/>
  <c r="AJ206" i="6"/>
  <c r="L32" i="4"/>
  <c r="G209" i="4" l="1"/>
  <c r="F209" i="4"/>
  <c r="L206" i="4"/>
  <c r="AC206" i="4"/>
  <c r="Y207" i="4"/>
  <c r="AA207" i="4"/>
  <c r="T207" i="4"/>
  <c r="AB207" i="4"/>
  <c r="U207" i="4"/>
  <c r="W207" i="4"/>
  <c r="K207" i="4"/>
  <c r="Z207" i="4"/>
  <c r="X207" i="4"/>
  <c r="V207" i="4"/>
  <c r="S207" i="4"/>
  <c r="AQ208" i="4"/>
  <c r="H208" i="4"/>
  <c r="O208" i="4" s="1"/>
  <c r="AE31" i="4"/>
  <c r="AG31" i="4"/>
  <c r="AF31" i="4"/>
  <c r="AO31" i="4"/>
  <c r="AI31" i="4"/>
  <c r="AL31" i="4"/>
  <c r="AK31" i="4"/>
  <c r="AJ31" i="4"/>
  <c r="AN31" i="4"/>
  <c r="AM31" i="4"/>
  <c r="AA215" i="8"/>
  <c r="W215" i="8"/>
  <c r="S215" i="8"/>
  <c r="K215" i="8"/>
  <c r="AB215" i="8"/>
  <c r="V215" i="8"/>
  <c r="Z215" i="8"/>
  <c r="U215" i="8"/>
  <c r="X215" i="8"/>
  <c r="T215" i="8"/>
  <c r="Y215" i="8"/>
  <c r="AL212" i="8"/>
  <c r="AH212" i="8"/>
  <c r="AM212" i="8"/>
  <c r="AG212" i="8"/>
  <c r="AK212" i="8"/>
  <c r="AF212" i="8"/>
  <c r="AN212" i="8"/>
  <c r="AI212" i="8"/>
  <c r="AO212" i="8"/>
  <c r="AJ212" i="8"/>
  <c r="AE212" i="8"/>
  <c r="G219" i="8"/>
  <c r="AQ216" i="8"/>
  <c r="H216" i="8"/>
  <c r="O216" i="8" s="1"/>
  <c r="F217" i="8"/>
  <c r="AC214" i="8"/>
  <c r="R213" i="8"/>
  <c r="L214" i="8"/>
  <c r="AA210" i="6"/>
  <c r="W210" i="6"/>
  <c r="S210" i="6"/>
  <c r="Z210" i="6"/>
  <c r="V210" i="6"/>
  <c r="Y210" i="6"/>
  <c r="U210" i="6"/>
  <c r="K210" i="6"/>
  <c r="L210" i="6" s="1"/>
  <c r="AB210" i="6"/>
  <c r="T210" i="6"/>
  <c r="X210" i="6"/>
  <c r="H211" i="6"/>
  <c r="O211" i="6" s="1"/>
  <c r="AQ211" i="6"/>
  <c r="F212" i="6"/>
  <c r="AN207" i="6"/>
  <c r="AJ207" i="6"/>
  <c r="AF207" i="6"/>
  <c r="AO207" i="6"/>
  <c r="AI207" i="6"/>
  <c r="AM207" i="6"/>
  <c r="AH207" i="6"/>
  <c r="AG207" i="6"/>
  <c r="AE207" i="6"/>
  <c r="AL207" i="6"/>
  <c r="AK207" i="6"/>
  <c r="AC209" i="6"/>
  <c r="R208" i="6"/>
  <c r="G214" i="6"/>
  <c r="H33" i="4"/>
  <c r="O33" i="4" s="1"/>
  <c r="Z33" i="4"/>
  <c r="AB33" i="4"/>
  <c r="Y33" i="4"/>
  <c r="W33" i="4"/>
  <c r="S33" i="4"/>
  <c r="X33" i="4"/>
  <c r="AA33" i="4"/>
  <c r="T33" i="4"/>
  <c r="U33" i="4"/>
  <c r="V33" i="4"/>
  <c r="K33" i="4"/>
  <c r="L207" i="4" l="1"/>
  <c r="AC207" i="4"/>
  <c r="H209" i="4"/>
  <c r="O209" i="4" s="1"/>
  <c r="AQ209" i="4"/>
  <c r="AA208" i="4"/>
  <c r="V208" i="4"/>
  <c r="AB208" i="4"/>
  <c r="W208" i="4"/>
  <c r="K208" i="4"/>
  <c r="X208" i="4"/>
  <c r="Y208" i="4"/>
  <c r="Z208" i="4"/>
  <c r="U208" i="4"/>
  <c r="S208" i="4"/>
  <c r="T208" i="4"/>
  <c r="G210" i="4"/>
  <c r="F210" i="4"/>
  <c r="AC33" i="4"/>
  <c r="R32" i="4"/>
  <c r="AN32" i="4" s="1"/>
  <c r="M33" i="4"/>
  <c r="L215" i="8"/>
  <c r="AC215" i="8"/>
  <c r="R214" i="8"/>
  <c r="AQ217" i="8"/>
  <c r="H217" i="8"/>
  <c r="O217" i="8" s="1"/>
  <c r="F218" i="8"/>
  <c r="G220" i="8"/>
  <c r="Y216" i="8"/>
  <c r="U216" i="8"/>
  <c r="X216" i="8"/>
  <c r="S216" i="8"/>
  <c r="AB216" i="8"/>
  <c r="W216" i="8"/>
  <c r="Z216" i="8"/>
  <c r="T216" i="8"/>
  <c r="K216" i="8"/>
  <c r="AA216" i="8"/>
  <c r="V216" i="8"/>
  <c r="AN213" i="8"/>
  <c r="AJ213" i="8"/>
  <c r="AF213" i="8"/>
  <c r="AO213" i="8"/>
  <c r="AI213" i="8"/>
  <c r="AM213" i="8"/>
  <c r="AH213" i="8"/>
  <c r="AK213" i="8"/>
  <c r="AE213" i="8"/>
  <c r="AL213" i="8"/>
  <c r="AG213" i="8"/>
  <c r="AA211" i="6"/>
  <c r="W211" i="6"/>
  <c r="S211" i="6"/>
  <c r="Z211" i="6"/>
  <c r="V211" i="6"/>
  <c r="Y211" i="6"/>
  <c r="U211" i="6"/>
  <c r="K211" i="6"/>
  <c r="L211" i="6" s="1"/>
  <c r="T211" i="6"/>
  <c r="X211" i="6"/>
  <c r="AB211" i="6"/>
  <c r="AL208" i="6"/>
  <c r="AH208" i="6"/>
  <c r="AK208" i="6"/>
  <c r="AF208" i="6"/>
  <c r="AO208" i="6"/>
  <c r="AJ208" i="6"/>
  <c r="AE208" i="6"/>
  <c r="AI208" i="6"/>
  <c r="AG208" i="6"/>
  <c r="AM208" i="6"/>
  <c r="AN208" i="6"/>
  <c r="AC210" i="6"/>
  <c r="R209" i="6"/>
  <c r="H212" i="6"/>
  <c r="O212" i="6" s="1"/>
  <c r="AQ212" i="6"/>
  <c r="F213" i="6"/>
  <c r="G215" i="6"/>
  <c r="L33" i="4"/>
  <c r="G211" i="4" l="1"/>
  <c r="F211" i="4"/>
  <c r="T209" i="4"/>
  <c r="Z209" i="4"/>
  <c r="U209" i="4"/>
  <c r="AA209" i="4"/>
  <c r="V209" i="4"/>
  <c r="X209" i="4"/>
  <c r="S209" i="4"/>
  <c r="Y209" i="4"/>
  <c r="AB209" i="4"/>
  <c r="W209" i="4"/>
  <c r="K209" i="4"/>
  <c r="H210" i="4"/>
  <c r="O210" i="4" s="1"/>
  <c r="AQ210" i="4"/>
  <c r="L208" i="4"/>
  <c r="AC208" i="4"/>
  <c r="AE32" i="4"/>
  <c r="AH32" i="4"/>
  <c r="AG32" i="4"/>
  <c r="AF32" i="4"/>
  <c r="AI32" i="4"/>
  <c r="AK32" i="4"/>
  <c r="AO32" i="4"/>
  <c r="AL32" i="4"/>
  <c r="AJ32" i="4"/>
  <c r="AM32" i="4"/>
  <c r="AC216" i="8"/>
  <c r="R215" i="8"/>
  <c r="L216" i="8"/>
  <c r="G221" i="8"/>
  <c r="AL214" i="8"/>
  <c r="AH214" i="8"/>
  <c r="AK214" i="8"/>
  <c r="AF214" i="8"/>
  <c r="AO214" i="8"/>
  <c r="AJ214" i="8"/>
  <c r="AE214" i="8"/>
  <c r="AM214" i="8"/>
  <c r="AG214" i="8"/>
  <c r="AN214" i="8"/>
  <c r="AI214" i="8"/>
  <c r="AQ218" i="8"/>
  <c r="H218" i="8"/>
  <c r="O218" i="8" s="1"/>
  <c r="F219" i="8"/>
  <c r="AA217" i="8"/>
  <c r="W217" i="8"/>
  <c r="S217" i="8"/>
  <c r="K217" i="8"/>
  <c r="Z217" i="8"/>
  <c r="U217" i="8"/>
  <c r="Y217" i="8"/>
  <c r="T217" i="8"/>
  <c r="AB217" i="8"/>
  <c r="V217" i="8"/>
  <c r="X217" i="8"/>
  <c r="AA212" i="6"/>
  <c r="W212" i="6"/>
  <c r="S212" i="6"/>
  <c r="Z212" i="6"/>
  <c r="V212" i="6"/>
  <c r="Y212" i="6"/>
  <c r="U212" i="6"/>
  <c r="K212" i="6"/>
  <c r="L212" i="6" s="1"/>
  <c r="X212" i="6"/>
  <c r="T212" i="6"/>
  <c r="AB212" i="6"/>
  <c r="AC211" i="6"/>
  <c r="R210" i="6"/>
  <c r="AN209" i="6"/>
  <c r="AJ209" i="6"/>
  <c r="AF209" i="6"/>
  <c r="AM209" i="6"/>
  <c r="AH209" i="6"/>
  <c r="AL209" i="6"/>
  <c r="AG209" i="6"/>
  <c r="AK209" i="6"/>
  <c r="AI209" i="6"/>
  <c r="AO209" i="6"/>
  <c r="AE209" i="6"/>
  <c r="G216" i="6"/>
  <c r="AQ213" i="6"/>
  <c r="H213" i="6"/>
  <c r="O213" i="6" s="1"/>
  <c r="F214" i="6"/>
  <c r="H34" i="4"/>
  <c r="O34" i="4" s="1"/>
  <c r="Y34" i="4"/>
  <c r="K34" i="4"/>
  <c r="W34" i="4"/>
  <c r="X34" i="4"/>
  <c r="V34" i="4"/>
  <c r="U34" i="4"/>
  <c r="AB34" i="4"/>
  <c r="S34" i="4"/>
  <c r="AA34" i="4"/>
  <c r="Z34" i="4"/>
  <c r="T34" i="4"/>
  <c r="Y210" i="4" l="1"/>
  <c r="T210" i="4"/>
  <c r="Z210" i="4"/>
  <c r="U210" i="4"/>
  <c r="AA210" i="4"/>
  <c r="V210" i="4"/>
  <c r="AB210" i="4"/>
  <c r="W210" i="4"/>
  <c r="X210" i="4"/>
  <c r="S210" i="4"/>
  <c r="K210" i="4"/>
  <c r="H211" i="4"/>
  <c r="O211" i="4" s="1"/>
  <c r="AQ211" i="4"/>
  <c r="AC209" i="4"/>
  <c r="L209" i="4"/>
  <c r="G212" i="4"/>
  <c r="F212" i="4"/>
  <c r="AC34" i="4"/>
  <c r="R33" i="4"/>
  <c r="AH33" i="4" s="1"/>
  <c r="M34" i="4"/>
  <c r="G222" i="8"/>
  <c r="L217" i="8"/>
  <c r="R216" i="8"/>
  <c r="AC217" i="8"/>
  <c r="AQ219" i="8"/>
  <c r="H219" i="8"/>
  <c r="O219" i="8" s="1"/>
  <c r="F220" i="8"/>
  <c r="Y218" i="8"/>
  <c r="U218" i="8"/>
  <c r="AB218" i="8"/>
  <c r="W218" i="8"/>
  <c r="AA218" i="8"/>
  <c r="V218" i="8"/>
  <c r="X218" i="8"/>
  <c r="S218" i="8"/>
  <c r="K218" i="8"/>
  <c r="Z218" i="8"/>
  <c r="T218" i="8"/>
  <c r="AN215" i="8"/>
  <c r="AJ215" i="8"/>
  <c r="AF215" i="8"/>
  <c r="AM215" i="8"/>
  <c r="AH215" i="8"/>
  <c r="AL215" i="8"/>
  <c r="AG215" i="8"/>
  <c r="AO215" i="8"/>
  <c r="AI215" i="8"/>
  <c r="AK215" i="8"/>
  <c r="AE215" i="8"/>
  <c r="AA213" i="6"/>
  <c r="W213" i="6"/>
  <c r="S213" i="6"/>
  <c r="Z213" i="6"/>
  <c r="V213" i="6"/>
  <c r="Y213" i="6"/>
  <c r="U213" i="6"/>
  <c r="K213" i="6"/>
  <c r="L213" i="6" s="1"/>
  <c r="AB213" i="6"/>
  <c r="X213" i="6"/>
  <c r="T213" i="6"/>
  <c r="AC212" i="6"/>
  <c r="R211" i="6"/>
  <c r="H214" i="6"/>
  <c r="O214" i="6" s="1"/>
  <c r="AQ214" i="6"/>
  <c r="F215" i="6"/>
  <c r="G217" i="6"/>
  <c r="AL210" i="6"/>
  <c r="AH210" i="6"/>
  <c r="AO210" i="6"/>
  <c r="AJ210" i="6"/>
  <c r="AE210" i="6"/>
  <c r="AN210" i="6"/>
  <c r="AI210" i="6"/>
  <c r="AM210" i="6"/>
  <c r="AK210" i="6"/>
  <c r="AG210" i="6"/>
  <c r="AF210" i="6"/>
  <c r="L34" i="4"/>
  <c r="Y211" i="4" l="1"/>
  <c r="T211" i="4"/>
  <c r="Z211" i="4"/>
  <c r="U211" i="4"/>
  <c r="AA211" i="4"/>
  <c r="K211" i="4"/>
  <c r="X211" i="4"/>
  <c r="S211" i="4"/>
  <c r="V211" i="4"/>
  <c r="AB211" i="4"/>
  <c r="W211" i="4"/>
  <c r="L210" i="4"/>
  <c r="AC210" i="4"/>
  <c r="G213" i="4"/>
  <c r="F213" i="4"/>
  <c r="H212" i="4"/>
  <c r="O212" i="4" s="1"/>
  <c r="AQ212" i="4"/>
  <c r="AL33" i="4"/>
  <c r="AJ33" i="4"/>
  <c r="AI33" i="4"/>
  <c r="AO33" i="4"/>
  <c r="AN33" i="4"/>
  <c r="AE33" i="4"/>
  <c r="AK33" i="4"/>
  <c r="AM33" i="4"/>
  <c r="AF33" i="4"/>
  <c r="AG33" i="4"/>
  <c r="AQ220" i="8"/>
  <c r="H220" i="8"/>
  <c r="O220" i="8" s="1"/>
  <c r="F221" i="8"/>
  <c r="AL216" i="8"/>
  <c r="AH216" i="8"/>
  <c r="AO216" i="8"/>
  <c r="AJ216" i="8"/>
  <c r="AE216" i="8"/>
  <c r="AN216" i="8"/>
  <c r="AI216" i="8"/>
  <c r="AK216" i="8"/>
  <c r="AF216" i="8"/>
  <c r="AG216" i="8"/>
  <c r="AM216" i="8"/>
  <c r="AA219" i="8"/>
  <c r="W219" i="8"/>
  <c r="S219" i="8"/>
  <c r="K219" i="8"/>
  <c r="Y219" i="8"/>
  <c r="T219" i="8"/>
  <c r="X219" i="8"/>
  <c r="Z219" i="8"/>
  <c r="U219" i="8"/>
  <c r="AB219" i="8"/>
  <c r="V219" i="8"/>
  <c r="AC218" i="8"/>
  <c r="L218" i="8"/>
  <c r="R217" i="8"/>
  <c r="G223" i="8"/>
  <c r="AB214" i="6"/>
  <c r="X214" i="6"/>
  <c r="T214" i="6"/>
  <c r="Y214" i="6"/>
  <c r="S214" i="6"/>
  <c r="W214" i="6"/>
  <c r="AA214" i="6"/>
  <c r="V214" i="6"/>
  <c r="K214" i="6"/>
  <c r="L214" i="6" s="1"/>
  <c r="U214" i="6"/>
  <c r="Z214" i="6"/>
  <c r="G218" i="6"/>
  <c r="AO211" i="6"/>
  <c r="AK211" i="6"/>
  <c r="AG211" i="6"/>
  <c r="AN211" i="6"/>
  <c r="AJ211" i="6"/>
  <c r="AF211" i="6"/>
  <c r="AM211" i="6"/>
  <c r="AE211" i="6"/>
  <c r="AL211" i="6"/>
  <c r="AI211" i="6"/>
  <c r="AH211" i="6"/>
  <c r="R212" i="6"/>
  <c r="AC213" i="6"/>
  <c r="H215" i="6"/>
  <c r="O215" i="6" s="1"/>
  <c r="AQ215" i="6"/>
  <c r="F216" i="6"/>
  <c r="H35" i="4"/>
  <c r="O35" i="4" s="1"/>
  <c r="X35" i="4"/>
  <c r="AA35" i="4"/>
  <c r="AB35" i="4"/>
  <c r="V35" i="4"/>
  <c r="Y35" i="4"/>
  <c r="K35" i="4"/>
  <c r="U35" i="4"/>
  <c r="T35" i="4"/>
  <c r="S35" i="4"/>
  <c r="W35" i="4"/>
  <c r="Z35" i="4"/>
  <c r="AQ213" i="4" l="1"/>
  <c r="H213" i="4"/>
  <c r="O213" i="4" s="1"/>
  <c r="W212" i="4"/>
  <c r="K212" i="4"/>
  <c r="X212" i="4"/>
  <c r="S212" i="4"/>
  <c r="Y212" i="4"/>
  <c r="T212" i="4"/>
  <c r="AA212" i="4"/>
  <c r="V212" i="4"/>
  <c r="Z212" i="4"/>
  <c r="U212" i="4"/>
  <c r="AB212" i="4"/>
  <c r="G214" i="4"/>
  <c r="F214" i="4"/>
  <c r="AC211" i="4"/>
  <c r="L211" i="4"/>
  <c r="AC35" i="4"/>
  <c r="R34" i="4"/>
  <c r="AE34" i="4" s="1"/>
  <c r="M35" i="4"/>
  <c r="AQ221" i="8"/>
  <c r="H221" i="8"/>
  <c r="O221" i="8" s="1"/>
  <c r="F222" i="8"/>
  <c r="AN217" i="8"/>
  <c r="AJ217" i="8"/>
  <c r="AF217" i="8"/>
  <c r="AL217" i="8"/>
  <c r="AG217" i="8"/>
  <c r="AK217" i="8"/>
  <c r="AE217" i="8"/>
  <c r="AM217" i="8"/>
  <c r="AH217" i="8"/>
  <c r="AO217" i="8"/>
  <c r="AI217" i="8"/>
  <c r="R218" i="8"/>
  <c r="AC219" i="8"/>
  <c r="L219" i="8"/>
  <c r="Y220" i="8"/>
  <c r="U220" i="8"/>
  <c r="AA220" i="8"/>
  <c r="V220" i="8"/>
  <c r="Z220" i="8"/>
  <c r="T220" i="8"/>
  <c r="K220" i="8"/>
  <c r="AB220" i="8"/>
  <c r="W220" i="8"/>
  <c r="S220" i="8"/>
  <c r="X220" i="8"/>
  <c r="G224" i="8"/>
  <c r="AB215" i="6"/>
  <c r="X215" i="6"/>
  <c r="T215" i="6"/>
  <c r="W215" i="6"/>
  <c r="AA215" i="6"/>
  <c r="V215" i="6"/>
  <c r="K215" i="6"/>
  <c r="L215" i="6" s="1"/>
  <c r="Z215" i="6"/>
  <c r="U215" i="6"/>
  <c r="Y215" i="6"/>
  <c r="S215" i="6"/>
  <c r="H216" i="6"/>
  <c r="O216" i="6" s="1"/>
  <c r="AQ216" i="6"/>
  <c r="F217" i="6"/>
  <c r="AM212" i="6"/>
  <c r="AI212" i="6"/>
  <c r="AE212" i="6"/>
  <c r="AL212" i="6"/>
  <c r="AH212" i="6"/>
  <c r="AO212" i="6"/>
  <c r="AG212" i="6"/>
  <c r="AN212" i="6"/>
  <c r="AF212" i="6"/>
  <c r="AK212" i="6"/>
  <c r="AJ212" i="6"/>
  <c r="AC214" i="6"/>
  <c r="R213" i="6"/>
  <c r="G219" i="6"/>
  <c r="L35" i="4"/>
  <c r="AC212" i="4" l="1"/>
  <c r="L212" i="4"/>
  <c r="H214" i="4"/>
  <c r="O214" i="4" s="1"/>
  <c r="AQ214" i="4"/>
  <c r="G215" i="4"/>
  <c r="F215" i="4"/>
  <c r="Z213" i="4"/>
  <c r="U213" i="4"/>
  <c r="S213" i="4"/>
  <c r="V213" i="4"/>
  <c r="Y213" i="4"/>
  <c r="AB213" i="4"/>
  <c r="AA213" i="4"/>
  <c r="X213" i="4"/>
  <c r="K213" i="4"/>
  <c r="T213" i="4"/>
  <c r="W213" i="4"/>
  <c r="AO34" i="4"/>
  <c r="AI34" i="4"/>
  <c r="AG34" i="4"/>
  <c r="AL34" i="4"/>
  <c r="AN34" i="4"/>
  <c r="AJ34" i="4"/>
  <c r="AM34" i="4"/>
  <c r="AH34" i="4"/>
  <c r="AK34" i="4"/>
  <c r="AF34" i="4"/>
  <c r="AL218" i="8"/>
  <c r="AH218" i="8"/>
  <c r="AN218" i="8"/>
  <c r="AI218" i="8"/>
  <c r="AM218" i="8"/>
  <c r="AG218" i="8"/>
  <c r="AO218" i="8"/>
  <c r="AJ218" i="8"/>
  <c r="AE218" i="8"/>
  <c r="AK218" i="8"/>
  <c r="AF218" i="8"/>
  <c r="G225" i="8"/>
  <c r="AC220" i="8"/>
  <c r="L220" i="8"/>
  <c r="R219" i="8"/>
  <c r="H222" i="8"/>
  <c r="O222" i="8" s="1"/>
  <c r="AQ222" i="8"/>
  <c r="F223" i="8"/>
  <c r="Y221" i="8"/>
  <c r="AB221" i="8"/>
  <c r="X221" i="8"/>
  <c r="AA221" i="8"/>
  <c r="W221" i="8"/>
  <c r="S221" i="8"/>
  <c r="K221" i="8"/>
  <c r="Z221" i="8"/>
  <c r="V221" i="8"/>
  <c r="T221" i="8"/>
  <c r="U221" i="8"/>
  <c r="AB216" i="6"/>
  <c r="X216" i="6"/>
  <c r="T216" i="6"/>
  <c r="AA216" i="6"/>
  <c r="V216" i="6"/>
  <c r="K216" i="6"/>
  <c r="L216" i="6" s="1"/>
  <c r="Z216" i="6"/>
  <c r="U216" i="6"/>
  <c r="Y216" i="6"/>
  <c r="S216" i="6"/>
  <c r="W216" i="6"/>
  <c r="AO213" i="6"/>
  <c r="AK213" i="6"/>
  <c r="AG213" i="6"/>
  <c r="AN213" i="6"/>
  <c r="AJ213" i="6"/>
  <c r="AF213" i="6"/>
  <c r="AI213" i="6"/>
  <c r="AH213" i="6"/>
  <c r="AM213" i="6"/>
  <c r="AL213" i="6"/>
  <c r="AE213" i="6"/>
  <c r="R214" i="6"/>
  <c r="AC215" i="6"/>
  <c r="G220" i="6"/>
  <c r="AQ217" i="6"/>
  <c r="H217" i="6"/>
  <c r="O217" i="6" s="1"/>
  <c r="F218" i="6"/>
  <c r="H36" i="4"/>
  <c r="O36" i="4" s="1"/>
  <c r="K36" i="4"/>
  <c r="AB36" i="4"/>
  <c r="Y36" i="4"/>
  <c r="T36" i="4"/>
  <c r="Z36" i="4"/>
  <c r="AA36" i="4"/>
  <c r="X36" i="4"/>
  <c r="W36" i="4"/>
  <c r="S36" i="4"/>
  <c r="U36" i="4"/>
  <c r="V36" i="4"/>
  <c r="AC213" i="4" l="1"/>
  <c r="L213" i="4"/>
  <c r="W214" i="4"/>
  <c r="Y214" i="4"/>
  <c r="AB214" i="4"/>
  <c r="S214" i="4"/>
  <c r="T214" i="4"/>
  <c r="V214" i="4"/>
  <c r="Z214" i="4"/>
  <c r="X214" i="4"/>
  <c r="AA214" i="4"/>
  <c r="U214" i="4"/>
  <c r="K214" i="4"/>
  <c r="H215" i="4"/>
  <c r="O215" i="4" s="1"/>
  <c r="AQ215" i="4"/>
  <c r="G216" i="4"/>
  <c r="F216" i="4"/>
  <c r="AC36" i="4"/>
  <c r="R35" i="4"/>
  <c r="AJ35" i="4" s="1"/>
  <c r="M36" i="4"/>
  <c r="AA222" i="8"/>
  <c r="W222" i="8"/>
  <c r="S222" i="8"/>
  <c r="K222" i="8"/>
  <c r="Z222" i="8"/>
  <c r="V222" i="8"/>
  <c r="Y222" i="8"/>
  <c r="U222" i="8"/>
  <c r="AB222" i="8"/>
  <c r="X222" i="8"/>
  <c r="T222" i="8"/>
  <c r="AN219" i="8"/>
  <c r="AJ219" i="8"/>
  <c r="AF219" i="8"/>
  <c r="AK219" i="8"/>
  <c r="AE219" i="8"/>
  <c r="AO219" i="8"/>
  <c r="AI219" i="8"/>
  <c r="AL219" i="8"/>
  <c r="AG219" i="8"/>
  <c r="AM219" i="8"/>
  <c r="AH219" i="8"/>
  <c r="G226" i="8"/>
  <c r="AQ223" i="8"/>
  <c r="H223" i="8"/>
  <c r="O223" i="8" s="1"/>
  <c r="F224" i="8"/>
  <c r="AC221" i="8"/>
  <c r="R220" i="8"/>
  <c r="L221" i="8"/>
  <c r="AB217" i="6"/>
  <c r="X217" i="6"/>
  <c r="T217" i="6"/>
  <c r="Z217" i="6"/>
  <c r="U217" i="6"/>
  <c r="Y217" i="6"/>
  <c r="S217" i="6"/>
  <c r="W217" i="6"/>
  <c r="V217" i="6"/>
  <c r="K217" i="6"/>
  <c r="L217" i="6" s="1"/>
  <c r="AA217" i="6"/>
  <c r="AM214" i="6"/>
  <c r="AI214" i="6"/>
  <c r="AE214" i="6"/>
  <c r="AL214" i="6"/>
  <c r="AH214" i="6"/>
  <c r="AK214" i="6"/>
  <c r="AJ214" i="6"/>
  <c r="AO214" i="6"/>
  <c r="AN214" i="6"/>
  <c r="AG214" i="6"/>
  <c r="AF214" i="6"/>
  <c r="AC216" i="6"/>
  <c r="R215" i="6"/>
  <c r="H218" i="6"/>
  <c r="O218" i="6" s="1"/>
  <c r="AQ218" i="6"/>
  <c r="F219" i="6"/>
  <c r="G221" i="6"/>
  <c r="L36" i="4"/>
  <c r="G217" i="4" l="1"/>
  <c r="F217" i="4"/>
  <c r="X215" i="4"/>
  <c r="Y215" i="4"/>
  <c r="AA215" i="4"/>
  <c r="T215" i="4"/>
  <c r="S215" i="4"/>
  <c r="V215" i="4"/>
  <c r="W215" i="4"/>
  <c r="AB215" i="4"/>
  <c r="U215" i="4"/>
  <c r="K215" i="4"/>
  <c r="Z215" i="4"/>
  <c r="AQ216" i="4"/>
  <c r="H216" i="4"/>
  <c r="O216" i="4" s="1"/>
  <c r="AC214" i="4"/>
  <c r="L214" i="4"/>
  <c r="AH35" i="4"/>
  <c r="AI35" i="4"/>
  <c r="AL35" i="4"/>
  <c r="AF35" i="4"/>
  <c r="AN35" i="4"/>
  <c r="AO35" i="4"/>
  <c r="AM35" i="4"/>
  <c r="AG35" i="4"/>
  <c r="AE35" i="4"/>
  <c r="AK35" i="4"/>
  <c r="AL220" i="8"/>
  <c r="AH220" i="8"/>
  <c r="AM220" i="8"/>
  <c r="AG220" i="8"/>
  <c r="AK220" i="8"/>
  <c r="AF220" i="8"/>
  <c r="AN220" i="8"/>
  <c r="AI220" i="8"/>
  <c r="AO220" i="8"/>
  <c r="AJ220" i="8"/>
  <c r="AE220" i="8"/>
  <c r="AC222" i="8"/>
  <c r="R221" i="8"/>
  <c r="L222" i="8"/>
  <c r="H224" i="8"/>
  <c r="O224" i="8" s="1"/>
  <c r="AQ224" i="8"/>
  <c r="F225" i="8"/>
  <c r="Y223" i="8"/>
  <c r="U223" i="8"/>
  <c r="AB223" i="8"/>
  <c r="X223" i="8"/>
  <c r="T223" i="8"/>
  <c r="AA223" i="8"/>
  <c r="W223" i="8"/>
  <c r="S223" i="8"/>
  <c r="K223" i="8"/>
  <c r="Z223" i="8"/>
  <c r="V223" i="8"/>
  <c r="G227" i="8"/>
  <c r="AB218" i="6"/>
  <c r="X218" i="6"/>
  <c r="T218" i="6"/>
  <c r="Y218" i="6"/>
  <c r="S218" i="6"/>
  <c r="W218" i="6"/>
  <c r="AA218" i="6"/>
  <c r="V218" i="6"/>
  <c r="K218" i="6"/>
  <c r="L218" i="6" s="1"/>
  <c r="Z218" i="6"/>
  <c r="U218" i="6"/>
  <c r="R216" i="6"/>
  <c r="AC217" i="6"/>
  <c r="AO215" i="6"/>
  <c r="AK215" i="6"/>
  <c r="AG215" i="6"/>
  <c r="AN215" i="6"/>
  <c r="AJ215" i="6"/>
  <c r="AF215" i="6"/>
  <c r="AM215" i="6"/>
  <c r="AE215" i="6"/>
  <c r="AL215" i="6"/>
  <c r="AI215" i="6"/>
  <c r="AH215" i="6"/>
  <c r="G222" i="6"/>
  <c r="H219" i="6"/>
  <c r="O219" i="6" s="1"/>
  <c r="AQ219" i="6"/>
  <c r="F220" i="6"/>
  <c r="H37" i="4"/>
  <c r="O37" i="4" s="1"/>
  <c r="T37" i="4"/>
  <c r="V37" i="4"/>
  <c r="S37" i="4"/>
  <c r="AA37" i="4"/>
  <c r="Y37" i="4"/>
  <c r="X37" i="4"/>
  <c r="K37" i="4"/>
  <c r="W37" i="4"/>
  <c r="U37" i="4"/>
  <c r="Z37" i="4"/>
  <c r="AB37" i="4"/>
  <c r="AC215" i="4" l="1"/>
  <c r="L215" i="4"/>
  <c r="T216" i="4"/>
  <c r="W216" i="4"/>
  <c r="Y216" i="4"/>
  <c r="X216" i="4"/>
  <c r="K216" i="4"/>
  <c r="Z216" i="4"/>
  <c r="AB216" i="4"/>
  <c r="V216" i="4"/>
  <c r="U216" i="4"/>
  <c r="S216" i="4"/>
  <c r="AA216" i="4"/>
  <c r="AQ217" i="4"/>
  <c r="H217" i="4"/>
  <c r="O217" i="4" s="1"/>
  <c r="G218" i="4"/>
  <c r="F218" i="4"/>
  <c r="AC37" i="4"/>
  <c r="R36" i="4"/>
  <c r="AN36" i="4" s="1"/>
  <c r="M37" i="4"/>
  <c r="AA224" i="8"/>
  <c r="W224" i="8"/>
  <c r="S224" i="8"/>
  <c r="K224" i="8"/>
  <c r="Z224" i="8"/>
  <c r="V224" i="8"/>
  <c r="Y224" i="8"/>
  <c r="U224" i="8"/>
  <c r="AB224" i="8"/>
  <c r="T224" i="8"/>
  <c r="X224" i="8"/>
  <c r="AC223" i="8"/>
  <c r="L223" i="8"/>
  <c r="R222" i="8"/>
  <c r="G228" i="8"/>
  <c r="AQ225" i="8"/>
  <c r="H225" i="8"/>
  <c r="O225" i="8" s="1"/>
  <c r="F226" i="8"/>
  <c r="AL221" i="8"/>
  <c r="AH221" i="8"/>
  <c r="AO221" i="8"/>
  <c r="AK221" i="8"/>
  <c r="AG221" i="8"/>
  <c r="AN221" i="8"/>
  <c r="AJ221" i="8"/>
  <c r="AF221" i="8"/>
  <c r="AM221" i="8"/>
  <c r="AE221" i="8"/>
  <c r="AI221" i="8"/>
  <c r="AB219" i="6"/>
  <c r="X219" i="6"/>
  <c r="T219" i="6"/>
  <c r="W219" i="6"/>
  <c r="AA219" i="6"/>
  <c r="V219" i="6"/>
  <c r="K219" i="6"/>
  <c r="L219" i="6" s="1"/>
  <c r="Z219" i="6"/>
  <c r="U219" i="6"/>
  <c r="S219" i="6"/>
  <c r="Y219" i="6"/>
  <c r="H220" i="6"/>
  <c r="O220" i="6" s="1"/>
  <c r="AQ220" i="6"/>
  <c r="F221" i="6"/>
  <c r="G223" i="6"/>
  <c r="AM216" i="6"/>
  <c r="AI216" i="6"/>
  <c r="AE216" i="6"/>
  <c r="AL216" i="6"/>
  <c r="AH216" i="6"/>
  <c r="AO216" i="6"/>
  <c r="AG216" i="6"/>
  <c r="AN216" i="6"/>
  <c r="AF216" i="6"/>
  <c r="AK216" i="6"/>
  <c r="AJ216" i="6"/>
  <c r="AC218" i="6"/>
  <c r="R217" i="6"/>
  <c r="L37" i="4"/>
  <c r="Z217" i="4" l="1"/>
  <c r="T217" i="4"/>
  <c r="W217" i="4"/>
  <c r="K217" i="4"/>
  <c r="S217" i="4"/>
  <c r="U217" i="4"/>
  <c r="V217" i="4"/>
  <c r="X217" i="4"/>
  <c r="AA217" i="4"/>
  <c r="Y217" i="4"/>
  <c r="AB217" i="4"/>
  <c r="G219" i="4"/>
  <c r="F219" i="4"/>
  <c r="AC216" i="4"/>
  <c r="L216" i="4"/>
  <c r="AQ218" i="4"/>
  <c r="H218" i="4"/>
  <c r="O218" i="4" s="1"/>
  <c r="AG36" i="4"/>
  <c r="AK36" i="4"/>
  <c r="AL36" i="4"/>
  <c r="AE36" i="4"/>
  <c r="AH36" i="4"/>
  <c r="AO36" i="4"/>
  <c r="AI36" i="4"/>
  <c r="AF36" i="4"/>
  <c r="AM36" i="4"/>
  <c r="AJ36" i="4"/>
  <c r="G229" i="8"/>
  <c r="AC224" i="8"/>
  <c r="L224" i="8"/>
  <c r="R223" i="8"/>
  <c r="H226" i="8"/>
  <c r="O226" i="8" s="1"/>
  <c r="AQ226" i="8"/>
  <c r="F227" i="8"/>
  <c r="Y225" i="8"/>
  <c r="U225" i="8"/>
  <c r="AB225" i="8"/>
  <c r="X225" i="8"/>
  <c r="T225" i="8"/>
  <c r="AA225" i="8"/>
  <c r="W225" i="8"/>
  <c r="S225" i="8"/>
  <c r="K225" i="8"/>
  <c r="V225" i="8"/>
  <c r="Z225" i="8"/>
  <c r="AN222" i="8"/>
  <c r="AJ222" i="8"/>
  <c r="AF222" i="8"/>
  <c r="AM222" i="8"/>
  <c r="AI222" i="8"/>
  <c r="AE222" i="8"/>
  <c r="AL222" i="8"/>
  <c r="AH222" i="8"/>
  <c r="AO222" i="8"/>
  <c r="AG222" i="8"/>
  <c r="AK222" i="8"/>
  <c r="Z220" i="6"/>
  <c r="AB220" i="6"/>
  <c r="X220" i="6"/>
  <c r="T220" i="6"/>
  <c r="V220" i="6"/>
  <c r="K220" i="6"/>
  <c r="L220" i="6" s="1"/>
  <c r="AA220" i="6"/>
  <c r="U220" i="6"/>
  <c r="Y220" i="6"/>
  <c r="S220" i="6"/>
  <c r="W220" i="6"/>
  <c r="R218" i="6"/>
  <c r="AC219" i="6"/>
  <c r="G224" i="6"/>
  <c r="AQ221" i="6"/>
  <c r="H221" i="6"/>
  <c r="O221" i="6" s="1"/>
  <c r="F222" i="6"/>
  <c r="AO217" i="6"/>
  <c r="AK217" i="6"/>
  <c r="AG217" i="6"/>
  <c r="AN217" i="6"/>
  <c r="AJ217" i="6"/>
  <c r="AF217" i="6"/>
  <c r="AI217" i="6"/>
  <c r="AH217" i="6"/>
  <c r="AE217" i="6"/>
  <c r="AM217" i="6"/>
  <c r="AL217" i="6"/>
  <c r="H38" i="4"/>
  <c r="O38" i="4" s="1"/>
  <c r="T38" i="4"/>
  <c r="AA38" i="4"/>
  <c r="S38" i="4"/>
  <c r="W38" i="4"/>
  <c r="U38" i="4"/>
  <c r="AB38" i="4"/>
  <c r="V38" i="4"/>
  <c r="X38" i="4"/>
  <c r="Y38" i="4"/>
  <c r="Z38" i="4"/>
  <c r="K38" i="4"/>
  <c r="G220" i="4" l="1"/>
  <c r="F220" i="4"/>
  <c r="L217" i="4"/>
  <c r="AC217" i="4"/>
  <c r="W218" i="4"/>
  <c r="X218" i="4"/>
  <c r="Z218" i="4"/>
  <c r="S218" i="4"/>
  <c r="K218" i="4"/>
  <c r="U218" i="4"/>
  <c r="AA218" i="4"/>
  <c r="T218" i="4"/>
  <c r="V218" i="4"/>
  <c r="Y218" i="4"/>
  <c r="AB218" i="4"/>
  <c r="H219" i="4"/>
  <c r="O219" i="4" s="1"/>
  <c r="AQ219" i="4"/>
  <c r="AC38" i="4"/>
  <c r="R37" i="4"/>
  <c r="AJ37" i="4" s="1"/>
  <c r="M38" i="4"/>
  <c r="AQ227" i="8"/>
  <c r="H227" i="8"/>
  <c r="O227" i="8" s="1"/>
  <c r="F228" i="8"/>
  <c r="AA226" i="8"/>
  <c r="W226" i="8"/>
  <c r="S226" i="8"/>
  <c r="K226" i="8"/>
  <c r="Z226" i="8"/>
  <c r="V226" i="8"/>
  <c r="Y226" i="8"/>
  <c r="U226" i="8"/>
  <c r="T226" i="8"/>
  <c r="X226" i="8"/>
  <c r="AB226" i="8"/>
  <c r="G230" i="8"/>
  <c r="AC225" i="8"/>
  <c r="L225" i="8"/>
  <c r="R224" i="8"/>
  <c r="AL223" i="8"/>
  <c r="AH223" i="8"/>
  <c r="AO223" i="8"/>
  <c r="AK223" i="8"/>
  <c r="AG223" i="8"/>
  <c r="AN223" i="8"/>
  <c r="AJ223" i="8"/>
  <c r="AF223" i="8"/>
  <c r="AE223" i="8"/>
  <c r="AI223" i="8"/>
  <c r="AM223" i="8"/>
  <c r="Z221" i="6"/>
  <c r="V221" i="6"/>
  <c r="AB221" i="6"/>
  <c r="X221" i="6"/>
  <c r="T221" i="6"/>
  <c r="Y221" i="6"/>
  <c r="K221" i="6"/>
  <c r="L221" i="6" s="1"/>
  <c r="W221" i="6"/>
  <c r="U221" i="6"/>
  <c r="S221" i="6"/>
  <c r="AA221" i="6"/>
  <c r="H222" i="6"/>
  <c r="O222" i="6" s="1"/>
  <c r="AQ222" i="6"/>
  <c r="F223" i="6"/>
  <c r="G225" i="6"/>
  <c r="AC220" i="6"/>
  <c r="R219" i="6"/>
  <c r="AM218" i="6"/>
  <c r="AI218" i="6"/>
  <c r="AE218" i="6"/>
  <c r="AL218" i="6"/>
  <c r="AH218" i="6"/>
  <c r="AK218" i="6"/>
  <c r="AJ218" i="6"/>
  <c r="AG218" i="6"/>
  <c r="AF218" i="6"/>
  <c r="AO218" i="6"/>
  <c r="AN218" i="6"/>
  <c r="L38" i="4"/>
  <c r="Y219" i="4" l="1"/>
  <c r="AA219" i="4"/>
  <c r="X219" i="4"/>
  <c r="W219" i="4"/>
  <c r="AB219" i="4"/>
  <c r="S219" i="4"/>
  <c r="V219" i="4"/>
  <c r="Z219" i="4"/>
  <c r="T219" i="4"/>
  <c r="K219" i="4"/>
  <c r="U219" i="4"/>
  <c r="AQ220" i="4"/>
  <c r="H220" i="4"/>
  <c r="O220" i="4" s="1"/>
  <c r="AC218" i="4"/>
  <c r="L218" i="4"/>
  <c r="G221" i="4"/>
  <c r="F221" i="4"/>
  <c r="AG37" i="4"/>
  <c r="AF37" i="4"/>
  <c r="AK37" i="4"/>
  <c r="AH37" i="4"/>
  <c r="AN37" i="4"/>
  <c r="AE37" i="4"/>
  <c r="AI37" i="4"/>
  <c r="AL37" i="4"/>
  <c r="AM37" i="4"/>
  <c r="AO37" i="4"/>
  <c r="AN224" i="8"/>
  <c r="AJ224" i="8"/>
  <c r="AF224" i="8"/>
  <c r="AM224" i="8"/>
  <c r="AI224" i="8"/>
  <c r="AE224" i="8"/>
  <c r="AL224" i="8"/>
  <c r="AH224" i="8"/>
  <c r="AG224" i="8"/>
  <c r="AK224" i="8"/>
  <c r="AO224" i="8"/>
  <c r="G231" i="8"/>
  <c r="AC226" i="8"/>
  <c r="R225" i="8"/>
  <c r="L226" i="8"/>
  <c r="AQ228" i="8"/>
  <c r="H228" i="8"/>
  <c r="O228" i="8" s="1"/>
  <c r="F229" i="8"/>
  <c r="AA227" i="8"/>
  <c r="W227" i="8"/>
  <c r="S227" i="8"/>
  <c r="K227" i="8"/>
  <c r="X227" i="8"/>
  <c r="AB227" i="8"/>
  <c r="V227" i="8"/>
  <c r="Z227" i="8"/>
  <c r="U227" i="8"/>
  <c r="Y227" i="8"/>
  <c r="T227" i="8"/>
  <c r="Z222" i="6"/>
  <c r="V222" i="6"/>
  <c r="AB222" i="6"/>
  <c r="X222" i="6"/>
  <c r="T222" i="6"/>
  <c r="U222" i="6"/>
  <c r="AA222" i="6"/>
  <c r="S222" i="6"/>
  <c r="Y222" i="6"/>
  <c r="K222" i="6"/>
  <c r="L222" i="6" s="1"/>
  <c r="W222" i="6"/>
  <c r="AO219" i="6"/>
  <c r="AK219" i="6"/>
  <c r="AG219" i="6"/>
  <c r="AN219" i="6"/>
  <c r="AJ219" i="6"/>
  <c r="AF219" i="6"/>
  <c r="AM219" i="6"/>
  <c r="AE219" i="6"/>
  <c r="AL219" i="6"/>
  <c r="AI219" i="6"/>
  <c r="AH219" i="6"/>
  <c r="R220" i="6"/>
  <c r="AC221" i="6"/>
  <c r="H223" i="6"/>
  <c r="O223" i="6" s="1"/>
  <c r="AQ223" i="6"/>
  <c r="F224" i="6"/>
  <c r="G226" i="6"/>
  <c r="H39" i="4"/>
  <c r="O39" i="4" s="1"/>
  <c r="Y39" i="4"/>
  <c r="AB39" i="4"/>
  <c r="V39" i="4"/>
  <c r="AA39" i="4"/>
  <c r="Z39" i="4"/>
  <c r="W39" i="4"/>
  <c r="X39" i="4"/>
  <c r="K39" i="4"/>
  <c r="T39" i="4"/>
  <c r="U39" i="4"/>
  <c r="S39" i="4"/>
  <c r="G222" i="4" l="1"/>
  <c r="F222" i="4"/>
  <c r="AC219" i="4"/>
  <c r="L219" i="4"/>
  <c r="AQ221" i="4"/>
  <c r="H221" i="4"/>
  <c r="O221" i="4" s="1"/>
  <c r="S220" i="4"/>
  <c r="AA220" i="4"/>
  <c r="X220" i="4"/>
  <c r="T220" i="4"/>
  <c r="Y220" i="4"/>
  <c r="AB220" i="4"/>
  <c r="V220" i="4"/>
  <c r="K220" i="4"/>
  <c r="U220" i="4"/>
  <c r="W220" i="4"/>
  <c r="Z220" i="4"/>
  <c r="AC39" i="4"/>
  <c r="R38" i="4"/>
  <c r="AL38" i="4" s="1"/>
  <c r="M39" i="4"/>
  <c r="G232" i="8"/>
  <c r="AC227" i="8"/>
  <c r="R226" i="8"/>
  <c r="L227" i="8"/>
  <c r="AQ229" i="8"/>
  <c r="H229" i="8"/>
  <c r="O229" i="8" s="1"/>
  <c r="F230" i="8"/>
  <c r="AL225" i="8"/>
  <c r="AH225" i="8"/>
  <c r="AO225" i="8"/>
  <c r="AK225" i="8"/>
  <c r="AG225" i="8"/>
  <c r="AN225" i="8"/>
  <c r="AJ225" i="8"/>
  <c r="AF225" i="8"/>
  <c r="AI225" i="8"/>
  <c r="AE225" i="8"/>
  <c r="AM225" i="8"/>
  <c r="Y228" i="8"/>
  <c r="U228" i="8"/>
  <c r="Z228" i="8"/>
  <c r="T228" i="8"/>
  <c r="K228" i="8"/>
  <c r="X228" i="8"/>
  <c r="S228" i="8"/>
  <c r="AB228" i="8"/>
  <c r="W228" i="8"/>
  <c r="V228" i="8"/>
  <c r="AA228" i="8"/>
  <c r="Z223" i="6"/>
  <c r="V223" i="6"/>
  <c r="AB223" i="6"/>
  <c r="X223" i="6"/>
  <c r="T223" i="6"/>
  <c r="Y223" i="6"/>
  <c r="K223" i="6"/>
  <c r="L223" i="6" s="1"/>
  <c r="W223" i="6"/>
  <c r="U223" i="6"/>
  <c r="AA223" i="6"/>
  <c r="S223" i="6"/>
  <c r="AC222" i="6"/>
  <c r="R221" i="6"/>
  <c r="G227" i="6"/>
  <c r="H224" i="6"/>
  <c r="O224" i="6" s="1"/>
  <c r="AQ224" i="6"/>
  <c r="F225" i="6"/>
  <c r="AM220" i="6"/>
  <c r="AI220" i="6"/>
  <c r="AE220" i="6"/>
  <c r="AL220" i="6"/>
  <c r="AH220" i="6"/>
  <c r="AO220" i="6"/>
  <c r="AG220" i="6"/>
  <c r="AN220" i="6"/>
  <c r="AF220" i="6"/>
  <c r="AK220" i="6"/>
  <c r="AJ220" i="6"/>
  <c r="L39" i="4"/>
  <c r="AC220" i="4" l="1"/>
  <c r="L220" i="4"/>
  <c r="Z221" i="4"/>
  <c r="S221" i="4"/>
  <c r="U221" i="4"/>
  <c r="V221" i="4"/>
  <c r="AB221" i="4"/>
  <c r="Y221" i="4"/>
  <c r="X221" i="4"/>
  <c r="AA221" i="4"/>
  <c r="K221" i="4"/>
  <c r="W221" i="4"/>
  <c r="T221" i="4"/>
  <c r="AQ222" i="4"/>
  <c r="H222" i="4"/>
  <c r="O222" i="4" s="1"/>
  <c r="G223" i="4"/>
  <c r="F223" i="4"/>
  <c r="AG38" i="4"/>
  <c r="AK38" i="4"/>
  <c r="AM38" i="4"/>
  <c r="AE38" i="4"/>
  <c r="AN38" i="4"/>
  <c r="AO38" i="4"/>
  <c r="AH38" i="4"/>
  <c r="AJ38" i="4"/>
  <c r="AI38" i="4"/>
  <c r="AF38" i="4"/>
  <c r="AC228" i="8"/>
  <c r="R227" i="8"/>
  <c r="L228" i="8"/>
  <c r="AQ230" i="8"/>
  <c r="H230" i="8"/>
  <c r="O230" i="8" s="1"/>
  <c r="F231" i="8"/>
  <c r="AN226" i="8"/>
  <c r="AJ226" i="8"/>
  <c r="AF226" i="8"/>
  <c r="AM226" i="8"/>
  <c r="AI226" i="8"/>
  <c r="AE226" i="8"/>
  <c r="AL226" i="8"/>
  <c r="AH226" i="8"/>
  <c r="AK226" i="8"/>
  <c r="AG226" i="8"/>
  <c r="AO226" i="8"/>
  <c r="AA229" i="8"/>
  <c r="W229" i="8"/>
  <c r="S229" i="8"/>
  <c r="K229" i="8"/>
  <c r="AB229" i="8"/>
  <c r="V229" i="8"/>
  <c r="Z229" i="8"/>
  <c r="U229" i="8"/>
  <c r="Y229" i="8"/>
  <c r="T229" i="8"/>
  <c r="X229" i="8"/>
  <c r="G233" i="8"/>
  <c r="Z224" i="6"/>
  <c r="V224" i="6"/>
  <c r="AB224" i="6"/>
  <c r="X224" i="6"/>
  <c r="T224" i="6"/>
  <c r="U224" i="6"/>
  <c r="AA224" i="6"/>
  <c r="S224" i="6"/>
  <c r="Y224" i="6"/>
  <c r="K224" i="6"/>
  <c r="L224" i="6" s="1"/>
  <c r="W224" i="6"/>
  <c r="G228" i="6"/>
  <c r="AQ225" i="6"/>
  <c r="H225" i="6"/>
  <c r="O225" i="6" s="1"/>
  <c r="F226" i="6"/>
  <c r="R222" i="6"/>
  <c r="AC223" i="6"/>
  <c r="AO221" i="6"/>
  <c r="AK221" i="6"/>
  <c r="AG221" i="6"/>
  <c r="AN221" i="6"/>
  <c r="AJ221" i="6"/>
  <c r="AF221" i="6"/>
  <c r="AI221" i="6"/>
  <c r="AH221" i="6"/>
  <c r="AM221" i="6"/>
  <c r="AL221" i="6"/>
  <c r="AE221" i="6"/>
  <c r="H40" i="4"/>
  <c r="O40" i="4" s="1"/>
  <c r="K40" i="4"/>
  <c r="V40" i="4"/>
  <c r="AA40" i="4"/>
  <c r="X40" i="4"/>
  <c r="AB40" i="4"/>
  <c r="Z40" i="4"/>
  <c r="U40" i="4"/>
  <c r="T40" i="4"/>
  <c r="Y40" i="4"/>
  <c r="S40" i="4"/>
  <c r="W40" i="4"/>
  <c r="L221" i="4" l="1"/>
  <c r="AC221" i="4"/>
  <c r="G224" i="4"/>
  <c r="F224" i="4"/>
  <c r="W222" i="4"/>
  <c r="AB222" i="4"/>
  <c r="Y222" i="4"/>
  <c r="S222" i="4"/>
  <c r="V222" i="4"/>
  <c r="T222" i="4"/>
  <c r="AA222" i="4"/>
  <c r="K222" i="4"/>
  <c r="U222" i="4"/>
  <c r="X222" i="4"/>
  <c r="Z222" i="4"/>
  <c r="AQ223" i="4"/>
  <c r="H223" i="4"/>
  <c r="O223" i="4" s="1"/>
  <c r="AC40" i="4"/>
  <c r="R39" i="4"/>
  <c r="AL39" i="4" s="1"/>
  <c r="M40" i="4"/>
  <c r="AQ231" i="8"/>
  <c r="H231" i="8"/>
  <c r="O231" i="8" s="1"/>
  <c r="F232" i="8"/>
  <c r="AN227" i="8"/>
  <c r="AJ227" i="8"/>
  <c r="AF227" i="8"/>
  <c r="AO227" i="8"/>
  <c r="AI227" i="8"/>
  <c r="AM227" i="8"/>
  <c r="AH227" i="8"/>
  <c r="AL227" i="8"/>
  <c r="AG227" i="8"/>
  <c r="AE227" i="8"/>
  <c r="AK227" i="8"/>
  <c r="G234" i="8"/>
  <c r="L229" i="8"/>
  <c r="R228" i="8"/>
  <c r="AC229" i="8"/>
  <c r="Y230" i="8"/>
  <c r="U230" i="8"/>
  <c r="X230" i="8"/>
  <c r="S230" i="8"/>
  <c r="AB230" i="8"/>
  <c r="W230" i="8"/>
  <c r="AA230" i="8"/>
  <c r="V230" i="8"/>
  <c r="T230" i="8"/>
  <c r="K230" i="8"/>
  <c r="Z230" i="8"/>
  <c r="Z225" i="6"/>
  <c r="V225" i="6"/>
  <c r="AB225" i="6"/>
  <c r="X225" i="6"/>
  <c r="T225" i="6"/>
  <c r="Y225" i="6"/>
  <c r="K225" i="6"/>
  <c r="L225" i="6" s="1"/>
  <c r="W225" i="6"/>
  <c r="U225" i="6"/>
  <c r="AA225" i="6"/>
  <c r="S225" i="6"/>
  <c r="AC224" i="6"/>
  <c r="R223" i="6"/>
  <c r="AM222" i="6"/>
  <c r="AI222" i="6"/>
  <c r="AE222" i="6"/>
  <c r="AL222" i="6"/>
  <c r="AH222" i="6"/>
  <c r="AK222" i="6"/>
  <c r="AJ222" i="6"/>
  <c r="AO222" i="6"/>
  <c r="AN222" i="6"/>
  <c r="AG222" i="6"/>
  <c r="AF222" i="6"/>
  <c r="H226" i="6"/>
  <c r="O226" i="6" s="1"/>
  <c r="AQ226" i="6"/>
  <c r="F227" i="6"/>
  <c r="G229" i="6"/>
  <c r="L40" i="4"/>
  <c r="L222" i="4" l="1"/>
  <c r="AC222" i="4"/>
  <c r="AQ224" i="4"/>
  <c r="H224" i="4"/>
  <c r="O224" i="4" s="1"/>
  <c r="G225" i="4"/>
  <c r="F225" i="4"/>
  <c r="X223" i="4"/>
  <c r="AA223" i="4"/>
  <c r="Y223" i="4"/>
  <c r="W223" i="4"/>
  <c r="T223" i="4"/>
  <c r="V223" i="4"/>
  <c r="S223" i="4"/>
  <c r="AB223" i="4"/>
  <c r="K223" i="4"/>
  <c r="U223" i="4"/>
  <c r="Z223" i="4"/>
  <c r="AI39" i="4"/>
  <c r="AK39" i="4"/>
  <c r="AM39" i="4"/>
  <c r="AJ39" i="4"/>
  <c r="AF39" i="4"/>
  <c r="AO39" i="4"/>
  <c r="AG39" i="4"/>
  <c r="AH39" i="4"/>
  <c r="AE39" i="4"/>
  <c r="AN39" i="4"/>
  <c r="G235" i="8"/>
  <c r="AQ232" i="8"/>
  <c r="H232" i="8"/>
  <c r="O232" i="8" s="1"/>
  <c r="F233" i="8"/>
  <c r="AL228" i="8"/>
  <c r="AH228" i="8"/>
  <c r="AK228" i="8"/>
  <c r="AF228" i="8"/>
  <c r="AO228" i="8"/>
  <c r="AJ228" i="8"/>
  <c r="AE228" i="8"/>
  <c r="AN228" i="8"/>
  <c r="AI228" i="8"/>
  <c r="AM228" i="8"/>
  <c r="AG228" i="8"/>
  <c r="AA231" i="8"/>
  <c r="W231" i="8"/>
  <c r="S231" i="8"/>
  <c r="K231" i="8"/>
  <c r="Z231" i="8"/>
  <c r="U231" i="8"/>
  <c r="Y231" i="8"/>
  <c r="T231" i="8"/>
  <c r="X231" i="8"/>
  <c r="AB231" i="8"/>
  <c r="V231" i="8"/>
  <c r="AC230" i="8"/>
  <c r="L230" i="8"/>
  <c r="R229" i="8"/>
  <c r="Z226" i="6"/>
  <c r="V226" i="6"/>
  <c r="AB226" i="6"/>
  <c r="X226" i="6"/>
  <c r="T226" i="6"/>
  <c r="U226" i="6"/>
  <c r="AA226" i="6"/>
  <c r="S226" i="6"/>
  <c r="Y226" i="6"/>
  <c r="K226" i="6"/>
  <c r="L226" i="6" s="1"/>
  <c r="W226" i="6"/>
  <c r="G230" i="6"/>
  <c r="H227" i="6"/>
  <c r="O227" i="6" s="1"/>
  <c r="AQ227" i="6"/>
  <c r="F228" i="6"/>
  <c r="R224" i="6"/>
  <c r="AC225" i="6"/>
  <c r="AO223" i="6"/>
  <c r="AK223" i="6"/>
  <c r="AG223" i="6"/>
  <c r="AN223" i="6"/>
  <c r="AJ223" i="6"/>
  <c r="AF223" i="6"/>
  <c r="AM223" i="6"/>
  <c r="AE223" i="6"/>
  <c r="AL223" i="6"/>
  <c r="AH223" i="6"/>
  <c r="AI223" i="6"/>
  <c r="H41" i="4"/>
  <c r="O41" i="4" s="1"/>
  <c r="AB41" i="4"/>
  <c r="T41" i="4"/>
  <c r="K41" i="4"/>
  <c r="S41" i="4"/>
  <c r="Z41" i="4"/>
  <c r="AA41" i="4"/>
  <c r="Y41" i="4"/>
  <c r="V41" i="4"/>
  <c r="X41" i="4"/>
  <c r="U41" i="4"/>
  <c r="W41" i="4"/>
  <c r="W224" i="4" l="1"/>
  <c r="Z224" i="4"/>
  <c r="U224" i="4"/>
  <c r="Y224" i="4"/>
  <c r="K224" i="4"/>
  <c r="T224" i="4"/>
  <c r="AB224" i="4"/>
  <c r="V224" i="4"/>
  <c r="S224" i="4"/>
  <c r="AA224" i="4"/>
  <c r="X224" i="4"/>
  <c r="AC223" i="4"/>
  <c r="L223" i="4"/>
  <c r="AQ225" i="4"/>
  <c r="H225" i="4"/>
  <c r="O225" i="4" s="1"/>
  <c r="G226" i="4"/>
  <c r="F226" i="4"/>
  <c r="AC41" i="4"/>
  <c r="R40" i="4"/>
  <c r="AI40" i="4" s="1"/>
  <c r="M41" i="4"/>
  <c r="L231" i="8"/>
  <c r="R230" i="8"/>
  <c r="AC231" i="8"/>
  <c r="Y232" i="8"/>
  <c r="U232" i="8"/>
  <c r="AB232" i="8"/>
  <c r="W232" i="8"/>
  <c r="AA232" i="8"/>
  <c r="V232" i="8"/>
  <c r="Z232" i="8"/>
  <c r="T232" i="8"/>
  <c r="K232" i="8"/>
  <c r="X232" i="8"/>
  <c r="S232" i="8"/>
  <c r="AN229" i="8"/>
  <c r="AJ229" i="8"/>
  <c r="AF229" i="8"/>
  <c r="AM229" i="8"/>
  <c r="AH229" i="8"/>
  <c r="AL229" i="8"/>
  <c r="AG229" i="8"/>
  <c r="AK229" i="8"/>
  <c r="AE229" i="8"/>
  <c r="AI229" i="8"/>
  <c r="AO229" i="8"/>
  <c r="AQ233" i="8"/>
  <c r="H233" i="8"/>
  <c r="O233" i="8" s="1"/>
  <c r="F234" i="8"/>
  <c r="G236" i="8"/>
  <c r="Z227" i="6"/>
  <c r="V227" i="6"/>
  <c r="AB227" i="6"/>
  <c r="X227" i="6"/>
  <c r="T227" i="6"/>
  <c r="Y227" i="6"/>
  <c r="K227" i="6"/>
  <c r="L227" i="6" s="1"/>
  <c r="W227" i="6"/>
  <c r="U227" i="6"/>
  <c r="S227" i="6"/>
  <c r="AA227" i="6"/>
  <c r="AM224" i="6"/>
  <c r="AI224" i="6"/>
  <c r="AE224" i="6"/>
  <c r="AL224" i="6"/>
  <c r="AH224" i="6"/>
  <c r="AO224" i="6"/>
  <c r="AG224" i="6"/>
  <c r="AN224" i="6"/>
  <c r="AF224" i="6"/>
  <c r="AJ224" i="6"/>
  <c r="AK224" i="6"/>
  <c r="AC226" i="6"/>
  <c r="R225" i="6"/>
  <c r="H228" i="6"/>
  <c r="O228" i="6" s="1"/>
  <c r="AQ228" i="6"/>
  <c r="F229" i="6"/>
  <c r="G231" i="6"/>
  <c r="L41" i="4"/>
  <c r="G227" i="4" l="1"/>
  <c r="F227" i="4"/>
  <c r="Z225" i="4"/>
  <c r="W225" i="4"/>
  <c r="T225" i="4"/>
  <c r="V225" i="4"/>
  <c r="AA225" i="4"/>
  <c r="X225" i="4"/>
  <c r="U225" i="4"/>
  <c r="AB225" i="4"/>
  <c r="Y225" i="4"/>
  <c r="K225" i="4"/>
  <c r="S225" i="4"/>
  <c r="H226" i="4"/>
  <c r="O226" i="4" s="1"/>
  <c r="AQ226" i="4"/>
  <c r="AC224" i="4"/>
  <c r="L224" i="4"/>
  <c r="AH40" i="4"/>
  <c r="AK40" i="4"/>
  <c r="AF40" i="4"/>
  <c r="AE40" i="4"/>
  <c r="AN40" i="4"/>
  <c r="AG40" i="4"/>
  <c r="AJ40" i="4"/>
  <c r="AM40" i="4"/>
  <c r="AO40" i="4"/>
  <c r="AL40" i="4"/>
  <c r="AC232" i="8"/>
  <c r="L232" i="8"/>
  <c r="R231" i="8"/>
  <c r="AA233" i="8"/>
  <c r="W233" i="8"/>
  <c r="S233" i="8"/>
  <c r="K233" i="8"/>
  <c r="Y233" i="8"/>
  <c r="T233" i="8"/>
  <c r="X233" i="8"/>
  <c r="AB233" i="8"/>
  <c r="V233" i="8"/>
  <c r="U233" i="8"/>
  <c r="Z233" i="8"/>
  <c r="AQ234" i="8"/>
  <c r="H234" i="8"/>
  <c r="O234" i="8" s="1"/>
  <c r="F235" i="8"/>
  <c r="AL230" i="8"/>
  <c r="AH230" i="8"/>
  <c r="AO230" i="8"/>
  <c r="AJ230" i="8"/>
  <c r="AE230" i="8"/>
  <c r="AN230" i="8"/>
  <c r="AI230" i="8"/>
  <c r="AM230" i="8"/>
  <c r="AG230" i="8"/>
  <c r="AK230" i="8"/>
  <c r="AF230" i="8"/>
  <c r="G237" i="8"/>
  <c r="Z228" i="6"/>
  <c r="V228" i="6"/>
  <c r="AB228" i="6"/>
  <c r="X228" i="6"/>
  <c r="T228" i="6"/>
  <c r="U228" i="6"/>
  <c r="AA228" i="6"/>
  <c r="S228" i="6"/>
  <c r="Y228" i="6"/>
  <c r="K228" i="6"/>
  <c r="L228" i="6" s="1"/>
  <c r="W228" i="6"/>
  <c r="AQ229" i="6"/>
  <c r="H229" i="6"/>
  <c r="O229" i="6" s="1"/>
  <c r="F230" i="6"/>
  <c r="AO225" i="6"/>
  <c r="AK225" i="6"/>
  <c r="AG225" i="6"/>
  <c r="AN225" i="6"/>
  <c r="AJ225" i="6"/>
  <c r="AF225" i="6"/>
  <c r="AI225" i="6"/>
  <c r="AH225" i="6"/>
  <c r="AE225" i="6"/>
  <c r="AL225" i="6"/>
  <c r="AM225" i="6"/>
  <c r="R226" i="6"/>
  <c r="AC227" i="6"/>
  <c r="G232" i="6"/>
  <c r="H42" i="4"/>
  <c r="O42" i="4" s="1"/>
  <c r="AA42" i="4"/>
  <c r="Z42" i="4"/>
  <c r="Y42" i="4"/>
  <c r="S42" i="4"/>
  <c r="T42" i="4"/>
  <c r="U42" i="4"/>
  <c r="AB42" i="4"/>
  <c r="K42" i="4"/>
  <c r="V42" i="4"/>
  <c r="X42" i="4"/>
  <c r="W42" i="4"/>
  <c r="L225" i="4" l="1"/>
  <c r="AC225" i="4"/>
  <c r="W226" i="4"/>
  <c r="Z226" i="4"/>
  <c r="X226" i="4"/>
  <c r="S226" i="4"/>
  <c r="U226" i="4"/>
  <c r="K226" i="4"/>
  <c r="AB226" i="4"/>
  <c r="Y226" i="4"/>
  <c r="AA226" i="4"/>
  <c r="V226" i="4"/>
  <c r="T226" i="4"/>
  <c r="H227" i="4"/>
  <c r="O227" i="4" s="1"/>
  <c r="AQ227" i="4"/>
  <c r="G228" i="4"/>
  <c r="F228" i="4"/>
  <c r="AC42" i="4"/>
  <c r="R41" i="4"/>
  <c r="AG41" i="4" s="1"/>
  <c r="M42" i="4"/>
  <c r="R232" i="8"/>
  <c r="AC233" i="8"/>
  <c r="L233" i="8"/>
  <c r="AN231" i="8"/>
  <c r="AJ231" i="8"/>
  <c r="AF231" i="8"/>
  <c r="AL231" i="8"/>
  <c r="AG231" i="8"/>
  <c r="AK231" i="8"/>
  <c r="AE231" i="8"/>
  <c r="AO231" i="8"/>
  <c r="AI231" i="8"/>
  <c r="AH231" i="8"/>
  <c r="AM231" i="8"/>
  <c r="G238" i="8"/>
  <c r="Y234" i="8"/>
  <c r="U234" i="8"/>
  <c r="AA234" i="8"/>
  <c r="V234" i="8"/>
  <c r="Z234" i="8"/>
  <c r="T234" i="8"/>
  <c r="K234" i="8"/>
  <c r="X234" i="8"/>
  <c r="S234" i="8"/>
  <c r="AB234" i="8"/>
  <c r="W234" i="8"/>
  <c r="AQ235" i="8"/>
  <c r="H235" i="8"/>
  <c r="O235" i="8" s="1"/>
  <c r="F236" i="8"/>
  <c r="Z229" i="6"/>
  <c r="V229" i="6"/>
  <c r="AB229" i="6"/>
  <c r="X229" i="6"/>
  <c r="T229" i="6"/>
  <c r="Y229" i="6"/>
  <c r="K229" i="6"/>
  <c r="L229" i="6" s="1"/>
  <c r="W229" i="6"/>
  <c r="U229" i="6"/>
  <c r="S229" i="6"/>
  <c r="AA229" i="6"/>
  <c r="AM226" i="6"/>
  <c r="AI226" i="6"/>
  <c r="AE226" i="6"/>
  <c r="AL226" i="6"/>
  <c r="AH226" i="6"/>
  <c r="AK226" i="6"/>
  <c r="AJ226" i="6"/>
  <c r="AG226" i="6"/>
  <c r="AF226" i="6"/>
  <c r="AN226" i="6"/>
  <c r="AO226" i="6"/>
  <c r="H230" i="6"/>
  <c r="O230" i="6" s="1"/>
  <c r="AQ230" i="6"/>
  <c r="F231" i="6"/>
  <c r="G233" i="6"/>
  <c r="AC228" i="6"/>
  <c r="R227" i="6"/>
  <c r="L42" i="4"/>
  <c r="G229" i="4" l="1"/>
  <c r="F229" i="4"/>
  <c r="AC226" i="4"/>
  <c r="L226" i="4"/>
  <c r="AA227" i="4"/>
  <c r="Y227" i="4"/>
  <c r="X227" i="4"/>
  <c r="Z227" i="4"/>
  <c r="W227" i="4"/>
  <c r="AB227" i="4"/>
  <c r="V227" i="4"/>
  <c r="S227" i="4"/>
  <c r="T227" i="4"/>
  <c r="U227" i="4"/>
  <c r="K227" i="4"/>
  <c r="AQ228" i="4"/>
  <c r="H228" i="4"/>
  <c r="O228" i="4" s="1"/>
  <c r="AF41" i="4"/>
  <c r="AN41" i="4"/>
  <c r="AI41" i="4"/>
  <c r="AK41" i="4"/>
  <c r="AE41" i="4"/>
  <c r="AH41" i="4"/>
  <c r="AO41" i="4"/>
  <c r="AL41" i="4"/>
  <c r="AJ41" i="4"/>
  <c r="AM41" i="4"/>
  <c r="AC234" i="8"/>
  <c r="L234" i="8"/>
  <c r="R233" i="8"/>
  <c r="G239" i="8"/>
  <c r="AQ236" i="8"/>
  <c r="H236" i="8"/>
  <c r="O236" i="8" s="1"/>
  <c r="F237" i="8"/>
  <c r="AA235" i="8"/>
  <c r="W235" i="8"/>
  <c r="S235" i="8"/>
  <c r="K235" i="8"/>
  <c r="X235" i="8"/>
  <c r="AB235" i="8"/>
  <c r="V235" i="8"/>
  <c r="Z235" i="8"/>
  <c r="U235" i="8"/>
  <c r="T235" i="8"/>
  <c r="Y235" i="8"/>
  <c r="AL232" i="8"/>
  <c r="AH232" i="8"/>
  <c r="AN232" i="8"/>
  <c r="AI232" i="8"/>
  <c r="AM232" i="8"/>
  <c r="AG232" i="8"/>
  <c r="AK232" i="8"/>
  <c r="AF232" i="8"/>
  <c r="AO232" i="8"/>
  <c r="AE232" i="8"/>
  <c r="AJ232" i="8"/>
  <c r="Z230" i="6"/>
  <c r="V230" i="6"/>
  <c r="AB230" i="6"/>
  <c r="X230" i="6"/>
  <c r="T230" i="6"/>
  <c r="U230" i="6"/>
  <c r="AA230" i="6"/>
  <c r="S230" i="6"/>
  <c r="Y230" i="6"/>
  <c r="K230" i="6"/>
  <c r="L230" i="6" s="1"/>
  <c r="W230" i="6"/>
  <c r="G234" i="6"/>
  <c r="AO227" i="6"/>
  <c r="AK227" i="6"/>
  <c r="AG227" i="6"/>
  <c r="AN227" i="6"/>
  <c r="AJ227" i="6"/>
  <c r="AF227" i="6"/>
  <c r="AM227" i="6"/>
  <c r="AE227" i="6"/>
  <c r="AL227" i="6"/>
  <c r="AI227" i="6"/>
  <c r="AH227" i="6"/>
  <c r="H231" i="6"/>
  <c r="O231" i="6" s="1"/>
  <c r="AQ231" i="6"/>
  <c r="F232" i="6"/>
  <c r="R228" i="6"/>
  <c r="AC229" i="6"/>
  <c r="H43" i="4"/>
  <c r="O43" i="4" s="1"/>
  <c r="T43" i="4"/>
  <c r="Y43" i="4"/>
  <c r="S43" i="4"/>
  <c r="AA43" i="4"/>
  <c r="V43" i="4"/>
  <c r="W43" i="4"/>
  <c r="Z43" i="4"/>
  <c r="AB43" i="4"/>
  <c r="U43" i="4"/>
  <c r="X43" i="4"/>
  <c r="K43" i="4"/>
  <c r="AC227" i="4" l="1"/>
  <c r="L227" i="4"/>
  <c r="AQ229" i="4"/>
  <c r="H229" i="4"/>
  <c r="O229" i="4" s="1"/>
  <c r="V228" i="4"/>
  <c r="S228" i="4"/>
  <c r="Y228" i="4"/>
  <c r="Z228" i="4"/>
  <c r="AB228" i="4"/>
  <c r="X228" i="4"/>
  <c r="U228" i="4"/>
  <c r="T228" i="4"/>
  <c r="W228" i="4"/>
  <c r="AA228" i="4"/>
  <c r="K228" i="4"/>
  <c r="G230" i="4"/>
  <c r="F230" i="4"/>
  <c r="AC43" i="4"/>
  <c r="R42" i="4"/>
  <c r="AJ42" i="4" s="1"/>
  <c r="M43" i="4"/>
  <c r="Y236" i="8"/>
  <c r="U236" i="8"/>
  <c r="Z236" i="8"/>
  <c r="T236" i="8"/>
  <c r="K236" i="8"/>
  <c r="X236" i="8"/>
  <c r="S236" i="8"/>
  <c r="AB236" i="8"/>
  <c r="W236" i="8"/>
  <c r="AA236" i="8"/>
  <c r="V236" i="8"/>
  <c r="AN233" i="8"/>
  <c r="AJ233" i="8"/>
  <c r="AF233" i="8"/>
  <c r="AK233" i="8"/>
  <c r="AE233" i="8"/>
  <c r="AO233" i="8"/>
  <c r="AI233" i="8"/>
  <c r="AM233" i="8"/>
  <c r="AH233" i="8"/>
  <c r="AL233" i="8"/>
  <c r="AG233" i="8"/>
  <c r="G240" i="8"/>
  <c r="AC235" i="8"/>
  <c r="L235" i="8"/>
  <c r="R234" i="8"/>
  <c r="AQ237" i="8"/>
  <c r="H237" i="8"/>
  <c r="O237" i="8" s="1"/>
  <c r="F238" i="8"/>
  <c r="Z231" i="6"/>
  <c r="V231" i="6"/>
  <c r="AB231" i="6"/>
  <c r="X231" i="6"/>
  <c r="T231" i="6"/>
  <c r="Y231" i="6"/>
  <c r="K231" i="6"/>
  <c r="L231" i="6" s="1"/>
  <c r="W231" i="6"/>
  <c r="U231" i="6"/>
  <c r="AA231" i="6"/>
  <c r="S231" i="6"/>
  <c r="G235" i="6"/>
  <c r="AQ232" i="6"/>
  <c r="H232" i="6"/>
  <c r="O232" i="6" s="1"/>
  <c r="F233" i="6"/>
  <c r="AC230" i="6"/>
  <c r="R229" i="6"/>
  <c r="AM228" i="6"/>
  <c r="AI228" i="6"/>
  <c r="AE228" i="6"/>
  <c r="AL228" i="6"/>
  <c r="AH228" i="6"/>
  <c r="AO228" i="6"/>
  <c r="AG228" i="6"/>
  <c r="AN228" i="6"/>
  <c r="AF228" i="6"/>
  <c r="AK228" i="6"/>
  <c r="AJ228" i="6"/>
  <c r="L43" i="4"/>
  <c r="G231" i="4" l="1"/>
  <c r="F231" i="4"/>
  <c r="Z229" i="4"/>
  <c r="U229" i="4"/>
  <c r="S229" i="4"/>
  <c r="V229" i="4"/>
  <c r="Y229" i="4"/>
  <c r="AB229" i="4"/>
  <c r="AA229" i="4"/>
  <c r="X229" i="4"/>
  <c r="K229" i="4"/>
  <c r="T229" i="4"/>
  <c r="W229" i="4"/>
  <c r="AC228" i="4"/>
  <c r="L228" i="4"/>
  <c r="AQ230" i="4"/>
  <c r="H230" i="4"/>
  <c r="O230" i="4" s="1"/>
  <c r="AL42" i="4"/>
  <c r="AK42" i="4"/>
  <c r="AF42" i="4"/>
  <c r="AH42" i="4"/>
  <c r="AG42" i="4"/>
  <c r="AO42" i="4"/>
  <c r="AM42" i="4"/>
  <c r="AE42" i="4"/>
  <c r="AN42" i="4"/>
  <c r="AI42" i="4"/>
  <c r="G241" i="8"/>
  <c r="AQ238" i="8"/>
  <c r="H238" i="8"/>
  <c r="O238" i="8" s="1"/>
  <c r="F239" i="8"/>
  <c r="AL234" i="8"/>
  <c r="AH234" i="8"/>
  <c r="AM234" i="8"/>
  <c r="AG234" i="8"/>
  <c r="AK234" i="8"/>
  <c r="AF234" i="8"/>
  <c r="AO234" i="8"/>
  <c r="AJ234" i="8"/>
  <c r="AE234" i="8"/>
  <c r="AI234" i="8"/>
  <c r="AN234" i="8"/>
  <c r="AA237" i="8"/>
  <c r="W237" i="8"/>
  <c r="S237" i="8"/>
  <c r="K237" i="8"/>
  <c r="AB237" i="8"/>
  <c r="V237" i="8"/>
  <c r="Z237" i="8"/>
  <c r="U237" i="8"/>
  <c r="Y237" i="8"/>
  <c r="T237" i="8"/>
  <c r="X237" i="8"/>
  <c r="AC236" i="8"/>
  <c r="R235" i="8"/>
  <c r="L236" i="8"/>
  <c r="Z232" i="6"/>
  <c r="V232" i="6"/>
  <c r="AB232" i="6"/>
  <c r="X232" i="6"/>
  <c r="T232" i="6"/>
  <c r="U232" i="6"/>
  <c r="AA232" i="6"/>
  <c r="S232" i="6"/>
  <c r="Y232" i="6"/>
  <c r="K232" i="6"/>
  <c r="L232" i="6" s="1"/>
  <c r="W232" i="6"/>
  <c r="AO229" i="6"/>
  <c r="AK229" i="6"/>
  <c r="AG229" i="6"/>
  <c r="AN229" i="6"/>
  <c r="AJ229" i="6"/>
  <c r="AF229" i="6"/>
  <c r="AI229" i="6"/>
  <c r="AH229" i="6"/>
  <c r="AM229" i="6"/>
  <c r="AL229" i="6"/>
  <c r="AE229" i="6"/>
  <c r="R230" i="6"/>
  <c r="AC231" i="6"/>
  <c r="AQ233" i="6"/>
  <c r="H233" i="6"/>
  <c r="O233" i="6" s="1"/>
  <c r="F234" i="6"/>
  <c r="G236" i="6"/>
  <c r="H44" i="4"/>
  <c r="O44" i="4" s="1"/>
  <c r="Y44" i="4"/>
  <c r="AB44" i="4"/>
  <c r="V44" i="4"/>
  <c r="W44" i="4"/>
  <c r="AA44" i="4"/>
  <c r="Z44" i="4"/>
  <c r="T44" i="4"/>
  <c r="K44" i="4"/>
  <c r="S44" i="4"/>
  <c r="U44" i="4"/>
  <c r="X44" i="4"/>
  <c r="L229" i="4" l="1"/>
  <c r="AC229" i="4"/>
  <c r="H231" i="4"/>
  <c r="O231" i="4" s="1"/>
  <c r="AQ231" i="4"/>
  <c r="W230" i="4"/>
  <c r="Y230" i="4"/>
  <c r="AB230" i="4"/>
  <c r="S230" i="4"/>
  <c r="T230" i="4"/>
  <c r="V230" i="4"/>
  <c r="AA230" i="4"/>
  <c r="U230" i="4"/>
  <c r="K230" i="4"/>
  <c r="Z230" i="4"/>
  <c r="X230" i="4"/>
  <c r="G232" i="4"/>
  <c r="F232" i="4"/>
  <c r="AC44" i="4"/>
  <c r="R43" i="4"/>
  <c r="AF43" i="4" s="1"/>
  <c r="M44" i="4"/>
  <c r="L237" i="8"/>
  <c r="R236" i="8"/>
  <c r="AC237" i="8"/>
  <c r="Y238" i="8"/>
  <c r="U238" i="8"/>
  <c r="X238" i="8"/>
  <c r="S238" i="8"/>
  <c r="AB238" i="8"/>
  <c r="W238" i="8"/>
  <c r="AA238" i="8"/>
  <c r="V238" i="8"/>
  <c r="K238" i="8"/>
  <c r="T238" i="8"/>
  <c r="Z238" i="8"/>
  <c r="AN235" i="8"/>
  <c r="AJ235" i="8"/>
  <c r="AF235" i="8"/>
  <c r="AO235" i="8"/>
  <c r="AI235" i="8"/>
  <c r="AM235" i="8"/>
  <c r="AH235" i="8"/>
  <c r="AL235" i="8"/>
  <c r="AG235" i="8"/>
  <c r="AK235" i="8"/>
  <c r="AE235" i="8"/>
  <c r="AQ239" i="8"/>
  <c r="H239" i="8"/>
  <c r="O239" i="8" s="1"/>
  <c r="F240" i="8"/>
  <c r="G242" i="8"/>
  <c r="Z233" i="6"/>
  <c r="V233" i="6"/>
  <c r="AB233" i="6"/>
  <c r="X233" i="6"/>
  <c r="T233" i="6"/>
  <c r="Y233" i="6"/>
  <c r="K233" i="6"/>
  <c r="L233" i="6" s="1"/>
  <c r="W233" i="6"/>
  <c r="U233" i="6"/>
  <c r="AA233" i="6"/>
  <c r="S233" i="6"/>
  <c r="AQ234" i="6"/>
  <c r="H234" i="6"/>
  <c r="O234" i="6" s="1"/>
  <c r="F235" i="6"/>
  <c r="AM230" i="6"/>
  <c r="AI230" i="6"/>
  <c r="AE230" i="6"/>
  <c r="AL230" i="6"/>
  <c r="AH230" i="6"/>
  <c r="AK230" i="6"/>
  <c r="AJ230" i="6"/>
  <c r="AO230" i="6"/>
  <c r="AN230" i="6"/>
  <c r="AG230" i="6"/>
  <c r="AF230" i="6"/>
  <c r="G237" i="6"/>
  <c r="AC232" i="6"/>
  <c r="R231" i="6"/>
  <c r="L44" i="4"/>
  <c r="G233" i="4" l="1"/>
  <c r="F233" i="4"/>
  <c r="X231" i="4"/>
  <c r="Y231" i="4"/>
  <c r="AA231" i="4"/>
  <c r="T231" i="4"/>
  <c r="S231" i="4"/>
  <c r="V231" i="4"/>
  <c r="Z231" i="4"/>
  <c r="W231" i="4"/>
  <c r="AB231" i="4"/>
  <c r="U231" i="4"/>
  <c r="K231" i="4"/>
  <c r="AQ232" i="4"/>
  <c r="H232" i="4"/>
  <c r="O232" i="4" s="1"/>
  <c r="L230" i="4"/>
  <c r="AC230" i="4"/>
  <c r="AL43" i="4"/>
  <c r="AJ43" i="4"/>
  <c r="AE43" i="4"/>
  <c r="AM43" i="4"/>
  <c r="AK43" i="4"/>
  <c r="AH43" i="4"/>
  <c r="AG43" i="4"/>
  <c r="AI43" i="4"/>
  <c r="AN43" i="4"/>
  <c r="AO43" i="4"/>
  <c r="AQ240" i="8"/>
  <c r="H240" i="8"/>
  <c r="O240" i="8" s="1"/>
  <c r="F241" i="8"/>
  <c r="AA239" i="8"/>
  <c r="W239" i="8"/>
  <c r="S239" i="8"/>
  <c r="K239" i="8"/>
  <c r="Z239" i="8"/>
  <c r="U239" i="8"/>
  <c r="Y239" i="8"/>
  <c r="T239" i="8"/>
  <c r="X239" i="8"/>
  <c r="AB239" i="8"/>
  <c r="V239" i="8"/>
  <c r="AC238" i="8"/>
  <c r="L238" i="8"/>
  <c r="R237" i="8"/>
  <c r="AL236" i="8"/>
  <c r="AH236" i="8"/>
  <c r="AK236" i="8"/>
  <c r="AF236" i="8"/>
  <c r="AO236" i="8"/>
  <c r="AJ236" i="8"/>
  <c r="AE236" i="8"/>
  <c r="AN236" i="8"/>
  <c r="AI236" i="8"/>
  <c r="AG236" i="8"/>
  <c r="AM236" i="8"/>
  <c r="G243" i="8"/>
  <c r="Z234" i="6"/>
  <c r="V234" i="6"/>
  <c r="AB234" i="6"/>
  <c r="X234" i="6"/>
  <c r="T234" i="6"/>
  <c r="U234" i="6"/>
  <c r="AA234" i="6"/>
  <c r="S234" i="6"/>
  <c r="Y234" i="6"/>
  <c r="K234" i="6"/>
  <c r="L234" i="6" s="1"/>
  <c r="W234" i="6"/>
  <c r="AO231" i="6"/>
  <c r="AK231" i="6"/>
  <c r="AG231" i="6"/>
  <c r="AN231" i="6"/>
  <c r="AJ231" i="6"/>
  <c r="AF231" i="6"/>
  <c r="AM231" i="6"/>
  <c r="AE231" i="6"/>
  <c r="AL231" i="6"/>
  <c r="AI231" i="6"/>
  <c r="AH231" i="6"/>
  <c r="AQ235" i="6"/>
  <c r="H235" i="6"/>
  <c r="O235" i="6" s="1"/>
  <c r="F236" i="6"/>
  <c r="G238" i="6"/>
  <c r="R232" i="6"/>
  <c r="AC233" i="6"/>
  <c r="H45" i="4"/>
  <c r="O45" i="4" s="1"/>
  <c r="Y45" i="4"/>
  <c r="K45" i="4"/>
  <c r="U45" i="4"/>
  <c r="Z45" i="4"/>
  <c r="X45" i="4"/>
  <c r="V45" i="4"/>
  <c r="S45" i="4"/>
  <c r="AB45" i="4"/>
  <c r="AA45" i="4"/>
  <c r="T45" i="4"/>
  <c r="W45" i="4"/>
  <c r="T232" i="4" l="1"/>
  <c r="W232" i="4"/>
  <c r="Y232" i="4"/>
  <c r="X232" i="4"/>
  <c r="K232" i="4"/>
  <c r="AB232" i="4"/>
  <c r="U232" i="4"/>
  <c r="S232" i="4"/>
  <c r="AA232" i="4"/>
  <c r="Z232" i="4"/>
  <c r="V232" i="4"/>
  <c r="AQ233" i="4"/>
  <c r="H233" i="4"/>
  <c r="O233" i="4" s="1"/>
  <c r="AC231" i="4"/>
  <c r="L231" i="4"/>
  <c r="G234" i="4"/>
  <c r="F234" i="4"/>
  <c r="AC45" i="4"/>
  <c r="R44" i="4"/>
  <c r="AF44" i="4" s="1"/>
  <c r="M45" i="4"/>
  <c r="AQ241" i="8"/>
  <c r="H241" i="8"/>
  <c r="O241" i="8" s="1"/>
  <c r="F242" i="8"/>
  <c r="Y240" i="8"/>
  <c r="U240" i="8"/>
  <c r="AB240" i="8"/>
  <c r="W240" i="8"/>
  <c r="AA240" i="8"/>
  <c r="V240" i="8"/>
  <c r="Z240" i="8"/>
  <c r="T240" i="8"/>
  <c r="K240" i="8"/>
  <c r="S240" i="8"/>
  <c r="X240" i="8"/>
  <c r="L239" i="8"/>
  <c r="R238" i="8"/>
  <c r="AC239" i="8"/>
  <c r="G244" i="8"/>
  <c r="AN237" i="8"/>
  <c r="AJ237" i="8"/>
  <c r="AF237" i="8"/>
  <c r="AM237" i="8"/>
  <c r="AH237" i="8"/>
  <c r="AL237" i="8"/>
  <c r="AG237" i="8"/>
  <c r="AK237" i="8"/>
  <c r="AE237" i="8"/>
  <c r="AO237" i="8"/>
  <c r="AI237" i="8"/>
  <c r="Z235" i="6"/>
  <c r="V235" i="6"/>
  <c r="AB235" i="6"/>
  <c r="X235" i="6"/>
  <c r="T235" i="6"/>
  <c r="Y235" i="6"/>
  <c r="K235" i="6"/>
  <c r="L235" i="6" s="1"/>
  <c r="W235" i="6"/>
  <c r="U235" i="6"/>
  <c r="S235" i="6"/>
  <c r="AA235" i="6"/>
  <c r="AC234" i="6"/>
  <c r="R233" i="6"/>
  <c r="G239" i="6"/>
  <c r="AL232" i="6"/>
  <c r="AH232" i="6"/>
  <c r="AK232" i="6"/>
  <c r="AF232" i="6"/>
  <c r="AO232" i="6"/>
  <c r="AJ232" i="6"/>
  <c r="AE232" i="6"/>
  <c r="AN232" i="6"/>
  <c r="AM232" i="6"/>
  <c r="AI232" i="6"/>
  <c r="AG232" i="6"/>
  <c r="AQ236" i="6"/>
  <c r="H236" i="6"/>
  <c r="O236" i="6" s="1"/>
  <c r="F237" i="6"/>
  <c r="L45" i="4"/>
  <c r="G235" i="4" l="1"/>
  <c r="F235" i="4"/>
  <c r="H234" i="4"/>
  <c r="O234" i="4" s="1"/>
  <c r="AQ234" i="4"/>
  <c r="V233" i="4"/>
  <c r="X233" i="4"/>
  <c r="AA233" i="4"/>
  <c r="K233" i="4"/>
  <c r="S233" i="4"/>
  <c r="U233" i="4"/>
  <c r="Z233" i="4"/>
  <c r="T233" i="4"/>
  <c r="W233" i="4"/>
  <c r="Y233" i="4"/>
  <c r="AB233" i="4"/>
  <c r="AC232" i="4"/>
  <c r="L232" i="4"/>
  <c r="AL44" i="4"/>
  <c r="AN44" i="4"/>
  <c r="AK44" i="4"/>
  <c r="AG44" i="4"/>
  <c r="AO44" i="4"/>
  <c r="AH44" i="4"/>
  <c r="AI44" i="4"/>
  <c r="AM44" i="4"/>
  <c r="AE44" i="4"/>
  <c r="AJ44" i="4"/>
  <c r="AL238" i="8"/>
  <c r="AH238" i="8"/>
  <c r="AO238" i="8"/>
  <c r="AJ238" i="8"/>
  <c r="AE238" i="8"/>
  <c r="AN238" i="8"/>
  <c r="AI238" i="8"/>
  <c r="AM238" i="8"/>
  <c r="AG238" i="8"/>
  <c r="AK238" i="8"/>
  <c r="AF238" i="8"/>
  <c r="AC240" i="8"/>
  <c r="L240" i="8"/>
  <c r="R239" i="8"/>
  <c r="G245" i="8"/>
  <c r="AA241" i="8"/>
  <c r="W241" i="8"/>
  <c r="S241" i="8"/>
  <c r="K241" i="8"/>
  <c r="Y241" i="8"/>
  <c r="T241" i="8"/>
  <c r="X241" i="8"/>
  <c r="AB241" i="8"/>
  <c r="V241" i="8"/>
  <c r="Z241" i="8"/>
  <c r="U241" i="8"/>
  <c r="AQ242" i="8"/>
  <c r="H242" i="8"/>
  <c r="O242" i="8" s="1"/>
  <c r="F243" i="8"/>
  <c r="Z236" i="6"/>
  <c r="V236" i="6"/>
  <c r="AB236" i="6"/>
  <c r="X236" i="6"/>
  <c r="T236" i="6"/>
  <c r="U236" i="6"/>
  <c r="AA236" i="6"/>
  <c r="S236" i="6"/>
  <c r="Y236" i="6"/>
  <c r="K236" i="6"/>
  <c r="L236" i="6" s="1"/>
  <c r="W236" i="6"/>
  <c r="G240" i="6"/>
  <c r="R234" i="6"/>
  <c r="AC235" i="6"/>
  <c r="AQ237" i="6"/>
  <c r="H237" i="6"/>
  <c r="O237" i="6" s="1"/>
  <c r="F238" i="6"/>
  <c r="AN233" i="6"/>
  <c r="AJ233" i="6"/>
  <c r="AF233" i="6"/>
  <c r="AM233" i="6"/>
  <c r="AH233" i="6"/>
  <c r="AL233" i="6"/>
  <c r="AG233" i="6"/>
  <c r="AE233" i="6"/>
  <c r="AO233" i="6"/>
  <c r="AI233" i="6"/>
  <c r="AK233" i="6"/>
  <c r="H46" i="4"/>
  <c r="O46" i="4" s="1"/>
  <c r="Y46" i="4"/>
  <c r="T46" i="4"/>
  <c r="W46" i="4"/>
  <c r="V46" i="4"/>
  <c r="K46" i="4"/>
  <c r="AA46" i="4"/>
  <c r="U46" i="4"/>
  <c r="S46" i="4"/>
  <c r="X46" i="4"/>
  <c r="AB46" i="4"/>
  <c r="Z46" i="4"/>
  <c r="L233" i="4" l="1"/>
  <c r="AC233" i="4"/>
  <c r="W234" i="4"/>
  <c r="X234" i="4"/>
  <c r="Z234" i="4"/>
  <c r="S234" i="4"/>
  <c r="K234" i="4"/>
  <c r="U234" i="4"/>
  <c r="AA234" i="4"/>
  <c r="T234" i="4"/>
  <c r="Y234" i="4"/>
  <c r="AB234" i="4"/>
  <c r="V234" i="4"/>
  <c r="H235" i="4"/>
  <c r="O235" i="4" s="1"/>
  <c r="AQ235" i="4"/>
  <c r="G236" i="4"/>
  <c r="F236" i="4"/>
  <c r="AC46" i="4"/>
  <c r="R45" i="4"/>
  <c r="AJ45" i="4" s="1"/>
  <c r="M46" i="4"/>
  <c r="G246" i="8"/>
  <c r="R240" i="8"/>
  <c r="AC241" i="8"/>
  <c r="L241" i="8"/>
  <c r="H243" i="8"/>
  <c r="O243" i="8" s="1"/>
  <c r="AQ243" i="8"/>
  <c r="F244" i="8"/>
  <c r="AN239" i="8"/>
  <c r="AJ239" i="8"/>
  <c r="AF239" i="8"/>
  <c r="AL239" i="8"/>
  <c r="AG239" i="8"/>
  <c r="AK239" i="8"/>
  <c r="AE239" i="8"/>
  <c r="AO239" i="8"/>
  <c r="AI239" i="8"/>
  <c r="AH239" i="8"/>
  <c r="AM239" i="8"/>
  <c r="Y242" i="8"/>
  <c r="U242" i="8"/>
  <c r="AA242" i="8"/>
  <c r="V242" i="8"/>
  <c r="Z242" i="8"/>
  <c r="T242" i="8"/>
  <c r="K242" i="8"/>
  <c r="X242" i="8"/>
  <c r="S242" i="8"/>
  <c r="W242" i="8"/>
  <c r="AB242" i="8"/>
  <c r="AA237" i="6"/>
  <c r="W237" i="6"/>
  <c r="Z237" i="6"/>
  <c r="V237" i="6"/>
  <c r="AB237" i="6"/>
  <c r="X237" i="6"/>
  <c r="T237" i="6"/>
  <c r="K237" i="6"/>
  <c r="L237" i="6" s="1"/>
  <c r="Y237" i="6"/>
  <c r="U237" i="6"/>
  <c r="S237" i="6"/>
  <c r="AC236" i="6"/>
  <c r="R235" i="6"/>
  <c r="AQ238" i="6"/>
  <c r="H238" i="6"/>
  <c r="O238" i="6" s="1"/>
  <c r="F239" i="6"/>
  <c r="AL234" i="6"/>
  <c r="AH234" i="6"/>
  <c r="AO234" i="6"/>
  <c r="AJ234" i="6"/>
  <c r="AE234" i="6"/>
  <c r="AN234" i="6"/>
  <c r="AI234" i="6"/>
  <c r="AG234" i="6"/>
  <c r="AF234" i="6"/>
  <c r="AM234" i="6"/>
  <c r="AK234" i="6"/>
  <c r="G241" i="6"/>
  <c r="L46" i="4"/>
  <c r="G237" i="4" l="1"/>
  <c r="F237" i="4"/>
  <c r="L234" i="4"/>
  <c r="AC234" i="4"/>
  <c r="Y235" i="4"/>
  <c r="AA235" i="4"/>
  <c r="K235" i="4"/>
  <c r="U235" i="4"/>
  <c r="AB235" i="4"/>
  <c r="S235" i="4"/>
  <c r="V235" i="4"/>
  <c r="X235" i="4"/>
  <c r="W235" i="4"/>
  <c r="Z235" i="4"/>
  <c r="T235" i="4"/>
  <c r="H236" i="4"/>
  <c r="O236" i="4" s="1"/>
  <c r="AQ236" i="4"/>
  <c r="AG45" i="4"/>
  <c r="AE45" i="4"/>
  <c r="AH45" i="4"/>
  <c r="AL45" i="4"/>
  <c r="AI45" i="4"/>
  <c r="AK45" i="4"/>
  <c r="AN45" i="4"/>
  <c r="AM45" i="4"/>
  <c r="AO45" i="4"/>
  <c r="AF45" i="4"/>
  <c r="AL240" i="8"/>
  <c r="AH240" i="8"/>
  <c r="AN240" i="8"/>
  <c r="AI240" i="8"/>
  <c r="AM240" i="8"/>
  <c r="AG240" i="8"/>
  <c r="AK240" i="8"/>
  <c r="AF240" i="8"/>
  <c r="AO240" i="8"/>
  <c r="AJ240" i="8"/>
  <c r="AE240" i="8"/>
  <c r="AC242" i="8"/>
  <c r="L242" i="8"/>
  <c r="R241" i="8"/>
  <c r="Z243" i="8"/>
  <c r="V243" i="8"/>
  <c r="Y243" i="8"/>
  <c r="T243" i="8"/>
  <c r="K243" i="8"/>
  <c r="X243" i="8"/>
  <c r="W243" i="8"/>
  <c r="AB243" i="8"/>
  <c r="U243" i="8"/>
  <c r="S243" i="8"/>
  <c r="AA243" i="8"/>
  <c r="G247" i="8"/>
  <c r="H244" i="8"/>
  <c r="O244" i="8" s="1"/>
  <c r="AQ244" i="8"/>
  <c r="F245" i="8"/>
  <c r="AA238" i="6"/>
  <c r="W238" i="6"/>
  <c r="S238" i="6"/>
  <c r="Z238" i="6"/>
  <c r="V238" i="6"/>
  <c r="AB238" i="6"/>
  <c r="X238" i="6"/>
  <c r="T238" i="6"/>
  <c r="K238" i="6"/>
  <c r="L238" i="6" s="1"/>
  <c r="Y238" i="6"/>
  <c r="U238" i="6"/>
  <c r="AN235" i="6"/>
  <c r="AJ235" i="6"/>
  <c r="AF235" i="6"/>
  <c r="AL235" i="6"/>
  <c r="AG235" i="6"/>
  <c r="AK235" i="6"/>
  <c r="AE235" i="6"/>
  <c r="AI235" i="6"/>
  <c r="AH235" i="6"/>
  <c r="AO235" i="6"/>
  <c r="AM235" i="6"/>
  <c r="G242" i="6"/>
  <c r="AQ239" i="6"/>
  <c r="H239" i="6"/>
  <c r="O239" i="6" s="1"/>
  <c r="F240" i="6"/>
  <c r="R236" i="6"/>
  <c r="AC237" i="6"/>
  <c r="H47" i="4"/>
  <c r="O47" i="4" s="1"/>
  <c r="AA47" i="4"/>
  <c r="U47" i="4"/>
  <c r="X47" i="4"/>
  <c r="Y47" i="4"/>
  <c r="W47" i="4"/>
  <c r="Z47" i="4"/>
  <c r="S47" i="4"/>
  <c r="AB47" i="4"/>
  <c r="T47" i="4"/>
  <c r="V47" i="4"/>
  <c r="K47" i="4"/>
  <c r="U236" i="4" l="1"/>
  <c r="W236" i="4"/>
  <c r="Z236" i="4"/>
  <c r="V236" i="4"/>
  <c r="X236" i="4"/>
  <c r="K236" i="4"/>
  <c r="T236" i="4"/>
  <c r="Y236" i="4"/>
  <c r="S236" i="4"/>
  <c r="AA236" i="4"/>
  <c r="AB236" i="4"/>
  <c r="AC235" i="4"/>
  <c r="L235" i="4"/>
  <c r="AQ237" i="4"/>
  <c r="H237" i="4"/>
  <c r="O237" i="4" s="1"/>
  <c r="G238" i="4"/>
  <c r="F238" i="4"/>
  <c r="AC47" i="4"/>
  <c r="R46" i="4"/>
  <c r="AH46" i="4" s="1"/>
  <c r="M47" i="4"/>
  <c r="AC243" i="8"/>
  <c r="L243" i="8"/>
  <c r="R242" i="8"/>
  <c r="AB244" i="8"/>
  <c r="X244" i="8"/>
  <c r="T244" i="8"/>
  <c r="AA244" i="8"/>
  <c r="V244" i="8"/>
  <c r="W244" i="8"/>
  <c r="K244" i="8"/>
  <c r="U244" i="8"/>
  <c r="Z244" i="8"/>
  <c r="S244" i="8"/>
  <c r="Y244" i="8"/>
  <c r="AQ245" i="8"/>
  <c r="H245" i="8"/>
  <c r="O245" i="8" s="1"/>
  <c r="F246" i="8"/>
  <c r="G248" i="8"/>
  <c r="AN241" i="8"/>
  <c r="AJ241" i="8"/>
  <c r="AF241" i="8"/>
  <c r="AK241" i="8"/>
  <c r="AE241" i="8"/>
  <c r="AO241" i="8"/>
  <c r="AI241" i="8"/>
  <c r="AM241" i="8"/>
  <c r="AH241" i="8"/>
  <c r="AG241" i="8"/>
  <c r="AL241" i="8"/>
  <c r="AA239" i="6"/>
  <c r="W239" i="6"/>
  <c r="X239" i="6"/>
  <c r="S239" i="6"/>
  <c r="AB239" i="6"/>
  <c r="V239" i="6"/>
  <c r="Y239" i="6"/>
  <c r="T239" i="6"/>
  <c r="U239" i="6"/>
  <c r="K239" i="6"/>
  <c r="L239" i="6" s="1"/>
  <c r="Z239" i="6"/>
  <c r="H240" i="6"/>
  <c r="O240" i="6" s="1"/>
  <c r="AQ240" i="6"/>
  <c r="F241" i="6"/>
  <c r="G243" i="6"/>
  <c r="AC238" i="6"/>
  <c r="R237" i="6"/>
  <c r="AL236" i="6"/>
  <c r="AH236" i="6"/>
  <c r="AN236" i="6"/>
  <c r="AI236" i="6"/>
  <c r="AM236" i="6"/>
  <c r="AG236" i="6"/>
  <c r="AK236" i="6"/>
  <c r="AJ236" i="6"/>
  <c r="AO236" i="6"/>
  <c r="AE236" i="6"/>
  <c r="AF236" i="6"/>
  <c r="L47" i="4"/>
  <c r="G239" i="4" l="1"/>
  <c r="F239" i="4"/>
  <c r="V237" i="4"/>
  <c r="AB237" i="4"/>
  <c r="Y237" i="4"/>
  <c r="K237" i="4"/>
  <c r="W237" i="4"/>
  <c r="T237" i="4"/>
  <c r="X237" i="4"/>
  <c r="AA237" i="4"/>
  <c r="Z237" i="4"/>
  <c r="S237" i="4"/>
  <c r="U237" i="4"/>
  <c r="L236" i="4"/>
  <c r="AC236" i="4"/>
  <c r="AQ238" i="4"/>
  <c r="H238" i="4"/>
  <c r="O238" i="4" s="1"/>
  <c r="AI46" i="4"/>
  <c r="AJ46" i="4"/>
  <c r="AN46" i="4"/>
  <c r="AG46" i="4"/>
  <c r="AL46" i="4"/>
  <c r="AK46" i="4"/>
  <c r="AM46" i="4"/>
  <c r="AE46" i="4"/>
  <c r="AF46" i="4"/>
  <c r="AO46" i="4"/>
  <c r="Z245" i="8"/>
  <c r="V245" i="8"/>
  <c r="X245" i="8"/>
  <c r="S245" i="8"/>
  <c r="AB245" i="8"/>
  <c r="U245" i="8"/>
  <c r="K245" i="8"/>
  <c r="AA245" i="8"/>
  <c r="T245" i="8"/>
  <c r="Y245" i="8"/>
  <c r="W245" i="8"/>
  <c r="G249" i="8"/>
  <c r="L244" i="8"/>
  <c r="R243" i="8"/>
  <c r="AC244" i="8"/>
  <c r="AO242" i="8"/>
  <c r="AK242" i="8"/>
  <c r="AG242" i="8"/>
  <c r="AN242" i="8"/>
  <c r="AI242" i="8"/>
  <c r="AH242" i="8"/>
  <c r="AM242" i="8"/>
  <c r="AF242" i="8"/>
  <c r="AL242" i="8"/>
  <c r="AE242" i="8"/>
  <c r="AJ242" i="8"/>
  <c r="H246" i="8"/>
  <c r="O246" i="8" s="1"/>
  <c r="AQ246" i="8"/>
  <c r="F247" i="8"/>
  <c r="AA240" i="6"/>
  <c r="W240" i="6"/>
  <c r="S240" i="6"/>
  <c r="AB240" i="6"/>
  <c r="V240" i="6"/>
  <c r="K240" i="6"/>
  <c r="L240" i="6" s="1"/>
  <c r="Z240" i="6"/>
  <c r="U240" i="6"/>
  <c r="X240" i="6"/>
  <c r="Y240" i="6"/>
  <c r="T240" i="6"/>
  <c r="AN237" i="6"/>
  <c r="AJ237" i="6"/>
  <c r="AF237" i="6"/>
  <c r="AK237" i="6"/>
  <c r="AE237" i="6"/>
  <c r="AO237" i="6"/>
  <c r="AI237" i="6"/>
  <c r="AM237" i="6"/>
  <c r="AL237" i="6"/>
  <c r="AH237" i="6"/>
  <c r="AG237" i="6"/>
  <c r="AQ241" i="6"/>
  <c r="H241" i="6"/>
  <c r="O241" i="6" s="1"/>
  <c r="F242" i="6"/>
  <c r="AC239" i="6"/>
  <c r="R238" i="6"/>
  <c r="G244" i="6"/>
  <c r="H48" i="4"/>
  <c r="O48" i="4" s="1"/>
  <c r="W48" i="4"/>
  <c r="AB48" i="4"/>
  <c r="X48" i="4"/>
  <c r="K48" i="4"/>
  <c r="Y48" i="4"/>
  <c r="Z48" i="4"/>
  <c r="T48" i="4"/>
  <c r="S48" i="4"/>
  <c r="V48" i="4"/>
  <c r="U48" i="4"/>
  <c r="AA48" i="4"/>
  <c r="L237" i="4" l="1"/>
  <c r="AC237" i="4"/>
  <c r="AQ239" i="4"/>
  <c r="H239" i="4"/>
  <c r="O239" i="4" s="1"/>
  <c r="AA238" i="4"/>
  <c r="K238" i="4"/>
  <c r="U238" i="4"/>
  <c r="W238" i="4"/>
  <c r="AB238" i="4"/>
  <c r="Y238" i="4"/>
  <c r="S238" i="4"/>
  <c r="V238" i="4"/>
  <c r="T238" i="4"/>
  <c r="X238" i="4"/>
  <c r="Z238" i="4"/>
  <c r="G240" i="4"/>
  <c r="F240" i="4"/>
  <c r="AC48" i="4"/>
  <c r="R47" i="4"/>
  <c r="AN47" i="4" s="1"/>
  <c r="M48" i="4"/>
  <c r="G250" i="8"/>
  <c r="AM243" i="8"/>
  <c r="AI243" i="8"/>
  <c r="AE243" i="8"/>
  <c r="AK243" i="8"/>
  <c r="AF243" i="8"/>
  <c r="AN243" i="8"/>
  <c r="AG243" i="8"/>
  <c r="AL243" i="8"/>
  <c r="AJ243" i="8"/>
  <c r="AO243" i="8"/>
  <c r="AH243" i="8"/>
  <c r="AC245" i="8"/>
  <c r="L245" i="8"/>
  <c r="R244" i="8"/>
  <c r="AQ247" i="8"/>
  <c r="H247" i="8"/>
  <c r="O247" i="8" s="1"/>
  <c r="F248" i="8"/>
  <c r="AA246" i="8"/>
  <c r="W246" i="8"/>
  <c r="S246" i="8"/>
  <c r="K246" i="8"/>
  <c r="AB246" i="8"/>
  <c r="V246" i="8"/>
  <c r="U246" i="8"/>
  <c r="Z246" i="8"/>
  <c r="Y246" i="8"/>
  <c r="X246" i="8"/>
  <c r="T246" i="8"/>
  <c r="AA241" i="6"/>
  <c r="W241" i="6"/>
  <c r="S241" i="6"/>
  <c r="Z241" i="6"/>
  <c r="U241" i="6"/>
  <c r="Y241" i="6"/>
  <c r="T241" i="6"/>
  <c r="AB241" i="6"/>
  <c r="V241" i="6"/>
  <c r="K241" i="6"/>
  <c r="L241" i="6" s="1"/>
  <c r="X241" i="6"/>
  <c r="AL238" i="6"/>
  <c r="AH238" i="6"/>
  <c r="AM238" i="6"/>
  <c r="AG238" i="6"/>
  <c r="AK238" i="6"/>
  <c r="AF238" i="6"/>
  <c r="AO238" i="6"/>
  <c r="AE238" i="6"/>
  <c r="AN238" i="6"/>
  <c r="AJ238" i="6"/>
  <c r="AI238" i="6"/>
  <c r="AC240" i="6"/>
  <c r="R239" i="6"/>
  <c r="G245" i="6"/>
  <c r="H242" i="6"/>
  <c r="O242" i="6" s="1"/>
  <c r="AQ242" i="6"/>
  <c r="F243" i="6"/>
  <c r="L48" i="4"/>
  <c r="G241" i="4" l="1"/>
  <c r="F241" i="4"/>
  <c r="W239" i="4"/>
  <c r="Z239" i="4"/>
  <c r="AB239" i="4"/>
  <c r="K239" i="4"/>
  <c r="U239" i="4"/>
  <c r="X239" i="4"/>
  <c r="AA239" i="4"/>
  <c r="Y239" i="4"/>
  <c r="T239" i="4"/>
  <c r="V239" i="4"/>
  <c r="S239" i="4"/>
  <c r="AC238" i="4"/>
  <c r="L238" i="4"/>
  <c r="AQ240" i="4"/>
  <c r="H240" i="4"/>
  <c r="O240" i="4" s="1"/>
  <c r="AJ47" i="4"/>
  <c r="AF47" i="4"/>
  <c r="AI47" i="4"/>
  <c r="AG47" i="4"/>
  <c r="AL47" i="4"/>
  <c r="AE47" i="4"/>
  <c r="AK47" i="4"/>
  <c r="AH47" i="4"/>
  <c r="AO47" i="4"/>
  <c r="AM47" i="4"/>
  <c r="H248" i="8"/>
  <c r="O248" i="8" s="1"/>
  <c r="AQ248" i="8"/>
  <c r="F249" i="8"/>
  <c r="AO244" i="8"/>
  <c r="AK244" i="8"/>
  <c r="AG244" i="8"/>
  <c r="AM244" i="8"/>
  <c r="AH244" i="8"/>
  <c r="AL244" i="8"/>
  <c r="AE244" i="8"/>
  <c r="AJ244" i="8"/>
  <c r="AI244" i="8"/>
  <c r="AN244" i="8"/>
  <c r="AF244" i="8"/>
  <c r="R245" i="8"/>
  <c r="AC246" i="8"/>
  <c r="L246" i="8"/>
  <c r="Y247" i="8"/>
  <c r="U247" i="8"/>
  <c r="X247" i="8"/>
  <c r="S247" i="8"/>
  <c r="Z247" i="8"/>
  <c r="AA247" i="8"/>
  <c r="T247" i="8"/>
  <c r="AB247" i="8"/>
  <c r="W247" i="8"/>
  <c r="K247" i="8"/>
  <c r="V247" i="8"/>
  <c r="G251" i="8"/>
  <c r="AA242" i="6"/>
  <c r="W242" i="6"/>
  <c r="S242" i="6"/>
  <c r="Y242" i="6"/>
  <c r="T242" i="6"/>
  <c r="X242" i="6"/>
  <c r="Z242" i="6"/>
  <c r="U242" i="6"/>
  <c r="AB242" i="6"/>
  <c r="V242" i="6"/>
  <c r="K242" i="6"/>
  <c r="L242" i="6" s="1"/>
  <c r="G246" i="6"/>
  <c r="H243" i="6"/>
  <c r="O243" i="6" s="1"/>
  <c r="AQ243" i="6"/>
  <c r="F244" i="6"/>
  <c r="R240" i="6"/>
  <c r="AC241" i="6"/>
  <c r="AN239" i="6"/>
  <c r="AJ239" i="6"/>
  <c r="AF239" i="6"/>
  <c r="AO239" i="6"/>
  <c r="AI239" i="6"/>
  <c r="AM239" i="6"/>
  <c r="AH239" i="6"/>
  <c r="AG239" i="6"/>
  <c r="AE239" i="6"/>
  <c r="AL239" i="6"/>
  <c r="AK239" i="6"/>
  <c r="H49" i="4"/>
  <c r="O49" i="4" s="1"/>
  <c r="W49" i="4"/>
  <c r="K49" i="4"/>
  <c r="Z49" i="4"/>
  <c r="V49" i="4"/>
  <c r="AA49" i="4"/>
  <c r="AB49" i="4"/>
  <c r="Y49" i="4"/>
  <c r="X49" i="4"/>
  <c r="U49" i="4"/>
  <c r="T49" i="4"/>
  <c r="S49" i="4"/>
  <c r="AC239" i="4" l="1"/>
  <c r="L239" i="4"/>
  <c r="AQ241" i="4"/>
  <c r="H241" i="4"/>
  <c r="O241" i="4" s="1"/>
  <c r="U240" i="4"/>
  <c r="AA240" i="4"/>
  <c r="X240" i="4"/>
  <c r="AB240" i="4"/>
  <c r="V240" i="4"/>
  <c r="S240" i="4"/>
  <c r="W240" i="4"/>
  <c r="Z240" i="4"/>
  <c r="Y240" i="4"/>
  <c r="K240" i="4"/>
  <c r="T240" i="4"/>
  <c r="G242" i="4"/>
  <c r="F242" i="4"/>
  <c r="AC49" i="4"/>
  <c r="R48" i="4"/>
  <c r="AL48" i="4" s="1"/>
  <c r="M49" i="4"/>
  <c r="AC247" i="8"/>
  <c r="L247" i="8"/>
  <c r="R246" i="8"/>
  <c r="AL245" i="8"/>
  <c r="AH245" i="8"/>
  <c r="AK245" i="8"/>
  <c r="AF245" i="8"/>
  <c r="AM245" i="8"/>
  <c r="AE245" i="8"/>
  <c r="AN245" i="8"/>
  <c r="AJ245" i="8"/>
  <c r="AI245" i="8"/>
  <c r="AO245" i="8"/>
  <c r="AG245" i="8"/>
  <c r="AQ249" i="8"/>
  <c r="H249" i="8"/>
  <c r="O249" i="8" s="1"/>
  <c r="F250" i="8"/>
  <c r="G252" i="8"/>
  <c r="AA248" i="8"/>
  <c r="W248" i="8"/>
  <c r="S248" i="8"/>
  <c r="K248" i="8"/>
  <c r="Z248" i="8"/>
  <c r="U248" i="8"/>
  <c r="X248" i="8"/>
  <c r="V248" i="8"/>
  <c r="Y248" i="8"/>
  <c r="AB248" i="8"/>
  <c r="T248" i="8"/>
  <c r="AA243" i="6"/>
  <c r="W243" i="6"/>
  <c r="S243" i="6"/>
  <c r="X243" i="6"/>
  <c r="AB243" i="6"/>
  <c r="V243" i="6"/>
  <c r="K243" i="6"/>
  <c r="L243" i="6" s="1"/>
  <c r="Y243" i="6"/>
  <c r="T243" i="6"/>
  <c r="Z243" i="6"/>
  <c r="U243" i="6"/>
  <c r="AC242" i="6"/>
  <c r="R241" i="6"/>
  <c r="AM240" i="6"/>
  <c r="AI240" i="6"/>
  <c r="AE240" i="6"/>
  <c r="AL240" i="6"/>
  <c r="AH240" i="6"/>
  <c r="AO240" i="6"/>
  <c r="AG240" i="6"/>
  <c r="AN240" i="6"/>
  <c r="AF240" i="6"/>
  <c r="AK240" i="6"/>
  <c r="AJ240" i="6"/>
  <c r="H244" i="6"/>
  <c r="O244" i="6" s="1"/>
  <c r="AQ244" i="6"/>
  <c r="F245" i="6"/>
  <c r="G247" i="6"/>
  <c r="L49" i="4"/>
  <c r="G243" i="4" l="1"/>
  <c r="F243" i="4"/>
  <c r="Z241" i="4"/>
  <c r="W241" i="4"/>
  <c r="T241" i="4"/>
  <c r="AA241" i="4"/>
  <c r="K241" i="4"/>
  <c r="U241" i="4"/>
  <c r="S241" i="4"/>
  <c r="AB241" i="4"/>
  <c r="Y241" i="4"/>
  <c r="V241" i="4"/>
  <c r="X241" i="4"/>
  <c r="L240" i="4"/>
  <c r="AC240" i="4"/>
  <c r="AQ242" i="4"/>
  <c r="H242" i="4"/>
  <c r="O242" i="4" s="1"/>
  <c r="AM48" i="4"/>
  <c r="AN48" i="4"/>
  <c r="AF48" i="4"/>
  <c r="AK48" i="4"/>
  <c r="AI48" i="4"/>
  <c r="AG48" i="4"/>
  <c r="AJ48" i="4"/>
  <c r="AO48" i="4"/>
  <c r="AH48" i="4"/>
  <c r="AE48" i="4"/>
  <c r="L248" i="8"/>
  <c r="AC248" i="8"/>
  <c r="R247" i="8"/>
  <c r="Y249" i="8"/>
  <c r="U249" i="8"/>
  <c r="AB249" i="8"/>
  <c r="W249" i="8"/>
  <c r="V249" i="8"/>
  <c r="K249" i="8"/>
  <c r="AA249" i="8"/>
  <c r="T249" i="8"/>
  <c r="X249" i="8"/>
  <c r="Z249" i="8"/>
  <c r="S249" i="8"/>
  <c r="G253" i="8"/>
  <c r="AN246" i="8"/>
  <c r="AJ246" i="8"/>
  <c r="AF246" i="8"/>
  <c r="AM246" i="8"/>
  <c r="AH246" i="8"/>
  <c r="AK246" i="8"/>
  <c r="AL246" i="8"/>
  <c r="AI246" i="8"/>
  <c r="AG246" i="8"/>
  <c r="AE246" i="8"/>
  <c r="AO246" i="8"/>
  <c r="AQ250" i="8"/>
  <c r="H250" i="8"/>
  <c r="O250" i="8" s="1"/>
  <c r="F251" i="8"/>
  <c r="Y244" i="6"/>
  <c r="U244" i="6"/>
  <c r="AB244" i="6"/>
  <c r="X244" i="6"/>
  <c r="AA244" i="6"/>
  <c r="W244" i="6"/>
  <c r="S244" i="6"/>
  <c r="Z244" i="6"/>
  <c r="K244" i="6"/>
  <c r="L244" i="6" s="1"/>
  <c r="V244" i="6"/>
  <c r="T244" i="6"/>
  <c r="AQ245" i="6"/>
  <c r="H245" i="6"/>
  <c r="O245" i="6" s="1"/>
  <c r="F246" i="6"/>
  <c r="AO241" i="6"/>
  <c r="AK241" i="6"/>
  <c r="AG241" i="6"/>
  <c r="AN241" i="6"/>
  <c r="AJ241" i="6"/>
  <c r="AF241" i="6"/>
  <c r="AI241" i="6"/>
  <c r="AH241" i="6"/>
  <c r="AE241" i="6"/>
  <c r="AM241" i="6"/>
  <c r="AL241" i="6"/>
  <c r="G248" i="6"/>
  <c r="R242" i="6"/>
  <c r="AC243" i="6"/>
  <c r="H50" i="4"/>
  <c r="O50" i="4" s="1"/>
  <c r="K50" i="4"/>
  <c r="AA50" i="4"/>
  <c r="X50" i="4"/>
  <c r="V50" i="4"/>
  <c r="T50" i="4"/>
  <c r="S50" i="4"/>
  <c r="Z50" i="4"/>
  <c r="Y50" i="4"/>
  <c r="AB50" i="4"/>
  <c r="W50" i="4"/>
  <c r="U50" i="4"/>
  <c r="L241" i="4" l="1"/>
  <c r="AC241" i="4"/>
  <c r="H243" i="4"/>
  <c r="O243" i="4" s="1"/>
  <c r="AQ243" i="4"/>
  <c r="W242" i="4"/>
  <c r="Z242" i="4"/>
  <c r="X242" i="4"/>
  <c r="AB242" i="4"/>
  <c r="S242" i="4"/>
  <c r="U242" i="4"/>
  <c r="K242" i="4"/>
  <c r="Y242" i="4"/>
  <c r="AA242" i="4"/>
  <c r="V242" i="4"/>
  <c r="T242" i="4"/>
  <c r="G244" i="4"/>
  <c r="F244" i="4"/>
  <c r="AC50" i="4"/>
  <c r="R49" i="4"/>
  <c r="AK49" i="4" s="1"/>
  <c r="M50" i="4"/>
  <c r="G254" i="8"/>
  <c r="AQ251" i="8"/>
  <c r="H251" i="8"/>
  <c r="O251" i="8" s="1"/>
  <c r="F252" i="8"/>
  <c r="AL247" i="8"/>
  <c r="AH247" i="8"/>
  <c r="AO247" i="8"/>
  <c r="AJ247" i="8"/>
  <c r="AE247" i="8"/>
  <c r="AN247" i="8"/>
  <c r="AG247" i="8"/>
  <c r="AM247" i="8"/>
  <c r="AF247" i="8"/>
  <c r="AI247" i="8"/>
  <c r="AK247" i="8"/>
  <c r="AA250" i="8"/>
  <c r="W250" i="8"/>
  <c r="S250" i="8"/>
  <c r="K250" i="8"/>
  <c r="Y250" i="8"/>
  <c r="T250" i="8"/>
  <c r="AB250" i="8"/>
  <c r="U250" i="8"/>
  <c r="Z250" i="8"/>
  <c r="V250" i="8"/>
  <c r="X250" i="8"/>
  <c r="AC249" i="8"/>
  <c r="L249" i="8"/>
  <c r="R248" i="8"/>
  <c r="Y245" i="6"/>
  <c r="U245" i="6"/>
  <c r="K245" i="6"/>
  <c r="L245" i="6" s="1"/>
  <c r="AB245" i="6"/>
  <c r="X245" i="6"/>
  <c r="T245" i="6"/>
  <c r="AA245" i="6"/>
  <c r="W245" i="6"/>
  <c r="S245" i="6"/>
  <c r="Z245" i="6"/>
  <c r="V245" i="6"/>
  <c r="H246" i="6"/>
  <c r="O246" i="6" s="1"/>
  <c r="AQ246" i="6"/>
  <c r="F247" i="6"/>
  <c r="G249" i="6"/>
  <c r="AC244" i="6"/>
  <c r="R243" i="6"/>
  <c r="AM242" i="6"/>
  <c r="AI242" i="6"/>
  <c r="AE242" i="6"/>
  <c r="AL242" i="6"/>
  <c r="AH242" i="6"/>
  <c r="AK242" i="6"/>
  <c r="AJ242" i="6"/>
  <c r="AG242" i="6"/>
  <c r="AF242" i="6"/>
  <c r="AO242" i="6"/>
  <c r="AN242" i="6"/>
  <c r="L50" i="4"/>
  <c r="G245" i="4" l="1"/>
  <c r="F245" i="4"/>
  <c r="AQ244" i="4"/>
  <c r="H244" i="4"/>
  <c r="O244" i="4" s="1"/>
  <c r="AC242" i="4"/>
  <c r="L242" i="4"/>
  <c r="T243" i="4"/>
  <c r="Y243" i="4"/>
  <c r="AA243" i="4"/>
  <c r="V243" i="4"/>
  <c r="S243" i="4"/>
  <c r="AB243" i="4"/>
  <c r="Z243" i="4"/>
  <c r="W243" i="4"/>
  <c r="U243" i="4"/>
  <c r="X243" i="4"/>
  <c r="K243" i="4"/>
  <c r="AJ49" i="4"/>
  <c r="AM49" i="4"/>
  <c r="AE49" i="4"/>
  <c r="AF49" i="4"/>
  <c r="AH49" i="4"/>
  <c r="AN49" i="4"/>
  <c r="AI49" i="4"/>
  <c r="AO49" i="4"/>
  <c r="AG49" i="4"/>
  <c r="AL49" i="4"/>
  <c r="R249" i="8"/>
  <c r="AC250" i="8"/>
  <c r="L250" i="8"/>
  <c r="Y251" i="8"/>
  <c r="U251" i="8"/>
  <c r="AA251" i="8"/>
  <c r="V251" i="8"/>
  <c r="Z251" i="8"/>
  <c r="S251" i="8"/>
  <c r="X251" i="8"/>
  <c r="AB251" i="8"/>
  <c r="T251" i="8"/>
  <c r="W251" i="8"/>
  <c r="K251" i="8"/>
  <c r="AQ252" i="8"/>
  <c r="H252" i="8"/>
  <c r="O252" i="8" s="1"/>
  <c r="F253" i="8"/>
  <c r="AN248" i="8"/>
  <c r="AJ248" i="8"/>
  <c r="AF248" i="8"/>
  <c r="AL248" i="8"/>
  <c r="AG248" i="8"/>
  <c r="AM248" i="8"/>
  <c r="AE248" i="8"/>
  <c r="AK248" i="8"/>
  <c r="AO248" i="8"/>
  <c r="AH248" i="8"/>
  <c r="AI248" i="8"/>
  <c r="G255" i="8"/>
  <c r="Y246" i="6"/>
  <c r="U246" i="6"/>
  <c r="K246" i="6"/>
  <c r="L246" i="6" s="1"/>
  <c r="AB246" i="6"/>
  <c r="X246" i="6"/>
  <c r="T246" i="6"/>
  <c r="AA246" i="6"/>
  <c r="W246" i="6"/>
  <c r="S246" i="6"/>
  <c r="V246" i="6"/>
  <c r="Z246" i="6"/>
  <c r="AO243" i="6"/>
  <c r="AK243" i="6"/>
  <c r="AG243" i="6"/>
  <c r="AN243" i="6"/>
  <c r="AJ243" i="6"/>
  <c r="AF243" i="6"/>
  <c r="AM243" i="6"/>
  <c r="AE243" i="6"/>
  <c r="AL243" i="6"/>
  <c r="AI243" i="6"/>
  <c r="AH243" i="6"/>
  <c r="G250" i="6"/>
  <c r="R244" i="6"/>
  <c r="AC245" i="6"/>
  <c r="H247" i="6"/>
  <c r="O247" i="6" s="1"/>
  <c r="AQ247" i="6"/>
  <c r="F248" i="6"/>
  <c r="H51" i="4"/>
  <c r="O51" i="4" s="1"/>
  <c r="Z51" i="4"/>
  <c r="K51" i="4"/>
  <c r="V51" i="4"/>
  <c r="X51" i="4"/>
  <c r="Y51" i="4"/>
  <c r="AA51" i="4"/>
  <c r="W51" i="4"/>
  <c r="T51" i="4"/>
  <c r="S51" i="4"/>
  <c r="AB51" i="4"/>
  <c r="U51" i="4"/>
  <c r="AB244" i="4" l="1"/>
  <c r="X244" i="4"/>
  <c r="S244" i="4"/>
  <c r="Y244" i="4"/>
  <c r="W244" i="4"/>
  <c r="T244" i="4"/>
  <c r="Z244" i="4"/>
  <c r="U244" i="4"/>
  <c r="AA244" i="4"/>
  <c r="V244" i="4"/>
  <c r="K244" i="4"/>
  <c r="AQ245" i="4"/>
  <c r="H245" i="4"/>
  <c r="O245" i="4" s="1"/>
  <c r="AC243" i="4"/>
  <c r="L243" i="4"/>
  <c r="G246" i="4"/>
  <c r="F246" i="4"/>
  <c r="AC51" i="4"/>
  <c r="R50" i="4"/>
  <c r="AJ50" i="4" s="1"/>
  <c r="M51" i="4"/>
  <c r="AC251" i="8"/>
  <c r="L251" i="8"/>
  <c r="R250" i="8"/>
  <c r="AA252" i="8"/>
  <c r="W252" i="8"/>
  <c r="S252" i="8"/>
  <c r="K252" i="8"/>
  <c r="X252" i="8"/>
  <c r="Y252" i="8"/>
  <c r="V252" i="8"/>
  <c r="Z252" i="8"/>
  <c r="T252" i="8"/>
  <c r="U252" i="8"/>
  <c r="AB252" i="8"/>
  <c r="G256" i="8"/>
  <c r="AQ253" i="8"/>
  <c r="H253" i="8"/>
  <c r="O253" i="8" s="1"/>
  <c r="F254" i="8"/>
  <c r="AL249" i="8"/>
  <c r="AH249" i="8"/>
  <c r="AN249" i="8"/>
  <c r="AI249" i="8"/>
  <c r="AK249" i="8"/>
  <c r="AE249" i="8"/>
  <c r="AJ249" i="8"/>
  <c r="AM249" i="8"/>
  <c r="AF249" i="8"/>
  <c r="AO249" i="8"/>
  <c r="AG249" i="8"/>
  <c r="Y247" i="6"/>
  <c r="U247" i="6"/>
  <c r="K247" i="6"/>
  <c r="L247" i="6" s="1"/>
  <c r="AB247" i="6"/>
  <c r="X247" i="6"/>
  <c r="T247" i="6"/>
  <c r="AA247" i="6"/>
  <c r="W247" i="6"/>
  <c r="S247" i="6"/>
  <c r="V247" i="6"/>
  <c r="Z247" i="6"/>
  <c r="G251" i="6"/>
  <c r="H248" i="6"/>
  <c r="O248" i="6" s="1"/>
  <c r="AQ248" i="6"/>
  <c r="F249" i="6"/>
  <c r="AM244" i="6"/>
  <c r="AI244" i="6"/>
  <c r="AE244" i="6"/>
  <c r="AL244" i="6"/>
  <c r="AH244" i="6"/>
  <c r="AO244" i="6"/>
  <c r="AG244" i="6"/>
  <c r="AN244" i="6"/>
  <c r="AF244" i="6"/>
  <c r="AK244" i="6"/>
  <c r="AJ244" i="6"/>
  <c r="AC246" i="6"/>
  <c r="R245" i="6"/>
  <c r="L51" i="4"/>
  <c r="G247" i="4" l="1"/>
  <c r="F247" i="4"/>
  <c r="L244" i="4"/>
  <c r="AC244" i="4"/>
  <c r="H246" i="4"/>
  <c r="O246" i="4" s="1"/>
  <c r="AQ246" i="4"/>
  <c r="U245" i="4"/>
  <c r="AA245" i="4"/>
  <c r="V245" i="4"/>
  <c r="T245" i="4"/>
  <c r="AB245" i="4"/>
  <c r="W245" i="4"/>
  <c r="K245" i="4"/>
  <c r="X245" i="4"/>
  <c r="S245" i="4"/>
  <c r="Y245" i="4"/>
  <c r="Z245" i="4"/>
  <c r="AM50" i="4"/>
  <c r="AE50" i="4"/>
  <c r="AI50" i="4"/>
  <c r="AG50" i="4"/>
  <c r="AK50" i="4"/>
  <c r="AF50" i="4"/>
  <c r="AN50" i="4"/>
  <c r="AH50" i="4"/>
  <c r="AL50" i="4"/>
  <c r="AO50" i="4"/>
  <c r="H254" i="8"/>
  <c r="O254" i="8" s="1"/>
  <c r="AQ254" i="8"/>
  <c r="F255" i="8"/>
  <c r="AN250" i="8"/>
  <c r="AJ250" i="8"/>
  <c r="AF250" i="8"/>
  <c r="AK250" i="8"/>
  <c r="AE250" i="8"/>
  <c r="AI250" i="8"/>
  <c r="AO250" i="8"/>
  <c r="AH250" i="8"/>
  <c r="AL250" i="8"/>
  <c r="AM250" i="8"/>
  <c r="AG250" i="8"/>
  <c r="G257" i="8"/>
  <c r="Y253" i="8"/>
  <c r="U253" i="8"/>
  <c r="Z253" i="8"/>
  <c r="T253" i="8"/>
  <c r="K253" i="8"/>
  <c r="W253" i="8"/>
  <c r="AB253" i="8"/>
  <c r="V253" i="8"/>
  <c r="X253" i="8"/>
  <c r="S253" i="8"/>
  <c r="AA253" i="8"/>
  <c r="AC252" i="8"/>
  <c r="L252" i="8"/>
  <c r="R251" i="8"/>
  <c r="Y248" i="6"/>
  <c r="U248" i="6"/>
  <c r="K248" i="6"/>
  <c r="L248" i="6" s="1"/>
  <c r="AB248" i="6"/>
  <c r="X248" i="6"/>
  <c r="T248" i="6"/>
  <c r="AA248" i="6"/>
  <c r="W248" i="6"/>
  <c r="S248" i="6"/>
  <c r="Z248" i="6"/>
  <c r="V248" i="6"/>
  <c r="R246" i="6"/>
  <c r="AC247" i="6"/>
  <c r="AO245" i="6"/>
  <c r="AK245" i="6"/>
  <c r="AG245" i="6"/>
  <c r="AN245" i="6"/>
  <c r="AJ245" i="6"/>
  <c r="AF245" i="6"/>
  <c r="AI245" i="6"/>
  <c r="AH245" i="6"/>
  <c r="AM245" i="6"/>
  <c r="AL245" i="6"/>
  <c r="AE245" i="6"/>
  <c r="AQ249" i="6"/>
  <c r="H249" i="6"/>
  <c r="O249" i="6" s="1"/>
  <c r="F250" i="6"/>
  <c r="G252" i="6"/>
  <c r="H52" i="4"/>
  <c r="O52" i="4" s="1"/>
  <c r="S52" i="4"/>
  <c r="X52" i="4"/>
  <c r="Y52" i="4"/>
  <c r="U52" i="4"/>
  <c r="K52" i="4"/>
  <c r="AA52" i="4"/>
  <c r="T52" i="4"/>
  <c r="AB52" i="4"/>
  <c r="Z52" i="4"/>
  <c r="W52" i="4"/>
  <c r="V52" i="4"/>
  <c r="H247" i="4" l="1"/>
  <c r="O247" i="4" s="1"/>
  <c r="AQ247" i="4"/>
  <c r="L245" i="4"/>
  <c r="AC245" i="4"/>
  <c r="Z246" i="4"/>
  <c r="U246" i="4"/>
  <c r="AA246" i="4"/>
  <c r="V246" i="4"/>
  <c r="AB246" i="4"/>
  <c r="W246" i="4"/>
  <c r="K246" i="4"/>
  <c r="X246" i="4"/>
  <c r="S246" i="4"/>
  <c r="Y246" i="4"/>
  <c r="T246" i="4"/>
  <c r="G248" i="4"/>
  <c r="F248" i="4"/>
  <c r="AC52" i="4"/>
  <c r="R51" i="4"/>
  <c r="AJ51" i="4" s="1"/>
  <c r="M52" i="4"/>
  <c r="G258" i="8"/>
  <c r="AQ255" i="8"/>
  <c r="H255" i="8"/>
  <c r="O255" i="8" s="1"/>
  <c r="F256" i="8"/>
  <c r="AL251" i="8"/>
  <c r="AH251" i="8"/>
  <c r="AM251" i="8"/>
  <c r="AG251" i="8"/>
  <c r="AO251" i="8"/>
  <c r="AI251" i="8"/>
  <c r="AN251" i="8"/>
  <c r="AF251" i="8"/>
  <c r="AJ251" i="8"/>
  <c r="AK251" i="8"/>
  <c r="AE251" i="8"/>
  <c r="AC253" i="8"/>
  <c r="R252" i="8"/>
  <c r="L253" i="8"/>
  <c r="AA254" i="8"/>
  <c r="W254" i="8"/>
  <c r="S254" i="8"/>
  <c r="K254" i="8"/>
  <c r="AB254" i="8"/>
  <c r="V254" i="8"/>
  <c r="U254" i="8"/>
  <c r="Z254" i="8"/>
  <c r="T254" i="8"/>
  <c r="X254" i="8"/>
  <c r="Y254" i="8"/>
  <c r="Y249" i="6"/>
  <c r="U249" i="6"/>
  <c r="K249" i="6"/>
  <c r="L249" i="6" s="1"/>
  <c r="AB249" i="6"/>
  <c r="X249" i="6"/>
  <c r="T249" i="6"/>
  <c r="AA249" i="6"/>
  <c r="W249" i="6"/>
  <c r="S249" i="6"/>
  <c r="Z249" i="6"/>
  <c r="V249" i="6"/>
  <c r="AQ250" i="6"/>
  <c r="H250" i="6"/>
  <c r="O250" i="6" s="1"/>
  <c r="F251" i="6"/>
  <c r="AC248" i="6"/>
  <c r="R247" i="6"/>
  <c r="G253" i="6"/>
  <c r="AM246" i="6"/>
  <c r="AI246" i="6"/>
  <c r="AE246" i="6"/>
  <c r="AL246" i="6"/>
  <c r="AH246" i="6"/>
  <c r="AK246" i="6"/>
  <c r="AJ246" i="6"/>
  <c r="AO246" i="6"/>
  <c r="AN246" i="6"/>
  <c r="AG246" i="6"/>
  <c r="AF246" i="6"/>
  <c r="L52" i="4"/>
  <c r="G249" i="4" l="1"/>
  <c r="F249" i="4"/>
  <c r="L246" i="4"/>
  <c r="AC246" i="4"/>
  <c r="AQ248" i="4"/>
  <c r="H248" i="4"/>
  <c r="O248" i="4" s="1"/>
  <c r="Z247" i="4"/>
  <c r="U247" i="4"/>
  <c r="AA247" i="4"/>
  <c r="V247" i="4"/>
  <c r="AB247" i="4"/>
  <c r="W247" i="4"/>
  <c r="K247" i="4"/>
  <c r="X247" i="4"/>
  <c r="S247" i="4"/>
  <c r="Y247" i="4"/>
  <c r="T247" i="4"/>
  <c r="AI51" i="4"/>
  <c r="AM51" i="4"/>
  <c r="AE51" i="4"/>
  <c r="AG51" i="4"/>
  <c r="AK51" i="4"/>
  <c r="AH51" i="4"/>
  <c r="AN51" i="4"/>
  <c r="AL51" i="4"/>
  <c r="AO51" i="4"/>
  <c r="AF51" i="4"/>
  <c r="Y255" i="8"/>
  <c r="U255" i="8"/>
  <c r="X255" i="8"/>
  <c r="S255" i="8"/>
  <c r="AA255" i="8"/>
  <c r="T255" i="8"/>
  <c r="Z255" i="8"/>
  <c r="AB255" i="8"/>
  <c r="V255" i="8"/>
  <c r="K255" i="8"/>
  <c r="W255" i="8"/>
  <c r="AC254" i="8"/>
  <c r="L254" i="8"/>
  <c r="R253" i="8"/>
  <c r="AN252" i="8"/>
  <c r="AJ252" i="8"/>
  <c r="AF252" i="8"/>
  <c r="AO252" i="8"/>
  <c r="AI252" i="8"/>
  <c r="AM252" i="8"/>
  <c r="AG252" i="8"/>
  <c r="AL252" i="8"/>
  <c r="AE252" i="8"/>
  <c r="AH252" i="8"/>
  <c r="AK252" i="8"/>
  <c r="AQ256" i="8"/>
  <c r="H256" i="8"/>
  <c r="O256" i="8" s="1"/>
  <c r="F257" i="8"/>
  <c r="G259" i="8"/>
  <c r="Y250" i="6"/>
  <c r="U250" i="6"/>
  <c r="K250" i="6"/>
  <c r="L250" i="6" s="1"/>
  <c r="AB250" i="6"/>
  <c r="X250" i="6"/>
  <c r="T250" i="6"/>
  <c r="AA250" i="6"/>
  <c r="W250" i="6"/>
  <c r="S250" i="6"/>
  <c r="V250" i="6"/>
  <c r="Z250" i="6"/>
  <c r="AQ251" i="6"/>
  <c r="H251" i="6"/>
  <c r="O251" i="6" s="1"/>
  <c r="F252" i="6"/>
  <c r="G254" i="6"/>
  <c r="AC249" i="6"/>
  <c r="R248" i="6"/>
  <c r="AO247" i="6"/>
  <c r="AK247" i="6"/>
  <c r="AG247" i="6"/>
  <c r="AN247" i="6"/>
  <c r="AJ247" i="6"/>
  <c r="AF247" i="6"/>
  <c r="AM247" i="6"/>
  <c r="AE247" i="6"/>
  <c r="AL247" i="6"/>
  <c r="AH247" i="6"/>
  <c r="AI247" i="6"/>
  <c r="H53" i="4"/>
  <c r="O53" i="4" s="1"/>
  <c r="V53" i="4"/>
  <c r="W53" i="4"/>
  <c r="S53" i="4"/>
  <c r="Y53" i="4"/>
  <c r="AB53" i="4"/>
  <c r="K53" i="4"/>
  <c r="AA53" i="4"/>
  <c r="U53" i="4"/>
  <c r="Z53" i="4"/>
  <c r="X53" i="4"/>
  <c r="T53" i="4"/>
  <c r="T248" i="4" l="1"/>
  <c r="Z248" i="4"/>
  <c r="U248" i="4"/>
  <c r="AA248" i="4"/>
  <c r="V248" i="4"/>
  <c r="X248" i="4"/>
  <c r="Y248" i="4"/>
  <c r="AB248" i="4"/>
  <c r="W248" i="4"/>
  <c r="K248" i="4"/>
  <c r="S248" i="4"/>
  <c r="H249" i="4"/>
  <c r="O249" i="4" s="1"/>
  <c r="AQ249" i="4"/>
  <c r="L247" i="4"/>
  <c r="AC247" i="4"/>
  <c r="G250" i="4"/>
  <c r="F250" i="4"/>
  <c r="AC53" i="4"/>
  <c r="R52" i="4"/>
  <c r="AJ52" i="4" s="1"/>
  <c r="M53" i="4"/>
  <c r="AQ257" i="8"/>
  <c r="H257" i="8"/>
  <c r="O257" i="8" s="1"/>
  <c r="F258" i="8"/>
  <c r="AA256" i="8"/>
  <c r="W256" i="8"/>
  <c r="S256" i="8"/>
  <c r="K256" i="8"/>
  <c r="Z256" i="8"/>
  <c r="U256" i="8"/>
  <c r="Y256" i="8"/>
  <c r="X256" i="8"/>
  <c r="AB256" i="8"/>
  <c r="T256" i="8"/>
  <c r="V256" i="8"/>
  <c r="AL253" i="8"/>
  <c r="AH253" i="8"/>
  <c r="AK253" i="8"/>
  <c r="AF253" i="8"/>
  <c r="AM253" i="8"/>
  <c r="AE253" i="8"/>
  <c r="AJ253" i="8"/>
  <c r="AN253" i="8"/>
  <c r="AG253" i="8"/>
  <c r="AO253" i="8"/>
  <c r="AI253" i="8"/>
  <c r="AC255" i="8"/>
  <c r="L255" i="8"/>
  <c r="R254" i="8"/>
  <c r="G260" i="8"/>
  <c r="Y251" i="6"/>
  <c r="U251" i="6"/>
  <c r="K251" i="6"/>
  <c r="L251" i="6" s="1"/>
  <c r="AB251" i="6"/>
  <c r="X251" i="6"/>
  <c r="T251" i="6"/>
  <c r="AA251" i="6"/>
  <c r="W251" i="6"/>
  <c r="S251" i="6"/>
  <c r="V251" i="6"/>
  <c r="Z251" i="6"/>
  <c r="R249" i="6"/>
  <c r="AC250" i="6"/>
  <c r="AN248" i="6"/>
  <c r="AJ248" i="6"/>
  <c r="AF248" i="6"/>
  <c r="AL248" i="6"/>
  <c r="AG248" i="6"/>
  <c r="AK248" i="6"/>
  <c r="AE248" i="6"/>
  <c r="AI248" i="6"/>
  <c r="AH248" i="6"/>
  <c r="AO248" i="6"/>
  <c r="AM248" i="6"/>
  <c r="AQ252" i="6"/>
  <c r="H252" i="6"/>
  <c r="O252" i="6" s="1"/>
  <c r="F253" i="6"/>
  <c r="G255" i="6"/>
  <c r="L53" i="4"/>
  <c r="G251" i="4" l="1"/>
  <c r="F251" i="4"/>
  <c r="AB249" i="4"/>
  <c r="W249" i="4"/>
  <c r="K249" i="4"/>
  <c r="X249" i="4"/>
  <c r="S249" i="4"/>
  <c r="Y249" i="4"/>
  <c r="T249" i="4"/>
  <c r="Z249" i="4"/>
  <c r="U249" i="4"/>
  <c r="AA249" i="4"/>
  <c r="V249" i="4"/>
  <c r="L248" i="4"/>
  <c r="AC248" i="4"/>
  <c r="H250" i="4"/>
  <c r="O250" i="4" s="1"/>
  <c r="AQ250" i="4"/>
  <c r="AF52" i="4"/>
  <c r="AN52" i="4"/>
  <c r="AL52" i="4"/>
  <c r="AI52" i="4"/>
  <c r="AO52" i="4"/>
  <c r="AM52" i="4"/>
  <c r="AG52" i="4"/>
  <c r="AK52" i="4"/>
  <c r="AH52" i="4"/>
  <c r="AE52" i="4"/>
  <c r="L256" i="8"/>
  <c r="R255" i="8"/>
  <c r="AC256" i="8"/>
  <c r="AQ258" i="8"/>
  <c r="H258" i="8"/>
  <c r="O258" i="8" s="1"/>
  <c r="F259" i="8"/>
  <c r="AN254" i="8"/>
  <c r="AJ254" i="8"/>
  <c r="AF254" i="8"/>
  <c r="AM254" i="8"/>
  <c r="AH254" i="8"/>
  <c r="AK254" i="8"/>
  <c r="AI254" i="8"/>
  <c r="AL254" i="8"/>
  <c r="AE254" i="8"/>
  <c r="AO254" i="8"/>
  <c r="AG254" i="8"/>
  <c r="Y257" i="8"/>
  <c r="U257" i="8"/>
  <c r="AB257" i="8"/>
  <c r="W257" i="8"/>
  <c r="X257" i="8"/>
  <c r="V257" i="8"/>
  <c r="K257" i="8"/>
  <c r="Z257" i="8"/>
  <c r="S257" i="8"/>
  <c r="AA257" i="8"/>
  <c r="T257" i="8"/>
  <c r="G261" i="8"/>
  <c r="Y252" i="6"/>
  <c r="U252" i="6"/>
  <c r="K252" i="6"/>
  <c r="L252" i="6" s="1"/>
  <c r="AB252" i="6"/>
  <c r="X252" i="6"/>
  <c r="T252" i="6"/>
  <c r="AA252" i="6"/>
  <c r="W252" i="6"/>
  <c r="S252" i="6"/>
  <c r="Z252" i="6"/>
  <c r="V252" i="6"/>
  <c r="AC251" i="6"/>
  <c r="R250" i="6"/>
  <c r="G256" i="6"/>
  <c r="AQ253" i="6"/>
  <c r="H253" i="6"/>
  <c r="O253" i="6" s="1"/>
  <c r="F254" i="6"/>
  <c r="AL249" i="6"/>
  <c r="AH249" i="6"/>
  <c r="AN249" i="6"/>
  <c r="AI249" i="6"/>
  <c r="AM249" i="6"/>
  <c r="AG249" i="6"/>
  <c r="AK249" i="6"/>
  <c r="AJ249" i="6"/>
  <c r="AO249" i="6"/>
  <c r="AF249" i="6"/>
  <c r="AE249" i="6"/>
  <c r="H54" i="4"/>
  <c r="O54" i="4" s="1"/>
  <c r="V54" i="4"/>
  <c r="AA54" i="4"/>
  <c r="U54" i="4"/>
  <c r="Y54" i="4"/>
  <c r="Z54" i="4"/>
  <c r="S54" i="4"/>
  <c r="AB54" i="4"/>
  <c r="W54" i="4"/>
  <c r="K54" i="4"/>
  <c r="X54" i="4"/>
  <c r="T54" i="4"/>
  <c r="H251" i="4" l="1"/>
  <c r="O251" i="4" s="1"/>
  <c r="AQ251" i="4"/>
  <c r="G252" i="4"/>
  <c r="F252" i="4"/>
  <c r="Z250" i="4"/>
  <c r="U250" i="4"/>
  <c r="AA250" i="4"/>
  <c r="S250" i="4"/>
  <c r="V250" i="4"/>
  <c r="AB250" i="4"/>
  <c r="W250" i="4"/>
  <c r="X250" i="4"/>
  <c r="Y250" i="4"/>
  <c r="T250" i="4"/>
  <c r="K250" i="4"/>
  <c r="AC249" i="4"/>
  <c r="L249" i="4"/>
  <c r="AC54" i="4"/>
  <c r="R53" i="4"/>
  <c r="AN53" i="4" s="1"/>
  <c r="M54" i="4"/>
  <c r="AQ259" i="8"/>
  <c r="H259" i="8"/>
  <c r="O259" i="8" s="1"/>
  <c r="F260" i="8"/>
  <c r="AL255" i="8"/>
  <c r="AH255" i="8"/>
  <c r="AO255" i="8"/>
  <c r="AJ255" i="8"/>
  <c r="AE255" i="8"/>
  <c r="AI255" i="8"/>
  <c r="AN255" i="8"/>
  <c r="AG255" i="8"/>
  <c r="AK255" i="8"/>
  <c r="AM255" i="8"/>
  <c r="AF255" i="8"/>
  <c r="AC257" i="8"/>
  <c r="L257" i="8"/>
  <c r="R256" i="8"/>
  <c r="G262" i="8"/>
  <c r="AA258" i="8"/>
  <c r="W258" i="8"/>
  <c r="S258" i="8"/>
  <c r="K258" i="8"/>
  <c r="Y258" i="8"/>
  <c r="T258" i="8"/>
  <c r="V258" i="8"/>
  <c r="AB258" i="8"/>
  <c r="U258" i="8"/>
  <c r="X258" i="8"/>
  <c r="Z258" i="8"/>
  <c r="Y253" i="6"/>
  <c r="U253" i="6"/>
  <c r="K253" i="6"/>
  <c r="L253" i="6" s="1"/>
  <c r="AB253" i="6"/>
  <c r="X253" i="6"/>
  <c r="T253" i="6"/>
  <c r="AA253" i="6"/>
  <c r="W253" i="6"/>
  <c r="S253" i="6"/>
  <c r="Z253" i="6"/>
  <c r="V253" i="6"/>
  <c r="G257" i="6"/>
  <c r="AC252" i="6"/>
  <c r="R251" i="6"/>
  <c r="H254" i="6"/>
  <c r="O254" i="6" s="1"/>
  <c r="AQ254" i="6"/>
  <c r="F255" i="6"/>
  <c r="AN250" i="6"/>
  <c r="AJ250" i="6"/>
  <c r="AF250" i="6"/>
  <c r="AK250" i="6"/>
  <c r="AE250" i="6"/>
  <c r="AO250" i="6"/>
  <c r="AI250" i="6"/>
  <c r="AM250" i="6"/>
  <c r="AL250" i="6"/>
  <c r="AH250" i="6"/>
  <c r="AG250" i="6"/>
  <c r="L54" i="4"/>
  <c r="AI53" i="4" l="1"/>
  <c r="S251" i="4"/>
  <c r="Y251" i="4"/>
  <c r="T251" i="4"/>
  <c r="U251" i="4"/>
  <c r="AA251" i="4"/>
  <c r="V251" i="4"/>
  <c r="AB251" i="4"/>
  <c r="W251" i="4"/>
  <c r="K251" i="4"/>
  <c r="X251" i="4"/>
  <c r="Z251" i="4"/>
  <c r="H252" i="4"/>
  <c r="O252" i="4" s="1"/>
  <c r="AQ252" i="4"/>
  <c r="L250" i="4"/>
  <c r="AC250" i="4"/>
  <c r="G253" i="4"/>
  <c r="F253" i="4"/>
  <c r="AO53" i="4"/>
  <c r="AK53" i="4"/>
  <c r="AL53" i="4"/>
  <c r="AE53" i="4"/>
  <c r="AH53" i="4"/>
  <c r="AF53" i="4"/>
  <c r="AM53" i="4"/>
  <c r="AG53" i="4"/>
  <c r="AJ53" i="4"/>
  <c r="R257" i="8"/>
  <c r="AC258" i="8"/>
  <c r="L258" i="8"/>
  <c r="G263" i="8"/>
  <c r="AQ260" i="8"/>
  <c r="H260" i="8"/>
  <c r="O260" i="8" s="1"/>
  <c r="F261" i="8"/>
  <c r="Y259" i="8"/>
  <c r="U259" i="8"/>
  <c r="AA259" i="8"/>
  <c r="V259" i="8"/>
  <c r="AB259" i="8"/>
  <c r="T259" i="8"/>
  <c r="Z259" i="8"/>
  <c r="S259" i="8"/>
  <c r="W259" i="8"/>
  <c r="K259" i="8"/>
  <c r="X259" i="8"/>
  <c r="AN256" i="8"/>
  <c r="AJ256" i="8"/>
  <c r="AF256" i="8"/>
  <c r="AL256" i="8"/>
  <c r="AG256" i="8"/>
  <c r="AO256" i="8"/>
  <c r="AH256" i="8"/>
  <c r="AM256" i="8"/>
  <c r="AE256" i="8"/>
  <c r="AI256" i="8"/>
  <c r="AK256" i="8"/>
  <c r="Y254" i="6"/>
  <c r="U254" i="6"/>
  <c r="K254" i="6"/>
  <c r="L254" i="6" s="1"/>
  <c r="AB254" i="6"/>
  <c r="X254" i="6"/>
  <c r="T254" i="6"/>
  <c r="AA254" i="6"/>
  <c r="W254" i="6"/>
  <c r="S254" i="6"/>
  <c r="V254" i="6"/>
  <c r="Z254" i="6"/>
  <c r="AQ255" i="6"/>
  <c r="H255" i="6"/>
  <c r="O255" i="6" s="1"/>
  <c r="F256" i="6"/>
  <c r="AL251" i="6"/>
  <c r="AH251" i="6"/>
  <c r="AM251" i="6"/>
  <c r="AG251" i="6"/>
  <c r="AK251" i="6"/>
  <c r="AF251" i="6"/>
  <c r="AO251" i="6"/>
  <c r="AE251" i="6"/>
  <c r="AN251" i="6"/>
  <c r="AJ251" i="6"/>
  <c r="AI251" i="6"/>
  <c r="G258" i="6"/>
  <c r="AC253" i="6"/>
  <c r="R252" i="6"/>
  <c r="H55" i="4"/>
  <c r="O55" i="4" s="1"/>
  <c r="K55" i="4"/>
  <c r="Y55" i="4"/>
  <c r="V55" i="4"/>
  <c r="S55" i="4"/>
  <c r="AB55" i="4"/>
  <c r="Z55" i="4"/>
  <c r="W55" i="4"/>
  <c r="T55" i="4"/>
  <c r="X55" i="4"/>
  <c r="AA55" i="4"/>
  <c r="U55" i="4"/>
  <c r="AA252" i="4" l="1"/>
  <c r="V252" i="4"/>
  <c r="AB252" i="4"/>
  <c r="W252" i="4"/>
  <c r="K252" i="4"/>
  <c r="X252" i="4"/>
  <c r="S252" i="4"/>
  <c r="Y252" i="4"/>
  <c r="T252" i="4"/>
  <c r="Z252" i="4"/>
  <c r="U252" i="4"/>
  <c r="G254" i="4"/>
  <c r="F254" i="4"/>
  <c r="H253" i="4"/>
  <c r="O253" i="4" s="1"/>
  <c r="AQ253" i="4"/>
  <c r="L251" i="4"/>
  <c r="AC251" i="4"/>
  <c r="AC55" i="4"/>
  <c r="R54" i="4"/>
  <c r="AF54" i="4" s="1"/>
  <c r="M55" i="4"/>
  <c r="H261" i="8"/>
  <c r="O261" i="8" s="1"/>
  <c r="AQ261" i="8"/>
  <c r="F262" i="8"/>
  <c r="AA260" i="8"/>
  <c r="W260" i="8"/>
  <c r="S260" i="8"/>
  <c r="K260" i="8"/>
  <c r="X260" i="8"/>
  <c r="Z260" i="8"/>
  <c r="T260" i="8"/>
  <c r="Y260" i="8"/>
  <c r="AB260" i="8"/>
  <c r="U260" i="8"/>
  <c r="V260" i="8"/>
  <c r="AC259" i="8"/>
  <c r="L259" i="8"/>
  <c r="R258" i="8"/>
  <c r="G264" i="8"/>
  <c r="AL257" i="8"/>
  <c r="AH257" i="8"/>
  <c r="AN257" i="8"/>
  <c r="AI257" i="8"/>
  <c r="AM257" i="8"/>
  <c r="AF257" i="8"/>
  <c r="AK257" i="8"/>
  <c r="AE257" i="8"/>
  <c r="AO257" i="8"/>
  <c r="AG257" i="8"/>
  <c r="AJ257" i="8"/>
  <c r="Y255" i="6"/>
  <c r="U255" i="6"/>
  <c r="K255" i="6"/>
  <c r="L255" i="6" s="1"/>
  <c r="AB255" i="6"/>
  <c r="X255" i="6"/>
  <c r="T255" i="6"/>
  <c r="AA255" i="6"/>
  <c r="W255" i="6"/>
  <c r="S255" i="6"/>
  <c r="V255" i="6"/>
  <c r="Z255" i="6"/>
  <c r="G259" i="6"/>
  <c r="AQ256" i="6"/>
  <c r="H256" i="6"/>
  <c r="O256" i="6" s="1"/>
  <c r="F257" i="6"/>
  <c r="AC254" i="6"/>
  <c r="R253" i="6"/>
  <c r="AN252" i="6"/>
  <c r="AJ252" i="6"/>
  <c r="AF252" i="6"/>
  <c r="AO252" i="6"/>
  <c r="AI252" i="6"/>
  <c r="AM252" i="6"/>
  <c r="AH252" i="6"/>
  <c r="AG252" i="6"/>
  <c r="AE252" i="6"/>
  <c r="AL252" i="6"/>
  <c r="AK252" i="6"/>
  <c r="L55" i="4"/>
  <c r="G255" i="4" l="1"/>
  <c r="F255" i="4"/>
  <c r="AB253" i="4"/>
  <c r="W253" i="4"/>
  <c r="K253" i="4"/>
  <c r="X253" i="4"/>
  <c r="S253" i="4"/>
  <c r="U253" i="4"/>
  <c r="AA253" i="4"/>
  <c r="V253" i="4"/>
  <c r="Y253" i="4"/>
  <c r="T253" i="4"/>
  <c r="Z253" i="4"/>
  <c r="AQ254" i="4"/>
  <c r="H254" i="4"/>
  <c r="O254" i="4" s="1"/>
  <c r="L252" i="4"/>
  <c r="AC252" i="4"/>
  <c r="AE54" i="4"/>
  <c r="AK54" i="4"/>
  <c r="AG54" i="4"/>
  <c r="AN54" i="4"/>
  <c r="AM54" i="4"/>
  <c r="AH54" i="4"/>
  <c r="AL54" i="4"/>
  <c r="AJ54" i="4"/>
  <c r="AO54" i="4"/>
  <c r="AI54" i="4"/>
  <c r="H262" i="8"/>
  <c r="O262" i="8" s="1"/>
  <c r="AQ262" i="8"/>
  <c r="F263" i="8"/>
  <c r="G265" i="8"/>
  <c r="AC260" i="8"/>
  <c r="R259" i="8"/>
  <c r="L260" i="8"/>
  <c r="AN258" i="8"/>
  <c r="AJ258" i="8"/>
  <c r="AF258" i="8"/>
  <c r="AK258" i="8"/>
  <c r="AE258" i="8"/>
  <c r="AL258" i="8"/>
  <c r="AI258" i="8"/>
  <c r="AM258" i="8"/>
  <c r="AG258" i="8"/>
  <c r="AO258" i="8"/>
  <c r="AH258" i="8"/>
  <c r="Z261" i="8"/>
  <c r="V261" i="8"/>
  <c r="X261" i="8"/>
  <c r="S261" i="8"/>
  <c r="W261" i="8"/>
  <c r="AB261" i="8"/>
  <c r="T261" i="8"/>
  <c r="AA261" i="8"/>
  <c r="U261" i="8"/>
  <c r="Y261" i="8"/>
  <c r="K261" i="8"/>
  <c r="Y256" i="6"/>
  <c r="U256" i="6"/>
  <c r="K256" i="6"/>
  <c r="L256" i="6" s="1"/>
  <c r="AB256" i="6"/>
  <c r="X256" i="6"/>
  <c r="T256" i="6"/>
  <c r="AA256" i="6"/>
  <c r="W256" i="6"/>
  <c r="S256" i="6"/>
  <c r="Z256" i="6"/>
  <c r="V256" i="6"/>
  <c r="AL253" i="6"/>
  <c r="AH253" i="6"/>
  <c r="AK253" i="6"/>
  <c r="AF253" i="6"/>
  <c r="AO253" i="6"/>
  <c r="AJ253" i="6"/>
  <c r="AE253" i="6"/>
  <c r="AI253" i="6"/>
  <c r="AG253" i="6"/>
  <c r="AN253" i="6"/>
  <c r="AM253" i="6"/>
  <c r="G260" i="6"/>
  <c r="AC255" i="6"/>
  <c r="R254" i="6"/>
  <c r="AQ257" i="6"/>
  <c r="H257" i="6"/>
  <c r="O257" i="6" s="1"/>
  <c r="F258" i="6"/>
  <c r="H56" i="4"/>
  <c r="O56" i="4" s="1"/>
  <c r="X56" i="4"/>
  <c r="Y56" i="4"/>
  <c r="V56" i="4"/>
  <c r="S56" i="4"/>
  <c r="T56" i="4"/>
  <c r="Z56" i="4"/>
  <c r="AB56" i="4"/>
  <c r="U56" i="4"/>
  <c r="W56" i="4"/>
  <c r="K56" i="4"/>
  <c r="AA56" i="4"/>
  <c r="K254" i="4" l="1"/>
  <c r="X254" i="4"/>
  <c r="S254" i="4"/>
  <c r="V254" i="4"/>
  <c r="AB254" i="4"/>
  <c r="Y254" i="4"/>
  <c r="T254" i="4"/>
  <c r="W254" i="4"/>
  <c r="Z254" i="4"/>
  <c r="U254" i="4"/>
  <c r="AA254" i="4"/>
  <c r="H255" i="4"/>
  <c r="O255" i="4" s="1"/>
  <c r="AQ255" i="4"/>
  <c r="L253" i="4"/>
  <c r="AC253" i="4"/>
  <c r="G256" i="4"/>
  <c r="F256" i="4"/>
  <c r="AC56" i="4"/>
  <c r="R55" i="4"/>
  <c r="AO55" i="4" s="1"/>
  <c r="M56" i="4"/>
  <c r="AL259" i="8"/>
  <c r="AH259" i="8"/>
  <c r="AM259" i="8"/>
  <c r="AG259" i="8"/>
  <c r="AJ259" i="8"/>
  <c r="AO259" i="8"/>
  <c r="AI259" i="8"/>
  <c r="AK259" i="8"/>
  <c r="AE259" i="8"/>
  <c r="AN259" i="8"/>
  <c r="AF259" i="8"/>
  <c r="H263" i="8"/>
  <c r="O263" i="8" s="1"/>
  <c r="AQ263" i="8"/>
  <c r="F264" i="8"/>
  <c r="G266" i="8"/>
  <c r="AC261" i="8"/>
  <c r="L261" i="8"/>
  <c r="R260" i="8"/>
  <c r="AB262" i="8"/>
  <c r="X262" i="8"/>
  <c r="T262" i="8"/>
  <c r="Z262" i="8"/>
  <c r="U262" i="8"/>
  <c r="K262" i="8"/>
  <c r="V262" i="8"/>
  <c r="AA262" i="8"/>
  <c r="Y262" i="8"/>
  <c r="S262" i="8"/>
  <c r="W262" i="8"/>
  <c r="Y257" i="6"/>
  <c r="U257" i="6"/>
  <c r="K257" i="6"/>
  <c r="L257" i="6" s="1"/>
  <c r="AB257" i="6"/>
  <c r="X257" i="6"/>
  <c r="T257" i="6"/>
  <c r="AA257" i="6"/>
  <c r="W257" i="6"/>
  <c r="S257" i="6"/>
  <c r="Z257" i="6"/>
  <c r="V257" i="6"/>
  <c r="G261" i="6"/>
  <c r="R255" i="6"/>
  <c r="AC256" i="6"/>
  <c r="AN254" i="6"/>
  <c r="AJ254" i="6"/>
  <c r="AF254" i="6"/>
  <c r="AM254" i="6"/>
  <c r="AH254" i="6"/>
  <c r="AL254" i="6"/>
  <c r="AG254" i="6"/>
  <c r="AK254" i="6"/>
  <c r="AI254" i="6"/>
  <c r="AO254" i="6"/>
  <c r="AE254" i="6"/>
  <c r="H258" i="6"/>
  <c r="O258" i="6" s="1"/>
  <c r="AQ258" i="6"/>
  <c r="F259" i="6"/>
  <c r="L56" i="4"/>
  <c r="G257" i="4" l="1"/>
  <c r="F257" i="4"/>
  <c r="AA255" i="4"/>
  <c r="V255" i="4"/>
  <c r="AB255" i="4"/>
  <c r="S255" i="4"/>
  <c r="Y255" i="4"/>
  <c r="T255" i="4"/>
  <c r="W255" i="4"/>
  <c r="K255" i="4"/>
  <c r="X255" i="4"/>
  <c r="Z255" i="4"/>
  <c r="U255" i="4"/>
  <c r="AQ256" i="4"/>
  <c r="H256" i="4"/>
  <c r="O256" i="4" s="1"/>
  <c r="AC254" i="4"/>
  <c r="L254" i="4"/>
  <c r="AM55" i="4"/>
  <c r="AF55" i="4"/>
  <c r="AL55" i="4"/>
  <c r="AG55" i="4"/>
  <c r="AK55" i="4"/>
  <c r="AN55" i="4"/>
  <c r="AE55" i="4"/>
  <c r="AI55" i="4"/>
  <c r="AH55" i="4"/>
  <c r="AJ55" i="4"/>
  <c r="G267" i="8"/>
  <c r="Z263" i="8"/>
  <c r="V263" i="8"/>
  <c r="AB263" i="8"/>
  <c r="W263" i="8"/>
  <c r="AA263" i="8"/>
  <c r="T263" i="8"/>
  <c r="Y263" i="8"/>
  <c r="X263" i="8"/>
  <c r="K263" i="8"/>
  <c r="S263" i="8"/>
  <c r="U263" i="8"/>
  <c r="AQ264" i="8"/>
  <c r="H264" i="8"/>
  <c r="O264" i="8" s="1"/>
  <c r="F265" i="8"/>
  <c r="AN260" i="8"/>
  <c r="AJ260" i="8"/>
  <c r="AF260" i="8"/>
  <c r="AO260" i="8"/>
  <c r="AI260" i="8"/>
  <c r="AH260" i="8"/>
  <c r="AM260" i="8"/>
  <c r="AG260" i="8"/>
  <c r="AK260" i="8"/>
  <c r="AL260" i="8"/>
  <c r="AE260" i="8"/>
  <c r="L262" i="8"/>
  <c r="R261" i="8"/>
  <c r="AC262" i="8"/>
  <c r="Y258" i="6"/>
  <c r="U258" i="6"/>
  <c r="K258" i="6"/>
  <c r="L258" i="6" s="1"/>
  <c r="AB258" i="6"/>
  <c r="X258" i="6"/>
  <c r="T258" i="6"/>
  <c r="AA258" i="6"/>
  <c r="W258" i="6"/>
  <c r="S258" i="6"/>
  <c r="V258" i="6"/>
  <c r="Z258" i="6"/>
  <c r="AL255" i="6"/>
  <c r="AH255" i="6"/>
  <c r="AO255" i="6"/>
  <c r="AJ255" i="6"/>
  <c r="AE255" i="6"/>
  <c r="AN255" i="6"/>
  <c r="AI255" i="6"/>
  <c r="AM255" i="6"/>
  <c r="AK255" i="6"/>
  <c r="AG255" i="6"/>
  <c r="AF255" i="6"/>
  <c r="H259" i="6"/>
  <c r="O259" i="6" s="1"/>
  <c r="AQ259" i="6"/>
  <c r="F260" i="6"/>
  <c r="R256" i="6"/>
  <c r="AC257" i="6"/>
  <c r="G262" i="6"/>
  <c r="H57" i="4"/>
  <c r="O57" i="4" s="1"/>
  <c r="U57" i="4"/>
  <c r="Y57" i="4"/>
  <c r="Z57" i="4"/>
  <c r="K57" i="4"/>
  <c r="AA57" i="4"/>
  <c r="S57" i="4"/>
  <c r="T57" i="4"/>
  <c r="W57" i="4"/>
  <c r="AB57" i="4"/>
  <c r="V57" i="4"/>
  <c r="X57" i="4"/>
  <c r="W256" i="4" l="1"/>
  <c r="Y256" i="4"/>
  <c r="X256" i="4"/>
  <c r="S256" i="4"/>
  <c r="U256" i="4"/>
  <c r="T256" i="4"/>
  <c r="AA256" i="4"/>
  <c r="V256" i="4"/>
  <c r="AB256" i="4"/>
  <c r="Z256" i="4"/>
  <c r="K256" i="4"/>
  <c r="L255" i="4"/>
  <c r="AC255" i="4"/>
  <c r="H257" i="4"/>
  <c r="O257" i="4" s="1"/>
  <c r="AQ257" i="4"/>
  <c r="G258" i="4"/>
  <c r="F258" i="4"/>
  <c r="AC57" i="4"/>
  <c r="R56" i="4"/>
  <c r="AO56" i="4" s="1"/>
  <c r="M57" i="4"/>
  <c r="L263" i="8"/>
  <c r="R262" i="8"/>
  <c r="AC263" i="8"/>
  <c r="H265" i="8"/>
  <c r="O265" i="8" s="1"/>
  <c r="AQ265" i="8"/>
  <c r="F266" i="8"/>
  <c r="AB264" i="8"/>
  <c r="X264" i="8"/>
  <c r="T264" i="8"/>
  <c r="Y264" i="8"/>
  <c r="S264" i="8"/>
  <c r="Z264" i="8"/>
  <c r="W264" i="8"/>
  <c r="K264" i="8"/>
  <c r="V264" i="8"/>
  <c r="AA264" i="8"/>
  <c r="U264" i="8"/>
  <c r="AM261" i="8"/>
  <c r="AI261" i="8"/>
  <c r="AE261" i="8"/>
  <c r="AO261" i="8"/>
  <c r="AJ261" i="8"/>
  <c r="AL261" i="8"/>
  <c r="AF261" i="8"/>
  <c r="AN261" i="8"/>
  <c r="AK261" i="8"/>
  <c r="AG261" i="8"/>
  <c r="AH261" i="8"/>
  <c r="G268" i="8"/>
  <c r="Y259" i="6"/>
  <c r="U259" i="6"/>
  <c r="K259" i="6"/>
  <c r="L259" i="6" s="1"/>
  <c r="AB259" i="6"/>
  <c r="X259" i="6"/>
  <c r="T259" i="6"/>
  <c r="AA259" i="6"/>
  <c r="W259" i="6"/>
  <c r="S259" i="6"/>
  <c r="V259" i="6"/>
  <c r="Z259" i="6"/>
  <c r="AN256" i="6"/>
  <c r="AJ256" i="6"/>
  <c r="AF256" i="6"/>
  <c r="AL256" i="6"/>
  <c r="AG256" i="6"/>
  <c r="AK256" i="6"/>
  <c r="AE256" i="6"/>
  <c r="AO256" i="6"/>
  <c r="AM256" i="6"/>
  <c r="AI256" i="6"/>
  <c r="AH256" i="6"/>
  <c r="G263" i="6"/>
  <c r="H260" i="6"/>
  <c r="O260" i="6" s="1"/>
  <c r="AQ260" i="6"/>
  <c r="F261" i="6"/>
  <c r="R257" i="6"/>
  <c r="AC258" i="6"/>
  <c r="L57" i="4"/>
  <c r="L256" i="4" l="1"/>
  <c r="AC256" i="4"/>
  <c r="G259" i="4"/>
  <c r="F259" i="4"/>
  <c r="S257" i="4"/>
  <c r="U257" i="4"/>
  <c r="T257" i="4"/>
  <c r="AA257" i="4"/>
  <c r="V257" i="4"/>
  <c r="Z257" i="4"/>
  <c r="K257" i="4"/>
  <c r="W257" i="4"/>
  <c r="Y257" i="4"/>
  <c r="X257" i="4"/>
  <c r="AB257" i="4"/>
  <c r="AQ258" i="4"/>
  <c r="H258" i="4"/>
  <c r="O258" i="4" s="1"/>
  <c r="AN56" i="4"/>
  <c r="AM56" i="4"/>
  <c r="AF56" i="4"/>
  <c r="AK56" i="4"/>
  <c r="AE56" i="4"/>
  <c r="AI56" i="4"/>
  <c r="AH56" i="4"/>
  <c r="AJ56" i="4"/>
  <c r="AG56" i="4"/>
  <c r="AL56" i="4"/>
  <c r="Z265" i="8"/>
  <c r="V265" i="8"/>
  <c r="AA265" i="8"/>
  <c r="U265" i="8"/>
  <c r="X265" i="8"/>
  <c r="W265" i="8"/>
  <c r="T265" i="8"/>
  <c r="Y265" i="8"/>
  <c r="K265" i="8"/>
  <c r="AB265" i="8"/>
  <c r="S265" i="8"/>
  <c r="G269" i="8"/>
  <c r="L264" i="8"/>
  <c r="R263" i="8"/>
  <c r="AC264" i="8"/>
  <c r="AQ266" i="8"/>
  <c r="H266" i="8"/>
  <c r="O266" i="8" s="1"/>
  <c r="F267" i="8"/>
  <c r="AO262" i="8"/>
  <c r="AK262" i="8"/>
  <c r="AG262" i="8"/>
  <c r="AL262" i="8"/>
  <c r="AF262" i="8"/>
  <c r="AJ262" i="8"/>
  <c r="AM262" i="8"/>
  <c r="AI262" i="8"/>
  <c r="AN262" i="8"/>
  <c r="AE262" i="8"/>
  <c r="AH262" i="8"/>
  <c r="AB260" i="6"/>
  <c r="AA260" i="6"/>
  <c r="Y260" i="6"/>
  <c r="Z260" i="6"/>
  <c r="U260" i="6"/>
  <c r="K260" i="6"/>
  <c r="L260" i="6" s="1"/>
  <c r="X260" i="6"/>
  <c r="T260" i="6"/>
  <c r="W260" i="6"/>
  <c r="S260" i="6"/>
  <c r="V260" i="6"/>
  <c r="G264" i="6"/>
  <c r="H261" i="6"/>
  <c r="O261" i="6" s="1"/>
  <c r="AQ261" i="6"/>
  <c r="F262" i="6"/>
  <c r="R258" i="6"/>
  <c r="AC259" i="6"/>
  <c r="AO257" i="6"/>
  <c r="AK257" i="6"/>
  <c r="AG257" i="6"/>
  <c r="AJ257" i="6"/>
  <c r="AE257" i="6"/>
  <c r="AI257" i="6"/>
  <c r="AN257" i="6"/>
  <c r="AH257" i="6"/>
  <c r="AM257" i="6"/>
  <c r="AL257" i="6"/>
  <c r="AF257" i="6"/>
  <c r="H58" i="4"/>
  <c r="O58" i="4" s="1"/>
  <c r="AB58" i="4"/>
  <c r="K58" i="4"/>
  <c r="S58" i="4"/>
  <c r="W58" i="4"/>
  <c r="U58" i="4"/>
  <c r="Z58" i="4"/>
  <c r="Y58" i="4"/>
  <c r="V58" i="4"/>
  <c r="AA58" i="4"/>
  <c r="X58" i="4"/>
  <c r="T58" i="4"/>
  <c r="L257" i="4" l="1"/>
  <c r="AC257" i="4"/>
  <c r="G260" i="4"/>
  <c r="F260" i="4"/>
  <c r="H259" i="4"/>
  <c r="O259" i="4" s="1"/>
  <c r="AQ259" i="4"/>
  <c r="S258" i="4"/>
  <c r="U258" i="4"/>
  <c r="T258" i="4"/>
  <c r="Z258" i="4"/>
  <c r="K258" i="4"/>
  <c r="Y258" i="4"/>
  <c r="X258" i="4"/>
  <c r="AA258" i="4"/>
  <c r="V258" i="4"/>
  <c r="AB258" i="4"/>
  <c r="W258" i="4"/>
  <c r="AC58" i="4"/>
  <c r="R57" i="4"/>
  <c r="AG57" i="4" s="1"/>
  <c r="M58" i="4"/>
  <c r="H267" i="8"/>
  <c r="O267" i="8" s="1"/>
  <c r="AQ267" i="8"/>
  <c r="F268" i="8"/>
  <c r="AM263" i="8"/>
  <c r="AI263" i="8"/>
  <c r="AE263" i="8"/>
  <c r="AN263" i="8"/>
  <c r="AH263" i="8"/>
  <c r="AJ263" i="8"/>
  <c r="AK263" i="8"/>
  <c r="AG263" i="8"/>
  <c r="AL263" i="8"/>
  <c r="AO263" i="8"/>
  <c r="AF263" i="8"/>
  <c r="AB266" i="8"/>
  <c r="X266" i="8"/>
  <c r="T266" i="8"/>
  <c r="W266" i="8"/>
  <c r="V266" i="8"/>
  <c r="K266" i="8"/>
  <c r="U266" i="8"/>
  <c r="AA266" i="8"/>
  <c r="S266" i="8"/>
  <c r="Y266" i="8"/>
  <c r="Z266" i="8"/>
  <c r="G270" i="8"/>
  <c r="L265" i="8"/>
  <c r="R264" i="8"/>
  <c r="AC265" i="8"/>
  <c r="AB261" i="6"/>
  <c r="X261" i="6"/>
  <c r="T261" i="6"/>
  <c r="AA261" i="6"/>
  <c r="W261" i="6"/>
  <c r="S261" i="6"/>
  <c r="Y261" i="6"/>
  <c r="U261" i="6"/>
  <c r="K261" i="6"/>
  <c r="L261" i="6" s="1"/>
  <c r="Z261" i="6"/>
  <c r="V261" i="6"/>
  <c r="R259" i="6"/>
  <c r="AC260" i="6"/>
  <c r="AM258" i="6"/>
  <c r="AI258" i="6"/>
  <c r="AE258" i="6"/>
  <c r="AL258" i="6"/>
  <c r="AG258" i="6"/>
  <c r="AO258" i="6"/>
  <c r="AH258" i="6"/>
  <c r="AN258" i="6"/>
  <c r="AF258" i="6"/>
  <c r="AK258" i="6"/>
  <c r="AJ258" i="6"/>
  <c r="H262" i="6"/>
  <c r="O262" i="6" s="1"/>
  <c r="AQ262" i="6"/>
  <c r="F263" i="6"/>
  <c r="G265" i="6"/>
  <c r="L58" i="4"/>
  <c r="L258" i="4" l="1"/>
  <c r="AC258" i="4"/>
  <c r="G261" i="4"/>
  <c r="F261" i="4"/>
  <c r="AQ260" i="4"/>
  <c r="H260" i="4"/>
  <c r="O260" i="4" s="1"/>
  <c r="S259" i="4"/>
  <c r="U259" i="4"/>
  <c r="T259" i="4"/>
  <c r="Z259" i="4"/>
  <c r="K259" i="4"/>
  <c r="AA259" i="4"/>
  <c r="V259" i="4"/>
  <c r="AB259" i="4"/>
  <c r="W259" i="4"/>
  <c r="Y259" i="4"/>
  <c r="X259" i="4"/>
  <c r="AN57" i="4"/>
  <c r="AO57" i="4"/>
  <c r="AE57" i="4"/>
  <c r="AK57" i="4"/>
  <c r="AL57" i="4"/>
  <c r="AJ57" i="4"/>
  <c r="AH57" i="4"/>
  <c r="AM57" i="4"/>
  <c r="AI57" i="4"/>
  <c r="AF57" i="4"/>
  <c r="L266" i="8"/>
  <c r="R265" i="8"/>
  <c r="AC266" i="8"/>
  <c r="G271" i="8"/>
  <c r="H268" i="8"/>
  <c r="O268" i="8" s="1"/>
  <c r="AQ268" i="8"/>
  <c r="F269" i="8"/>
  <c r="AO264" i="8"/>
  <c r="AK264" i="8"/>
  <c r="AG264" i="8"/>
  <c r="AJ264" i="8"/>
  <c r="AE264" i="8"/>
  <c r="AN264" i="8"/>
  <c r="AH264" i="8"/>
  <c r="AI264" i="8"/>
  <c r="AF264" i="8"/>
  <c r="AL264" i="8"/>
  <c r="AM264" i="8"/>
  <c r="Z267" i="8"/>
  <c r="V267" i="8"/>
  <c r="Y267" i="8"/>
  <c r="T267" i="8"/>
  <c r="K267" i="8"/>
  <c r="X267" i="8"/>
  <c r="W267" i="8"/>
  <c r="AB267" i="8"/>
  <c r="U267" i="8"/>
  <c r="AA267" i="8"/>
  <c r="S267" i="8"/>
  <c r="AB262" i="6"/>
  <c r="X262" i="6"/>
  <c r="T262" i="6"/>
  <c r="AA262" i="6"/>
  <c r="W262" i="6"/>
  <c r="S262" i="6"/>
  <c r="Y262" i="6"/>
  <c r="U262" i="6"/>
  <c r="K262" i="6"/>
  <c r="L262" i="6" s="1"/>
  <c r="Z262" i="6"/>
  <c r="V262" i="6"/>
  <c r="AQ263" i="6"/>
  <c r="H263" i="6"/>
  <c r="O263" i="6" s="1"/>
  <c r="F264" i="6"/>
  <c r="R260" i="6"/>
  <c r="AC261" i="6"/>
  <c r="G266" i="6"/>
  <c r="AO259" i="6"/>
  <c r="AK259" i="6"/>
  <c r="AG259" i="6"/>
  <c r="AN259" i="6"/>
  <c r="AI259" i="6"/>
  <c r="AM259" i="6"/>
  <c r="AF259" i="6"/>
  <c r="AL259" i="6"/>
  <c r="AE259" i="6"/>
  <c r="AJ259" i="6"/>
  <c r="AH259" i="6"/>
  <c r="H59" i="4"/>
  <c r="O59" i="4" s="1"/>
  <c r="Y59" i="4"/>
  <c r="Z59" i="4"/>
  <c r="W59" i="4"/>
  <c r="AA59" i="4"/>
  <c r="V59" i="4"/>
  <c r="S59" i="4"/>
  <c r="X59" i="4"/>
  <c r="T59" i="4"/>
  <c r="K59" i="4"/>
  <c r="AB59" i="4"/>
  <c r="U59" i="4"/>
  <c r="G262" i="4" l="1"/>
  <c r="F262" i="4"/>
  <c r="H261" i="4"/>
  <c r="O261" i="4" s="1"/>
  <c r="AQ261" i="4"/>
  <c r="L259" i="4"/>
  <c r="AC259" i="4"/>
  <c r="X260" i="4"/>
  <c r="S260" i="4"/>
  <c r="Y260" i="4"/>
  <c r="T260" i="4"/>
  <c r="AA260" i="4"/>
  <c r="U260" i="4"/>
  <c r="K260" i="4"/>
  <c r="AB260" i="4"/>
  <c r="V260" i="4"/>
  <c r="Z260" i="4"/>
  <c r="W260" i="4"/>
  <c r="AC59" i="4"/>
  <c r="R58" i="4"/>
  <c r="AI58" i="4" s="1"/>
  <c r="M59" i="4"/>
  <c r="R266" i="8"/>
  <c r="AC267" i="8"/>
  <c r="L267" i="8"/>
  <c r="H269" i="8"/>
  <c r="O269" i="8" s="1"/>
  <c r="AQ269" i="8"/>
  <c r="F270" i="8"/>
  <c r="AB268" i="8"/>
  <c r="X268" i="8"/>
  <c r="T268" i="8"/>
  <c r="Z268" i="8"/>
  <c r="U268" i="8"/>
  <c r="K268" i="8"/>
  <c r="AA268" i="8"/>
  <c r="V268" i="8"/>
  <c r="Y268" i="8"/>
  <c r="W268" i="8"/>
  <c r="S268" i="8"/>
  <c r="AM265" i="8"/>
  <c r="AI265" i="8"/>
  <c r="AE265" i="8"/>
  <c r="AL265" i="8"/>
  <c r="AG265" i="8"/>
  <c r="AN265" i="8"/>
  <c r="AF265" i="8"/>
  <c r="AH265" i="8"/>
  <c r="AO265" i="8"/>
  <c r="AJ265" i="8"/>
  <c r="AK265" i="8"/>
  <c r="G272" i="8"/>
  <c r="AB263" i="6"/>
  <c r="X263" i="6"/>
  <c r="T263" i="6"/>
  <c r="AA263" i="6"/>
  <c r="W263" i="6"/>
  <c r="S263" i="6"/>
  <c r="Y263" i="6"/>
  <c r="U263" i="6"/>
  <c r="K263" i="6"/>
  <c r="L263" i="6" s="1"/>
  <c r="V263" i="6"/>
  <c r="Z263" i="6"/>
  <c r="AM260" i="6"/>
  <c r="AI260" i="6"/>
  <c r="AE260" i="6"/>
  <c r="AK260" i="6"/>
  <c r="AF260" i="6"/>
  <c r="AL260" i="6"/>
  <c r="AJ260" i="6"/>
  <c r="AH260" i="6"/>
  <c r="AG260" i="6"/>
  <c r="AO260" i="6"/>
  <c r="AN260" i="6"/>
  <c r="R261" i="6"/>
  <c r="AC262" i="6"/>
  <c r="G267" i="6"/>
  <c r="H264" i="6"/>
  <c r="O264" i="6" s="1"/>
  <c r="AQ264" i="6"/>
  <c r="F265" i="6"/>
  <c r="L59" i="4"/>
  <c r="AQ262" i="4" l="1"/>
  <c r="H262" i="4"/>
  <c r="O262" i="4" s="1"/>
  <c r="Z261" i="4"/>
  <c r="K261" i="4"/>
  <c r="T261" i="4"/>
  <c r="V261" i="4"/>
  <c r="AA261" i="4"/>
  <c r="X261" i="4"/>
  <c r="W261" i="4"/>
  <c r="Y261" i="4"/>
  <c r="AB261" i="4"/>
  <c r="U261" i="4"/>
  <c r="S261" i="4"/>
  <c r="AC260" i="4"/>
  <c r="L260" i="4"/>
  <c r="G263" i="4"/>
  <c r="F263" i="4"/>
  <c r="AJ58" i="4"/>
  <c r="AL58" i="4"/>
  <c r="AN58" i="4"/>
  <c r="AO58" i="4"/>
  <c r="AK58" i="4"/>
  <c r="AM58" i="4"/>
  <c r="AG58" i="4"/>
  <c r="AE58" i="4"/>
  <c r="AH58" i="4"/>
  <c r="AF58" i="4"/>
  <c r="L268" i="8"/>
  <c r="R267" i="8"/>
  <c r="AC268" i="8"/>
  <c r="Z269" i="8"/>
  <c r="V269" i="8"/>
  <c r="AB269" i="8"/>
  <c r="W269" i="8"/>
  <c r="X269" i="8"/>
  <c r="S269" i="8"/>
  <c r="T269" i="8"/>
  <c r="AA269" i="8"/>
  <c r="Y269" i="8"/>
  <c r="K269" i="8"/>
  <c r="U269" i="8"/>
  <c r="G273" i="8"/>
  <c r="AQ270" i="8"/>
  <c r="H270" i="8"/>
  <c r="O270" i="8" s="1"/>
  <c r="F271" i="8"/>
  <c r="AO266" i="8"/>
  <c r="AK266" i="8"/>
  <c r="AG266" i="8"/>
  <c r="AN266" i="8"/>
  <c r="AI266" i="8"/>
  <c r="AL266" i="8"/>
  <c r="AE266" i="8"/>
  <c r="AF266" i="8"/>
  <c r="AM266" i="8"/>
  <c r="AH266" i="8"/>
  <c r="AJ266" i="8"/>
  <c r="AB264" i="6"/>
  <c r="X264" i="6"/>
  <c r="T264" i="6"/>
  <c r="AA264" i="6"/>
  <c r="W264" i="6"/>
  <c r="S264" i="6"/>
  <c r="Y264" i="6"/>
  <c r="U264" i="6"/>
  <c r="K264" i="6"/>
  <c r="L264" i="6" s="1"/>
  <c r="Z264" i="6"/>
  <c r="V264" i="6"/>
  <c r="G268" i="6"/>
  <c r="AO261" i="6"/>
  <c r="AK261" i="6"/>
  <c r="AG261" i="6"/>
  <c r="AN261" i="6"/>
  <c r="AI261" i="6"/>
  <c r="AM261" i="6"/>
  <c r="AH261" i="6"/>
  <c r="AL261" i="6"/>
  <c r="AJ261" i="6"/>
  <c r="AF261" i="6"/>
  <c r="AE261" i="6"/>
  <c r="R262" i="6"/>
  <c r="AC263" i="6"/>
  <c r="AQ265" i="6"/>
  <c r="H265" i="6"/>
  <c r="O265" i="6" s="1"/>
  <c r="F266" i="6"/>
  <c r="H60" i="4"/>
  <c r="O60" i="4" s="1"/>
  <c r="AA60" i="4"/>
  <c r="Z60" i="4"/>
  <c r="U60" i="4"/>
  <c r="S60" i="4"/>
  <c r="AB60" i="4"/>
  <c r="T60" i="4"/>
  <c r="W60" i="4"/>
  <c r="K60" i="4"/>
  <c r="X60" i="4"/>
  <c r="Y60" i="4"/>
  <c r="V60" i="4"/>
  <c r="G264" i="4" l="1"/>
  <c r="F264" i="4"/>
  <c r="AC261" i="4"/>
  <c r="L261" i="4"/>
  <c r="U262" i="4"/>
  <c r="S262" i="4"/>
  <c r="V262" i="4"/>
  <c r="Z262" i="4"/>
  <c r="Y262" i="4"/>
  <c r="AB262" i="4"/>
  <c r="W262" i="4"/>
  <c r="AA262" i="4"/>
  <c r="X262" i="4"/>
  <c r="K262" i="4"/>
  <c r="T262" i="4"/>
  <c r="H263" i="4"/>
  <c r="O263" i="4" s="1"/>
  <c r="AQ263" i="4"/>
  <c r="AC60" i="4"/>
  <c r="R59" i="4"/>
  <c r="AM59" i="4" s="1"/>
  <c r="M60" i="4"/>
  <c r="H271" i="8"/>
  <c r="O271" i="8" s="1"/>
  <c r="AQ271" i="8"/>
  <c r="F272" i="8"/>
  <c r="G274" i="8"/>
  <c r="AB270" i="8"/>
  <c r="X270" i="8"/>
  <c r="T270" i="8"/>
  <c r="Y270" i="8"/>
  <c r="S270" i="8"/>
  <c r="Z270" i="8"/>
  <c r="U270" i="8"/>
  <c r="K270" i="8"/>
  <c r="V270" i="8"/>
  <c r="AA270" i="8"/>
  <c r="W270" i="8"/>
  <c r="AM267" i="8"/>
  <c r="AI267" i="8"/>
  <c r="AE267" i="8"/>
  <c r="AK267" i="8"/>
  <c r="AF267" i="8"/>
  <c r="AN267" i="8"/>
  <c r="AG267" i="8"/>
  <c r="AL267" i="8"/>
  <c r="AJ267" i="8"/>
  <c r="AH267" i="8"/>
  <c r="AO267" i="8"/>
  <c r="AC269" i="8"/>
  <c r="R268" i="8"/>
  <c r="L269" i="8"/>
  <c r="AB265" i="6"/>
  <c r="X265" i="6"/>
  <c r="T265" i="6"/>
  <c r="AA265" i="6"/>
  <c r="W265" i="6"/>
  <c r="S265" i="6"/>
  <c r="Y265" i="6"/>
  <c r="U265" i="6"/>
  <c r="K265" i="6"/>
  <c r="L265" i="6" s="1"/>
  <c r="Z265" i="6"/>
  <c r="V265" i="6"/>
  <c r="AM262" i="6"/>
  <c r="AI262" i="6"/>
  <c r="AE262" i="6"/>
  <c r="AK262" i="6"/>
  <c r="AF262" i="6"/>
  <c r="AO262" i="6"/>
  <c r="AJ262" i="6"/>
  <c r="AN262" i="6"/>
  <c r="AL262" i="6"/>
  <c r="AH262" i="6"/>
  <c r="AG262" i="6"/>
  <c r="AC264" i="6"/>
  <c r="R263" i="6"/>
  <c r="H266" i="6"/>
  <c r="O266" i="6" s="1"/>
  <c r="AQ266" i="6"/>
  <c r="F267" i="6"/>
  <c r="G269" i="6"/>
  <c r="L60" i="4"/>
  <c r="V263" i="4" l="1"/>
  <c r="S263" i="4"/>
  <c r="AA263" i="4"/>
  <c r="Y263" i="4"/>
  <c r="AB263" i="4"/>
  <c r="U263" i="4"/>
  <c r="Z263" i="4"/>
  <c r="X263" i="4"/>
  <c r="K263" i="4"/>
  <c r="T263" i="4"/>
  <c r="W263" i="4"/>
  <c r="AC262" i="4"/>
  <c r="L262" i="4"/>
  <c r="AQ264" i="4"/>
  <c r="H264" i="4"/>
  <c r="O264" i="4" s="1"/>
  <c r="G265" i="4"/>
  <c r="F265" i="4"/>
  <c r="AE59" i="4"/>
  <c r="AO59" i="4"/>
  <c r="AK59" i="4"/>
  <c r="AH59" i="4"/>
  <c r="AL59" i="4"/>
  <c r="AI59" i="4"/>
  <c r="AF59" i="4"/>
  <c r="AN59" i="4"/>
  <c r="AJ59" i="4"/>
  <c r="AG59" i="4"/>
  <c r="AQ272" i="8"/>
  <c r="H272" i="8"/>
  <c r="O272" i="8" s="1"/>
  <c r="F273" i="8"/>
  <c r="AO268" i="8"/>
  <c r="AK268" i="8"/>
  <c r="AG268" i="8"/>
  <c r="AL268" i="8"/>
  <c r="AF268" i="8"/>
  <c r="AM268" i="8"/>
  <c r="AH268" i="8"/>
  <c r="AN268" i="8"/>
  <c r="AJ268" i="8"/>
  <c r="AI268" i="8"/>
  <c r="AE268" i="8"/>
  <c r="L270" i="8"/>
  <c r="R269" i="8"/>
  <c r="AC270" i="8"/>
  <c r="G275" i="8"/>
  <c r="Z271" i="8"/>
  <c r="V271" i="8"/>
  <c r="AA271" i="8"/>
  <c r="U271" i="8"/>
  <c r="AB271" i="8"/>
  <c r="W271" i="8"/>
  <c r="X271" i="8"/>
  <c r="T271" i="8"/>
  <c r="S271" i="8"/>
  <c r="Y271" i="8"/>
  <c r="K271" i="8"/>
  <c r="AB266" i="6"/>
  <c r="X266" i="6"/>
  <c r="T266" i="6"/>
  <c r="AA266" i="6"/>
  <c r="W266" i="6"/>
  <c r="S266" i="6"/>
  <c r="Y266" i="6"/>
  <c r="U266" i="6"/>
  <c r="K266" i="6"/>
  <c r="L266" i="6" s="1"/>
  <c r="Z266" i="6"/>
  <c r="V266" i="6"/>
  <c r="AQ267" i="6"/>
  <c r="H267" i="6"/>
  <c r="O267" i="6" s="1"/>
  <c r="F268" i="6"/>
  <c r="R264" i="6"/>
  <c r="AC265" i="6"/>
  <c r="G270" i="6"/>
  <c r="AO263" i="6"/>
  <c r="AK263" i="6"/>
  <c r="AG263" i="6"/>
  <c r="AM263" i="6"/>
  <c r="AH263" i="6"/>
  <c r="AL263" i="6"/>
  <c r="AF263" i="6"/>
  <c r="AE263" i="6"/>
  <c r="AN263" i="6"/>
  <c r="AJ263" i="6"/>
  <c r="AI263" i="6"/>
  <c r="H61" i="4"/>
  <c r="O61" i="4" s="1"/>
  <c r="T61" i="4"/>
  <c r="W61" i="4"/>
  <c r="X61" i="4"/>
  <c r="AB61" i="4"/>
  <c r="Z61" i="4"/>
  <c r="K61" i="4"/>
  <c r="S61" i="4"/>
  <c r="V61" i="4"/>
  <c r="Y61" i="4"/>
  <c r="U61" i="4"/>
  <c r="AA61" i="4"/>
  <c r="G266" i="4" l="1"/>
  <c r="F266" i="4"/>
  <c r="S264" i="4"/>
  <c r="AA264" i="4"/>
  <c r="V264" i="4"/>
  <c r="Z264" i="4"/>
  <c r="AB264" i="4"/>
  <c r="U264" i="4"/>
  <c r="W264" i="4"/>
  <c r="X264" i="4"/>
  <c r="K264" i="4"/>
  <c r="T264" i="4"/>
  <c r="Y264" i="4"/>
  <c r="AQ265" i="4"/>
  <c r="H265" i="4"/>
  <c r="O265" i="4" s="1"/>
  <c r="AC263" i="4"/>
  <c r="L263" i="4"/>
  <c r="AC61" i="4"/>
  <c r="R60" i="4"/>
  <c r="AL60" i="4" s="1"/>
  <c r="M61" i="4"/>
  <c r="AM269" i="8"/>
  <c r="AI269" i="8"/>
  <c r="AE269" i="8"/>
  <c r="AN269" i="8"/>
  <c r="AH269" i="8"/>
  <c r="AO269" i="8"/>
  <c r="AJ269" i="8"/>
  <c r="AF269" i="8"/>
  <c r="AL269" i="8"/>
  <c r="AK269" i="8"/>
  <c r="AG269" i="8"/>
  <c r="H273" i="8"/>
  <c r="O273" i="8" s="1"/>
  <c r="AQ273" i="8"/>
  <c r="F274" i="8"/>
  <c r="L271" i="8"/>
  <c r="R270" i="8"/>
  <c r="AC271" i="8"/>
  <c r="G276" i="8"/>
  <c r="AB272" i="8"/>
  <c r="X272" i="8"/>
  <c r="T272" i="8"/>
  <c r="W272" i="8"/>
  <c r="Y272" i="8"/>
  <c r="S272" i="8"/>
  <c r="Z272" i="8"/>
  <c r="K272" i="8"/>
  <c r="V272" i="8"/>
  <c r="U272" i="8"/>
  <c r="AA272" i="8"/>
  <c r="AB267" i="6"/>
  <c r="X267" i="6"/>
  <c r="T267" i="6"/>
  <c r="AA267" i="6"/>
  <c r="W267" i="6"/>
  <c r="S267" i="6"/>
  <c r="Y267" i="6"/>
  <c r="U267" i="6"/>
  <c r="K267" i="6"/>
  <c r="L267" i="6" s="1"/>
  <c r="V267" i="6"/>
  <c r="Z267" i="6"/>
  <c r="H268" i="6"/>
  <c r="O268" i="6" s="1"/>
  <c r="AQ268" i="6"/>
  <c r="F269" i="6"/>
  <c r="G271" i="6"/>
  <c r="R265" i="6"/>
  <c r="AC266" i="6"/>
  <c r="AM264" i="6"/>
  <c r="AI264" i="6"/>
  <c r="AE264" i="6"/>
  <c r="AO264" i="6"/>
  <c r="AJ264" i="6"/>
  <c r="AN264" i="6"/>
  <c r="AH264" i="6"/>
  <c r="AG264" i="6"/>
  <c r="AF264" i="6"/>
  <c r="AL264" i="6"/>
  <c r="AK264" i="6"/>
  <c r="L61" i="4"/>
  <c r="L264" i="4" l="1"/>
  <c r="AC264" i="4"/>
  <c r="V265" i="4"/>
  <c r="AA265" i="4"/>
  <c r="X265" i="4"/>
  <c r="W265" i="4"/>
  <c r="AB265" i="4"/>
  <c r="U265" i="4"/>
  <c r="S265" i="4"/>
  <c r="Z265" i="4"/>
  <c r="K265" i="4"/>
  <c r="T265" i="4"/>
  <c r="Y265" i="4"/>
  <c r="H266" i="4"/>
  <c r="O266" i="4" s="1"/>
  <c r="AQ266" i="4"/>
  <c r="G267" i="4"/>
  <c r="F267" i="4"/>
  <c r="AE60" i="4"/>
  <c r="AN60" i="4"/>
  <c r="AJ60" i="4"/>
  <c r="AG60" i="4"/>
  <c r="AF60" i="4"/>
  <c r="AM60" i="4"/>
  <c r="AH60" i="4"/>
  <c r="AI60" i="4"/>
  <c r="AO60" i="4"/>
  <c r="AK60" i="4"/>
  <c r="AO270" i="8"/>
  <c r="AK270" i="8"/>
  <c r="AG270" i="8"/>
  <c r="AJ270" i="8"/>
  <c r="AE270" i="8"/>
  <c r="AL270" i="8"/>
  <c r="AF270" i="8"/>
  <c r="AH270" i="8"/>
  <c r="AN270" i="8"/>
  <c r="AM270" i="8"/>
  <c r="AI270" i="8"/>
  <c r="Z273" i="8"/>
  <c r="V273" i="8"/>
  <c r="Y273" i="8"/>
  <c r="T273" i="8"/>
  <c r="K273" i="8"/>
  <c r="AA273" i="8"/>
  <c r="U273" i="8"/>
  <c r="AB273" i="8"/>
  <c r="X273" i="8"/>
  <c r="W273" i="8"/>
  <c r="S273" i="8"/>
  <c r="G277" i="8"/>
  <c r="AQ274" i="8"/>
  <c r="H274" i="8"/>
  <c r="O274" i="8" s="1"/>
  <c r="F275" i="8"/>
  <c r="L272" i="8"/>
  <c r="R271" i="8"/>
  <c r="AC272" i="8"/>
  <c r="AB268" i="6"/>
  <c r="X268" i="6"/>
  <c r="T268" i="6"/>
  <c r="AA268" i="6"/>
  <c r="W268" i="6"/>
  <c r="S268" i="6"/>
  <c r="Y268" i="6"/>
  <c r="U268" i="6"/>
  <c r="K268" i="6"/>
  <c r="L268" i="6" s="1"/>
  <c r="Z268" i="6"/>
  <c r="V268" i="6"/>
  <c r="G272" i="6"/>
  <c r="AO265" i="6"/>
  <c r="AK265" i="6"/>
  <c r="AG265" i="6"/>
  <c r="AL265" i="6"/>
  <c r="AF265" i="6"/>
  <c r="AJ265" i="6"/>
  <c r="AE265" i="6"/>
  <c r="AI265" i="6"/>
  <c r="AH265" i="6"/>
  <c r="AN265" i="6"/>
  <c r="AM265" i="6"/>
  <c r="AQ269" i="6"/>
  <c r="H269" i="6"/>
  <c r="O269" i="6" s="1"/>
  <c r="F270" i="6"/>
  <c r="R266" i="6"/>
  <c r="AC267" i="6"/>
  <c r="H62" i="4"/>
  <c r="O62" i="4" s="1"/>
  <c r="K62" i="4"/>
  <c r="AB62" i="4"/>
  <c r="U62" i="4"/>
  <c r="S62" i="4"/>
  <c r="V62" i="4"/>
  <c r="T62" i="4"/>
  <c r="W62" i="4"/>
  <c r="X62" i="4"/>
  <c r="Y62" i="4"/>
  <c r="Z62" i="4"/>
  <c r="AA62" i="4"/>
  <c r="G268" i="4" l="1"/>
  <c r="F268" i="4"/>
  <c r="AC265" i="4"/>
  <c r="L265" i="4"/>
  <c r="V266" i="4"/>
  <c r="T266" i="4"/>
  <c r="W266" i="4"/>
  <c r="Y266" i="4"/>
  <c r="AA266" i="4"/>
  <c r="X266" i="4"/>
  <c r="K266" i="4"/>
  <c r="Z266" i="4"/>
  <c r="AB266" i="4"/>
  <c r="U266" i="4"/>
  <c r="S266" i="4"/>
  <c r="H267" i="4"/>
  <c r="O267" i="4" s="1"/>
  <c r="AQ267" i="4"/>
  <c r="AC62" i="4"/>
  <c r="R61" i="4"/>
  <c r="AI61" i="4" s="1"/>
  <c r="M62" i="4"/>
  <c r="G278" i="8"/>
  <c r="H275" i="8"/>
  <c r="O275" i="8" s="1"/>
  <c r="AQ275" i="8"/>
  <c r="F276" i="8"/>
  <c r="R272" i="8"/>
  <c r="L273" i="8"/>
  <c r="AC273" i="8"/>
  <c r="AB274" i="8"/>
  <c r="X274" i="8"/>
  <c r="T274" i="8"/>
  <c r="AA274" i="8"/>
  <c r="V274" i="8"/>
  <c r="W274" i="8"/>
  <c r="S274" i="8"/>
  <c r="Z274" i="8"/>
  <c r="K274" i="8"/>
  <c r="Y274" i="8"/>
  <c r="U274" i="8"/>
  <c r="AM271" i="8"/>
  <c r="AI271" i="8"/>
  <c r="AE271" i="8"/>
  <c r="AL271" i="8"/>
  <c r="AG271" i="8"/>
  <c r="AN271" i="8"/>
  <c r="AH271" i="8"/>
  <c r="AJ271" i="8"/>
  <c r="AF271" i="8"/>
  <c r="AO271" i="8"/>
  <c r="AK271" i="8"/>
  <c r="AB269" i="6"/>
  <c r="X269" i="6"/>
  <c r="T269" i="6"/>
  <c r="AA269" i="6"/>
  <c r="W269" i="6"/>
  <c r="S269" i="6"/>
  <c r="Y269" i="6"/>
  <c r="U269" i="6"/>
  <c r="K269" i="6"/>
  <c r="L269" i="6" s="1"/>
  <c r="Z269" i="6"/>
  <c r="V269" i="6"/>
  <c r="H270" i="6"/>
  <c r="O270" i="6" s="1"/>
  <c r="AQ270" i="6"/>
  <c r="F271" i="6"/>
  <c r="AM266" i="6"/>
  <c r="AI266" i="6"/>
  <c r="AE266" i="6"/>
  <c r="AN266" i="6"/>
  <c r="AH266" i="6"/>
  <c r="AL266" i="6"/>
  <c r="AG266" i="6"/>
  <c r="AK266" i="6"/>
  <c r="AJ266" i="6"/>
  <c r="AO266" i="6"/>
  <c r="AF266" i="6"/>
  <c r="AC268" i="6"/>
  <c r="R267" i="6"/>
  <c r="G273" i="6"/>
  <c r="L62" i="4"/>
  <c r="AC266" i="4" l="1"/>
  <c r="L266" i="4"/>
  <c r="AQ268" i="4"/>
  <c r="H268" i="4"/>
  <c r="O268" i="4" s="1"/>
  <c r="T267" i="4"/>
  <c r="W267" i="4"/>
  <c r="Z267" i="4"/>
  <c r="X267" i="4"/>
  <c r="K267" i="4"/>
  <c r="Y267" i="4"/>
  <c r="AB267" i="4"/>
  <c r="U267" i="4"/>
  <c r="V267" i="4"/>
  <c r="S267" i="4"/>
  <c r="AA267" i="4"/>
  <c r="G269" i="4"/>
  <c r="F269" i="4"/>
  <c r="AE61" i="4"/>
  <c r="AO61" i="4"/>
  <c r="AM61" i="4"/>
  <c r="AF61" i="4"/>
  <c r="AG61" i="4"/>
  <c r="AH61" i="4"/>
  <c r="AN61" i="4"/>
  <c r="AK61" i="4"/>
  <c r="AL61" i="4"/>
  <c r="AJ61" i="4"/>
  <c r="AA275" i="8"/>
  <c r="W275" i="8"/>
  <c r="S275" i="8"/>
  <c r="X275" i="8"/>
  <c r="Z275" i="8"/>
  <c r="T275" i="8"/>
  <c r="AB275" i="8"/>
  <c r="U275" i="8"/>
  <c r="K275" i="8"/>
  <c r="V275" i="8"/>
  <c r="Y275" i="8"/>
  <c r="AO272" i="8"/>
  <c r="AK272" i="8"/>
  <c r="AG272" i="8"/>
  <c r="AN272" i="8"/>
  <c r="AI272" i="8"/>
  <c r="AJ272" i="8"/>
  <c r="AE272" i="8"/>
  <c r="AL272" i="8"/>
  <c r="AH272" i="8"/>
  <c r="AF272" i="8"/>
  <c r="AM272" i="8"/>
  <c r="L274" i="8"/>
  <c r="R273" i="8"/>
  <c r="AC274" i="8"/>
  <c r="AQ276" i="8"/>
  <c r="H276" i="8"/>
  <c r="O276" i="8" s="1"/>
  <c r="F277" i="8"/>
  <c r="G279" i="8"/>
  <c r="AB270" i="6"/>
  <c r="X270" i="6"/>
  <c r="T270" i="6"/>
  <c r="AA270" i="6"/>
  <c r="W270" i="6"/>
  <c r="S270" i="6"/>
  <c r="Y270" i="6"/>
  <c r="U270" i="6"/>
  <c r="K270" i="6"/>
  <c r="L270" i="6" s="1"/>
  <c r="Z270" i="6"/>
  <c r="V270" i="6"/>
  <c r="AO267" i="6"/>
  <c r="AK267" i="6"/>
  <c r="AG267" i="6"/>
  <c r="AJ267" i="6"/>
  <c r="AE267" i="6"/>
  <c r="AN267" i="6"/>
  <c r="AI267" i="6"/>
  <c r="AM267" i="6"/>
  <c r="AL267" i="6"/>
  <c r="AH267" i="6"/>
  <c r="AF267" i="6"/>
  <c r="AQ271" i="6"/>
  <c r="H271" i="6"/>
  <c r="O271" i="6" s="1"/>
  <c r="F272" i="6"/>
  <c r="G274" i="6"/>
  <c r="AC269" i="6"/>
  <c r="R268" i="6"/>
  <c r="H63" i="4"/>
  <c r="O63" i="4" s="1"/>
  <c r="Z63" i="4"/>
  <c r="V63" i="4"/>
  <c r="Y63" i="4"/>
  <c r="U63" i="4"/>
  <c r="W63" i="4"/>
  <c r="S63" i="4"/>
  <c r="AB63" i="4"/>
  <c r="X63" i="4"/>
  <c r="T63" i="4"/>
  <c r="K63" i="4"/>
  <c r="AA63" i="4"/>
  <c r="G270" i="4" l="1"/>
  <c r="F270" i="4"/>
  <c r="V268" i="4"/>
  <c r="W268" i="4"/>
  <c r="Y268" i="4"/>
  <c r="Z268" i="4"/>
  <c r="AB268" i="4"/>
  <c r="X268" i="4"/>
  <c r="K268" i="4"/>
  <c r="T268" i="4"/>
  <c r="U268" i="4"/>
  <c r="S268" i="4"/>
  <c r="AA268" i="4"/>
  <c r="AQ269" i="4"/>
  <c r="H269" i="4"/>
  <c r="O269" i="4" s="1"/>
  <c r="AC267" i="4"/>
  <c r="L267" i="4"/>
  <c r="AC63" i="4"/>
  <c r="R62" i="4"/>
  <c r="AK62" i="4" s="1"/>
  <c r="M63" i="4"/>
  <c r="H277" i="8"/>
  <c r="O277" i="8" s="1"/>
  <c r="AQ277" i="8"/>
  <c r="F278" i="8"/>
  <c r="AM273" i="8"/>
  <c r="AI273" i="8"/>
  <c r="AE273" i="8"/>
  <c r="AK273" i="8"/>
  <c r="AF273" i="8"/>
  <c r="AL273" i="8"/>
  <c r="AG273" i="8"/>
  <c r="AN273" i="8"/>
  <c r="AJ273" i="8"/>
  <c r="AH273" i="8"/>
  <c r="AO273" i="8"/>
  <c r="Y276" i="8"/>
  <c r="U276" i="8"/>
  <c r="Z276" i="8"/>
  <c r="T276" i="8"/>
  <c r="K276" i="8"/>
  <c r="X276" i="8"/>
  <c r="W276" i="8"/>
  <c r="AA276" i="8"/>
  <c r="S276" i="8"/>
  <c r="AB276" i="8"/>
  <c r="V276" i="8"/>
  <c r="G280" i="8"/>
  <c r="AC275" i="8"/>
  <c r="R274" i="8"/>
  <c r="L275" i="8"/>
  <c r="AB271" i="6"/>
  <c r="X271" i="6"/>
  <c r="T271" i="6"/>
  <c r="AA271" i="6"/>
  <c r="W271" i="6"/>
  <c r="S271" i="6"/>
  <c r="Y271" i="6"/>
  <c r="U271" i="6"/>
  <c r="K271" i="6"/>
  <c r="L271" i="6" s="1"/>
  <c r="V271" i="6"/>
  <c r="Z271" i="6"/>
  <c r="G275" i="6"/>
  <c r="R269" i="6"/>
  <c r="AC270" i="6"/>
  <c r="AN268" i="6"/>
  <c r="AJ268" i="6"/>
  <c r="AF268" i="6"/>
  <c r="AM268" i="6"/>
  <c r="AI268" i="6"/>
  <c r="AE268" i="6"/>
  <c r="AL268" i="6"/>
  <c r="AK268" i="6"/>
  <c r="AH268" i="6"/>
  <c r="AG268" i="6"/>
  <c r="AO268" i="6"/>
  <c r="H272" i="6"/>
  <c r="O272" i="6" s="1"/>
  <c r="AQ272" i="6"/>
  <c r="F273" i="6"/>
  <c r="L63" i="4"/>
  <c r="Z269" i="4" l="1"/>
  <c r="K269" i="4"/>
  <c r="T269" i="4"/>
  <c r="V269" i="4"/>
  <c r="AA269" i="4"/>
  <c r="X269" i="4"/>
  <c r="AB269" i="4"/>
  <c r="U269" i="4"/>
  <c r="S269" i="4"/>
  <c r="W269" i="4"/>
  <c r="Y269" i="4"/>
  <c r="H270" i="4"/>
  <c r="O270" i="4" s="1"/>
  <c r="AQ270" i="4"/>
  <c r="AC268" i="4"/>
  <c r="L268" i="4"/>
  <c r="G271" i="4"/>
  <c r="F271" i="4"/>
  <c r="AG62" i="4"/>
  <c r="AL62" i="4"/>
  <c r="AJ62" i="4"/>
  <c r="AF62" i="4"/>
  <c r="AN62" i="4"/>
  <c r="AI62" i="4"/>
  <c r="AM62" i="4"/>
  <c r="AH62" i="4"/>
  <c r="AO62" i="4"/>
  <c r="AE62" i="4"/>
  <c r="G281" i="8"/>
  <c r="AC276" i="8"/>
  <c r="R275" i="8"/>
  <c r="L276" i="8"/>
  <c r="H278" i="8"/>
  <c r="O278" i="8" s="1"/>
  <c r="AQ278" i="8"/>
  <c r="F279" i="8"/>
  <c r="AO274" i="8"/>
  <c r="AK274" i="8"/>
  <c r="AG274" i="8"/>
  <c r="AM274" i="8"/>
  <c r="AH274" i="8"/>
  <c r="AN274" i="8"/>
  <c r="AI274" i="8"/>
  <c r="AE274" i="8"/>
  <c r="AL274" i="8"/>
  <c r="AJ274" i="8"/>
  <c r="AF274" i="8"/>
  <c r="AA277" i="8"/>
  <c r="W277" i="8"/>
  <c r="S277" i="8"/>
  <c r="K277" i="8"/>
  <c r="AB277" i="8"/>
  <c r="V277" i="8"/>
  <c r="X277" i="8"/>
  <c r="U277" i="8"/>
  <c r="Y277" i="8"/>
  <c r="Z277" i="8"/>
  <c r="T277" i="8"/>
  <c r="AB272" i="6"/>
  <c r="X272" i="6"/>
  <c r="T272" i="6"/>
  <c r="AA272" i="6"/>
  <c r="W272" i="6"/>
  <c r="S272" i="6"/>
  <c r="Y272" i="6"/>
  <c r="U272" i="6"/>
  <c r="K272" i="6"/>
  <c r="L272" i="6" s="1"/>
  <c r="Z272" i="6"/>
  <c r="V272" i="6"/>
  <c r="AL269" i="6"/>
  <c r="AH269" i="6"/>
  <c r="AO269" i="6"/>
  <c r="AK269" i="6"/>
  <c r="AG269" i="6"/>
  <c r="AN269" i="6"/>
  <c r="AF269" i="6"/>
  <c r="AM269" i="6"/>
  <c r="AE269" i="6"/>
  <c r="AJ269" i="6"/>
  <c r="AI269" i="6"/>
  <c r="AQ273" i="6"/>
  <c r="H273" i="6"/>
  <c r="O273" i="6" s="1"/>
  <c r="F274" i="6"/>
  <c r="R270" i="6"/>
  <c r="AC271" i="6"/>
  <c r="G276" i="6"/>
  <c r="H64" i="4"/>
  <c r="O64" i="4" s="1"/>
  <c r="K64" i="4"/>
  <c r="W64" i="4"/>
  <c r="U64" i="4"/>
  <c r="Y64" i="4"/>
  <c r="S64" i="4"/>
  <c r="T64" i="4"/>
  <c r="V64" i="4"/>
  <c r="AB64" i="4"/>
  <c r="X64" i="4"/>
  <c r="AA64" i="4"/>
  <c r="Z64" i="4"/>
  <c r="G272" i="4" l="1"/>
  <c r="F272" i="4"/>
  <c r="V270" i="4"/>
  <c r="T270" i="4"/>
  <c r="W270" i="4"/>
  <c r="AA270" i="4"/>
  <c r="X270" i="4"/>
  <c r="K270" i="4"/>
  <c r="U270" i="4"/>
  <c r="Z270" i="4"/>
  <c r="Y270" i="4"/>
  <c r="AB270" i="4"/>
  <c r="S270" i="4"/>
  <c r="L269" i="4"/>
  <c r="AC269" i="4"/>
  <c r="AQ271" i="4"/>
  <c r="H271" i="4"/>
  <c r="O271" i="4" s="1"/>
  <c r="AC64" i="4"/>
  <c r="R63" i="4"/>
  <c r="AH63" i="4" s="1"/>
  <c r="M64" i="4"/>
  <c r="AN275" i="8"/>
  <c r="AJ275" i="8"/>
  <c r="AF275" i="8"/>
  <c r="AO275" i="8"/>
  <c r="AI275" i="8"/>
  <c r="AH275" i="8"/>
  <c r="AM275" i="8"/>
  <c r="AG275" i="8"/>
  <c r="AK275" i="8"/>
  <c r="AL275" i="8"/>
  <c r="AE275" i="8"/>
  <c r="L277" i="8"/>
  <c r="R276" i="8"/>
  <c r="AC277" i="8"/>
  <c r="AA278" i="8"/>
  <c r="W278" i="8"/>
  <c r="S278" i="8"/>
  <c r="K278" i="8"/>
  <c r="X278" i="8"/>
  <c r="AB278" i="8"/>
  <c r="U278" i="8"/>
  <c r="Y278" i="8"/>
  <c r="V278" i="8"/>
  <c r="Z278" i="8"/>
  <c r="T278" i="8"/>
  <c r="AQ279" i="8"/>
  <c r="H279" i="8"/>
  <c r="O279" i="8" s="1"/>
  <c r="F280" i="8"/>
  <c r="G282" i="8"/>
  <c r="AB273" i="6"/>
  <c r="X273" i="6"/>
  <c r="T273" i="6"/>
  <c r="AA273" i="6"/>
  <c r="W273" i="6"/>
  <c r="S273" i="6"/>
  <c r="Y273" i="6"/>
  <c r="U273" i="6"/>
  <c r="K273" i="6"/>
  <c r="L273" i="6" s="1"/>
  <c r="Z273" i="6"/>
  <c r="V273" i="6"/>
  <c r="AC272" i="6"/>
  <c r="R271" i="6"/>
  <c r="AN270" i="6"/>
  <c r="AJ270" i="6"/>
  <c r="AF270" i="6"/>
  <c r="AM270" i="6"/>
  <c r="AI270" i="6"/>
  <c r="AE270" i="6"/>
  <c r="AH270" i="6"/>
  <c r="AO270" i="6"/>
  <c r="AG270" i="6"/>
  <c r="AL270" i="6"/>
  <c r="AK270" i="6"/>
  <c r="G277" i="6"/>
  <c r="H274" i="6"/>
  <c r="O274" i="6" s="1"/>
  <c r="AQ274" i="6"/>
  <c r="F275" i="6"/>
  <c r="L64" i="4"/>
  <c r="AC270" i="4" l="1"/>
  <c r="L270" i="4"/>
  <c r="AQ272" i="4"/>
  <c r="H272" i="4"/>
  <c r="O272" i="4" s="1"/>
  <c r="Z271" i="4"/>
  <c r="X271" i="4"/>
  <c r="K271" i="4"/>
  <c r="W271" i="4"/>
  <c r="V271" i="4"/>
  <c r="S271" i="4"/>
  <c r="AA271" i="4"/>
  <c r="T271" i="4"/>
  <c r="Y271" i="4"/>
  <c r="AB271" i="4"/>
  <c r="U271" i="4"/>
  <c r="G273" i="4"/>
  <c r="F273" i="4"/>
  <c r="AF63" i="4"/>
  <c r="AJ63" i="4"/>
  <c r="AG63" i="4"/>
  <c r="AM63" i="4"/>
  <c r="AO63" i="4"/>
  <c r="AK63" i="4"/>
  <c r="AL63" i="4"/>
  <c r="AE63" i="4"/>
  <c r="AI63" i="4"/>
  <c r="AN63" i="4"/>
  <c r="AQ280" i="8"/>
  <c r="H280" i="8"/>
  <c r="O280" i="8" s="1"/>
  <c r="F281" i="8"/>
  <c r="G283" i="8"/>
  <c r="AC278" i="8"/>
  <c r="L278" i="8"/>
  <c r="R277" i="8"/>
  <c r="Y279" i="8"/>
  <c r="U279" i="8"/>
  <c r="Z279" i="8"/>
  <c r="T279" i="8"/>
  <c r="K279" i="8"/>
  <c r="AA279" i="8"/>
  <c r="S279" i="8"/>
  <c r="W279" i="8"/>
  <c r="V279" i="8"/>
  <c r="X279" i="8"/>
  <c r="AB279" i="8"/>
  <c r="AL276" i="8"/>
  <c r="AH276" i="8"/>
  <c r="AK276" i="8"/>
  <c r="AF276" i="8"/>
  <c r="AN276" i="8"/>
  <c r="AG276" i="8"/>
  <c r="AM276" i="8"/>
  <c r="AE276" i="8"/>
  <c r="AO276" i="8"/>
  <c r="AI276" i="8"/>
  <c r="AJ276" i="8"/>
  <c r="AB274" i="6"/>
  <c r="X274" i="6"/>
  <c r="T274" i="6"/>
  <c r="AA274" i="6"/>
  <c r="W274" i="6"/>
  <c r="S274" i="6"/>
  <c r="Y274" i="6"/>
  <c r="U274" i="6"/>
  <c r="K274" i="6"/>
  <c r="L274" i="6" s="1"/>
  <c r="Z274" i="6"/>
  <c r="V274" i="6"/>
  <c r="G278" i="6"/>
  <c r="AQ275" i="6"/>
  <c r="H275" i="6"/>
  <c r="O275" i="6" s="1"/>
  <c r="F276" i="6"/>
  <c r="AO271" i="6"/>
  <c r="AK271" i="6"/>
  <c r="AG271" i="6"/>
  <c r="AM271" i="6"/>
  <c r="AH271" i="6"/>
  <c r="AL271" i="6"/>
  <c r="AF271" i="6"/>
  <c r="AE271" i="6"/>
  <c r="AN271" i="6"/>
  <c r="AJ271" i="6"/>
  <c r="AI271" i="6"/>
  <c r="R272" i="6"/>
  <c r="AC273" i="6"/>
  <c r="H65" i="4"/>
  <c r="O65" i="4" s="1"/>
  <c r="Z65" i="4"/>
  <c r="T65" i="4"/>
  <c r="X65" i="4"/>
  <c r="Y65" i="4"/>
  <c r="V65" i="4"/>
  <c r="AB65" i="4"/>
  <c r="K65" i="4"/>
  <c r="W65" i="4"/>
  <c r="AA65" i="4"/>
  <c r="U65" i="4"/>
  <c r="S65" i="4"/>
  <c r="G274" i="4" l="1"/>
  <c r="F274" i="4"/>
  <c r="AC271" i="4"/>
  <c r="L271" i="4"/>
  <c r="X272" i="4"/>
  <c r="AB272" i="4"/>
  <c r="AA272" i="4"/>
  <c r="S272" i="4"/>
  <c r="U272" i="4"/>
  <c r="Z272" i="4"/>
  <c r="W272" i="4"/>
  <c r="V272" i="4"/>
  <c r="K272" i="4"/>
  <c r="T272" i="4"/>
  <c r="Y272" i="4"/>
  <c r="H273" i="4"/>
  <c r="O273" i="4" s="1"/>
  <c r="AQ273" i="4"/>
  <c r="AC65" i="4"/>
  <c r="R64" i="4"/>
  <c r="AL64" i="4" s="1"/>
  <c r="M65" i="4"/>
  <c r="G284" i="8"/>
  <c r="AQ281" i="8"/>
  <c r="H281" i="8"/>
  <c r="O281" i="8" s="1"/>
  <c r="F282" i="8"/>
  <c r="AA280" i="8"/>
  <c r="W280" i="8"/>
  <c r="S280" i="8"/>
  <c r="K280" i="8"/>
  <c r="AB280" i="8"/>
  <c r="V280" i="8"/>
  <c r="Y280" i="8"/>
  <c r="U280" i="8"/>
  <c r="T280" i="8"/>
  <c r="X280" i="8"/>
  <c r="Z280" i="8"/>
  <c r="AN277" i="8"/>
  <c r="AJ277" i="8"/>
  <c r="AF277" i="8"/>
  <c r="AM277" i="8"/>
  <c r="AH277" i="8"/>
  <c r="AL277" i="8"/>
  <c r="AE277" i="8"/>
  <c r="AK277" i="8"/>
  <c r="AO277" i="8"/>
  <c r="AG277" i="8"/>
  <c r="AI277" i="8"/>
  <c r="AC279" i="8"/>
  <c r="R278" i="8"/>
  <c r="L279" i="8"/>
  <c r="AB275" i="6"/>
  <c r="X275" i="6"/>
  <c r="T275" i="6"/>
  <c r="AA275" i="6"/>
  <c r="W275" i="6"/>
  <c r="S275" i="6"/>
  <c r="Y275" i="6"/>
  <c r="U275" i="6"/>
  <c r="K275" i="6"/>
  <c r="L275" i="6" s="1"/>
  <c r="V275" i="6"/>
  <c r="Z275" i="6"/>
  <c r="R273" i="6"/>
  <c r="AC274" i="6"/>
  <c r="AM272" i="6"/>
  <c r="AI272" i="6"/>
  <c r="AE272" i="6"/>
  <c r="AO272" i="6"/>
  <c r="AJ272" i="6"/>
  <c r="AN272" i="6"/>
  <c r="AH272" i="6"/>
  <c r="AG272" i="6"/>
  <c r="AF272" i="6"/>
  <c r="AL272" i="6"/>
  <c r="AK272" i="6"/>
  <c r="H276" i="6"/>
  <c r="O276" i="6" s="1"/>
  <c r="AQ276" i="6"/>
  <c r="F277" i="6"/>
  <c r="G279" i="6"/>
  <c r="L65" i="4"/>
  <c r="W273" i="4" l="1"/>
  <c r="AB273" i="4"/>
  <c r="X273" i="4"/>
  <c r="AA273" i="4"/>
  <c r="S273" i="4"/>
  <c r="T273" i="4"/>
  <c r="U273" i="4"/>
  <c r="K273" i="4"/>
  <c r="Z273" i="4"/>
  <c r="Y273" i="4"/>
  <c r="V273" i="4"/>
  <c r="H274" i="4"/>
  <c r="O274" i="4" s="1"/>
  <c r="AQ274" i="4"/>
  <c r="AC272" i="4"/>
  <c r="L272" i="4"/>
  <c r="G275" i="4"/>
  <c r="F275" i="4"/>
  <c r="AG64" i="4"/>
  <c r="AI64" i="4"/>
  <c r="AH64" i="4"/>
  <c r="AN64" i="4"/>
  <c r="AK64" i="4"/>
  <c r="AM64" i="4"/>
  <c r="AO64" i="4"/>
  <c r="AJ64" i="4"/>
  <c r="AF64" i="4"/>
  <c r="AE64" i="4"/>
  <c r="Y281" i="8"/>
  <c r="U281" i="8"/>
  <c r="X281" i="8"/>
  <c r="S281" i="8"/>
  <c r="W281" i="8"/>
  <c r="AB281" i="8"/>
  <c r="T281" i="8"/>
  <c r="AA281" i="8"/>
  <c r="V281" i="8"/>
  <c r="Z281" i="8"/>
  <c r="K281" i="8"/>
  <c r="G285" i="8"/>
  <c r="AN278" i="8"/>
  <c r="AJ278" i="8"/>
  <c r="AF278" i="8"/>
  <c r="AO278" i="8"/>
  <c r="AI278" i="8"/>
  <c r="AK278" i="8"/>
  <c r="AH278" i="8"/>
  <c r="AG278" i="8"/>
  <c r="AL278" i="8"/>
  <c r="AM278" i="8"/>
  <c r="AE278" i="8"/>
  <c r="AC280" i="8"/>
  <c r="R279" i="8"/>
  <c r="L280" i="8"/>
  <c r="H282" i="8"/>
  <c r="O282" i="8" s="1"/>
  <c r="AQ282" i="8"/>
  <c r="F283" i="8"/>
  <c r="AB276" i="6"/>
  <c r="X276" i="6"/>
  <c r="T276" i="6"/>
  <c r="AA276" i="6"/>
  <c r="W276" i="6"/>
  <c r="S276" i="6"/>
  <c r="Y276" i="6"/>
  <c r="U276" i="6"/>
  <c r="K276" i="6"/>
  <c r="L276" i="6" s="1"/>
  <c r="Z276" i="6"/>
  <c r="V276" i="6"/>
  <c r="AQ277" i="6"/>
  <c r="H277" i="6"/>
  <c r="O277" i="6" s="1"/>
  <c r="F278" i="6"/>
  <c r="G280" i="6"/>
  <c r="AO273" i="6"/>
  <c r="AK273" i="6"/>
  <c r="AG273" i="6"/>
  <c r="AL273" i="6"/>
  <c r="AF273" i="6"/>
  <c r="AJ273" i="6"/>
  <c r="AE273" i="6"/>
  <c r="AI273" i="6"/>
  <c r="AH273" i="6"/>
  <c r="AN273" i="6"/>
  <c r="AM273" i="6"/>
  <c r="R274" i="6"/>
  <c r="AC275" i="6"/>
  <c r="H66" i="4"/>
  <c r="O66" i="4" s="1"/>
  <c r="K66" i="4"/>
  <c r="AB66" i="4"/>
  <c r="X66" i="4"/>
  <c r="T66" i="4"/>
  <c r="Z66" i="4"/>
  <c r="W66" i="4"/>
  <c r="V66" i="4"/>
  <c r="Y66" i="4"/>
  <c r="S66" i="4"/>
  <c r="AA66" i="4"/>
  <c r="U66" i="4"/>
  <c r="G276" i="4" l="1"/>
  <c r="F276" i="4"/>
  <c r="W274" i="4"/>
  <c r="X274" i="4"/>
  <c r="Y274" i="4"/>
  <c r="S274" i="4"/>
  <c r="U274" i="4"/>
  <c r="K274" i="4"/>
  <c r="Z274" i="4"/>
  <c r="AB274" i="4"/>
  <c r="AA274" i="4"/>
  <c r="V274" i="4"/>
  <c r="T274" i="4"/>
  <c r="AC273" i="4"/>
  <c r="L273" i="4"/>
  <c r="H275" i="4"/>
  <c r="O275" i="4" s="1"/>
  <c r="AQ275" i="4"/>
  <c r="AC66" i="4"/>
  <c r="R65" i="4"/>
  <c r="AF65" i="4" s="1"/>
  <c r="M66" i="4"/>
  <c r="AA282" i="8"/>
  <c r="W282" i="8"/>
  <c r="S282" i="8"/>
  <c r="K282" i="8"/>
  <c r="Z282" i="8"/>
  <c r="U282" i="8"/>
  <c r="V282" i="8"/>
  <c r="AB282" i="8"/>
  <c r="Y282" i="8"/>
  <c r="T282" i="8"/>
  <c r="X282" i="8"/>
  <c r="G286" i="8"/>
  <c r="AQ283" i="8"/>
  <c r="H283" i="8"/>
  <c r="O283" i="8" s="1"/>
  <c r="F284" i="8"/>
  <c r="AL279" i="8"/>
  <c r="AH279" i="8"/>
  <c r="AK279" i="8"/>
  <c r="AF279" i="8"/>
  <c r="AO279" i="8"/>
  <c r="AI279" i="8"/>
  <c r="AG279" i="8"/>
  <c r="AN279" i="8"/>
  <c r="AE279" i="8"/>
  <c r="AJ279" i="8"/>
  <c r="AM279" i="8"/>
  <c r="AC281" i="8"/>
  <c r="L281" i="8"/>
  <c r="R280" i="8"/>
  <c r="AB277" i="6"/>
  <c r="X277" i="6"/>
  <c r="T277" i="6"/>
  <c r="AA277" i="6"/>
  <c r="W277" i="6"/>
  <c r="S277" i="6"/>
  <c r="Y277" i="6"/>
  <c r="U277" i="6"/>
  <c r="K277" i="6"/>
  <c r="L277" i="6" s="1"/>
  <c r="Z277" i="6"/>
  <c r="V277" i="6"/>
  <c r="G281" i="6"/>
  <c r="H278" i="6"/>
  <c r="O278" i="6" s="1"/>
  <c r="AQ278" i="6"/>
  <c r="F279" i="6"/>
  <c r="R275" i="6"/>
  <c r="AC276" i="6"/>
  <c r="AM274" i="6"/>
  <c r="AI274" i="6"/>
  <c r="AE274" i="6"/>
  <c r="AN274" i="6"/>
  <c r="AH274" i="6"/>
  <c r="AL274" i="6"/>
  <c r="AG274" i="6"/>
  <c r="AK274" i="6"/>
  <c r="AJ274" i="6"/>
  <c r="AO274" i="6"/>
  <c r="AF274" i="6"/>
  <c r="L66" i="4"/>
  <c r="Z275" i="4" l="1"/>
  <c r="Y275" i="4"/>
  <c r="W275" i="4"/>
  <c r="AB275" i="4"/>
  <c r="X275" i="4"/>
  <c r="AA275" i="4"/>
  <c r="V275" i="4"/>
  <c r="K275" i="4"/>
  <c r="S275" i="4"/>
  <c r="T275" i="4"/>
  <c r="U275" i="4"/>
  <c r="AC274" i="4"/>
  <c r="L274" i="4"/>
  <c r="AQ276" i="4"/>
  <c r="H276" i="4"/>
  <c r="O276" i="4" s="1"/>
  <c r="G277" i="4"/>
  <c r="F277" i="4"/>
  <c r="AL65" i="4"/>
  <c r="AE65" i="4"/>
  <c r="AJ65" i="4"/>
  <c r="AG65" i="4"/>
  <c r="AI65" i="4"/>
  <c r="AN65" i="4"/>
  <c r="AO65" i="4"/>
  <c r="AM65" i="4"/>
  <c r="AK65" i="4"/>
  <c r="AH65" i="4"/>
  <c r="G287" i="8"/>
  <c r="Y283" i="8"/>
  <c r="U283" i="8"/>
  <c r="AB283" i="8"/>
  <c r="W283" i="8"/>
  <c r="AA283" i="8"/>
  <c r="T283" i="8"/>
  <c r="Z283" i="8"/>
  <c r="X283" i="8"/>
  <c r="K283" i="8"/>
  <c r="S283" i="8"/>
  <c r="V283" i="8"/>
  <c r="AN280" i="8"/>
  <c r="AJ280" i="8"/>
  <c r="AF280" i="8"/>
  <c r="AM280" i="8"/>
  <c r="AH280" i="8"/>
  <c r="AO280" i="8"/>
  <c r="AG280" i="8"/>
  <c r="AE280" i="8"/>
  <c r="AL280" i="8"/>
  <c r="AI280" i="8"/>
  <c r="AK280" i="8"/>
  <c r="AQ284" i="8"/>
  <c r="H284" i="8"/>
  <c r="O284" i="8" s="1"/>
  <c r="F285" i="8"/>
  <c r="L282" i="8"/>
  <c r="AC282" i="8"/>
  <c r="R281" i="8"/>
  <c r="AB278" i="6"/>
  <c r="X278" i="6"/>
  <c r="T278" i="6"/>
  <c r="AA278" i="6"/>
  <c r="W278" i="6"/>
  <c r="S278" i="6"/>
  <c r="Y278" i="6"/>
  <c r="U278" i="6"/>
  <c r="K278" i="6"/>
  <c r="L278" i="6" s="1"/>
  <c r="Z278" i="6"/>
  <c r="V278" i="6"/>
  <c r="AO275" i="6"/>
  <c r="AK275" i="6"/>
  <c r="AG275" i="6"/>
  <c r="AJ275" i="6"/>
  <c r="AE275" i="6"/>
  <c r="AN275" i="6"/>
  <c r="AI275" i="6"/>
  <c r="AM275" i="6"/>
  <c r="AL275" i="6"/>
  <c r="AH275" i="6"/>
  <c r="AF275" i="6"/>
  <c r="G282" i="6"/>
  <c r="R276" i="6"/>
  <c r="AC277" i="6"/>
  <c r="H279" i="6"/>
  <c r="O279" i="6" s="1"/>
  <c r="AQ279" i="6"/>
  <c r="F280" i="6"/>
  <c r="H67" i="4"/>
  <c r="O67" i="4" s="1"/>
  <c r="U67" i="4"/>
  <c r="X67" i="4"/>
  <c r="S67" i="4"/>
  <c r="W67" i="4"/>
  <c r="Z67" i="4"/>
  <c r="Y67" i="4"/>
  <c r="AA67" i="4"/>
  <c r="AB67" i="4"/>
  <c r="K67" i="4"/>
  <c r="V67" i="4"/>
  <c r="T67" i="4"/>
  <c r="G278" i="4" l="1"/>
  <c r="F278" i="4"/>
  <c r="L275" i="4"/>
  <c r="AC275" i="4"/>
  <c r="W276" i="4"/>
  <c r="X276" i="4"/>
  <c r="Y276" i="4"/>
  <c r="Z276" i="4"/>
  <c r="S276" i="4"/>
  <c r="U276" i="4"/>
  <c r="K276" i="4"/>
  <c r="AB276" i="4"/>
  <c r="AA276" i="4"/>
  <c r="V276" i="4"/>
  <c r="T276" i="4"/>
  <c r="H277" i="4"/>
  <c r="O277" i="4" s="1"/>
  <c r="AQ277" i="4"/>
  <c r="AC67" i="4"/>
  <c r="R66" i="4"/>
  <c r="AM66" i="4" s="1"/>
  <c r="M67" i="4"/>
  <c r="AQ285" i="8"/>
  <c r="H285" i="8"/>
  <c r="O285" i="8" s="1"/>
  <c r="F286" i="8"/>
  <c r="AA284" i="8"/>
  <c r="W284" i="8"/>
  <c r="S284" i="8"/>
  <c r="K284" i="8"/>
  <c r="Y284" i="8"/>
  <c r="T284" i="8"/>
  <c r="Z284" i="8"/>
  <c r="X284" i="8"/>
  <c r="V284" i="8"/>
  <c r="AB284" i="8"/>
  <c r="U284" i="8"/>
  <c r="AC283" i="8"/>
  <c r="L283" i="8"/>
  <c r="R282" i="8"/>
  <c r="AL281" i="8"/>
  <c r="AH281" i="8"/>
  <c r="AO281" i="8"/>
  <c r="AJ281" i="8"/>
  <c r="AE281" i="8"/>
  <c r="AM281" i="8"/>
  <c r="AF281" i="8"/>
  <c r="AN281" i="8"/>
  <c r="AK281" i="8"/>
  <c r="AG281" i="8"/>
  <c r="AI281" i="8"/>
  <c r="G288" i="8"/>
  <c r="AB279" i="6"/>
  <c r="X279" i="6"/>
  <c r="T279" i="6"/>
  <c r="AA279" i="6"/>
  <c r="W279" i="6"/>
  <c r="S279" i="6"/>
  <c r="Y279" i="6"/>
  <c r="U279" i="6"/>
  <c r="K279" i="6"/>
  <c r="L279" i="6" s="1"/>
  <c r="V279" i="6"/>
  <c r="Z279" i="6"/>
  <c r="G283" i="6"/>
  <c r="H280" i="6"/>
  <c r="O280" i="6" s="1"/>
  <c r="AQ280" i="6"/>
  <c r="F281" i="6"/>
  <c r="AM276" i="6"/>
  <c r="AI276" i="6"/>
  <c r="AE276" i="6"/>
  <c r="AL276" i="6"/>
  <c r="AG276" i="6"/>
  <c r="AK276" i="6"/>
  <c r="AF276" i="6"/>
  <c r="AO276" i="6"/>
  <c r="AN276" i="6"/>
  <c r="AJ276" i="6"/>
  <c r="AH276" i="6"/>
  <c r="R277" i="6"/>
  <c r="AC278" i="6"/>
  <c r="L67" i="4"/>
  <c r="Z277" i="4" l="1"/>
  <c r="Y277" i="4"/>
  <c r="AA277" i="4"/>
  <c r="V277" i="4"/>
  <c r="K277" i="4"/>
  <c r="S277" i="4"/>
  <c r="T277" i="4"/>
  <c r="U277" i="4"/>
  <c r="W277" i="4"/>
  <c r="AB277" i="4"/>
  <c r="X277" i="4"/>
  <c r="H278" i="4"/>
  <c r="O278" i="4" s="1"/>
  <c r="AQ278" i="4"/>
  <c r="AC276" i="4"/>
  <c r="L276" i="4"/>
  <c r="G279" i="4"/>
  <c r="F279" i="4"/>
  <c r="AL66" i="4"/>
  <c r="AH66" i="4"/>
  <c r="AK66" i="4"/>
  <c r="AJ66" i="4"/>
  <c r="AE66" i="4"/>
  <c r="AO66" i="4"/>
  <c r="AG66" i="4"/>
  <c r="AN66" i="4"/>
  <c r="AI66" i="4"/>
  <c r="AF66" i="4"/>
  <c r="H286" i="8"/>
  <c r="O286" i="8" s="1"/>
  <c r="AQ286" i="8"/>
  <c r="F287" i="8"/>
  <c r="Y285" i="8"/>
  <c r="U285" i="8"/>
  <c r="AA285" i="8"/>
  <c r="V285" i="8"/>
  <c r="X285" i="8"/>
  <c r="W285" i="8"/>
  <c r="T285" i="8"/>
  <c r="Z285" i="8"/>
  <c r="K285" i="8"/>
  <c r="AB285" i="8"/>
  <c r="S285" i="8"/>
  <c r="R283" i="8"/>
  <c r="L284" i="8"/>
  <c r="AC284" i="8"/>
  <c r="AN282" i="8"/>
  <c r="AJ282" i="8"/>
  <c r="AF282" i="8"/>
  <c r="AL282" i="8"/>
  <c r="AG282" i="8"/>
  <c r="AK282" i="8"/>
  <c r="AM282" i="8"/>
  <c r="AI282" i="8"/>
  <c r="AO282" i="8"/>
  <c r="AE282" i="8"/>
  <c r="AH282" i="8"/>
  <c r="AB280" i="6"/>
  <c r="X280" i="6"/>
  <c r="T280" i="6"/>
  <c r="AA280" i="6"/>
  <c r="W280" i="6"/>
  <c r="S280" i="6"/>
  <c r="Y280" i="6"/>
  <c r="U280" i="6"/>
  <c r="K280" i="6"/>
  <c r="L280" i="6" s="1"/>
  <c r="Z280" i="6"/>
  <c r="V280" i="6"/>
  <c r="H281" i="6"/>
  <c r="O281" i="6" s="1"/>
  <c r="AQ281" i="6"/>
  <c r="F282" i="6"/>
  <c r="AO277" i="6"/>
  <c r="AK277" i="6"/>
  <c r="AG277" i="6"/>
  <c r="AN277" i="6"/>
  <c r="AI277" i="6"/>
  <c r="AM277" i="6"/>
  <c r="AH277" i="6"/>
  <c r="AF277" i="6"/>
  <c r="AE277" i="6"/>
  <c r="AL277" i="6"/>
  <c r="AJ277" i="6"/>
  <c r="G284" i="6"/>
  <c r="R278" i="6"/>
  <c r="AC279" i="6"/>
  <c r="H68" i="4"/>
  <c r="O68" i="4" s="1"/>
  <c r="AB68" i="4"/>
  <c r="AA68" i="4"/>
  <c r="K68" i="4"/>
  <c r="X68" i="4"/>
  <c r="U68" i="4"/>
  <c r="W68" i="4"/>
  <c r="Z68" i="4"/>
  <c r="S68" i="4"/>
  <c r="V68" i="4"/>
  <c r="Y68" i="4"/>
  <c r="T68" i="4"/>
  <c r="W278" i="4" l="1"/>
  <c r="X278" i="4"/>
  <c r="Y278" i="4"/>
  <c r="S278" i="4"/>
  <c r="U278" i="4"/>
  <c r="K278" i="4"/>
  <c r="AA278" i="4"/>
  <c r="V278" i="4"/>
  <c r="T278" i="4"/>
  <c r="Z278" i="4"/>
  <c r="AB278" i="4"/>
  <c r="G280" i="4"/>
  <c r="F280" i="4"/>
  <c r="AQ279" i="4"/>
  <c r="H279" i="4"/>
  <c r="O279" i="4" s="1"/>
  <c r="L277" i="4"/>
  <c r="AC277" i="4"/>
  <c r="AC68" i="4"/>
  <c r="R67" i="4"/>
  <c r="AK67" i="4" s="1"/>
  <c r="M68" i="4"/>
  <c r="AC285" i="8"/>
  <c r="L285" i="8"/>
  <c r="R284" i="8"/>
  <c r="AQ287" i="8"/>
  <c r="H287" i="8"/>
  <c r="O287" i="8" s="1"/>
  <c r="F288" i="8"/>
  <c r="AL283" i="8"/>
  <c r="AH283" i="8"/>
  <c r="AN283" i="8"/>
  <c r="AI283" i="8"/>
  <c r="AJ283" i="8"/>
  <c r="AK283" i="8"/>
  <c r="AG283" i="8"/>
  <c r="AM283" i="8"/>
  <c r="AE283" i="8"/>
  <c r="AO283" i="8"/>
  <c r="AF283" i="8"/>
  <c r="AA286" i="8"/>
  <c r="W286" i="8"/>
  <c r="S286" i="8"/>
  <c r="K286" i="8"/>
  <c r="X286" i="8"/>
  <c r="AB286" i="8"/>
  <c r="U286" i="8"/>
  <c r="V286" i="8"/>
  <c r="Z286" i="8"/>
  <c r="Y286" i="8"/>
  <c r="T286" i="8"/>
  <c r="AB281" i="6"/>
  <c r="X281" i="6"/>
  <c r="T281" i="6"/>
  <c r="AA281" i="6"/>
  <c r="W281" i="6"/>
  <c r="S281" i="6"/>
  <c r="Y281" i="6"/>
  <c r="U281" i="6"/>
  <c r="K281" i="6"/>
  <c r="L281" i="6" s="1"/>
  <c r="Z281" i="6"/>
  <c r="V281" i="6"/>
  <c r="R279" i="6"/>
  <c r="AC280" i="6"/>
  <c r="G285" i="6"/>
  <c r="H282" i="6"/>
  <c r="O282" i="6" s="1"/>
  <c r="AQ282" i="6"/>
  <c r="F283" i="6"/>
  <c r="AO278" i="6"/>
  <c r="AK278" i="6"/>
  <c r="AG278" i="6"/>
  <c r="AM278" i="6"/>
  <c r="AI278" i="6"/>
  <c r="AE278" i="6"/>
  <c r="AN278" i="6"/>
  <c r="AF278" i="6"/>
  <c r="AL278" i="6"/>
  <c r="AJ278" i="6"/>
  <c r="AH278" i="6"/>
  <c r="L68" i="4"/>
  <c r="G281" i="4" l="1"/>
  <c r="F281" i="4"/>
  <c r="Y279" i="4"/>
  <c r="Z279" i="4"/>
  <c r="K279" i="4"/>
  <c r="W279" i="4"/>
  <c r="T279" i="4"/>
  <c r="AA279" i="4"/>
  <c r="V279" i="4"/>
  <c r="X279" i="4"/>
  <c r="U279" i="4"/>
  <c r="S279" i="4"/>
  <c r="AB279" i="4"/>
  <c r="AC278" i="4"/>
  <c r="L278" i="4"/>
  <c r="AQ280" i="4"/>
  <c r="H280" i="4"/>
  <c r="O280" i="4" s="1"/>
  <c r="AI67" i="4"/>
  <c r="AL67" i="4"/>
  <c r="AJ67" i="4"/>
  <c r="AE67" i="4"/>
  <c r="AG67" i="4"/>
  <c r="AM67" i="4"/>
  <c r="AF67" i="4"/>
  <c r="AH67" i="4"/>
  <c r="AO67" i="4"/>
  <c r="AN67" i="4"/>
  <c r="AN284" i="8"/>
  <c r="AJ284" i="8"/>
  <c r="AF284" i="8"/>
  <c r="AK284" i="8"/>
  <c r="AE284" i="8"/>
  <c r="AO284" i="8"/>
  <c r="AH284" i="8"/>
  <c r="AI284" i="8"/>
  <c r="AG284" i="8"/>
  <c r="AL284" i="8"/>
  <c r="AM284" i="8"/>
  <c r="AQ288" i="8"/>
  <c r="H288" i="8"/>
  <c r="O288" i="8" s="1"/>
  <c r="AC286" i="8"/>
  <c r="L286" i="8"/>
  <c r="R285" i="8"/>
  <c r="Y287" i="8"/>
  <c r="U287" i="8"/>
  <c r="Z287" i="8"/>
  <c r="T287" i="8"/>
  <c r="K287" i="8"/>
  <c r="AA287" i="8"/>
  <c r="S287" i="8"/>
  <c r="AB287" i="8"/>
  <c r="V287" i="8"/>
  <c r="X287" i="8"/>
  <c r="W287" i="8"/>
  <c r="AB282" i="6"/>
  <c r="X282" i="6"/>
  <c r="T282" i="6"/>
  <c r="AA282" i="6"/>
  <c r="W282" i="6"/>
  <c r="S282" i="6"/>
  <c r="Y282" i="6"/>
  <c r="U282" i="6"/>
  <c r="K282" i="6"/>
  <c r="L282" i="6" s="1"/>
  <c r="Z282" i="6"/>
  <c r="V282" i="6"/>
  <c r="H283" i="6"/>
  <c r="O283" i="6" s="1"/>
  <c r="AQ283" i="6"/>
  <c r="F284" i="6"/>
  <c r="R280" i="6"/>
  <c r="AC281" i="6"/>
  <c r="AM279" i="6"/>
  <c r="AI279" i="6"/>
  <c r="AE279" i="6"/>
  <c r="AO279" i="6"/>
  <c r="AK279" i="6"/>
  <c r="AG279" i="6"/>
  <c r="AH279" i="6"/>
  <c r="AN279" i="6"/>
  <c r="AL279" i="6"/>
  <c r="AJ279" i="6"/>
  <c r="AF279" i="6"/>
  <c r="G286" i="6"/>
  <c r="H69" i="4"/>
  <c r="O69" i="4" s="1"/>
  <c r="K69" i="4"/>
  <c r="AB69" i="4"/>
  <c r="W69" i="4"/>
  <c r="Y69" i="4"/>
  <c r="T69" i="4"/>
  <c r="Z69" i="4"/>
  <c r="V69" i="4"/>
  <c r="U69" i="4"/>
  <c r="X69" i="4"/>
  <c r="AA69" i="4"/>
  <c r="S69" i="4"/>
  <c r="H281" i="4" l="1"/>
  <c r="O281" i="4" s="1"/>
  <c r="AQ281" i="4"/>
  <c r="AB280" i="4"/>
  <c r="W280" i="4"/>
  <c r="Y280" i="4"/>
  <c r="X280" i="4"/>
  <c r="S280" i="4"/>
  <c r="K280" i="4"/>
  <c r="AA280" i="4"/>
  <c r="V280" i="4"/>
  <c r="U280" i="4"/>
  <c r="T280" i="4"/>
  <c r="Z280" i="4"/>
  <c r="AC279" i="4"/>
  <c r="L279" i="4"/>
  <c r="G282" i="4"/>
  <c r="F282" i="4"/>
  <c r="AC69" i="4"/>
  <c r="R68" i="4"/>
  <c r="AN68" i="4" s="1"/>
  <c r="M69" i="4"/>
  <c r="AL285" i="8"/>
  <c r="AH285" i="8"/>
  <c r="AM285" i="8"/>
  <c r="AG285" i="8"/>
  <c r="AN285" i="8"/>
  <c r="AF285" i="8"/>
  <c r="AI285" i="8"/>
  <c r="AO285" i="8"/>
  <c r="AE285" i="8"/>
  <c r="AJ285" i="8"/>
  <c r="AK285" i="8"/>
  <c r="AC287" i="8"/>
  <c r="R286" i="8"/>
  <c r="L287" i="8"/>
  <c r="AA288" i="8"/>
  <c r="W288" i="8"/>
  <c r="S288" i="8"/>
  <c r="K288" i="8"/>
  <c r="AB288" i="8"/>
  <c r="V288" i="8"/>
  <c r="Y288" i="8"/>
  <c r="Z288" i="8"/>
  <c r="T288" i="8"/>
  <c r="X288" i="8"/>
  <c r="U288" i="8"/>
  <c r="AB283" i="6"/>
  <c r="X283" i="6"/>
  <c r="T283" i="6"/>
  <c r="AA283" i="6"/>
  <c r="W283" i="6"/>
  <c r="S283" i="6"/>
  <c r="Y283" i="6"/>
  <c r="U283" i="6"/>
  <c r="K283" i="6"/>
  <c r="L283" i="6" s="1"/>
  <c r="V283" i="6"/>
  <c r="Z283" i="6"/>
  <c r="AQ284" i="6"/>
  <c r="H284" i="6"/>
  <c r="O284" i="6" s="1"/>
  <c r="F285" i="6"/>
  <c r="G287" i="6"/>
  <c r="R281" i="6"/>
  <c r="AC282" i="6"/>
  <c r="AO280" i="6"/>
  <c r="AK280" i="6"/>
  <c r="AG280" i="6"/>
  <c r="AM280" i="6"/>
  <c r="AI280" i="6"/>
  <c r="AE280" i="6"/>
  <c r="AJ280" i="6"/>
  <c r="AF280" i="6"/>
  <c r="AN280" i="6"/>
  <c r="AL280" i="6"/>
  <c r="AH280" i="6"/>
  <c r="L69" i="4"/>
  <c r="G283" i="4" l="1"/>
  <c r="F283" i="4"/>
  <c r="AC280" i="4"/>
  <c r="L280" i="4"/>
  <c r="AQ282" i="4"/>
  <c r="H282" i="4"/>
  <c r="O282" i="4" s="1"/>
  <c r="U281" i="4"/>
  <c r="T281" i="4"/>
  <c r="Z281" i="4"/>
  <c r="Y281" i="4"/>
  <c r="S281" i="4"/>
  <c r="K281" i="4"/>
  <c r="AA281" i="4"/>
  <c r="V281" i="4"/>
  <c r="AB281" i="4"/>
  <c r="W281" i="4"/>
  <c r="X281" i="4"/>
  <c r="AF68" i="4"/>
  <c r="AL68" i="4"/>
  <c r="AI68" i="4"/>
  <c r="AM68" i="4"/>
  <c r="AE68" i="4"/>
  <c r="AK68" i="4"/>
  <c r="AJ68" i="4"/>
  <c r="AH68" i="4"/>
  <c r="AO68" i="4"/>
  <c r="AG68" i="4"/>
  <c r="AC288" i="8"/>
  <c r="R287" i="8"/>
  <c r="L288" i="8"/>
  <c r="AN286" i="8"/>
  <c r="AJ286" i="8"/>
  <c r="AF286" i="8"/>
  <c r="AO286" i="8"/>
  <c r="AI286" i="8"/>
  <c r="AK286" i="8"/>
  <c r="AL286" i="8"/>
  <c r="AE286" i="8"/>
  <c r="AM286" i="8"/>
  <c r="AG286" i="8"/>
  <c r="AH286" i="8"/>
  <c r="AB284" i="6"/>
  <c r="X284" i="6"/>
  <c r="T284" i="6"/>
  <c r="AA284" i="6"/>
  <c r="W284" i="6"/>
  <c r="S284" i="6"/>
  <c r="Y284" i="6"/>
  <c r="U284" i="6"/>
  <c r="K284" i="6"/>
  <c r="L284" i="6" s="1"/>
  <c r="Z284" i="6"/>
  <c r="V284" i="6"/>
  <c r="R282" i="6"/>
  <c r="AC283" i="6"/>
  <c r="AM281" i="6"/>
  <c r="AI281" i="6"/>
  <c r="AE281" i="6"/>
  <c r="AO281" i="6"/>
  <c r="AK281" i="6"/>
  <c r="AG281" i="6"/>
  <c r="AL281" i="6"/>
  <c r="AH281" i="6"/>
  <c r="AF281" i="6"/>
  <c r="AN281" i="6"/>
  <c r="AJ281" i="6"/>
  <c r="H285" i="6"/>
  <c r="O285" i="6" s="1"/>
  <c r="AQ285" i="6"/>
  <c r="F286" i="6"/>
  <c r="G288" i="6"/>
  <c r="H70" i="4"/>
  <c r="O70" i="4" s="1"/>
  <c r="K70" i="4"/>
  <c r="V70" i="4"/>
  <c r="Y70" i="4"/>
  <c r="Z70" i="4"/>
  <c r="W70" i="4"/>
  <c r="U70" i="4"/>
  <c r="X70" i="4"/>
  <c r="AB70" i="4"/>
  <c r="S70" i="4"/>
  <c r="T70" i="4"/>
  <c r="AA70" i="4"/>
  <c r="AC281" i="4" l="1"/>
  <c r="L281" i="4"/>
  <c r="U282" i="4"/>
  <c r="T282" i="4"/>
  <c r="Z282" i="4"/>
  <c r="Y282" i="4"/>
  <c r="S282" i="4"/>
  <c r="K282" i="4"/>
  <c r="AA282" i="4"/>
  <c r="V282" i="4"/>
  <c r="AB282" i="4"/>
  <c r="W282" i="4"/>
  <c r="X282" i="4"/>
  <c r="H283" i="4"/>
  <c r="O283" i="4" s="1"/>
  <c r="AQ283" i="4"/>
  <c r="G284" i="4"/>
  <c r="F284" i="4"/>
  <c r="AC70" i="4"/>
  <c r="R69" i="4"/>
  <c r="AN69" i="4" s="1"/>
  <c r="M70" i="4"/>
  <c r="AL287" i="8"/>
  <c r="AH287" i="8"/>
  <c r="AK287" i="8"/>
  <c r="AF287" i="8"/>
  <c r="AO287" i="8"/>
  <c r="AI287" i="8"/>
  <c r="AJ287" i="8"/>
  <c r="AN287" i="8"/>
  <c r="AM287" i="8"/>
  <c r="AE287" i="8"/>
  <c r="AG287" i="8"/>
  <c r="R288" i="8"/>
  <c r="AB285" i="6"/>
  <c r="X285" i="6"/>
  <c r="T285" i="6"/>
  <c r="AA285" i="6"/>
  <c r="W285" i="6"/>
  <c r="S285" i="6"/>
  <c r="Y285" i="6"/>
  <c r="U285" i="6"/>
  <c r="K285" i="6"/>
  <c r="L285" i="6" s="1"/>
  <c r="Z285" i="6"/>
  <c r="V285" i="6"/>
  <c r="R283" i="6"/>
  <c r="AC284" i="6"/>
  <c r="AO282" i="6"/>
  <c r="AK282" i="6"/>
  <c r="AG282" i="6"/>
  <c r="AM282" i="6"/>
  <c r="AI282" i="6"/>
  <c r="AE282" i="6"/>
  <c r="AN282" i="6"/>
  <c r="AF282" i="6"/>
  <c r="AJ282" i="6"/>
  <c r="AH282" i="6"/>
  <c r="AL282" i="6"/>
  <c r="AQ286" i="6"/>
  <c r="H286" i="6"/>
  <c r="O286" i="6" s="1"/>
  <c r="F287" i="6"/>
  <c r="L70" i="4"/>
  <c r="C23" i="9" l="1"/>
  <c r="C18" i="9"/>
  <c r="C19" i="9"/>
  <c r="C22" i="9"/>
  <c r="B14" i="9"/>
  <c r="C17" i="9"/>
  <c r="C20" i="9"/>
  <c r="C24" i="9"/>
  <c r="C21" i="9"/>
  <c r="C16" i="9"/>
  <c r="C15" i="9"/>
  <c r="AC282" i="4"/>
  <c r="L282" i="4"/>
  <c r="G285" i="4"/>
  <c r="F285" i="4"/>
  <c r="AB283" i="4"/>
  <c r="W283" i="4"/>
  <c r="K283" i="4"/>
  <c r="Y283" i="4"/>
  <c r="X283" i="4"/>
  <c r="S283" i="4"/>
  <c r="AA283" i="4"/>
  <c r="U283" i="4"/>
  <c r="T283" i="4"/>
  <c r="Z283" i="4"/>
  <c r="V283" i="4"/>
  <c r="H284" i="4"/>
  <c r="O284" i="4" s="1"/>
  <c r="AQ284" i="4"/>
  <c r="AI69" i="4"/>
  <c r="AG69" i="4"/>
  <c r="AM69" i="4"/>
  <c r="AK69" i="4"/>
  <c r="AO69" i="4"/>
  <c r="AF69" i="4"/>
  <c r="AH69" i="4"/>
  <c r="AJ69" i="4"/>
  <c r="AL69" i="4"/>
  <c r="AE69" i="4"/>
  <c r="AN288" i="8"/>
  <c r="AN289" i="8" s="1"/>
  <c r="AJ288" i="8"/>
  <c r="AJ289" i="8" s="1"/>
  <c r="AF288" i="8"/>
  <c r="AF289" i="8" s="1"/>
  <c r="AM288" i="8"/>
  <c r="AM289" i="8" s="1"/>
  <c r="AH288" i="8"/>
  <c r="AH289" i="8" s="1"/>
  <c r="AO288" i="8"/>
  <c r="AG288" i="8"/>
  <c r="AG289" i="8" s="1"/>
  <c r="AI288" i="8"/>
  <c r="AI289" i="8" s="1"/>
  <c r="AL288" i="8"/>
  <c r="AL289" i="8" s="1"/>
  <c r="AK288" i="8"/>
  <c r="AK289" i="8" s="1"/>
  <c r="AE288" i="8"/>
  <c r="AE289" i="8" s="1"/>
  <c r="AB286" i="6"/>
  <c r="X286" i="6"/>
  <c r="T286" i="6"/>
  <c r="AA286" i="6"/>
  <c r="W286" i="6"/>
  <c r="S286" i="6"/>
  <c r="Y286" i="6"/>
  <c r="U286" i="6"/>
  <c r="K286" i="6"/>
  <c r="L286" i="6" s="1"/>
  <c r="Z286" i="6"/>
  <c r="V286" i="6"/>
  <c r="H287" i="6"/>
  <c r="O287" i="6" s="1"/>
  <c r="AQ287" i="6"/>
  <c r="F288" i="6"/>
  <c r="R284" i="6"/>
  <c r="AC285" i="6"/>
  <c r="AM283" i="6"/>
  <c r="AI283" i="6"/>
  <c r="AE283" i="6"/>
  <c r="AO283" i="6"/>
  <c r="AK283" i="6"/>
  <c r="AG283" i="6"/>
  <c r="AH283" i="6"/>
  <c r="AL283" i="6"/>
  <c r="AJ283" i="6"/>
  <c r="AF283" i="6"/>
  <c r="AN283" i="6"/>
  <c r="H71" i="4"/>
  <c r="O71" i="4" s="1"/>
  <c r="W71" i="4"/>
  <c r="Y71" i="4"/>
  <c r="T71" i="4"/>
  <c r="V71" i="4"/>
  <c r="X71" i="4"/>
  <c r="Z71" i="4"/>
  <c r="U71" i="4"/>
  <c r="AA71" i="4"/>
  <c r="AB71" i="4"/>
  <c r="S71" i="4"/>
  <c r="K71" i="4"/>
  <c r="AO289" i="8" l="1"/>
  <c r="AD290" i="8" s="1"/>
  <c r="O24" i="9"/>
  <c r="U284" i="4"/>
  <c r="T284" i="4"/>
  <c r="Z284" i="4"/>
  <c r="Y284" i="4"/>
  <c r="X284" i="4"/>
  <c r="K284" i="4"/>
  <c r="AA284" i="4"/>
  <c r="V284" i="4"/>
  <c r="AB284" i="4"/>
  <c r="W284" i="4"/>
  <c r="S284" i="4"/>
  <c r="H285" i="4"/>
  <c r="O285" i="4" s="1"/>
  <c r="AQ285" i="4"/>
  <c r="AC283" i="4"/>
  <c r="L283" i="4"/>
  <c r="G286" i="4"/>
  <c r="F286" i="4"/>
  <c r="AC71" i="4"/>
  <c r="R70" i="4"/>
  <c r="AL70" i="4" s="1"/>
  <c r="M71" i="4"/>
  <c r="AB287" i="6"/>
  <c r="X287" i="6"/>
  <c r="T287" i="6"/>
  <c r="AA287" i="6"/>
  <c r="W287" i="6"/>
  <c r="S287" i="6"/>
  <c r="Y287" i="6"/>
  <c r="U287" i="6"/>
  <c r="K287" i="6"/>
  <c r="L287" i="6" s="1"/>
  <c r="V287" i="6"/>
  <c r="Z287" i="6"/>
  <c r="AQ288" i="6"/>
  <c r="H288" i="6"/>
  <c r="O288" i="6" s="1"/>
  <c r="AC286" i="6"/>
  <c r="R285" i="6"/>
  <c r="AL284" i="6"/>
  <c r="AH284" i="6"/>
  <c r="AO284" i="6"/>
  <c r="AK284" i="6"/>
  <c r="AG284" i="6"/>
  <c r="AM284" i="6"/>
  <c r="AI284" i="6"/>
  <c r="AE284" i="6"/>
  <c r="AN284" i="6"/>
  <c r="AJ284" i="6"/>
  <c r="AF284" i="6"/>
  <c r="L71" i="4"/>
  <c r="G287" i="4" l="1"/>
  <c r="F287" i="4"/>
  <c r="K285" i="4"/>
  <c r="AA285" i="4"/>
  <c r="V285" i="4"/>
  <c r="U285" i="4"/>
  <c r="Z285" i="4"/>
  <c r="AB285" i="4"/>
  <c r="W285" i="4"/>
  <c r="Y285" i="4"/>
  <c r="X285" i="4"/>
  <c r="S285" i="4"/>
  <c r="T285" i="4"/>
  <c r="L284" i="4"/>
  <c r="AC284" i="4"/>
  <c r="H286" i="4"/>
  <c r="O286" i="4" s="1"/>
  <c r="AQ286" i="4"/>
  <c r="AN70" i="4"/>
  <c r="AO70" i="4"/>
  <c r="AF70" i="4"/>
  <c r="AE70" i="4"/>
  <c r="AK70" i="4"/>
  <c r="AG70" i="4"/>
  <c r="AJ70" i="4"/>
  <c r="AM70" i="4"/>
  <c r="AH70" i="4"/>
  <c r="AI70" i="4"/>
  <c r="AB288" i="6"/>
  <c r="X288" i="6"/>
  <c r="T288" i="6"/>
  <c r="AA288" i="6"/>
  <c r="W288" i="6"/>
  <c r="S288" i="6"/>
  <c r="Y288" i="6"/>
  <c r="U288" i="6"/>
  <c r="K288" i="6"/>
  <c r="L288" i="6" s="1"/>
  <c r="Z288" i="6"/>
  <c r="V288" i="6"/>
  <c r="R286" i="6"/>
  <c r="AC287" i="6"/>
  <c r="AN285" i="6"/>
  <c r="AJ285" i="6"/>
  <c r="AF285" i="6"/>
  <c r="AM285" i="6"/>
  <c r="AI285" i="6"/>
  <c r="AE285" i="6"/>
  <c r="AO285" i="6"/>
  <c r="AK285" i="6"/>
  <c r="AG285" i="6"/>
  <c r="AL285" i="6"/>
  <c r="AH285" i="6"/>
  <c r="H72" i="4"/>
  <c r="O72" i="4" s="1"/>
  <c r="AB72" i="4"/>
  <c r="W72" i="4"/>
  <c r="AA72" i="4"/>
  <c r="X72" i="4"/>
  <c r="Z72" i="4"/>
  <c r="V72" i="4"/>
  <c r="S72" i="4"/>
  <c r="Y72" i="4"/>
  <c r="T72" i="4"/>
  <c r="K72" i="4"/>
  <c r="U72" i="4"/>
  <c r="Y286" i="4" l="1"/>
  <c r="X286" i="4"/>
  <c r="S286" i="4"/>
  <c r="U286" i="4"/>
  <c r="T286" i="4"/>
  <c r="Z286" i="4"/>
  <c r="K286" i="4"/>
  <c r="AA286" i="4"/>
  <c r="V286" i="4"/>
  <c r="AB286" i="4"/>
  <c r="W286" i="4"/>
  <c r="AC285" i="4"/>
  <c r="L285" i="4"/>
  <c r="H287" i="4"/>
  <c r="O287" i="4" s="1"/>
  <c r="AQ287" i="4"/>
  <c r="G288" i="4"/>
  <c r="F288" i="4"/>
  <c r="AC72" i="4"/>
  <c r="R71" i="4"/>
  <c r="AK71" i="4" s="1"/>
  <c r="M72" i="4"/>
  <c r="AC288" i="6"/>
  <c r="R287" i="6"/>
  <c r="R288" i="6" s="1"/>
  <c r="AL286" i="6"/>
  <c r="AH286" i="6"/>
  <c r="AO286" i="6"/>
  <c r="AK286" i="6"/>
  <c r="AG286" i="6"/>
  <c r="AM286" i="6"/>
  <c r="AI286" i="6"/>
  <c r="AE286" i="6"/>
  <c r="AF286" i="6"/>
  <c r="AN286" i="6"/>
  <c r="AJ286" i="6"/>
  <c r="L72" i="4"/>
  <c r="C24" i="7" l="1"/>
  <c r="C18" i="7"/>
  <c r="C16" i="7"/>
  <c r="C15" i="7"/>
  <c r="B14" i="7"/>
  <c r="C17" i="7"/>
  <c r="C20" i="7"/>
  <c r="C23" i="7"/>
  <c r="C19" i="7"/>
  <c r="C21" i="7"/>
  <c r="C22" i="7"/>
  <c r="U287" i="4"/>
  <c r="T287" i="4"/>
  <c r="Z287" i="4"/>
  <c r="AB287" i="4"/>
  <c r="K287" i="4"/>
  <c r="AA287" i="4"/>
  <c r="V287" i="4"/>
  <c r="W287" i="4"/>
  <c r="Y287" i="4"/>
  <c r="X287" i="4"/>
  <c r="S287" i="4"/>
  <c r="AC286" i="4"/>
  <c r="L286" i="4"/>
  <c r="H288" i="4"/>
  <c r="O288" i="4" s="1"/>
  <c r="AQ288" i="4"/>
  <c r="AM71" i="4"/>
  <c r="AL71" i="4"/>
  <c r="AF71" i="4"/>
  <c r="AI71" i="4"/>
  <c r="AG71" i="4"/>
  <c r="AN71" i="4"/>
  <c r="AH71" i="4"/>
  <c r="AE71" i="4"/>
  <c r="AJ71" i="4"/>
  <c r="AO71" i="4"/>
  <c r="AL288" i="6"/>
  <c r="AH288" i="6"/>
  <c r="AO288" i="6"/>
  <c r="O24" i="7" s="1"/>
  <c r="AK288" i="6"/>
  <c r="AG288" i="6"/>
  <c r="AM288" i="6"/>
  <c r="AI288" i="6"/>
  <c r="AE288" i="6"/>
  <c r="AJ288" i="6"/>
  <c r="AF288" i="6"/>
  <c r="AN288" i="6"/>
  <c r="AN287" i="6"/>
  <c r="AJ287" i="6"/>
  <c r="AF287" i="6"/>
  <c r="AM287" i="6"/>
  <c r="AI287" i="6"/>
  <c r="AE287" i="6"/>
  <c r="AO287" i="6"/>
  <c r="AK287" i="6"/>
  <c r="AG287" i="6"/>
  <c r="AL287" i="6"/>
  <c r="AH287" i="6"/>
  <c r="H73" i="4"/>
  <c r="O73" i="4" s="1"/>
  <c r="X73" i="4"/>
  <c r="S73" i="4"/>
  <c r="Z73" i="4"/>
  <c r="AA73" i="4"/>
  <c r="U73" i="4"/>
  <c r="Y73" i="4"/>
  <c r="V73" i="4"/>
  <c r="AB73" i="4"/>
  <c r="K73" i="4"/>
  <c r="W73" i="4"/>
  <c r="T73" i="4"/>
  <c r="U288" i="4" l="1"/>
  <c r="T288" i="4"/>
  <c r="Z288" i="4"/>
  <c r="K288" i="4"/>
  <c r="AA288" i="4"/>
  <c r="V288" i="4"/>
  <c r="Y288" i="4"/>
  <c r="X288" i="4"/>
  <c r="S288" i="4"/>
  <c r="AB288" i="4"/>
  <c r="W288" i="4"/>
  <c r="AC287" i="4"/>
  <c r="L287" i="4"/>
  <c r="AC73" i="4"/>
  <c r="R72" i="4"/>
  <c r="AF72" i="4" s="1"/>
  <c r="M73" i="4"/>
  <c r="AN289" i="6"/>
  <c r="AE289" i="6"/>
  <c r="AK289" i="6"/>
  <c r="AI289" i="6"/>
  <c r="AO289" i="6"/>
  <c r="AD290" i="6" s="1"/>
  <c r="AF289" i="6"/>
  <c r="AM289" i="6"/>
  <c r="AH289" i="6"/>
  <c r="AJ289" i="6"/>
  <c r="AG289" i="6"/>
  <c r="AL289" i="6"/>
  <c r="L73" i="4"/>
  <c r="L288" i="4" l="1"/>
  <c r="AC288" i="4"/>
  <c r="AI72" i="4"/>
  <c r="AJ72" i="4"/>
  <c r="AM72" i="4"/>
  <c r="AL72" i="4"/>
  <c r="AH72" i="4"/>
  <c r="AG72" i="4"/>
  <c r="AK72" i="4"/>
  <c r="AN72" i="4"/>
  <c r="AO72" i="4"/>
  <c r="AE72" i="4"/>
  <c r="H74" i="4"/>
  <c r="O74" i="4" s="1"/>
  <c r="K74" i="4"/>
  <c r="W74" i="4"/>
  <c r="AA74" i="4"/>
  <c r="AB74" i="4"/>
  <c r="S74" i="4"/>
  <c r="U74" i="4"/>
  <c r="V74" i="4"/>
  <c r="Y74" i="4"/>
  <c r="T74" i="4"/>
  <c r="X74" i="4"/>
  <c r="Z74" i="4"/>
  <c r="AC74" i="4" l="1"/>
  <c r="R73" i="4"/>
  <c r="AL73" i="4" s="1"/>
  <c r="M74" i="4"/>
  <c r="L74" i="4"/>
  <c r="AN73" i="4" l="1"/>
  <c r="AG73" i="4"/>
  <c r="AJ73" i="4"/>
  <c r="AF73" i="4"/>
  <c r="AE73" i="4"/>
  <c r="AM73" i="4"/>
  <c r="AI73" i="4"/>
  <c r="AO73" i="4"/>
  <c r="AK73" i="4"/>
  <c r="AH73" i="4"/>
  <c r="H75" i="4"/>
  <c r="O75" i="4" s="1"/>
  <c r="K75" i="4"/>
  <c r="S75" i="4"/>
  <c r="V75" i="4"/>
  <c r="W75" i="4"/>
  <c r="AB75" i="4"/>
  <c r="Y75" i="4"/>
  <c r="Z75" i="4"/>
  <c r="X75" i="4"/>
  <c r="AA75" i="4"/>
  <c r="U75" i="4"/>
  <c r="T75" i="4"/>
  <c r="AC75" i="4" l="1"/>
  <c r="R74" i="4"/>
  <c r="AG74" i="4" s="1"/>
  <c r="M75" i="4"/>
  <c r="L75" i="4"/>
  <c r="AL74" i="4" l="1"/>
  <c r="AK74" i="4"/>
  <c r="AJ74" i="4"/>
  <c r="AM74" i="4"/>
  <c r="AF74" i="4"/>
  <c r="AI74" i="4"/>
  <c r="AH74" i="4"/>
  <c r="AO74" i="4"/>
  <c r="AE74" i="4"/>
  <c r="AN74" i="4"/>
  <c r="H76" i="4"/>
  <c r="O76" i="4" s="1"/>
  <c r="X76" i="4"/>
  <c r="S76" i="4"/>
  <c r="T76" i="4"/>
  <c r="V76" i="4"/>
  <c r="AA76" i="4"/>
  <c r="AB76" i="4"/>
  <c r="U76" i="4"/>
  <c r="W76" i="4"/>
  <c r="Y76" i="4"/>
  <c r="Z76" i="4"/>
  <c r="K76" i="4"/>
  <c r="AC76" i="4" l="1"/>
  <c r="R75" i="4"/>
  <c r="AH75" i="4" s="1"/>
  <c r="M76" i="4"/>
  <c r="L76" i="4"/>
  <c r="AM75" i="4" l="1"/>
  <c r="AE75" i="4"/>
  <c r="AL75" i="4"/>
  <c r="AO75" i="4"/>
  <c r="AG75" i="4"/>
  <c r="AI75" i="4"/>
  <c r="AK75" i="4"/>
  <c r="AF75" i="4"/>
  <c r="AN75" i="4"/>
  <c r="AJ75" i="4"/>
  <c r="H77" i="4"/>
  <c r="O77" i="4" s="1"/>
  <c r="K77" i="4"/>
  <c r="X77" i="4"/>
  <c r="S77" i="4"/>
  <c r="T77" i="4"/>
  <c r="U77" i="4"/>
  <c r="AB77" i="4"/>
  <c r="V77" i="4"/>
  <c r="AA77" i="4"/>
  <c r="Y77" i="4"/>
  <c r="W77" i="4"/>
  <c r="Z77" i="4"/>
  <c r="AC77" i="4" l="1"/>
  <c r="R76" i="4"/>
  <c r="AI76" i="4" s="1"/>
  <c r="M77" i="4"/>
  <c r="L77" i="4"/>
  <c r="AE76" i="4" l="1"/>
  <c r="AL76" i="4"/>
  <c r="AK76" i="4"/>
  <c r="AM76" i="4"/>
  <c r="AN76" i="4"/>
  <c r="AO76" i="4"/>
  <c r="AJ76" i="4"/>
  <c r="AH76" i="4"/>
  <c r="AG76" i="4"/>
  <c r="AF76" i="4"/>
  <c r="H78" i="4"/>
  <c r="O78" i="4" s="1"/>
  <c r="Z78" i="4"/>
  <c r="T78" i="4"/>
  <c r="K78" i="4"/>
  <c r="AB78" i="4"/>
  <c r="S78" i="4"/>
  <c r="V78" i="4"/>
  <c r="U78" i="4"/>
  <c r="X78" i="4"/>
  <c r="W78" i="4"/>
  <c r="Y78" i="4"/>
  <c r="AA78" i="4"/>
  <c r="AC78" i="4" l="1"/>
  <c r="R77" i="4"/>
  <c r="AO77" i="4" s="1"/>
  <c r="M78" i="4"/>
  <c r="L78" i="4"/>
  <c r="AF77" i="4" l="1"/>
  <c r="AJ77" i="4"/>
  <c r="AM77" i="4"/>
  <c r="AE77" i="4"/>
  <c r="AL77" i="4"/>
  <c r="AK77" i="4"/>
  <c r="AH77" i="4"/>
  <c r="AN77" i="4"/>
  <c r="AG77" i="4"/>
  <c r="AI77" i="4"/>
  <c r="H79" i="4"/>
  <c r="O79" i="4" s="1"/>
  <c r="K79" i="4"/>
  <c r="AA79" i="4"/>
  <c r="T79" i="4"/>
  <c r="X79" i="4"/>
  <c r="W79" i="4"/>
  <c r="S79" i="4"/>
  <c r="Z79" i="4"/>
  <c r="V79" i="4"/>
  <c r="AB79" i="4"/>
  <c r="U79" i="4"/>
  <c r="Y79" i="4"/>
  <c r="AC79" i="4" l="1"/>
  <c r="R78" i="4"/>
  <c r="AE78" i="4" s="1"/>
  <c r="M79" i="4"/>
  <c r="L79" i="4"/>
  <c r="AH78" i="4" l="1"/>
  <c r="AK78" i="4"/>
  <c r="AI78" i="4"/>
  <c r="AG78" i="4"/>
  <c r="AF78" i="4"/>
  <c r="AN78" i="4"/>
  <c r="AO78" i="4"/>
  <c r="AJ78" i="4"/>
  <c r="AM78" i="4"/>
  <c r="AL78" i="4"/>
  <c r="H80" i="4"/>
  <c r="O80" i="4" s="1"/>
  <c r="U80" i="4"/>
  <c r="W80" i="4"/>
  <c r="T80" i="4"/>
  <c r="X80" i="4"/>
  <c r="AA80" i="4"/>
  <c r="V80" i="4"/>
  <c r="Y80" i="4"/>
  <c r="Z80" i="4"/>
  <c r="K80" i="4"/>
  <c r="S80" i="4"/>
  <c r="AB80" i="4"/>
  <c r="AC80" i="4" l="1"/>
  <c r="R79" i="4"/>
  <c r="AE79" i="4" s="1"/>
  <c r="M80" i="4"/>
  <c r="L80" i="4"/>
  <c r="AO79" i="4" l="1"/>
  <c r="AG79" i="4"/>
  <c r="AK79" i="4"/>
  <c r="AI79" i="4"/>
  <c r="AL79" i="4"/>
  <c r="AM79" i="4"/>
  <c r="AF79" i="4"/>
  <c r="AJ79" i="4"/>
  <c r="AH79" i="4"/>
  <c r="AN79" i="4"/>
  <c r="H81" i="4"/>
  <c r="O81" i="4" s="1"/>
  <c r="AB81" i="4"/>
  <c r="X81" i="4"/>
  <c r="K81" i="4"/>
  <c r="T81" i="4"/>
  <c r="AA81" i="4"/>
  <c r="W81" i="4"/>
  <c r="V81" i="4"/>
  <c r="U81" i="4"/>
  <c r="Z81" i="4"/>
  <c r="Y81" i="4"/>
  <c r="S81" i="4"/>
  <c r="AC81" i="4" l="1"/>
  <c r="R80" i="4"/>
  <c r="AM80" i="4" s="1"/>
  <c r="M81" i="4"/>
  <c r="H83" i="4"/>
  <c r="O83" i="4" s="1"/>
  <c r="L81" i="4"/>
  <c r="R81" i="4" l="1"/>
  <c r="AE81" i="4" s="1"/>
  <c r="AK80" i="4"/>
  <c r="AG80" i="4"/>
  <c r="AJ80" i="4"/>
  <c r="AI80" i="4"/>
  <c r="AF80" i="4"/>
  <c r="AO80" i="4"/>
  <c r="AN80" i="4"/>
  <c r="AE80" i="4"/>
  <c r="AL80" i="4"/>
  <c r="AH80" i="4"/>
  <c r="K83" i="4"/>
  <c r="AA83" i="4"/>
  <c r="V83" i="4"/>
  <c r="AB83" i="4"/>
  <c r="W83" i="4"/>
  <c r="Y83" i="4"/>
  <c r="X83" i="4"/>
  <c r="S83" i="4"/>
  <c r="U83" i="4"/>
  <c r="T83" i="4"/>
  <c r="Z83" i="4"/>
  <c r="AG81" i="4" l="1"/>
  <c r="AH81" i="4"/>
  <c r="AN81" i="4"/>
  <c r="AM81" i="4"/>
  <c r="AF81" i="4"/>
  <c r="AL81" i="4"/>
  <c r="AI81" i="4"/>
  <c r="AJ81" i="4"/>
  <c r="AK81" i="4"/>
  <c r="AO81" i="4"/>
  <c r="L83" i="4"/>
  <c r="AC83" i="4"/>
  <c r="R82" i="4"/>
  <c r="AJ82" i="4" s="1"/>
  <c r="R83" i="4" l="1"/>
  <c r="AF83" i="4" s="1"/>
  <c r="AE82" i="4"/>
  <c r="AN82" i="4"/>
  <c r="AL82" i="4"/>
  <c r="AM82" i="4"/>
  <c r="AK82" i="4"/>
  <c r="AO82" i="4"/>
  <c r="AI82" i="4"/>
  <c r="AH82" i="4"/>
  <c r="AG82" i="4"/>
  <c r="AF82" i="4"/>
  <c r="R84" i="4" l="1"/>
  <c r="AO84" i="4" s="1"/>
  <c r="AK83" i="4"/>
  <c r="AL83" i="4"/>
  <c r="AO83" i="4"/>
  <c r="AG83" i="4"/>
  <c r="AI83" i="4"/>
  <c r="AE83" i="4"/>
  <c r="AM83" i="4"/>
  <c r="AN83" i="4"/>
  <c r="AJ83" i="4"/>
  <c r="AH83" i="4"/>
  <c r="AG84" i="4" l="1"/>
  <c r="AL84" i="4"/>
  <c r="AM84" i="4"/>
  <c r="R85" i="4"/>
  <c r="AJ85" i="4" s="1"/>
  <c r="AE84" i="4"/>
  <c r="AH84" i="4"/>
  <c r="AI84" i="4"/>
  <c r="AN84" i="4"/>
  <c r="AJ84" i="4"/>
  <c r="AK84" i="4"/>
  <c r="AF84" i="4"/>
  <c r="AL85" i="4" l="1"/>
  <c r="AK85" i="4"/>
  <c r="AI85" i="4"/>
  <c r="AE85" i="4"/>
  <c r="AF85" i="4"/>
  <c r="AG85" i="4"/>
  <c r="AO85" i="4"/>
  <c r="AN85" i="4"/>
  <c r="AH85" i="4"/>
  <c r="AM85" i="4"/>
  <c r="R86" i="4"/>
  <c r="AE86" i="4" s="1"/>
  <c r="R87" i="4" l="1"/>
  <c r="AH87" i="4" s="1"/>
  <c r="AF86" i="4"/>
  <c r="AM86" i="4"/>
  <c r="AH86" i="4"/>
  <c r="AN86" i="4"/>
  <c r="AJ86" i="4"/>
  <c r="AL86" i="4"/>
  <c r="AO86" i="4"/>
  <c r="AG86" i="4"/>
  <c r="AI86" i="4"/>
  <c r="AK86" i="4"/>
  <c r="AG87" i="4" l="1"/>
  <c r="AL87" i="4"/>
  <c r="AJ87" i="4"/>
  <c r="R88" i="4"/>
  <c r="R89" i="4" s="1"/>
  <c r="AN89" i="4" s="1"/>
  <c r="AK87" i="4"/>
  <c r="AN87" i="4"/>
  <c r="AI87" i="4"/>
  <c r="AO87" i="4"/>
  <c r="AM87" i="4"/>
  <c r="AE87" i="4"/>
  <c r="AF87" i="4"/>
  <c r="AK89" i="4" l="1"/>
  <c r="AM89" i="4"/>
  <c r="R90" i="4"/>
  <c r="AI90" i="4" s="1"/>
  <c r="AE88" i="4"/>
  <c r="AO88" i="4"/>
  <c r="AL89" i="4"/>
  <c r="AO89" i="4"/>
  <c r="AF89" i="4"/>
  <c r="AN88" i="4"/>
  <c r="AG88" i="4"/>
  <c r="AI88" i="4"/>
  <c r="AH89" i="4"/>
  <c r="AE89" i="4"/>
  <c r="AJ89" i="4"/>
  <c r="AK88" i="4"/>
  <c r="AM88" i="4"/>
  <c r="AG89" i="4"/>
  <c r="AI89" i="4"/>
  <c r="AF88" i="4"/>
  <c r="AH88" i="4"/>
  <c r="AL88" i="4"/>
  <c r="AJ88" i="4"/>
  <c r="R91" i="4" l="1"/>
  <c r="AH91" i="4" s="1"/>
  <c r="AL90" i="4"/>
  <c r="AF90" i="4"/>
  <c r="AG90" i="4"/>
  <c r="AH90" i="4"/>
  <c r="AM90" i="4"/>
  <c r="AJ90" i="4"/>
  <c r="AO90" i="4"/>
  <c r="AE90" i="4"/>
  <c r="AK90" i="4"/>
  <c r="AN90" i="4"/>
  <c r="AL91" i="4" l="1"/>
  <c r="AF91" i="4"/>
  <c r="AG91" i="4"/>
  <c r="AJ91" i="4"/>
  <c r="AE91" i="4"/>
  <c r="AK91" i="4"/>
  <c r="R92" i="4"/>
  <c r="AK92" i="4" s="1"/>
  <c r="AI91" i="4"/>
  <c r="AO91" i="4"/>
  <c r="AN91" i="4"/>
  <c r="AM91" i="4"/>
  <c r="AE92" i="4" l="1"/>
  <c r="R93" i="4"/>
  <c r="AN93" i="4" s="1"/>
  <c r="AJ92" i="4"/>
  <c r="AM92" i="4"/>
  <c r="AN92" i="4"/>
  <c r="AG92" i="4"/>
  <c r="AH92" i="4"/>
  <c r="AL92" i="4"/>
  <c r="AO92" i="4"/>
  <c r="AI92" i="4"/>
  <c r="AF92" i="4"/>
  <c r="AE93" i="4" l="1"/>
  <c r="AL93" i="4"/>
  <c r="R94" i="4"/>
  <c r="AI94" i="4" s="1"/>
  <c r="AK93" i="4"/>
  <c r="AH93" i="4"/>
  <c r="AM93" i="4"/>
  <c r="AF93" i="4"/>
  <c r="AO93" i="4"/>
  <c r="AJ93" i="4"/>
  <c r="AG93" i="4"/>
  <c r="AI93" i="4"/>
  <c r="R95" i="4" l="1"/>
  <c r="AH95" i="4" s="1"/>
  <c r="AK94" i="4"/>
  <c r="AJ94" i="4"/>
  <c r="AH94" i="4"/>
  <c r="AM94" i="4"/>
  <c r="AO94" i="4"/>
  <c r="AL94" i="4"/>
  <c r="AF94" i="4"/>
  <c r="AE94" i="4"/>
  <c r="AG94" i="4"/>
  <c r="AN94" i="4"/>
  <c r="AG95" i="4" l="1"/>
  <c r="AL95" i="4"/>
  <c r="AF95" i="4"/>
  <c r="AK95" i="4"/>
  <c r="R96" i="4"/>
  <c r="R97" i="4" s="1"/>
  <c r="AO95" i="4"/>
  <c r="AE95" i="4"/>
  <c r="AJ95" i="4"/>
  <c r="AI95" i="4"/>
  <c r="AN95" i="4"/>
  <c r="AM95" i="4"/>
  <c r="AM96" i="4" l="1"/>
  <c r="AJ96" i="4"/>
  <c r="AO96" i="4"/>
  <c r="AI96" i="4"/>
  <c r="AL96" i="4"/>
  <c r="AG96" i="4"/>
  <c r="AE96" i="4"/>
  <c r="AF96" i="4"/>
  <c r="AK96" i="4"/>
  <c r="AH96" i="4"/>
  <c r="AN96" i="4"/>
  <c r="R98" i="4"/>
  <c r="AN97" i="4"/>
  <c r="AJ97" i="4"/>
  <c r="AF97" i="4"/>
  <c r="AM97" i="4"/>
  <c r="AI97" i="4"/>
  <c r="AE97" i="4"/>
  <c r="AO97" i="4"/>
  <c r="AK97" i="4"/>
  <c r="AG97" i="4"/>
  <c r="AH97" i="4"/>
  <c r="AL97" i="4"/>
  <c r="R99" i="4" l="1"/>
  <c r="AM98" i="4"/>
  <c r="AI98" i="4"/>
  <c r="AE98" i="4"/>
  <c r="AL98" i="4"/>
  <c r="AH98" i="4"/>
  <c r="AN98" i="4"/>
  <c r="AJ98" i="4"/>
  <c r="AF98" i="4"/>
  <c r="AO98" i="4"/>
  <c r="AK98" i="4"/>
  <c r="AG98" i="4"/>
  <c r="R100" i="4" l="1"/>
  <c r="AL99" i="4"/>
  <c r="AH99" i="4"/>
  <c r="AO99" i="4"/>
  <c r="AK99" i="4"/>
  <c r="AG99" i="4"/>
  <c r="AM99" i="4"/>
  <c r="AI99" i="4"/>
  <c r="AE99" i="4"/>
  <c r="AJ99" i="4"/>
  <c r="AF99" i="4"/>
  <c r="AN99" i="4"/>
  <c r="R101" i="4" l="1"/>
  <c r="AO100" i="4"/>
  <c r="AK100" i="4"/>
  <c r="AG100" i="4"/>
  <c r="AN100" i="4"/>
  <c r="AJ100" i="4"/>
  <c r="AF100" i="4"/>
  <c r="AL100" i="4"/>
  <c r="AH100" i="4"/>
  <c r="AE100" i="4"/>
  <c r="AM100" i="4"/>
  <c r="AI100" i="4"/>
  <c r="R102" i="4" l="1"/>
  <c r="AN101" i="4"/>
  <c r="AJ101" i="4"/>
  <c r="AF101" i="4"/>
  <c r="AM101" i="4"/>
  <c r="AI101" i="4"/>
  <c r="AE101" i="4"/>
  <c r="AO101" i="4"/>
  <c r="AK101" i="4"/>
  <c r="AG101" i="4"/>
  <c r="AL101" i="4"/>
  <c r="AH101" i="4"/>
  <c r="R103" i="4" l="1"/>
  <c r="AM102" i="4"/>
  <c r="AI102" i="4"/>
  <c r="AE102" i="4"/>
  <c r="AL102" i="4"/>
  <c r="AH102" i="4"/>
  <c r="AN102" i="4"/>
  <c r="AJ102" i="4"/>
  <c r="AF102" i="4"/>
  <c r="AK102" i="4"/>
  <c r="AO102" i="4"/>
  <c r="AG102" i="4"/>
  <c r="R104" i="4" l="1"/>
  <c r="AL103" i="4"/>
  <c r="AH103" i="4"/>
  <c r="AO103" i="4"/>
  <c r="AK103" i="4"/>
  <c r="AG103" i="4"/>
  <c r="AM103" i="4"/>
  <c r="AI103" i="4"/>
  <c r="AE103" i="4"/>
  <c r="AN103" i="4"/>
  <c r="AJ103" i="4"/>
  <c r="AF103" i="4"/>
  <c r="R105" i="4" l="1"/>
  <c r="AO104" i="4"/>
  <c r="AK104" i="4"/>
  <c r="AG104" i="4"/>
  <c r="AN104" i="4"/>
  <c r="AJ104" i="4"/>
  <c r="AF104" i="4"/>
  <c r="AL104" i="4"/>
  <c r="AH104" i="4"/>
  <c r="AI104" i="4"/>
  <c r="AE104" i="4"/>
  <c r="AM104" i="4"/>
  <c r="R106" i="4" l="1"/>
  <c r="AN105" i="4"/>
  <c r="AJ105" i="4"/>
  <c r="AF105" i="4"/>
  <c r="AM105" i="4"/>
  <c r="AI105" i="4"/>
  <c r="AE105" i="4"/>
  <c r="AO105" i="4"/>
  <c r="AK105" i="4"/>
  <c r="AG105" i="4"/>
  <c r="AH105" i="4"/>
  <c r="AL105" i="4"/>
  <c r="R107" i="4" l="1"/>
  <c r="AM106" i="4"/>
  <c r="AI106" i="4"/>
  <c r="AE106" i="4"/>
  <c r="AL106" i="4"/>
  <c r="AH106" i="4"/>
  <c r="AN106" i="4"/>
  <c r="AJ106" i="4"/>
  <c r="AF106" i="4"/>
  <c r="AG106" i="4"/>
  <c r="AO106" i="4"/>
  <c r="AK106" i="4"/>
  <c r="R108" i="4" l="1"/>
  <c r="AL107" i="4"/>
  <c r="AH107" i="4"/>
  <c r="AO107" i="4"/>
  <c r="AK107" i="4"/>
  <c r="AG107" i="4"/>
  <c r="AM107" i="4"/>
  <c r="AI107" i="4"/>
  <c r="AE107" i="4"/>
  <c r="AJ107" i="4"/>
  <c r="AN107" i="4"/>
  <c r="AF107" i="4"/>
  <c r="R109" i="4" l="1"/>
  <c r="AO108" i="4"/>
  <c r="AK108" i="4"/>
  <c r="AG108" i="4"/>
  <c r="AN108" i="4"/>
  <c r="AJ108" i="4"/>
  <c r="AF108" i="4"/>
  <c r="AL108" i="4"/>
  <c r="AH108" i="4"/>
  <c r="AM108" i="4"/>
  <c r="AI108" i="4"/>
  <c r="AE108" i="4"/>
  <c r="R110" i="4" l="1"/>
  <c r="AN109" i="4"/>
  <c r="AJ109" i="4"/>
  <c r="AF109" i="4"/>
  <c r="AM109" i="4"/>
  <c r="AI109" i="4"/>
  <c r="AE109" i="4"/>
  <c r="AO109" i="4"/>
  <c r="AK109" i="4"/>
  <c r="AG109" i="4"/>
  <c r="AL109" i="4"/>
  <c r="AH109" i="4"/>
  <c r="R111" i="4" l="1"/>
  <c r="AM110" i="4"/>
  <c r="AI110" i="4"/>
  <c r="AE110" i="4"/>
  <c r="AL110" i="4"/>
  <c r="AH110" i="4"/>
  <c r="AN110" i="4"/>
  <c r="AJ110" i="4"/>
  <c r="AF110" i="4"/>
  <c r="AK110" i="4"/>
  <c r="AG110" i="4"/>
  <c r="AO110" i="4"/>
  <c r="R112" i="4" l="1"/>
  <c r="AL111" i="4"/>
  <c r="AH111" i="4"/>
  <c r="AO111" i="4"/>
  <c r="AK111" i="4"/>
  <c r="AG111" i="4"/>
  <c r="AM111" i="4"/>
  <c r="AI111" i="4"/>
  <c r="AE111" i="4"/>
  <c r="AF111" i="4"/>
  <c r="AN111" i="4"/>
  <c r="AJ111" i="4"/>
  <c r="R113" i="4" l="1"/>
  <c r="AO112" i="4"/>
  <c r="AK112" i="4"/>
  <c r="AG112" i="4"/>
  <c r="AN112" i="4"/>
  <c r="AJ112" i="4"/>
  <c r="AF112" i="4"/>
  <c r="AL112" i="4"/>
  <c r="AH112" i="4"/>
  <c r="AM112" i="4"/>
  <c r="AI112" i="4"/>
  <c r="AE112" i="4"/>
  <c r="R114" i="4" l="1"/>
  <c r="AN113" i="4"/>
  <c r="AJ113" i="4"/>
  <c r="AF113" i="4"/>
  <c r="AM113" i="4"/>
  <c r="AI113" i="4"/>
  <c r="AE113" i="4"/>
  <c r="AO113" i="4"/>
  <c r="AK113" i="4"/>
  <c r="AG113" i="4"/>
  <c r="AL113" i="4"/>
  <c r="AH113" i="4"/>
  <c r="R115" i="4" l="1"/>
  <c r="AM114" i="4"/>
  <c r="AI114" i="4"/>
  <c r="AE114" i="4"/>
  <c r="AL114" i="4"/>
  <c r="AH114" i="4"/>
  <c r="AN114" i="4"/>
  <c r="AJ114" i="4"/>
  <c r="AF114" i="4"/>
  <c r="AO114" i="4"/>
  <c r="AK114" i="4"/>
  <c r="AG114" i="4"/>
  <c r="R116" i="4" l="1"/>
  <c r="AL115" i="4"/>
  <c r="AH115" i="4"/>
  <c r="AO115" i="4"/>
  <c r="AK115" i="4"/>
  <c r="AG115" i="4"/>
  <c r="AM115" i="4"/>
  <c r="AI115" i="4"/>
  <c r="AE115" i="4"/>
  <c r="AJ115" i="4"/>
  <c r="AF115" i="4"/>
  <c r="AN115" i="4"/>
  <c r="R117" i="4" l="1"/>
  <c r="AO116" i="4"/>
  <c r="AK116" i="4"/>
  <c r="AG116" i="4"/>
  <c r="AN116" i="4"/>
  <c r="AJ116" i="4"/>
  <c r="AF116" i="4"/>
  <c r="AL116" i="4"/>
  <c r="AH116" i="4"/>
  <c r="AE116" i="4"/>
  <c r="AI116" i="4"/>
  <c r="AM116" i="4"/>
  <c r="R118" i="4" l="1"/>
  <c r="AN117" i="4"/>
  <c r="AJ117" i="4"/>
  <c r="AF117" i="4"/>
  <c r="AM117" i="4"/>
  <c r="AI117" i="4"/>
  <c r="AE117" i="4"/>
  <c r="AO117" i="4"/>
  <c r="AK117" i="4"/>
  <c r="AG117" i="4"/>
  <c r="AL117" i="4"/>
  <c r="AH117" i="4"/>
  <c r="R119" i="4" l="1"/>
  <c r="AO118" i="4"/>
  <c r="AK118" i="4"/>
  <c r="AG118" i="4"/>
  <c r="AJ118" i="4"/>
  <c r="AE118" i="4"/>
  <c r="AN118" i="4"/>
  <c r="AI118" i="4"/>
  <c r="AL118" i="4"/>
  <c r="AF118" i="4"/>
  <c r="AM118" i="4"/>
  <c r="AH118" i="4"/>
  <c r="R120" i="4" l="1"/>
  <c r="AN119" i="4"/>
  <c r="AJ119" i="4"/>
  <c r="AF119" i="4"/>
  <c r="AM119" i="4"/>
  <c r="AH119" i="4"/>
  <c r="AL119" i="4"/>
  <c r="AG119" i="4"/>
  <c r="AO119" i="4"/>
  <c r="AI119" i="4"/>
  <c r="AE119" i="4"/>
  <c r="AK119" i="4"/>
  <c r="R121" i="4" l="1"/>
  <c r="AM120" i="4"/>
  <c r="AI120" i="4"/>
  <c r="AE120" i="4"/>
  <c r="AK120" i="4"/>
  <c r="AF120" i="4"/>
  <c r="AO120" i="4"/>
  <c r="AJ120" i="4"/>
  <c r="AL120" i="4"/>
  <c r="AG120" i="4"/>
  <c r="AN120" i="4"/>
  <c r="AH120" i="4"/>
  <c r="R122" i="4" l="1"/>
  <c r="AL121" i="4"/>
  <c r="AH121" i="4"/>
  <c r="AM121" i="4"/>
  <c r="AG121" i="4"/>
  <c r="AK121" i="4"/>
  <c r="AF121" i="4"/>
  <c r="AN121" i="4"/>
  <c r="AI121" i="4"/>
  <c r="AO121" i="4"/>
  <c r="AJ121" i="4"/>
  <c r="AE121" i="4"/>
  <c r="R123" i="4" l="1"/>
  <c r="AO122" i="4"/>
  <c r="AK122" i="4"/>
  <c r="AG122" i="4"/>
  <c r="AN122" i="4"/>
  <c r="AI122" i="4"/>
  <c r="AM122" i="4"/>
  <c r="AH122" i="4"/>
  <c r="AJ122" i="4"/>
  <c r="AE122" i="4"/>
  <c r="AL122" i="4"/>
  <c r="AF122" i="4"/>
  <c r="R124" i="4" l="1"/>
  <c r="AN123" i="4"/>
  <c r="AJ123" i="4"/>
  <c r="AF123" i="4"/>
  <c r="AL123" i="4"/>
  <c r="AG123" i="4"/>
  <c r="AK123" i="4"/>
  <c r="AE123" i="4"/>
  <c r="AM123" i="4"/>
  <c r="AH123" i="4"/>
  <c r="AO123" i="4"/>
  <c r="AI123" i="4"/>
  <c r="R125" i="4" l="1"/>
  <c r="AL124" i="4"/>
  <c r="AM124" i="4"/>
  <c r="AI124" i="4"/>
  <c r="AE124" i="4"/>
  <c r="AJ124" i="4"/>
  <c r="AO124" i="4"/>
  <c r="AH124" i="4"/>
  <c r="AK124" i="4"/>
  <c r="AF124" i="4"/>
  <c r="AN124" i="4"/>
  <c r="AG124" i="4"/>
  <c r="R126" i="4" l="1"/>
  <c r="AO125" i="4"/>
  <c r="AK125" i="4"/>
  <c r="AG125" i="4"/>
  <c r="AL125" i="4"/>
  <c r="AH125" i="4"/>
  <c r="AI125" i="4"/>
  <c r="AN125" i="4"/>
  <c r="AF125" i="4"/>
  <c r="AJ125" i="4"/>
  <c r="AM125" i="4"/>
  <c r="AE125" i="4"/>
  <c r="R127" i="4" l="1"/>
  <c r="AN126" i="4"/>
  <c r="AJ126" i="4"/>
  <c r="AF126" i="4"/>
  <c r="AO126" i="4"/>
  <c r="AK126" i="4"/>
  <c r="AG126" i="4"/>
  <c r="AI126" i="4"/>
  <c r="AH126" i="4"/>
  <c r="AL126" i="4"/>
  <c r="AM126" i="4"/>
  <c r="AE126" i="4"/>
  <c r="R128" i="4" l="1"/>
  <c r="AM127" i="4"/>
  <c r="AI127" i="4"/>
  <c r="AE127" i="4"/>
  <c r="AN127" i="4"/>
  <c r="AJ127" i="4"/>
  <c r="AF127" i="4"/>
  <c r="AL127" i="4"/>
  <c r="AK127" i="4"/>
  <c r="AO127" i="4"/>
  <c r="AG127" i="4"/>
  <c r="AH127" i="4"/>
  <c r="R129" i="4" l="1"/>
  <c r="AL128" i="4"/>
  <c r="AH128" i="4"/>
  <c r="AM128" i="4"/>
  <c r="AI128" i="4"/>
  <c r="AE128" i="4"/>
  <c r="AN128" i="4"/>
  <c r="AF128" i="4"/>
  <c r="AK128" i="4"/>
  <c r="AO128" i="4"/>
  <c r="AG128" i="4"/>
  <c r="AJ128" i="4"/>
  <c r="R130" i="4" l="1"/>
  <c r="AO129" i="4"/>
  <c r="AK129" i="4"/>
  <c r="AG129" i="4"/>
  <c r="AL129" i="4"/>
  <c r="AH129" i="4"/>
  <c r="AM129" i="4"/>
  <c r="AE129" i="4"/>
  <c r="AJ129" i="4"/>
  <c r="AN129" i="4"/>
  <c r="AF129" i="4"/>
  <c r="AI129" i="4"/>
  <c r="R131" i="4" l="1"/>
  <c r="AN130" i="4"/>
  <c r="AJ130" i="4"/>
  <c r="AF130" i="4"/>
  <c r="AO130" i="4"/>
  <c r="AK130" i="4"/>
  <c r="AG130" i="4"/>
  <c r="AM130" i="4"/>
  <c r="AE130" i="4"/>
  <c r="AL130" i="4"/>
  <c r="AH130" i="4"/>
  <c r="AI130" i="4"/>
  <c r="R132" i="4" l="1"/>
  <c r="AM131" i="4"/>
  <c r="AI131" i="4"/>
  <c r="AE131" i="4"/>
  <c r="AN131" i="4"/>
  <c r="AJ131" i="4"/>
  <c r="AF131" i="4"/>
  <c r="AH131" i="4"/>
  <c r="AO131" i="4"/>
  <c r="AG131" i="4"/>
  <c r="AK131" i="4"/>
  <c r="AL131" i="4"/>
  <c r="R133" i="4" l="1"/>
  <c r="AL132" i="4"/>
  <c r="AH132" i="4"/>
  <c r="AM132" i="4"/>
  <c r="AI132" i="4"/>
  <c r="AE132" i="4"/>
  <c r="AJ132" i="4"/>
  <c r="AO132" i="4"/>
  <c r="AG132" i="4"/>
  <c r="AK132" i="4"/>
  <c r="AN132" i="4"/>
  <c r="AF132" i="4"/>
  <c r="R134" i="4" l="1"/>
  <c r="AO133" i="4"/>
  <c r="AK133" i="4"/>
  <c r="AG133" i="4"/>
  <c r="AL133" i="4"/>
  <c r="AH133" i="4"/>
  <c r="AI133" i="4"/>
  <c r="AN133" i="4"/>
  <c r="AF133" i="4"/>
  <c r="AJ133" i="4"/>
  <c r="AE133" i="4"/>
  <c r="AM133" i="4"/>
  <c r="R135" i="4" l="1"/>
  <c r="AN134" i="4"/>
  <c r="AJ134" i="4"/>
  <c r="AF134" i="4"/>
  <c r="AO134" i="4"/>
  <c r="AK134" i="4"/>
  <c r="AG134" i="4"/>
  <c r="AI134" i="4"/>
  <c r="AH134" i="4"/>
  <c r="AL134" i="4"/>
  <c r="AM134" i="4"/>
  <c r="AE134" i="4"/>
  <c r="R136" i="4" l="1"/>
  <c r="AM135" i="4"/>
  <c r="AI135" i="4"/>
  <c r="AE135" i="4"/>
  <c r="AN135" i="4"/>
  <c r="AJ135" i="4"/>
  <c r="AF135" i="4"/>
  <c r="AL135" i="4"/>
  <c r="AK135" i="4"/>
  <c r="AO135" i="4"/>
  <c r="AG135" i="4"/>
  <c r="AH135" i="4"/>
  <c r="R137" i="4" l="1"/>
  <c r="AL136" i="4"/>
  <c r="AH136" i="4"/>
  <c r="AM136" i="4"/>
  <c r="AI136" i="4"/>
  <c r="AE136" i="4"/>
  <c r="AN136" i="4"/>
  <c r="AF136" i="4"/>
  <c r="AK136" i="4"/>
  <c r="AO136" i="4"/>
  <c r="AG136" i="4"/>
  <c r="AJ136" i="4"/>
  <c r="R138" i="4" l="1"/>
  <c r="AO137" i="4"/>
  <c r="AK137" i="4"/>
  <c r="AG137" i="4"/>
  <c r="AL137" i="4"/>
  <c r="AH137" i="4"/>
  <c r="AM137" i="4"/>
  <c r="AE137" i="4"/>
  <c r="AJ137" i="4"/>
  <c r="AN137" i="4"/>
  <c r="AF137" i="4"/>
  <c r="AI137" i="4"/>
  <c r="R139" i="4" l="1"/>
  <c r="AN138" i="4"/>
  <c r="AJ138" i="4"/>
  <c r="AF138" i="4"/>
  <c r="AO138" i="4"/>
  <c r="AK138" i="4"/>
  <c r="AG138" i="4"/>
  <c r="AM138" i="4"/>
  <c r="AE138" i="4"/>
  <c r="AL138" i="4"/>
  <c r="AH138" i="4"/>
  <c r="AI138" i="4"/>
  <c r="R140" i="4" l="1"/>
  <c r="AM139" i="4"/>
  <c r="AI139" i="4"/>
  <c r="AE139" i="4"/>
  <c r="AN139" i="4"/>
  <c r="AJ139" i="4"/>
  <c r="AF139" i="4"/>
  <c r="AH139" i="4"/>
  <c r="AO139" i="4"/>
  <c r="AG139" i="4"/>
  <c r="AK139" i="4"/>
  <c r="AL139" i="4"/>
  <c r="R141" i="4" l="1"/>
  <c r="AL140" i="4"/>
  <c r="AH140" i="4"/>
  <c r="AM140" i="4"/>
  <c r="AI140" i="4"/>
  <c r="AE140" i="4"/>
  <c r="AJ140" i="4"/>
  <c r="AO140" i="4"/>
  <c r="AG140" i="4"/>
  <c r="AK140" i="4"/>
  <c r="AF140" i="4"/>
  <c r="AN140" i="4"/>
  <c r="R142" i="4" l="1"/>
  <c r="AO141" i="4"/>
  <c r="AK141" i="4"/>
  <c r="AG141" i="4"/>
  <c r="AL141" i="4"/>
  <c r="AH141" i="4"/>
  <c r="AI141" i="4"/>
  <c r="AN141" i="4"/>
  <c r="AF141" i="4"/>
  <c r="AJ141" i="4"/>
  <c r="AE141" i="4"/>
  <c r="AM141" i="4"/>
  <c r="R143" i="4" l="1"/>
  <c r="AN142" i="4"/>
  <c r="AJ142" i="4"/>
  <c r="AF142" i="4"/>
  <c r="AO142" i="4"/>
  <c r="AK142" i="4"/>
  <c r="AG142" i="4"/>
  <c r="AI142" i="4"/>
  <c r="AH142" i="4"/>
  <c r="AL142" i="4"/>
  <c r="AE142" i="4"/>
  <c r="AM142" i="4"/>
  <c r="R144" i="4" l="1"/>
  <c r="AM143" i="4"/>
  <c r="AI143" i="4"/>
  <c r="AE143" i="4"/>
  <c r="AN143" i="4"/>
  <c r="AJ143" i="4"/>
  <c r="AF143" i="4"/>
  <c r="AL143" i="4"/>
  <c r="AK143" i="4"/>
  <c r="AO143" i="4"/>
  <c r="AG143" i="4"/>
  <c r="AH143" i="4"/>
  <c r="R145" i="4" l="1"/>
  <c r="AL144" i="4"/>
  <c r="AH144" i="4"/>
  <c r="AM144" i="4"/>
  <c r="AI144" i="4"/>
  <c r="AE144" i="4"/>
  <c r="AN144" i="4"/>
  <c r="AF144" i="4"/>
  <c r="AK144" i="4"/>
  <c r="AO144" i="4"/>
  <c r="AG144" i="4"/>
  <c r="AJ144" i="4"/>
  <c r="R146" i="4" l="1"/>
  <c r="AO145" i="4"/>
  <c r="AK145" i="4"/>
  <c r="AG145" i="4"/>
  <c r="AL145" i="4"/>
  <c r="AH145" i="4"/>
  <c r="AM145" i="4"/>
  <c r="AE145" i="4"/>
  <c r="AJ145" i="4"/>
  <c r="AN145" i="4"/>
  <c r="AF145" i="4"/>
  <c r="AI145" i="4"/>
  <c r="R147" i="4" l="1"/>
  <c r="AN146" i="4"/>
  <c r="AJ146" i="4"/>
  <c r="AF146" i="4"/>
  <c r="AO146" i="4"/>
  <c r="AK146" i="4"/>
  <c r="AG146" i="4"/>
  <c r="AM146" i="4"/>
  <c r="AE146" i="4"/>
  <c r="AL146" i="4"/>
  <c r="AH146" i="4"/>
  <c r="AI146" i="4"/>
  <c r="R148" i="4" l="1"/>
  <c r="AM147" i="4"/>
  <c r="AI147" i="4"/>
  <c r="AE147" i="4"/>
  <c r="AN147" i="4"/>
  <c r="AJ147" i="4"/>
  <c r="AF147" i="4"/>
  <c r="AH147" i="4"/>
  <c r="AO147" i="4"/>
  <c r="AG147" i="4"/>
  <c r="AK147" i="4"/>
  <c r="AL147" i="4"/>
  <c r="R149" i="4" l="1"/>
  <c r="AL148" i="4"/>
  <c r="AH148" i="4"/>
  <c r="AM148" i="4"/>
  <c r="AI148" i="4"/>
  <c r="AE148" i="4"/>
  <c r="AJ148" i="4"/>
  <c r="AO148" i="4"/>
  <c r="AG148" i="4"/>
  <c r="AK148" i="4"/>
  <c r="AN148" i="4"/>
  <c r="AF148" i="4"/>
  <c r="R150" i="4" l="1"/>
  <c r="AO149" i="4"/>
  <c r="AK149" i="4"/>
  <c r="AG149" i="4"/>
  <c r="AL149" i="4"/>
  <c r="AH149" i="4"/>
  <c r="AI149" i="4"/>
  <c r="AN149" i="4"/>
  <c r="AF149" i="4"/>
  <c r="AJ149" i="4"/>
  <c r="AM149" i="4"/>
  <c r="AE149" i="4"/>
  <c r="R151" i="4" l="1"/>
  <c r="AN150" i="4"/>
  <c r="AJ150" i="4"/>
  <c r="AF150" i="4"/>
  <c r="AL150" i="4"/>
  <c r="AH150" i="4"/>
  <c r="AO150" i="4"/>
  <c r="AK150" i="4"/>
  <c r="AG150" i="4"/>
  <c r="AM150" i="4"/>
  <c r="AI150" i="4"/>
  <c r="AE150" i="4"/>
  <c r="R152" i="4" l="1"/>
  <c r="AM151" i="4"/>
  <c r="AI151" i="4"/>
  <c r="AE151" i="4"/>
  <c r="AO151" i="4"/>
  <c r="AK151" i="4"/>
  <c r="AG151" i="4"/>
  <c r="AN151" i="4"/>
  <c r="AJ151" i="4"/>
  <c r="AF151" i="4"/>
  <c r="AL151" i="4"/>
  <c r="AH151" i="4"/>
  <c r="R153" i="4" l="1"/>
  <c r="AL152" i="4"/>
  <c r="AH152" i="4"/>
  <c r="AN152" i="4"/>
  <c r="AJ152" i="4"/>
  <c r="AF152" i="4"/>
  <c r="AM152" i="4"/>
  <c r="AI152" i="4"/>
  <c r="AE152" i="4"/>
  <c r="AK152" i="4"/>
  <c r="AG152" i="4"/>
  <c r="AO152" i="4"/>
  <c r="R154" i="4" l="1"/>
  <c r="AO153" i="4"/>
  <c r="AK153" i="4"/>
  <c r="AG153" i="4"/>
  <c r="AM153" i="4"/>
  <c r="AI153" i="4"/>
  <c r="AE153" i="4"/>
  <c r="AL153" i="4"/>
  <c r="AH153" i="4"/>
  <c r="AF153" i="4"/>
  <c r="AJ153" i="4"/>
  <c r="AN153" i="4"/>
  <c r="R155" i="4" l="1"/>
  <c r="AN154" i="4"/>
  <c r="AJ154" i="4"/>
  <c r="AF154" i="4"/>
  <c r="AL154" i="4"/>
  <c r="AH154" i="4"/>
  <c r="AO154" i="4"/>
  <c r="AK154" i="4"/>
  <c r="AG154" i="4"/>
  <c r="AM154" i="4"/>
  <c r="AE154" i="4"/>
  <c r="AI154" i="4"/>
  <c r="R156" i="4" l="1"/>
  <c r="AM155" i="4"/>
  <c r="AI155" i="4"/>
  <c r="AE155" i="4"/>
  <c r="AO155" i="4"/>
  <c r="AK155" i="4"/>
  <c r="AG155" i="4"/>
  <c r="AN155" i="4"/>
  <c r="AJ155" i="4"/>
  <c r="AF155" i="4"/>
  <c r="AL155" i="4"/>
  <c r="AH155" i="4"/>
  <c r="R157" i="4" l="1"/>
  <c r="AL156" i="4"/>
  <c r="AH156" i="4"/>
  <c r="AN156" i="4"/>
  <c r="AJ156" i="4"/>
  <c r="AF156" i="4"/>
  <c r="AM156" i="4"/>
  <c r="AI156" i="4"/>
  <c r="AE156" i="4"/>
  <c r="AO156" i="4"/>
  <c r="AK156" i="4"/>
  <c r="AG156" i="4"/>
  <c r="R158" i="4" l="1"/>
  <c r="AO157" i="4"/>
  <c r="AK157" i="4"/>
  <c r="AG157" i="4"/>
  <c r="AM157" i="4"/>
  <c r="AI157" i="4"/>
  <c r="AE157" i="4"/>
  <c r="AL157" i="4"/>
  <c r="AH157" i="4"/>
  <c r="AJ157" i="4"/>
  <c r="AF157" i="4"/>
  <c r="AN157" i="4"/>
  <c r="R159" i="4" l="1"/>
  <c r="AN158" i="4"/>
  <c r="AJ158" i="4"/>
  <c r="AF158" i="4"/>
  <c r="AL158" i="4"/>
  <c r="AH158" i="4"/>
  <c r="AO158" i="4"/>
  <c r="AK158" i="4"/>
  <c r="AG158" i="4"/>
  <c r="AE158" i="4"/>
  <c r="AI158" i="4"/>
  <c r="AM158" i="4"/>
  <c r="R160" i="4" l="1"/>
  <c r="AM159" i="4"/>
  <c r="AI159" i="4"/>
  <c r="AE159" i="4"/>
  <c r="AO159" i="4"/>
  <c r="AK159" i="4"/>
  <c r="AG159" i="4"/>
  <c r="AN159" i="4"/>
  <c r="AJ159" i="4"/>
  <c r="AF159" i="4"/>
  <c r="AH159" i="4"/>
  <c r="AL159" i="4"/>
  <c r="R161" i="4" l="1"/>
  <c r="AL160" i="4"/>
  <c r="AH160" i="4"/>
  <c r="AN160" i="4"/>
  <c r="AJ160" i="4"/>
  <c r="AF160" i="4"/>
  <c r="AM160" i="4"/>
  <c r="AI160" i="4"/>
  <c r="AE160" i="4"/>
  <c r="AO160" i="4"/>
  <c r="AG160" i="4"/>
  <c r="AK160" i="4"/>
  <c r="R162" i="4" l="1"/>
  <c r="AO161" i="4"/>
  <c r="AK161" i="4"/>
  <c r="AG161" i="4"/>
  <c r="AM161" i="4"/>
  <c r="AI161" i="4"/>
  <c r="AE161" i="4"/>
  <c r="AL161" i="4"/>
  <c r="AH161" i="4"/>
  <c r="AN161" i="4"/>
  <c r="AJ161" i="4"/>
  <c r="AF161" i="4"/>
  <c r="R163" i="4" l="1"/>
  <c r="AN162" i="4"/>
  <c r="AJ162" i="4"/>
  <c r="AF162" i="4"/>
  <c r="AL162" i="4"/>
  <c r="AH162" i="4"/>
  <c r="AO162" i="4"/>
  <c r="AK162" i="4"/>
  <c r="AG162" i="4"/>
  <c r="AI162" i="4"/>
  <c r="AE162" i="4"/>
  <c r="AM162" i="4"/>
  <c r="R164" i="4" l="1"/>
  <c r="AM163" i="4"/>
  <c r="AI163" i="4"/>
  <c r="AE163" i="4"/>
  <c r="AO163" i="4"/>
  <c r="AK163" i="4"/>
  <c r="AG163" i="4"/>
  <c r="AN163" i="4"/>
  <c r="AJ163" i="4"/>
  <c r="AF163" i="4"/>
  <c r="AH163" i="4"/>
  <c r="AL163" i="4"/>
  <c r="R165" i="4" l="1"/>
  <c r="AL164" i="4"/>
  <c r="AH164" i="4"/>
  <c r="AN164" i="4"/>
  <c r="AJ164" i="4"/>
  <c r="AF164" i="4"/>
  <c r="AM164" i="4"/>
  <c r="AI164" i="4"/>
  <c r="AE164" i="4"/>
  <c r="AG164" i="4"/>
  <c r="AK164" i="4"/>
  <c r="AO164" i="4"/>
  <c r="R166" i="4" l="1"/>
  <c r="AO165" i="4"/>
  <c r="AK165" i="4"/>
  <c r="AG165" i="4"/>
  <c r="AM165" i="4"/>
  <c r="AI165" i="4"/>
  <c r="AE165" i="4"/>
  <c r="AL165" i="4"/>
  <c r="AH165" i="4"/>
  <c r="AN165" i="4"/>
  <c r="AF165" i="4"/>
  <c r="AJ165" i="4"/>
  <c r="R167" i="4" l="1"/>
  <c r="AN166" i="4"/>
  <c r="AJ166" i="4"/>
  <c r="AF166" i="4"/>
  <c r="AL166" i="4"/>
  <c r="AH166" i="4"/>
  <c r="AO166" i="4"/>
  <c r="AK166" i="4"/>
  <c r="AG166" i="4"/>
  <c r="AM166" i="4"/>
  <c r="AI166" i="4"/>
  <c r="AE166" i="4"/>
  <c r="R168" i="4" l="1"/>
  <c r="AM167" i="4"/>
  <c r="AI167" i="4"/>
  <c r="AE167" i="4"/>
  <c r="AO167" i="4"/>
  <c r="AK167" i="4"/>
  <c r="AG167" i="4"/>
  <c r="AN167" i="4"/>
  <c r="AJ167" i="4"/>
  <c r="AF167" i="4"/>
  <c r="AL167" i="4"/>
  <c r="AH167" i="4"/>
  <c r="R169" i="4" l="1"/>
  <c r="AL168" i="4"/>
  <c r="AH168" i="4"/>
  <c r="AN168" i="4"/>
  <c r="AJ168" i="4"/>
  <c r="AF168" i="4"/>
  <c r="AM168" i="4"/>
  <c r="AI168" i="4"/>
  <c r="AE168" i="4"/>
  <c r="AK168" i="4"/>
  <c r="AG168" i="4"/>
  <c r="AO168" i="4"/>
  <c r="R170" i="4" l="1"/>
  <c r="AO169" i="4"/>
  <c r="AK169" i="4"/>
  <c r="AG169" i="4"/>
  <c r="AM169" i="4"/>
  <c r="AI169" i="4"/>
  <c r="AE169" i="4"/>
  <c r="AL169" i="4"/>
  <c r="AH169" i="4"/>
  <c r="AF169" i="4"/>
  <c r="AJ169" i="4"/>
  <c r="AN169" i="4"/>
  <c r="R171" i="4" l="1"/>
  <c r="AN170" i="4"/>
  <c r="AJ170" i="4"/>
  <c r="AF170" i="4"/>
  <c r="AL170" i="4"/>
  <c r="AH170" i="4"/>
  <c r="AO170" i="4"/>
  <c r="AK170" i="4"/>
  <c r="AG170" i="4"/>
  <c r="AM170" i="4"/>
  <c r="AE170" i="4"/>
  <c r="AI170" i="4"/>
  <c r="R172" i="4" l="1"/>
  <c r="AM171" i="4"/>
  <c r="AI171" i="4"/>
  <c r="AE171" i="4"/>
  <c r="AO171" i="4"/>
  <c r="AK171" i="4"/>
  <c r="AG171" i="4"/>
  <c r="AN171" i="4"/>
  <c r="AJ171" i="4"/>
  <c r="AF171" i="4"/>
  <c r="AL171" i="4"/>
  <c r="AH171" i="4"/>
  <c r="R173" i="4" l="1"/>
  <c r="AN172" i="4"/>
  <c r="AJ172" i="4"/>
  <c r="AF172" i="4"/>
  <c r="AO172" i="4"/>
  <c r="AI172" i="4"/>
  <c r="AL172" i="4"/>
  <c r="AG172" i="4"/>
  <c r="AK172" i="4"/>
  <c r="AE172" i="4"/>
  <c r="AM172" i="4"/>
  <c r="AH172" i="4"/>
  <c r="R174" i="4" l="1"/>
  <c r="AM173" i="4"/>
  <c r="AI173" i="4"/>
  <c r="AE173" i="4"/>
  <c r="AL173" i="4"/>
  <c r="AH173" i="4"/>
  <c r="AO173" i="4"/>
  <c r="AG173" i="4"/>
  <c r="AK173" i="4"/>
  <c r="AJ173" i="4"/>
  <c r="AN173" i="4"/>
  <c r="AF173" i="4"/>
  <c r="R175" i="4" l="1"/>
  <c r="AL174" i="4"/>
  <c r="AH174" i="4"/>
  <c r="AO174" i="4"/>
  <c r="AK174" i="4"/>
  <c r="AG174" i="4"/>
  <c r="AN174" i="4"/>
  <c r="AF174" i="4"/>
  <c r="AJ174" i="4"/>
  <c r="AI174" i="4"/>
  <c r="AM174" i="4"/>
  <c r="AE174" i="4"/>
  <c r="R176" i="4" l="1"/>
  <c r="AO175" i="4"/>
  <c r="AK175" i="4"/>
  <c r="AG175" i="4"/>
  <c r="AN175" i="4"/>
  <c r="AJ175" i="4"/>
  <c r="AF175" i="4"/>
  <c r="AH175" i="4"/>
  <c r="AL175" i="4"/>
  <c r="AI175" i="4"/>
  <c r="AM175" i="4"/>
  <c r="AE175" i="4"/>
  <c r="R177" i="4" l="1"/>
  <c r="AN176" i="4"/>
  <c r="AJ176" i="4"/>
  <c r="AF176" i="4"/>
  <c r="AM176" i="4"/>
  <c r="AI176" i="4"/>
  <c r="AE176" i="4"/>
  <c r="AK176" i="4"/>
  <c r="AO176" i="4"/>
  <c r="AG176" i="4"/>
  <c r="AL176" i="4"/>
  <c r="AH176" i="4"/>
  <c r="R178" i="4" l="1"/>
  <c r="AM177" i="4"/>
  <c r="AI177" i="4"/>
  <c r="AE177" i="4"/>
  <c r="AL177" i="4"/>
  <c r="AH177" i="4"/>
  <c r="AK177" i="4"/>
  <c r="AO177" i="4"/>
  <c r="AG177" i="4"/>
  <c r="AN177" i="4"/>
  <c r="AF177" i="4"/>
  <c r="AJ177" i="4"/>
  <c r="R179" i="4" l="1"/>
  <c r="AL178" i="4"/>
  <c r="AH178" i="4"/>
  <c r="AO178" i="4"/>
  <c r="AK178" i="4"/>
  <c r="AG178" i="4"/>
  <c r="AJ178" i="4"/>
  <c r="AN178" i="4"/>
  <c r="AF178" i="4"/>
  <c r="AM178" i="4"/>
  <c r="AE178" i="4"/>
  <c r="AI178" i="4"/>
  <c r="R180" i="4" l="1"/>
  <c r="AO179" i="4"/>
  <c r="AK179" i="4"/>
  <c r="AG179" i="4"/>
  <c r="AN179" i="4"/>
  <c r="AJ179" i="4"/>
  <c r="AF179" i="4"/>
  <c r="AL179" i="4"/>
  <c r="AH179" i="4"/>
  <c r="AM179" i="4"/>
  <c r="AE179" i="4"/>
  <c r="AI179" i="4"/>
  <c r="R181" i="4" l="1"/>
  <c r="AN180" i="4"/>
  <c r="AJ180" i="4"/>
  <c r="AF180" i="4"/>
  <c r="AM180" i="4"/>
  <c r="AI180" i="4"/>
  <c r="AE180" i="4"/>
  <c r="AO180" i="4"/>
  <c r="AG180" i="4"/>
  <c r="AK180" i="4"/>
  <c r="AH180" i="4"/>
  <c r="AL180" i="4"/>
  <c r="R182" i="4" l="1"/>
  <c r="AM181" i="4"/>
  <c r="AI181" i="4"/>
  <c r="AE181" i="4"/>
  <c r="AL181" i="4"/>
  <c r="AH181" i="4"/>
  <c r="AO181" i="4"/>
  <c r="AG181" i="4"/>
  <c r="AK181" i="4"/>
  <c r="AJ181" i="4"/>
  <c r="AF181" i="4"/>
  <c r="AN181" i="4"/>
  <c r="R183" i="4" l="1"/>
  <c r="AL182" i="4"/>
  <c r="AH182" i="4"/>
  <c r="AO182" i="4"/>
  <c r="AK182" i="4"/>
  <c r="AG182" i="4"/>
  <c r="AN182" i="4"/>
  <c r="AF182" i="4"/>
  <c r="AJ182" i="4"/>
  <c r="AI182" i="4"/>
  <c r="AE182" i="4"/>
  <c r="AM182" i="4"/>
  <c r="R184" i="4" l="1"/>
  <c r="AO183" i="4"/>
  <c r="AK183" i="4"/>
  <c r="AG183" i="4"/>
  <c r="AN183" i="4"/>
  <c r="AJ183" i="4"/>
  <c r="AF183" i="4"/>
  <c r="AH183" i="4"/>
  <c r="AL183" i="4"/>
  <c r="AI183" i="4"/>
  <c r="AE183" i="4"/>
  <c r="AM183" i="4"/>
  <c r="R185" i="4" l="1"/>
  <c r="AN184" i="4"/>
  <c r="AJ184" i="4"/>
  <c r="AF184" i="4"/>
  <c r="AM184" i="4"/>
  <c r="AI184" i="4"/>
  <c r="AE184" i="4"/>
  <c r="AK184" i="4"/>
  <c r="AO184" i="4"/>
  <c r="AG184" i="4"/>
  <c r="AL184" i="4"/>
  <c r="AH184" i="4"/>
  <c r="R186" i="4" l="1"/>
  <c r="AM185" i="4"/>
  <c r="AI185" i="4"/>
  <c r="AE185" i="4"/>
  <c r="AK185" i="4"/>
  <c r="AF185" i="4"/>
  <c r="AO185" i="4"/>
  <c r="AJ185" i="4"/>
  <c r="AL185" i="4"/>
  <c r="AH185" i="4"/>
  <c r="AG185" i="4"/>
  <c r="AN185" i="4"/>
  <c r="R187" i="4" l="1"/>
  <c r="AL186" i="4"/>
  <c r="AH186" i="4"/>
  <c r="AM186" i="4"/>
  <c r="AG186" i="4"/>
  <c r="AK186" i="4"/>
  <c r="AF186" i="4"/>
  <c r="AN186" i="4"/>
  <c r="AI186" i="4"/>
  <c r="AO186" i="4"/>
  <c r="AE186" i="4"/>
  <c r="AJ186" i="4"/>
  <c r="R188" i="4" l="1"/>
  <c r="AO187" i="4"/>
  <c r="AK187" i="4"/>
  <c r="AG187" i="4"/>
  <c r="AN187" i="4"/>
  <c r="AI187" i="4"/>
  <c r="AM187" i="4"/>
  <c r="AH187" i="4"/>
  <c r="AJ187" i="4"/>
  <c r="AE187" i="4"/>
  <c r="AL187" i="4"/>
  <c r="AF187" i="4"/>
  <c r="R189" i="4" l="1"/>
  <c r="AN188" i="4"/>
  <c r="AJ188" i="4"/>
  <c r="AF188" i="4"/>
  <c r="AL188" i="4"/>
  <c r="AG188" i="4"/>
  <c r="AK188" i="4"/>
  <c r="AE188" i="4"/>
  <c r="AM188" i="4"/>
  <c r="AH188" i="4"/>
  <c r="AO188" i="4"/>
  <c r="AI188" i="4"/>
  <c r="R190" i="4" l="1"/>
  <c r="AM189" i="4"/>
  <c r="AI189" i="4"/>
  <c r="AE189" i="4"/>
  <c r="AO189" i="4"/>
  <c r="AJ189" i="4"/>
  <c r="AN189" i="4"/>
  <c r="AH189" i="4"/>
  <c r="AK189" i="4"/>
  <c r="AF189" i="4"/>
  <c r="AL189" i="4"/>
  <c r="AG189" i="4"/>
  <c r="R191" i="4" l="1"/>
  <c r="AL190" i="4"/>
  <c r="AH190" i="4"/>
  <c r="AK190" i="4"/>
  <c r="AF190" i="4"/>
  <c r="AO190" i="4"/>
  <c r="AJ190" i="4"/>
  <c r="AE190" i="4"/>
  <c r="AM190" i="4"/>
  <c r="AG190" i="4"/>
  <c r="AN190" i="4"/>
  <c r="AI190" i="4"/>
  <c r="R192" i="4" l="1"/>
  <c r="AO191" i="4"/>
  <c r="AK191" i="4"/>
  <c r="AG191" i="4"/>
  <c r="AM191" i="4"/>
  <c r="AH191" i="4"/>
  <c r="AL191" i="4"/>
  <c r="AF191" i="4"/>
  <c r="AN191" i="4"/>
  <c r="AI191" i="4"/>
  <c r="AJ191" i="4"/>
  <c r="AE191" i="4"/>
  <c r="R193" i="4" l="1"/>
  <c r="AN192" i="4"/>
  <c r="AJ192" i="4"/>
  <c r="AF192" i="4"/>
  <c r="AK192" i="4"/>
  <c r="AE192" i="4"/>
  <c r="AO192" i="4"/>
  <c r="AI192" i="4"/>
  <c r="AL192" i="4"/>
  <c r="AG192" i="4"/>
  <c r="AM192" i="4"/>
  <c r="AH192" i="4"/>
  <c r="R194" i="4" l="1"/>
  <c r="AM193" i="4"/>
  <c r="AI193" i="4"/>
  <c r="AE193" i="4"/>
  <c r="AN193" i="4"/>
  <c r="AH193" i="4"/>
  <c r="AL193" i="4"/>
  <c r="AG193" i="4"/>
  <c r="AO193" i="4"/>
  <c r="AJ193" i="4"/>
  <c r="AK193" i="4"/>
  <c r="AF193" i="4"/>
  <c r="R195" i="4" l="1"/>
  <c r="AL194" i="4"/>
  <c r="AH194" i="4"/>
  <c r="AO194" i="4"/>
  <c r="AJ194" i="4"/>
  <c r="AE194" i="4"/>
  <c r="AN194" i="4"/>
  <c r="AI194" i="4"/>
  <c r="AK194" i="4"/>
  <c r="AF194" i="4"/>
  <c r="AM194" i="4"/>
  <c r="AG194" i="4"/>
  <c r="R196" i="4" l="1"/>
  <c r="AO195" i="4"/>
  <c r="AK195" i="4"/>
  <c r="AG195" i="4"/>
  <c r="AL195" i="4"/>
  <c r="AF195" i="4"/>
  <c r="AJ195" i="4"/>
  <c r="AE195" i="4"/>
  <c r="AM195" i="4"/>
  <c r="AH195" i="4"/>
  <c r="AN195" i="4"/>
  <c r="AI195" i="4"/>
  <c r="R197" i="4" l="1"/>
  <c r="AN196" i="4"/>
  <c r="AJ196" i="4"/>
  <c r="AF196" i="4"/>
  <c r="AO196" i="4"/>
  <c r="AI196" i="4"/>
  <c r="AM196" i="4"/>
  <c r="AH196" i="4"/>
  <c r="AK196" i="4"/>
  <c r="AE196" i="4"/>
  <c r="AL196" i="4"/>
  <c r="AG196" i="4"/>
  <c r="R198" i="4" l="1"/>
  <c r="AM197" i="4"/>
  <c r="AI197" i="4"/>
  <c r="AE197" i="4"/>
  <c r="AL197" i="4"/>
  <c r="AG197" i="4"/>
  <c r="AK197" i="4"/>
  <c r="AF197" i="4"/>
  <c r="AN197" i="4"/>
  <c r="AH197" i="4"/>
  <c r="AO197" i="4"/>
  <c r="AJ197" i="4"/>
  <c r="R199" i="4" l="1"/>
  <c r="AO198" i="4"/>
  <c r="AL198" i="4"/>
  <c r="AH198" i="4"/>
  <c r="AN198" i="4"/>
  <c r="AI198" i="4"/>
  <c r="AM198" i="4"/>
  <c r="AG198" i="4"/>
  <c r="AJ198" i="4"/>
  <c r="AE198" i="4"/>
  <c r="AK198" i="4"/>
  <c r="AF198" i="4"/>
  <c r="R200" i="4" l="1"/>
  <c r="AN199" i="4"/>
  <c r="AJ199" i="4"/>
  <c r="AF199" i="4"/>
  <c r="AO199" i="4"/>
  <c r="AI199" i="4"/>
  <c r="AM199" i="4"/>
  <c r="AG199" i="4"/>
  <c r="AL199" i="4"/>
  <c r="AE199" i="4"/>
  <c r="AH199" i="4"/>
  <c r="AK199" i="4"/>
  <c r="R201" i="4" l="1"/>
  <c r="AM200" i="4"/>
  <c r="AI200" i="4"/>
  <c r="AE200" i="4"/>
  <c r="AL200" i="4"/>
  <c r="AG200" i="4"/>
  <c r="AO200" i="4"/>
  <c r="AH200" i="4"/>
  <c r="AN200" i="4"/>
  <c r="AF200" i="4"/>
  <c r="AJ200" i="4"/>
  <c r="AK200" i="4"/>
  <c r="R202" i="4" l="1"/>
  <c r="AL201" i="4"/>
  <c r="AH201" i="4"/>
  <c r="AN201" i="4"/>
  <c r="AI201" i="4"/>
  <c r="AM201" i="4"/>
  <c r="AF201" i="4"/>
  <c r="AK201" i="4"/>
  <c r="AE201" i="4"/>
  <c r="AO201" i="4"/>
  <c r="AG201" i="4"/>
  <c r="AJ201" i="4"/>
  <c r="R203" i="4" l="1"/>
  <c r="AO202" i="4"/>
  <c r="AK202" i="4"/>
  <c r="AG202" i="4"/>
  <c r="AJ202" i="4"/>
  <c r="AE202" i="4"/>
  <c r="AM202" i="4"/>
  <c r="AF202" i="4"/>
  <c r="AL202" i="4"/>
  <c r="AN202" i="4"/>
  <c r="AH202" i="4"/>
  <c r="AI202" i="4"/>
  <c r="R204" i="4" l="1"/>
  <c r="AN203" i="4"/>
  <c r="AJ203" i="4"/>
  <c r="AF203" i="4"/>
  <c r="AM203" i="4"/>
  <c r="AH203" i="4"/>
  <c r="AL203" i="4"/>
  <c r="AE203" i="4"/>
  <c r="AK203" i="4"/>
  <c r="AO203" i="4"/>
  <c r="AG203" i="4"/>
  <c r="AI203" i="4"/>
  <c r="R205" i="4" l="1"/>
  <c r="AM204" i="4"/>
  <c r="AI204" i="4"/>
  <c r="AE204" i="4"/>
  <c r="AN204" i="4"/>
  <c r="AH204" i="4"/>
  <c r="AL204" i="4"/>
  <c r="AK204" i="4"/>
  <c r="AF204" i="4"/>
  <c r="AG204" i="4"/>
  <c r="AJ204" i="4"/>
  <c r="AO204" i="4"/>
  <c r="R206" i="4" l="1"/>
  <c r="AL205" i="4"/>
  <c r="AH205" i="4"/>
  <c r="AO205" i="4"/>
  <c r="AJ205" i="4"/>
  <c r="AE205" i="4"/>
  <c r="AN205" i="4"/>
  <c r="AI205" i="4"/>
  <c r="AM205" i="4"/>
  <c r="AG205" i="4"/>
  <c r="AF205" i="4"/>
  <c r="AK205" i="4"/>
  <c r="R207" i="4" l="1"/>
  <c r="AO206" i="4"/>
  <c r="AK206" i="4"/>
  <c r="AG206" i="4"/>
  <c r="AL206" i="4"/>
  <c r="AF206" i="4"/>
  <c r="AJ206" i="4"/>
  <c r="AE206" i="4"/>
  <c r="AN206" i="4"/>
  <c r="AI206" i="4"/>
  <c r="AH206" i="4"/>
  <c r="AM206" i="4"/>
  <c r="R208" i="4" l="1"/>
  <c r="AN207" i="4"/>
  <c r="AJ207" i="4"/>
  <c r="AF207" i="4"/>
  <c r="AO207" i="4"/>
  <c r="AI207" i="4"/>
  <c r="AM207" i="4"/>
  <c r="AH207" i="4"/>
  <c r="AL207" i="4"/>
  <c r="AG207" i="4"/>
  <c r="AE207" i="4"/>
  <c r="AK207" i="4"/>
  <c r="R209" i="4" l="1"/>
  <c r="AM208" i="4"/>
  <c r="AI208" i="4"/>
  <c r="AE208" i="4"/>
  <c r="AL208" i="4"/>
  <c r="AG208" i="4"/>
  <c r="AK208" i="4"/>
  <c r="AF208" i="4"/>
  <c r="AO208" i="4"/>
  <c r="AJ208" i="4"/>
  <c r="AH208" i="4"/>
  <c r="AN208" i="4"/>
  <c r="R210" i="4" l="1"/>
  <c r="AL209" i="4"/>
  <c r="AH209" i="4"/>
  <c r="AN209" i="4"/>
  <c r="AI209" i="4"/>
  <c r="AM209" i="4"/>
  <c r="AG209" i="4"/>
  <c r="AK209" i="4"/>
  <c r="AF209" i="4"/>
  <c r="AO209" i="4"/>
  <c r="AE209" i="4"/>
  <c r="AJ209" i="4"/>
  <c r="R211" i="4" l="1"/>
  <c r="AO210" i="4"/>
  <c r="AK210" i="4"/>
  <c r="AG210" i="4"/>
  <c r="AJ210" i="4"/>
  <c r="AE210" i="4"/>
  <c r="AN210" i="4"/>
  <c r="AI210" i="4"/>
  <c r="AM210" i="4"/>
  <c r="AH210" i="4"/>
  <c r="AL210" i="4"/>
  <c r="AF210" i="4"/>
  <c r="R212" i="4" l="1"/>
  <c r="AN211" i="4"/>
  <c r="AJ211" i="4"/>
  <c r="AF211" i="4"/>
  <c r="AM211" i="4"/>
  <c r="AH211" i="4"/>
  <c r="AL211" i="4"/>
  <c r="AG211" i="4"/>
  <c r="AK211" i="4"/>
  <c r="AE211" i="4"/>
  <c r="AO211" i="4"/>
  <c r="AI211" i="4"/>
  <c r="R213" i="4" l="1"/>
  <c r="AM212" i="4"/>
  <c r="AI212" i="4"/>
  <c r="AE212" i="4"/>
  <c r="AK212" i="4"/>
  <c r="AF212" i="4"/>
  <c r="AO212" i="4"/>
  <c r="AJ212" i="4"/>
  <c r="AN212" i="4"/>
  <c r="AH212" i="4"/>
  <c r="AL212" i="4"/>
  <c r="AG212" i="4"/>
  <c r="R214" i="4" l="1"/>
  <c r="AL213" i="4"/>
  <c r="AH213" i="4"/>
  <c r="AM213" i="4"/>
  <c r="AG213" i="4"/>
  <c r="AK213" i="4"/>
  <c r="AF213" i="4"/>
  <c r="AO213" i="4"/>
  <c r="AJ213" i="4"/>
  <c r="AE213" i="4"/>
  <c r="AN213" i="4"/>
  <c r="AI213" i="4"/>
  <c r="R215" i="4" l="1"/>
  <c r="AO214" i="4"/>
  <c r="AK214" i="4"/>
  <c r="AG214" i="4"/>
  <c r="AN214" i="4"/>
  <c r="AI214" i="4"/>
  <c r="AM214" i="4"/>
  <c r="AH214" i="4"/>
  <c r="AL214" i="4"/>
  <c r="AF214" i="4"/>
  <c r="AJ214" i="4"/>
  <c r="AE214" i="4"/>
  <c r="R216" i="4" l="1"/>
  <c r="AN215" i="4"/>
  <c r="AJ215" i="4"/>
  <c r="AF215" i="4"/>
  <c r="AL215" i="4"/>
  <c r="AG215" i="4"/>
  <c r="AK215" i="4"/>
  <c r="AE215" i="4"/>
  <c r="AO215" i="4"/>
  <c r="AI215" i="4"/>
  <c r="AM215" i="4"/>
  <c r="AH215" i="4"/>
  <c r="R217" i="4" l="1"/>
  <c r="AM216" i="4"/>
  <c r="AI216" i="4"/>
  <c r="AE216" i="4"/>
  <c r="AO216" i="4"/>
  <c r="AJ216" i="4"/>
  <c r="AN216" i="4"/>
  <c r="AH216" i="4"/>
  <c r="AL216" i="4"/>
  <c r="AG216" i="4"/>
  <c r="AK216" i="4"/>
  <c r="AF216" i="4"/>
  <c r="R218" i="4" l="1"/>
  <c r="AL217" i="4"/>
  <c r="AH217" i="4"/>
  <c r="AK217" i="4"/>
  <c r="AF217" i="4"/>
  <c r="AO217" i="4"/>
  <c r="AJ217" i="4"/>
  <c r="AE217" i="4"/>
  <c r="AN217" i="4"/>
  <c r="AI217" i="4"/>
  <c r="AM217" i="4"/>
  <c r="AG217" i="4"/>
  <c r="R219" i="4" l="1"/>
  <c r="AO218" i="4"/>
  <c r="AK218" i="4"/>
  <c r="AG218" i="4"/>
  <c r="AM218" i="4"/>
  <c r="AH218" i="4"/>
  <c r="AL218" i="4"/>
  <c r="AF218" i="4"/>
  <c r="AJ218" i="4"/>
  <c r="AE218" i="4"/>
  <c r="AN218" i="4"/>
  <c r="AI218" i="4"/>
  <c r="R220" i="4" l="1"/>
  <c r="AN219" i="4"/>
  <c r="AJ219" i="4"/>
  <c r="AF219" i="4"/>
  <c r="AK219" i="4"/>
  <c r="AE219" i="4"/>
  <c r="AO219" i="4"/>
  <c r="AI219" i="4"/>
  <c r="AM219" i="4"/>
  <c r="AH219" i="4"/>
  <c r="AL219" i="4"/>
  <c r="AG219" i="4"/>
  <c r="R221" i="4" l="1"/>
  <c r="AM220" i="4"/>
  <c r="AI220" i="4"/>
  <c r="AE220" i="4"/>
  <c r="AN220" i="4"/>
  <c r="AH220" i="4"/>
  <c r="AL220" i="4"/>
  <c r="AG220" i="4"/>
  <c r="AK220" i="4"/>
  <c r="AF220" i="4"/>
  <c r="AO220" i="4"/>
  <c r="AJ220" i="4"/>
  <c r="R222" i="4" l="1"/>
  <c r="AL221" i="4"/>
  <c r="AH221" i="4"/>
  <c r="AO221" i="4"/>
  <c r="AJ221" i="4"/>
  <c r="AE221" i="4"/>
  <c r="AN221" i="4"/>
  <c r="AI221" i="4"/>
  <c r="AM221" i="4"/>
  <c r="AG221" i="4"/>
  <c r="AK221" i="4"/>
  <c r="AF221" i="4"/>
  <c r="R223" i="4" l="1"/>
  <c r="AO222" i="4"/>
  <c r="AK222" i="4"/>
  <c r="AG222" i="4"/>
  <c r="AL222" i="4"/>
  <c r="AF222" i="4"/>
  <c r="AJ222" i="4"/>
  <c r="AE222" i="4"/>
  <c r="AN222" i="4"/>
  <c r="AI222" i="4"/>
  <c r="AM222" i="4"/>
  <c r="AH222" i="4"/>
  <c r="R224" i="4" l="1"/>
  <c r="AN223" i="4"/>
  <c r="AJ223" i="4"/>
  <c r="AF223" i="4"/>
  <c r="AO223" i="4"/>
  <c r="AI223" i="4"/>
  <c r="AM223" i="4"/>
  <c r="AH223" i="4"/>
  <c r="AL223" i="4"/>
  <c r="AG223" i="4"/>
  <c r="AK223" i="4"/>
  <c r="AE223" i="4"/>
  <c r="R225" i="4" l="1"/>
  <c r="AM224" i="4"/>
  <c r="AI224" i="4"/>
  <c r="AE224" i="4"/>
  <c r="AL224" i="4"/>
  <c r="AG224" i="4"/>
  <c r="AK224" i="4"/>
  <c r="AF224" i="4"/>
  <c r="AO224" i="4"/>
  <c r="AJ224" i="4"/>
  <c r="AN224" i="4"/>
  <c r="AH224" i="4"/>
  <c r="R226" i="4" l="1"/>
  <c r="AL225" i="4"/>
  <c r="AH225" i="4"/>
  <c r="AN225" i="4"/>
  <c r="AI225" i="4"/>
  <c r="AM225" i="4"/>
  <c r="AG225" i="4"/>
  <c r="AK225" i="4"/>
  <c r="AF225" i="4"/>
  <c r="AO225" i="4"/>
  <c r="AJ225" i="4"/>
  <c r="AE225" i="4"/>
  <c r="R227" i="4" l="1"/>
  <c r="AO226" i="4"/>
  <c r="AK226" i="4"/>
  <c r="AG226" i="4"/>
  <c r="AJ226" i="4"/>
  <c r="AE226" i="4"/>
  <c r="AN226" i="4"/>
  <c r="AI226" i="4"/>
  <c r="AM226" i="4"/>
  <c r="AH226" i="4"/>
  <c r="AL226" i="4"/>
  <c r="AF226" i="4"/>
  <c r="R228" i="4" l="1"/>
  <c r="AN227" i="4"/>
  <c r="AJ227" i="4"/>
  <c r="AF227" i="4"/>
  <c r="AM227" i="4"/>
  <c r="AH227" i="4"/>
  <c r="AL227" i="4"/>
  <c r="AG227" i="4"/>
  <c r="AK227" i="4"/>
  <c r="AE227" i="4"/>
  <c r="AO227" i="4"/>
  <c r="AI227" i="4"/>
  <c r="R229" i="4" l="1"/>
  <c r="AM228" i="4"/>
  <c r="AI228" i="4"/>
  <c r="AE228" i="4"/>
  <c r="AK228" i="4"/>
  <c r="AF228" i="4"/>
  <c r="AO228" i="4"/>
  <c r="AJ228" i="4"/>
  <c r="AN228" i="4"/>
  <c r="AH228" i="4"/>
  <c r="AL228" i="4"/>
  <c r="AG228" i="4"/>
  <c r="R230" i="4" l="1"/>
  <c r="AL229" i="4"/>
  <c r="AH229" i="4"/>
  <c r="AM229" i="4"/>
  <c r="AG229" i="4"/>
  <c r="AK229" i="4"/>
  <c r="AF229" i="4"/>
  <c r="AO229" i="4"/>
  <c r="AJ229" i="4"/>
  <c r="AE229" i="4"/>
  <c r="AN229" i="4"/>
  <c r="AI229" i="4"/>
  <c r="R231" i="4" l="1"/>
  <c r="AO230" i="4"/>
  <c r="AK230" i="4"/>
  <c r="AG230" i="4"/>
  <c r="AN230" i="4"/>
  <c r="AI230" i="4"/>
  <c r="AM230" i="4"/>
  <c r="AH230" i="4"/>
  <c r="AL230" i="4"/>
  <c r="AF230" i="4"/>
  <c r="AJ230" i="4"/>
  <c r="AE230" i="4"/>
  <c r="R232" i="4" l="1"/>
  <c r="AL231" i="4"/>
  <c r="AH231" i="4"/>
  <c r="AN231" i="4"/>
  <c r="AJ231" i="4"/>
  <c r="AF231" i="4"/>
  <c r="AO231" i="4"/>
  <c r="AG231" i="4"/>
  <c r="AM231" i="4"/>
  <c r="AE231" i="4"/>
  <c r="AK231" i="4"/>
  <c r="AI231" i="4"/>
  <c r="R233" i="4" l="1"/>
  <c r="AO232" i="4"/>
  <c r="AK232" i="4"/>
  <c r="AG232" i="4"/>
  <c r="AM232" i="4"/>
  <c r="AI232" i="4"/>
  <c r="AE232" i="4"/>
  <c r="AH232" i="4"/>
  <c r="AN232" i="4"/>
  <c r="AF232" i="4"/>
  <c r="AL232" i="4"/>
  <c r="AJ232" i="4"/>
  <c r="R234" i="4" l="1"/>
  <c r="AO233" i="4"/>
  <c r="AK233" i="4"/>
  <c r="AG233" i="4"/>
  <c r="AN233" i="4"/>
  <c r="AJ233" i="4"/>
  <c r="AF233" i="4"/>
  <c r="AL233" i="4"/>
  <c r="AH233" i="4"/>
  <c r="AM233" i="4"/>
  <c r="AI233" i="4"/>
  <c r="AE233" i="4"/>
  <c r="R235" i="4" l="1"/>
  <c r="AN234" i="4"/>
  <c r="AJ234" i="4"/>
  <c r="AF234" i="4"/>
  <c r="AM234" i="4"/>
  <c r="AI234" i="4"/>
  <c r="AE234" i="4"/>
  <c r="AO234" i="4"/>
  <c r="AK234" i="4"/>
  <c r="AG234" i="4"/>
  <c r="AL234" i="4"/>
  <c r="AH234" i="4"/>
  <c r="R236" i="4" l="1"/>
  <c r="AM235" i="4"/>
  <c r="AI235" i="4"/>
  <c r="AE235" i="4"/>
  <c r="AL235" i="4"/>
  <c r="AH235" i="4"/>
  <c r="AN235" i="4"/>
  <c r="AJ235" i="4"/>
  <c r="AF235" i="4"/>
  <c r="AK235" i="4"/>
  <c r="AG235" i="4"/>
  <c r="AO235" i="4"/>
  <c r="R237" i="4" l="1"/>
  <c r="AL236" i="4"/>
  <c r="AH236" i="4"/>
  <c r="AO236" i="4"/>
  <c r="AK236" i="4"/>
  <c r="AG236" i="4"/>
  <c r="AM236" i="4"/>
  <c r="AI236" i="4"/>
  <c r="AE236" i="4"/>
  <c r="AF236" i="4"/>
  <c r="AN236" i="4"/>
  <c r="AJ236" i="4"/>
  <c r="R238" i="4" l="1"/>
  <c r="AO237" i="4"/>
  <c r="AK237" i="4"/>
  <c r="AG237" i="4"/>
  <c r="AN237" i="4"/>
  <c r="AJ237" i="4"/>
  <c r="AF237" i="4"/>
  <c r="AL237" i="4"/>
  <c r="AH237" i="4"/>
  <c r="AM237" i="4"/>
  <c r="AI237" i="4"/>
  <c r="AE237" i="4"/>
  <c r="R239" i="4" l="1"/>
  <c r="AN238" i="4"/>
  <c r="AJ238" i="4"/>
  <c r="AF238" i="4"/>
  <c r="AM238" i="4"/>
  <c r="AI238" i="4"/>
  <c r="AE238" i="4"/>
  <c r="AO238" i="4"/>
  <c r="AK238" i="4"/>
  <c r="AG238" i="4"/>
  <c r="AL238" i="4"/>
  <c r="AH238" i="4"/>
  <c r="R240" i="4" l="1"/>
  <c r="AM239" i="4"/>
  <c r="AI239" i="4"/>
  <c r="AE239" i="4"/>
  <c r="AL239" i="4"/>
  <c r="AH239" i="4"/>
  <c r="AN239" i="4"/>
  <c r="AJ239" i="4"/>
  <c r="AF239" i="4"/>
  <c r="AO239" i="4"/>
  <c r="AK239" i="4"/>
  <c r="AG239" i="4"/>
  <c r="R241" i="4" l="1"/>
  <c r="AL240" i="4"/>
  <c r="AH240" i="4"/>
  <c r="AO240" i="4"/>
  <c r="AK240" i="4"/>
  <c r="AG240" i="4"/>
  <c r="AM240" i="4"/>
  <c r="AI240" i="4"/>
  <c r="AE240" i="4"/>
  <c r="AJ240" i="4"/>
  <c r="AF240" i="4"/>
  <c r="AN240" i="4"/>
  <c r="R242" i="4" l="1"/>
  <c r="AO241" i="4"/>
  <c r="AK241" i="4"/>
  <c r="AG241" i="4"/>
  <c r="AN241" i="4"/>
  <c r="AJ241" i="4"/>
  <c r="AF241" i="4"/>
  <c r="AL241" i="4"/>
  <c r="AH241" i="4"/>
  <c r="AE241" i="4"/>
  <c r="AM241" i="4"/>
  <c r="AI241" i="4"/>
  <c r="R243" i="4" l="1"/>
  <c r="AN242" i="4"/>
  <c r="AJ242" i="4"/>
  <c r="AF242" i="4"/>
  <c r="AM242" i="4"/>
  <c r="AI242" i="4"/>
  <c r="AE242" i="4"/>
  <c r="AO242" i="4"/>
  <c r="AK242" i="4"/>
  <c r="AG242" i="4"/>
  <c r="AL242" i="4"/>
  <c r="AH242" i="4"/>
  <c r="R244" i="4" l="1"/>
  <c r="AM243" i="4"/>
  <c r="AI243" i="4"/>
  <c r="AE243" i="4"/>
  <c r="AL243" i="4"/>
  <c r="AH243" i="4"/>
  <c r="AN243" i="4"/>
  <c r="AJ243" i="4"/>
  <c r="AF243" i="4"/>
  <c r="AO243" i="4"/>
  <c r="AK243" i="4"/>
  <c r="AG243" i="4"/>
  <c r="R245" i="4" l="1"/>
  <c r="AL244" i="4"/>
  <c r="AM244" i="4"/>
  <c r="AH244" i="4"/>
  <c r="AK244" i="4"/>
  <c r="AG244" i="4"/>
  <c r="AN244" i="4"/>
  <c r="AI244" i="4"/>
  <c r="AE244" i="4"/>
  <c r="AO244" i="4"/>
  <c r="AJ244" i="4"/>
  <c r="AF244" i="4"/>
  <c r="R246" i="4" l="1"/>
  <c r="AO245" i="4"/>
  <c r="AK245" i="4"/>
  <c r="AG245" i="4"/>
  <c r="AN245" i="4"/>
  <c r="AI245" i="4"/>
  <c r="AM245" i="4"/>
  <c r="AH245" i="4"/>
  <c r="AJ245" i="4"/>
  <c r="AE245" i="4"/>
  <c r="AL245" i="4"/>
  <c r="AF245" i="4"/>
  <c r="R247" i="4" l="1"/>
  <c r="AN246" i="4"/>
  <c r="AJ246" i="4"/>
  <c r="AF246" i="4"/>
  <c r="AL246" i="4"/>
  <c r="AG246" i="4"/>
  <c r="AK246" i="4"/>
  <c r="AE246" i="4"/>
  <c r="AM246" i="4"/>
  <c r="AH246" i="4"/>
  <c r="AO246" i="4"/>
  <c r="AI246" i="4"/>
  <c r="R248" i="4" l="1"/>
  <c r="AM247" i="4"/>
  <c r="AI247" i="4"/>
  <c r="AE247" i="4"/>
  <c r="AO247" i="4"/>
  <c r="AJ247" i="4"/>
  <c r="AN247" i="4"/>
  <c r="AH247" i="4"/>
  <c r="AK247" i="4"/>
  <c r="AF247" i="4"/>
  <c r="AL247" i="4"/>
  <c r="AG247" i="4"/>
  <c r="R249" i="4" l="1"/>
  <c r="AL248" i="4"/>
  <c r="AH248" i="4"/>
  <c r="AK248" i="4"/>
  <c r="AF248" i="4"/>
  <c r="AO248" i="4"/>
  <c r="AJ248" i="4"/>
  <c r="AE248" i="4"/>
  <c r="AM248" i="4"/>
  <c r="AG248" i="4"/>
  <c r="AN248" i="4"/>
  <c r="AI248" i="4"/>
  <c r="R250" i="4" l="1"/>
  <c r="AO249" i="4"/>
  <c r="AK249" i="4"/>
  <c r="AG249" i="4"/>
  <c r="AM249" i="4"/>
  <c r="AH249" i="4"/>
  <c r="AL249" i="4"/>
  <c r="AF249" i="4"/>
  <c r="AN249" i="4"/>
  <c r="AI249" i="4"/>
  <c r="AJ249" i="4"/>
  <c r="AE249" i="4"/>
  <c r="R251" i="4" l="1"/>
  <c r="AN250" i="4"/>
  <c r="AJ250" i="4"/>
  <c r="AF250" i="4"/>
  <c r="AK250" i="4"/>
  <c r="AE250" i="4"/>
  <c r="AO250" i="4"/>
  <c r="AI250" i="4"/>
  <c r="AL250" i="4"/>
  <c r="AG250" i="4"/>
  <c r="AM250" i="4"/>
  <c r="AH250" i="4"/>
  <c r="R252" i="4" l="1"/>
  <c r="AM251" i="4"/>
  <c r="AI251" i="4"/>
  <c r="AE251" i="4"/>
  <c r="AN251" i="4"/>
  <c r="AH251" i="4"/>
  <c r="AL251" i="4"/>
  <c r="AG251" i="4"/>
  <c r="AO251" i="4"/>
  <c r="AJ251" i="4"/>
  <c r="AK251" i="4"/>
  <c r="AF251" i="4"/>
  <c r="R253" i="4" l="1"/>
  <c r="AL252" i="4"/>
  <c r="AH252" i="4"/>
  <c r="AO252" i="4"/>
  <c r="AJ252" i="4"/>
  <c r="AE252" i="4"/>
  <c r="AN252" i="4"/>
  <c r="AI252" i="4"/>
  <c r="AK252" i="4"/>
  <c r="AF252" i="4"/>
  <c r="AM252" i="4"/>
  <c r="AG252" i="4"/>
  <c r="R254" i="4" l="1"/>
  <c r="AO253" i="4"/>
  <c r="AK253" i="4"/>
  <c r="AG253" i="4"/>
  <c r="AL253" i="4"/>
  <c r="AF253" i="4"/>
  <c r="AJ253" i="4"/>
  <c r="AE253" i="4"/>
  <c r="AM253" i="4"/>
  <c r="AH253" i="4"/>
  <c r="AN253" i="4"/>
  <c r="AI253" i="4"/>
  <c r="R255" i="4" l="1"/>
  <c r="AN254" i="4"/>
  <c r="AJ254" i="4"/>
  <c r="AF254" i="4"/>
  <c r="AO254" i="4"/>
  <c r="AI254" i="4"/>
  <c r="AM254" i="4"/>
  <c r="AH254" i="4"/>
  <c r="AK254" i="4"/>
  <c r="AE254" i="4"/>
  <c r="AL254" i="4"/>
  <c r="AG254" i="4"/>
  <c r="R256" i="4" l="1"/>
  <c r="AM255" i="4"/>
  <c r="AI255" i="4"/>
  <c r="AE255" i="4"/>
  <c r="AL255" i="4"/>
  <c r="AG255" i="4"/>
  <c r="AK255" i="4"/>
  <c r="AF255" i="4"/>
  <c r="AN255" i="4"/>
  <c r="AH255" i="4"/>
  <c r="AO255" i="4"/>
  <c r="AJ255" i="4"/>
  <c r="R257" i="4" l="1"/>
  <c r="AM256" i="4"/>
  <c r="AI256" i="4"/>
  <c r="AE256" i="4"/>
  <c r="AL256" i="4"/>
  <c r="AH256" i="4"/>
  <c r="AK256" i="4"/>
  <c r="AJ256" i="4"/>
  <c r="AN256" i="4"/>
  <c r="AF256" i="4"/>
  <c r="AO256" i="4"/>
  <c r="AG256" i="4"/>
  <c r="R258" i="4" l="1"/>
  <c r="AL257" i="4"/>
  <c r="AH257" i="4"/>
  <c r="AO257" i="4"/>
  <c r="AK257" i="4"/>
  <c r="AG257" i="4"/>
  <c r="AJ257" i="4"/>
  <c r="AI257" i="4"/>
  <c r="AM257" i="4"/>
  <c r="AE257" i="4"/>
  <c r="AN257" i="4"/>
  <c r="AF257" i="4"/>
  <c r="R259" i="4" l="1"/>
  <c r="AO258" i="4"/>
  <c r="AK258" i="4"/>
  <c r="AL258" i="4"/>
  <c r="AG258" i="4"/>
  <c r="AJ258" i="4"/>
  <c r="AF258" i="4"/>
  <c r="AM258" i="4"/>
  <c r="AI258" i="4"/>
  <c r="AN258" i="4"/>
  <c r="AE258" i="4"/>
  <c r="AH258" i="4"/>
  <c r="R260" i="4" l="1"/>
  <c r="AN259" i="4"/>
  <c r="AJ259" i="4"/>
  <c r="AF259" i="4"/>
  <c r="AO259" i="4"/>
  <c r="AI259" i="4"/>
  <c r="AM259" i="4"/>
  <c r="AH259" i="4"/>
  <c r="AE259" i="4"/>
  <c r="AL259" i="4"/>
  <c r="AG259" i="4"/>
  <c r="AK259" i="4"/>
  <c r="R261" i="4" l="1"/>
  <c r="AM260" i="4"/>
  <c r="AI260" i="4"/>
  <c r="AE260" i="4"/>
  <c r="AL260" i="4"/>
  <c r="AG260" i="4"/>
  <c r="AK260" i="4"/>
  <c r="AF260" i="4"/>
  <c r="AN260" i="4"/>
  <c r="AJ260" i="4"/>
  <c r="AO260" i="4"/>
  <c r="AH260" i="4"/>
  <c r="R262" i="4" l="1"/>
  <c r="AL261" i="4"/>
  <c r="AH261" i="4"/>
  <c r="AN261" i="4"/>
  <c r="AI261" i="4"/>
  <c r="AM261" i="4"/>
  <c r="AG261" i="4"/>
  <c r="AO261" i="4"/>
  <c r="AE261" i="4"/>
  <c r="AK261" i="4"/>
  <c r="AF261" i="4"/>
  <c r="AJ261" i="4"/>
  <c r="R263" i="4" l="1"/>
  <c r="AO262" i="4"/>
  <c r="AK262" i="4"/>
  <c r="AG262" i="4"/>
  <c r="AJ262" i="4"/>
  <c r="AE262" i="4"/>
  <c r="AN262" i="4"/>
  <c r="AI262" i="4"/>
  <c r="AH262" i="4"/>
  <c r="AF262" i="4"/>
  <c r="AL262" i="4"/>
  <c r="AM262" i="4"/>
  <c r="R264" i="4" l="1"/>
  <c r="AN263" i="4"/>
  <c r="AJ263" i="4"/>
  <c r="AF263" i="4"/>
  <c r="AM263" i="4"/>
  <c r="AH263" i="4"/>
  <c r="AL263" i="4"/>
  <c r="AG263" i="4"/>
  <c r="AO263" i="4"/>
  <c r="AK263" i="4"/>
  <c r="AE263" i="4"/>
  <c r="AI263" i="4"/>
  <c r="R265" i="4" l="1"/>
  <c r="AM264" i="4"/>
  <c r="AI264" i="4"/>
  <c r="AE264" i="4"/>
  <c r="AK264" i="4"/>
  <c r="AF264" i="4"/>
  <c r="AO264" i="4"/>
  <c r="AJ264" i="4"/>
  <c r="AH264" i="4"/>
  <c r="AG264" i="4"/>
  <c r="AL264" i="4"/>
  <c r="AN264" i="4"/>
  <c r="R266" i="4" l="1"/>
  <c r="AL265" i="4"/>
  <c r="AH265" i="4"/>
  <c r="AM265" i="4"/>
  <c r="AG265" i="4"/>
  <c r="AK265" i="4"/>
  <c r="AF265" i="4"/>
  <c r="AN265" i="4"/>
  <c r="AJ265" i="4"/>
  <c r="AO265" i="4"/>
  <c r="AE265" i="4"/>
  <c r="AI265" i="4"/>
  <c r="R267" i="4" l="1"/>
  <c r="AO266" i="4"/>
  <c r="AK266" i="4"/>
  <c r="AG266" i="4"/>
  <c r="AN266" i="4"/>
  <c r="AI266" i="4"/>
  <c r="AM266" i="4"/>
  <c r="AH266" i="4"/>
  <c r="AE266" i="4"/>
  <c r="AL266" i="4"/>
  <c r="AF266" i="4"/>
  <c r="AJ266" i="4"/>
  <c r="R268" i="4" l="1"/>
  <c r="AN267" i="4"/>
  <c r="AJ267" i="4"/>
  <c r="AF267" i="4"/>
  <c r="AL267" i="4"/>
  <c r="AG267" i="4"/>
  <c r="AK267" i="4"/>
  <c r="AE267" i="4"/>
  <c r="AM267" i="4"/>
  <c r="AI267" i="4"/>
  <c r="AO267" i="4"/>
  <c r="AH267" i="4"/>
  <c r="R269" i="4" l="1"/>
  <c r="AM268" i="4"/>
  <c r="AI268" i="4"/>
  <c r="AE268" i="4"/>
  <c r="AO268" i="4"/>
  <c r="AJ268" i="4"/>
  <c r="AN268" i="4"/>
  <c r="AH268" i="4"/>
  <c r="AF268" i="4"/>
  <c r="AL268" i="4"/>
  <c r="AG268" i="4"/>
  <c r="AK268" i="4"/>
  <c r="R270" i="4" l="1"/>
  <c r="AL269" i="4"/>
  <c r="AH269" i="4"/>
  <c r="AM269" i="4"/>
  <c r="AG269" i="4"/>
  <c r="AK269" i="4"/>
  <c r="AF269" i="4"/>
  <c r="AO269" i="4"/>
  <c r="AJ269" i="4"/>
  <c r="AE269" i="4"/>
  <c r="AN269" i="4"/>
  <c r="AI269" i="4"/>
  <c r="R271" i="4" l="1"/>
  <c r="AO270" i="4"/>
  <c r="AK270" i="4"/>
  <c r="AG270" i="4"/>
  <c r="AN270" i="4"/>
  <c r="AI270" i="4"/>
  <c r="AM270" i="4"/>
  <c r="AH270" i="4"/>
  <c r="AL270" i="4"/>
  <c r="AF270" i="4"/>
  <c r="AJ270" i="4"/>
  <c r="AE270" i="4"/>
  <c r="R272" i="4" l="1"/>
  <c r="AN271" i="4"/>
  <c r="AJ271" i="4"/>
  <c r="AF271" i="4"/>
  <c r="AL271" i="4"/>
  <c r="AG271" i="4"/>
  <c r="AK271" i="4"/>
  <c r="AE271" i="4"/>
  <c r="AO271" i="4"/>
  <c r="AI271" i="4"/>
  <c r="AM271" i="4"/>
  <c r="AH271" i="4"/>
  <c r="R273" i="4" l="1"/>
  <c r="AM272" i="4"/>
  <c r="AI272" i="4"/>
  <c r="AE272" i="4"/>
  <c r="AO272" i="4"/>
  <c r="AJ272" i="4"/>
  <c r="AN272" i="4"/>
  <c r="AH272" i="4"/>
  <c r="AL272" i="4"/>
  <c r="AG272" i="4"/>
  <c r="AK272" i="4"/>
  <c r="AF272" i="4"/>
  <c r="R274" i="4" l="1"/>
  <c r="AL273" i="4"/>
  <c r="AH273" i="4"/>
  <c r="AK273" i="4"/>
  <c r="AF273" i="4"/>
  <c r="AO273" i="4"/>
  <c r="AJ273" i="4"/>
  <c r="AE273" i="4"/>
  <c r="AN273" i="4"/>
  <c r="AI273" i="4"/>
  <c r="AM273" i="4"/>
  <c r="AG273" i="4"/>
  <c r="R275" i="4" l="1"/>
  <c r="AO274" i="4"/>
  <c r="AK274" i="4"/>
  <c r="AG274" i="4"/>
  <c r="AM274" i="4"/>
  <c r="AH274" i="4"/>
  <c r="AL274" i="4"/>
  <c r="AF274" i="4"/>
  <c r="AJ274" i="4"/>
  <c r="AE274" i="4"/>
  <c r="AN274" i="4"/>
  <c r="AI274" i="4"/>
  <c r="R276" i="4" l="1"/>
  <c r="AN275" i="4"/>
  <c r="AJ275" i="4"/>
  <c r="AF275" i="4"/>
  <c r="AK275" i="4"/>
  <c r="AE275" i="4"/>
  <c r="AO275" i="4"/>
  <c r="AI275" i="4"/>
  <c r="AM275" i="4"/>
  <c r="AH275" i="4"/>
  <c r="AL275" i="4"/>
  <c r="AG275" i="4"/>
  <c r="R277" i="4" l="1"/>
  <c r="AO276" i="4"/>
  <c r="AK276" i="4"/>
  <c r="AG276" i="4"/>
  <c r="AM276" i="4"/>
  <c r="AI276" i="4"/>
  <c r="AE276" i="4"/>
  <c r="AJ276" i="4"/>
  <c r="AH276" i="4"/>
  <c r="AN276" i="4"/>
  <c r="AF276" i="4"/>
  <c r="AL276" i="4"/>
  <c r="R278" i="4" l="1"/>
  <c r="AO277" i="4"/>
  <c r="AK277" i="4"/>
  <c r="AG277" i="4"/>
  <c r="AN277" i="4"/>
  <c r="AJ277" i="4"/>
  <c r="AF277" i="4"/>
  <c r="AL277" i="4"/>
  <c r="AH277" i="4"/>
  <c r="AM277" i="4"/>
  <c r="AI277" i="4"/>
  <c r="AE277" i="4"/>
  <c r="R279" i="4" l="1"/>
  <c r="AN278" i="4"/>
  <c r="AJ278" i="4"/>
  <c r="AF278" i="4"/>
  <c r="AM278" i="4"/>
  <c r="AI278" i="4"/>
  <c r="AE278" i="4"/>
  <c r="AO278" i="4"/>
  <c r="AK278" i="4"/>
  <c r="AG278" i="4"/>
  <c r="AL278" i="4"/>
  <c r="AH278" i="4"/>
  <c r="R280" i="4" l="1"/>
  <c r="AM279" i="4"/>
  <c r="AI279" i="4"/>
  <c r="AE279" i="4"/>
  <c r="AL279" i="4"/>
  <c r="AH279" i="4"/>
  <c r="AN279" i="4"/>
  <c r="AJ279" i="4"/>
  <c r="AF279" i="4"/>
  <c r="AO279" i="4"/>
  <c r="AK279" i="4"/>
  <c r="AG279" i="4"/>
  <c r="R281" i="4" l="1"/>
  <c r="AL280" i="4"/>
  <c r="AH280" i="4"/>
  <c r="AO280" i="4"/>
  <c r="AK280" i="4"/>
  <c r="AG280" i="4"/>
  <c r="AM280" i="4"/>
  <c r="AI280" i="4"/>
  <c r="AE280" i="4"/>
  <c r="AJ280" i="4"/>
  <c r="AF280" i="4"/>
  <c r="AN280" i="4"/>
  <c r="R282" i="4" l="1"/>
  <c r="AO281" i="4"/>
  <c r="AK281" i="4"/>
  <c r="AG281" i="4"/>
  <c r="AN281" i="4"/>
  <c r="AJ281" i="4"/>
  <c r="AF281" i="4"/>
  <c r="AL281" i="4"/>
  <c r="AH281" i="4"/>
  <c r="AE281" i="4"/>
  <c r="AM281" i="4"/>
  <c r="AI281" i="4"/>
  <c r="R283" i="4" l="1"/>
  <c r="AN282" i="4"/>
  <c r="AJ282" i="4"/>
  <c r="AF282" i="4"/>
  <c r="AM282" i="4"/>
  <c r="AI282" i="4"/>
  <c r="AE282" i="4"/>
  <c r="AO282" i="4"/>
  <c r="AK282" i="4"/>
  <c r="AG282" i="4"/>
  <c r="AL282" i="4"/>
  <c r="AH282" i="4"/>
  <c r="R284" i="4" l="1"/>
  <c r="AM283" i="4"/>
  <c r="AI283" i="4"/>
  <c r="AE283" i="4"/>
  <c r="AL283" i="4"/>
  <c r="AH283" i="4"/>
  <c r="AN283" i="4"/>
  <c r="AJ283" i="4"/>
  <c r="AF283" i="4"/>
  <c r="AO283" i="4"/>
  <c r="AK283" i="4"/>
  <c r="AG283" i="4"/>
  <c r="R285" i="4" l="1"/>
  <c r="AL284" i="4"/>
  <c r="AH284" i="4"/>
  <c r="AO284" i="4"/>
  <c r="AK284" i="4"/>
  <c r="AG284" i="4"/>
  <c r="AM284" i="4"/>
  <c r="AI284" i="4"/>
  <c r="AE284" i="4"/>
  <c r="AN284" i="4"/>
  <c r="AJ284" i="4"/>
  <c r="AF284" i="4"/>
  <c r="R286" i="4" l="1"/>
  <c r="AO285" i="4"/>
  <c r="AK285" i="4"/>
  <c r="AG285" i="4"/>
  <c r="AN285" i="4"/>
  <c r="AJ285" i="4"/>
  <c r="AF285" i="4"/>
  <c r="AL285" i="4"/>
  <c r="AH285" i="4"/>
  <c r="AI285" i="4"/>
  <c r="AE285" i="4"/>
  <c r="AM285" i="4"/>
  <c r="R287" i="4" l="1"/>
  <c r="AN286" i="4"/>
  <c r="AJ286" i="4"/>
  <c r="AF286" i="4"/>
  <c r="AM286" i="4"/>
  <c r="AI286" i="4"/>
  <c r="AE286" i="4"/>
  <c r="AO286" i="4"/>
  <c r="AK286" i="4"/>
  <c r="AG286" i="4"/>
  <c r="AH286" i="4"/>
  <c r="AL286" i="4"/>
  <c r="R288" i="4" l="1"/>
  <c r="AM287" i="4"/>
  <c r="AI287" i="4"/>
  <c r="AE287" i="4"/>
  <c r="AL287" i="4"/>
  <c r="AH287" i="4"/>
  <c r="AN287" i="4"/>
  <c r="AJ287" i="4"/>
  <c r="AF287" i="4"/>
  <c r="AG287" i="4"/>
  <c r="AO287" i="4"/>
  <c r="AK287" i="4"/>
  <c r="C20" i="5" l="1"/>
  <c r="C23" i="5"/>
  <c r="B14" i="5"/>
  <c r="C16" i="5"/>
  <c r="C19" i="5"/>
  <c r="C24" i="5"/>
  <c r="C17" i="5"/>
  <c r="C15" i="5"/>
  <c r="C22" i="5"/>
  <c r="C21" i="5"/>
  <c r="C18" i="5"/>
  <c r="AL288" i="4"/>
  <c r="AL289" i="4" s="1"/>
  <c r="AH288" i="4"/>
  <c r="AH289" i="4" s="1"/>
  <c r="AO288" i="4"/>
  <c r="AK288" i="4"/>
  <c r="AK289" i="4" s="1"/>
  <c r="AG288" i="4"/>
  <c r="AG289" i="4" s="1"/>
  <c r="AM288" i="4"/>
  <c r="AM289" i="4" s="1"/>
  <c r="AI288" i="4"/>
  <c r="AI289" i="4" s="1"/>
  <c r="AE288" i="4"/>
  <c r="AE289" i="4" s="1"/>
  <c r="AN288" i="4"/>
  <c r="AN289" i="4" s="1"/>
  <c r="AJ288" i="4"/>
  <c r="AJ289" i="4" s="1"/>
  <c r="AF288" i="4"/>
  <c r="AF289" i="4" s="1"/>
  <c r="AO289" i="4" l="1"/>
  <c r="AD290" i="4" s="1"/>
  <c r="O24" i="5"/>
</calcChain>
</file>

<file path=xl/sharedStrings.xml><?xml version="1.0" encoding="utf-8"?>
<sst xmlns="http://schemas.openxmlformats.org/spreadsheetml/2006/main" count="162" uniqueCount="84">
  <si>
    <t>Description</t>
  </si>
  <si>
    <t>Last</t>
  </si>
  <si>
    <t>NC</t>
  </si>
  <si>
    <t>Open</t>
  </si>
  <si>
    <t>High</t>
  </si>
  <si>
    <t>Low</t>
  </si>
  <si>
    <t>Tick Chart</t>
  </si>
  <si>
    <t>GCE</t>
  </si>
  <si>
    <t>CLE</t>
  </si>
  <si>
    <t>Correlation Dashboard</t>
  </si>
  <si>
    <t>Time Frame:</t>
  </si>
  <si>
    <t>Look back:</t>
  </si>
  <si>
    <t>Symbols</t>
  </si>
  <si>
    <t>Y-Axis</t>
  </si>
  <si>
    <t>X-Axis</t>
  </si>
  <si>
    <t>CQG Market and Correlation Dashboard</t>
  </si>
  <si>
    <t>Chicago</t>
  </si>
  <si>
    <t>Bars ago:</t>
  </si>
  <si>
    <t>Symbol</t>
  </si>
  <si>
    <t>Y</t>
  </si>
  <si>
    <t>Example</t>
  </si>
  <si>
    <t>Price</t>
  </si>
  <si>
    <t>Y or N</t>
  </si>
  <si>
    <t xml:space="preserve">Number of </t>
  </si>
  <si>
    <t>digits top</t>
  </si>
  <si>
    <t>digits right</t>
  </si>
  <si>
    <t xml:space="preserve">then enter the number of decimals </t>
  </si>
  <si>
    <t>Bid</t>
  </si>
  <si>
    <t>Ask</t>
  </si>
  <si>
    <t>T or D</t>
  </si>
  <si>
    <t>Bar Chart?</t>
  </si>
  <si>
    <t>Subminute?</t>
  </si>
  <si>
    <t>If no decimals then enter 0, if yes</t>
  </si>
  <si>
    <t>digits bottom</t>
  </si>
  <si>
    <t>Enter Y for Bar</t>
  </si>
  <si>
    <t>for Subminute</t>
  </si>
  <si>
    <t>Chart, enter N</t>
  </si>
  <si>
    <t>N</t>
  </si>
  <si>
    <t>DOM Decimal?</t>
  </si>
  <si>
    <t>DOM Decimal</t>
  </si>
  <si>
    <t xml:space="preserve"> All charts use decimal formatting</t>
  </si>
  <si>
    <t>Copyright, CQG, Inc.,  © 2015     Designed by Thom Hartle</t>
  </si>
  <si>
    <t>The Best Bid/Ask on the main display can be formatted according to your choices.</t>
  </si>
  <si>
    <t xml:space="preserve">Occasionally, the DOM volume will show {} in the value. If you see this then </t>
  </si>
  <si>
    <t>change the D to a T in the top left hand corner or T to a D.</t>
  </si>
  <si>
    <t xml:space="preserve">1) Enter in the Symbol </t>
  </si>
  <si>
    <t>2) Enter Y if the price is in decimals.</t>
  </si>
  <si>
    <t>3) Enter the number of decimals.</t>
  </si>
  <si>
    <t>1) If you want to see a bar chart on the main display, then enter Y and the time frame.</t>
  </si>
  <si>
    <t>2) If you want to see a subminute chart on the main display, then enter N and</t>
  </si>
  <si>
    <t>the number of seconds.</t>
  </si>
  <si>
    <t xml:space="preserve">       The display settings on this page will set the display on the main page. </t>
  </si>
  <si>
    <t xml:space="preserve">       The Best Bid/Ask have three boxes, top, bottom and right.</t>
  </si>
  <si>
    <t xml:space="preserve">       Choose the number of digits in the price you want displayed in each box. </t>
  </si>
  <si>
    <t>Best Bid</t>
  </si>
  <si>
    <t>Best Ask</t>
  </si>
  <si>
    <t>For the Correlation display, please enter in the symbols for the X- and Y-Axis.</t>
  </si>
  <si>
    <t>Please enter in the time frame and the number of bar look back for the correlation.</t>
  </si>
  <si>
    <t>Enter 0 for "Bars Back" to see the current correlation.</t>
  </si>
  <si>
    <t>Enter a number, such as 10 for  "Bars ago" to see the correlation 10-bars ago.</t>
  </si>
  <si>
    <t>It is recommended that you</t>
  </si>
  <si>
    <t xml:space="preserve">close this Excel display each </t>
  </si>
  <si>
    <t>night to avoid memory issues.</t>
  </si>
  <si>
    <t>EP</t>
  </si>
  <si>
    <t>HOE</t>
  </si>
  <si>
    <t>RBE</t>
  </si>
  <si>
    <t>EU6</t>
  </si>
  <si>
    <t>BP6</t>
  </si>
  <si>
    <t>SF6</t>
  </si>
  <si>
    <t>TYA</t>
  </si>
  <si>
    <t>DA6</t>
  </si>
  <si>
    <t>YM</t>
  </si>
  <si>
    <t>T</t>
  </si>
  <si>
    <t xml:space="preserve"> </t>
  </si>
  <si>
    <t>Open Hour</t>
  </si>
  <si>
    <t>Open Minutes</t>
  </si>
  <si>
    <t>Close Hour</t>
  </si>
  <si>
    <t>Close Minutes</t>
  </si>
  <si>
    <t>The volume studies use 5-minute bars.</t>
  </si>
  <si>
    <t>Checking</t>
  </si>
  <si>
    <t>for</t>
  </si>
  <si>
    <t>closing</t>
  </si>
  <si>
    <t>bar</t>
  </si>
  <si>
    <t>Enter an Open and Close time in hours and minutes. (Day Session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</si>
</sst>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m/d/yy\ h:mm;@"/>
    <numFmt numFmtId="166" formatCode="0.0"/>
    <numFmt numFmtId="167" formatCode="h:mm;@"/>
  </numFmts>
  <fonts count="1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8"/>
      <color theme="0"/>
      <name val="Century Gothic"/>
      <family val="2"/>
    </font>
    <font>
      <sz val="10"/>
      <color theme="0"/>
      <name val="Century Gothic"/>
      <family val="2"/>
    </font>
    <font>
      <sz val="24"/>
      <color theme="0"/>
      <name val="Century Gothic"/>
      <family val="2"/>
    </font>
    <font>
      <sz val="9"/>
      <color theme="0"/>
      <name val="Century Gothic"/>
      <family val="2"/>
    </font>
    <font>
      <sz val="8"/>
      <color theme="0"/>
      <name val="Century Gothic"/>
      <family val="2"/>
    </font>
    <font>
      <sz val="11"/>
      <color rgb="FF00000F"/>
      <name val="Century Gothic"/>
      <family val="2"/>
    </font>
    <font>
      <sz val="16"/>
      <color theme="0"/>
      <name val="Century Gothic"/>
      <family val="2"/>
    </font>
    <font>
      <sz val="10"/>
      <color rgb="FF00B05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0070C0"/>
      <name val="Century Gothic"/>
      <family val="2"/>
    </font>
    <font>
      <sz val="11"/>
      <color theme="1"/>
      <name val="Century Gothic"/>
      <family val="2"/>
    </font>
    <font>
      <sz val="12"/>
      <color rgb="FF000000"/>
      <name val="Calibri"/>
      <family val="2"/>
    </font>
    <font>
      <sz val="18"/>
      <color rgb="FF00B050"/>
      <name val="Century Gothic"/>
      <family val="2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32"/>
        <bgColor indexed="64"/>
      </patternFill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1">
          <color rgb="FF00004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 degree="180">
        <stop position="0">
          <color rgb="FF000096"/>
        </stop>
        <stop position="1">
          <color rgb="FF0000C8"/>
        </stop>
      </gradientFill>
    </fill>
    <fill>
      <gradientFill degree="180">
        <stop position="0">
          <color rgb="FF000064"/>
        </stop>
        <stop position="1">
          <color rgb="FF000096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180">
        <stop position="0">
          <color theme="1"/>
        </stop>
        <stop position="1">
          <color rgb="FF000032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>
        <stop position="0">
          <color rgb="FF00000F"/>
        </stop>
        <stop position="0.5">
          <color rgb="FF000064"/>
        </stop>
        <stop position="1">
          <color rgb="FF00000F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</borders>
  <cellStyleXfs count="2">
    <xf numFmtId="0" fontId="0" fillId="0" borderId="0"/>
    <xf numFmtId="0" fontId="15" fillId="0" borderId="0"/>
  </cellStyleXfs>
  <cellXfs count="258">
    <xf numFmtId="0" fontId="0" fillId="0" borderId="0" xfId="0"/>
    <xf numFmtId="0" fontId="1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13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1" fillId="6" borderId="0" xfId="0" applyFont="1" applyFill="1"/>
    <xf numFmtId="2" fontId="1" fillId="11" borderId="13" xfId="0" applyNumberFormat="1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11" xfId="0" applyNumberFormat="1" applyFont="1" applyFill="1" applyBorder="1" applyAlignment="1">
      <alignment horizontal="center" vertical="center" shrinkToFit="1"/>
    </xf>
    <xf numFmtId="0" fontId="1" fillId="12" borderId="0" xfId="0" applyFont="1" applyFill="1" applyBorder="1"/>
    <xf numFmtId="2" fontId="1" fillId="12" borderId="0" xfId="0" applyNumberFormat="1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2" xfId="0" applyFont="1" applyFill="1" applyBorder="1"/>
    <xf numFmtId="0" fontId="1" fillId="6" borderId="10" xfId="0" applyFont="1" applyFill="1" applyBorder="1"/>
    <xf numFmtId="0" fontId="1" fillId="6" borderId="5" xfId="0" applyFont="1" applyFill="1" applyBorder="1"/>
    <xf numFmtId="0" fontId="1" fillId="6" borderId="0" xfId="0" applyFont="1" applyFill="1" applyBorder="1"/>
    <xf numFmtId="0" fontId="1" fillId="17" borderId="0" xfId="0" applyFont="1" applyFill="1" applyBorder="1" applyAlignment="1">
      <alignment horizontal="center" vertical="center" shrinkToFit="1"/>
    </xf>
    <xf numFmtId="2" fontId="8" fillId="17" borderId="0" xfId="0" applyNumberFormat="1" applyFont="1" applyFill="1" applyBorder="1" applyAlignment="1">
      <alignment horizontal="center" vertical="center" shrinkToFit="1"/>
    </xf>
    <xf numFmtId="0" fontId="7" fillId="17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1" fillId="17" borderId="0" xfId="0" applyFont="1" applyFill="1" applyBorder="1"/>
    <xf numFmtId="0" fontId="1" fillId="6" borderId="8" xfId="0" applyFont="1" applyFill="1" applyBorder="1"/>
    <xf numFmtId="0" fontId="1" fillId="6" borderId="13" xfId="0" applyFont="1" applyFill="1" applyBorder="1"/>
    <xf numFmtId="0" fontId="9" fillId="6" borderId="0" xfId="0" applyFont="1" applyFill="1"/>
    <xf numFmtId="0" fontId="9" fillId="5" borderId="0" xfId="0" applyFont="1" applyFill="1"/>
    <xf numFmtId="0" fontId="1" fillId="4" borderId="3" xfId="0" applyFont="1" applyFill="1" applyBorder="1" applyAlignment="1">
      <alignment horizontal="center" vertical="center" shrinkToFit="1"/>
    </xf>
    <xf numFmtId="0" fontId="9" fillId="6" borderId="0" xfId="0" applyFont="1" applyFill="1" applyAlignment="1"/>
    <xf numFmtId="2" fontId="1" fillId="6" borderId="0" xfId="0" applyNumberFormat="1" applyFont="1" applyFill="1"/>
    <xf numFmtId="0" fontId="1" fillId="6" borderId="12" xfId="0" applyFont="1" applyFill="1" applyBorder="1"/>
    <xf numFmtId="0" fontId="1" fillId="6" borderId="11" xfId="0" applyFont="1" applyFill="1" applyBorder="1"/>
    <xf numFmtId="0" fontId="5" fillId="19" borderId="1" xfId="0" applyFont="1" applyFill="1" applyBorder="1" applyAlignment="1" applyProtection="1">
      <alignment horizontal="center" vertical="center" shrinkToFit="1"/>
      <protection locked="0"/>
    </xf>
    <xf numFmtId="0" fontId="5" fillId="18" borderId="1" xfId="0" applyFont="1" applyFill="1" applyBorder="1" applyAlignment="1" applyProtection="1">
      <alignment horizontal="center" vertical="center" shrinkToFit="1"/>
      <protection locked="0"/>
    </xf>
    <xf numFmtId="10" fontId="1" fillId="6" borderId="0" xfId="0" applyNumberFormat="1" applyFont="1" applyFill="1"/>
    <xf numFmtId="0" fontId="1" fillId="6" borderId="0" xfId="0" applyFont="1" applyFill="1" applyAlignment="1"/>
    <xf numFmtId="0" fontId="1" fillId="6" borderId="4" xfId="0" applyFont="1" applyFill="1" applyBorder="1"/>
    <xf numFmtId="2" fontId="4" fillId="11" borderId="0" xfId="0" applyNumberFormat="1" applyFont="1" applyFill="1" applyBorder="1" applyAlignment="1">
      <alignment horizontal="center" vertical="center" shrinkToFit="1"/>
    </xf>
    <xf numFmtId="2" fontId="1" fillId="11" borderId="13" xfId="0" applyNumberFormat="1" applyFont="1" applyFill="1" applyBorder="1" applyAlignment="1">
      <alignment horizontal="left" vertical="top" shrinkToFit="1"/>
    </xf>
    <xf numFmtId="0" fontId="1" fillId="12" borderId="0" xfId="0" applyFont="1" applyFill="1" applyBorder="1" applyAlignment="1">
      <alignment shrinkToFit="1"/>
    </xf>
    <xf numFmtId="2" fontId="1" fillId="12" borderId="0" xfId="0" applyNumberFormat="1" applyFont="1" applyFill="1" applyBorder="1" applyAlignment="1">
      <alignment horizontal="left" vertical="top" shrinkToFi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2" fontId="1" fillId="6" borderId="0" xfId="0" applyNumberFormat="1" applyFont="1" applyFill="1" applyAlignment="1"/>
    <xf numFmtId="0" fontId="4" fillId="12" borderId="8" xfId="0" applyFont="1" applyFill="1" applyBorder="1" applyAlignment="1">
      <alignment horizontal="center" vertical="center" shrinkToFit="1"/>
    </xf>
    <xf numFmtId="2" fontId="6" fillId="11" borderId="0" xfId="0" applyNumberFormat="1" applyFont="1" applyFill="1" applyBorder="1" applyAlignment="1">
      <alignment horizontal="center" vertical="center" shrinkToFit="1"/>
    </xf>
    <xf numFmtId="2" fontId="6" fillId="12" borderId="8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0" fillId="22" borderId="6" xfId="0" applyFont="1" applyFill="1" applyBorder="1" applyAlignment="1">
      <alignment horizontal="center" vertical="center" shrinkToFit="1"/>
    </xf>
    <xf numFmtId="0" fontId="0" fillId="2" borderId="0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0" fillId="2" borderId="21" xfId="0" applyFont="1" applyFill="1" applyBorder="1"/>
    <xf numFmtId="0" fontId="1" fillId="2" borderId="16" xfId="0" applyFont="1" applyFill="1" applyBorder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" fillId="2" borderId="20" xfId="0" applyFont="1" applyFill="1" applyBorder="1" applyAlignment="1">
      <alignment horizontal="center"/>
    </xf>
    <xf numFmtId="165" fontId="9" fillId="6" borderId="0" xfId="0" applyNumberFormat="1" applyFont="1" applyFill="1"/>
    <xf numFmtId="0" fontId="0" fillId="2" borderId="1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shrinkToFit="1"/>
    </xf>
    <xf numFmtId="0" fontId="10" fillId="22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2" borderId="22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0" fillId="2" borderId="21" xfId="0" applyFont="1" applyFill="1" applyBorder="1" applyProtection="1"/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/>
    </xf>
    <xf numFmtId="0" fontId="1" fillId="23" borderId="1" xfId="0" applyFont="1" applyFill="1" applyBorder="1" applyAlignment="1" applyProtection="1">
      <alignment horizontal="center"/>
      <protection locked="0"/>
    </xf>
    <xf numFmtId="0" fontId="1" fillId="23" borderId="1" xfId="0" applyFont="1" applyFill="1" applyBorder="1" applyAlignment="1" applyProtection="1">
      <alignment horizontal="center" vertical="center"/>
      <protection locked="0"/>
    </xf>
    <xf numFmtId="0" fontId="1" fillId="23" borderId="3" xfId="0" applyFont="1" applyFill="1" applyBorder="1" applyAlignment="1" applyProtection="1">
      <alignment horizontal="center"/>
      <protection locked="0"/>
    </xf>
    <xf numFmtId="0" fontId="1" fillId="23" borderId="24" xfId="0" applyFont="1" applyFill="1" applyBorder="1" applyAlignment="1" applyProtection="1">
      <alignment horizontal="center"/>
      <protection locked="0"/>
    </xf>
    <xf numFmtId="0" fontId="1" fillId="23" borderId="2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/>
    </xf>
    <xf numFmtId="0" fontId="1" fillId="23" borderId="3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>
      <alignment horizontal="right"/>
    </xf>
    <xf numFmtId="0" fontId="1" fillId="23" borderId="24" xfId="0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/>
    <xf numFmtId="2" fontId="9" fillId="6" borderId="0" xfId="0" applyNumberFormat="1" applyFont="1" applyFill="1" applyAlignment="1"/>
    <xf numFmtId="2" fontId="9" fillId="6" borderId="0" xfId="0" applyNumberFormat="1" applyFont="1" applyFill="1"/>
    <xf numFmtId="164" fontId="9" fillId="6" borderId="0" xfId="0" applyNumberFormat="1" applyFont="1" applyFill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shrinkToFit="1"/>
    </xf>
    <xf numFmtId="0" fontId="1" fillId="2" borderId="0" xfId="0" applyFont="1" applyFill="1" applyAlignment="1" applyProtection="1">
      <alignment shrinkToFit="1"/>
    </xf>
    <xf numFmtId="0" fontId="9" fillId="6" borderId="2" xfId="0" applyFont="1" applyFill="1" applyBorder="1"/>
    <xf numFmtId="0" fontId="13" fillId="17" borderId="0" xfId="0" applyFont="1" applyFill="1" applyBorder="1" applyAlignment="1">
      <alignment horizontal="center" shrinkToFit="1"/>
    </xf>
    <xf numFmtId="0" fontId="0" fillId="17" borderId="0" xfId="0" applyFont="1" applyFill="1" applyBorder="1" applyAlignment="1">
      <alignment horizontal="center" vertical="center" shrinkToFit="1"/>
    </xf>
    <xf numFmtId="0" fontId="14" fillId="6" borderId="0" xfId="0" applyFont="1" applyFill="1"/>
    <xf numFmtId="0" fontId="14" fillId="6" borderId="3" xfId="0" applyFont="1" applyFill="1" applyBorder="1" applyAlignment="1">
      <alignment horizontal="center" vertical="center"/>
    </xf>
    <xf numFmtId="164" fontId="1" fillId="6" borderId="0" xfId="0" applyNumberFormat="1" applyFont="1" applyFill="1"/>
    <xf numFmtId="0" fontId="1" fillId="2" borderId="0" xfId="0" applyFont="1" applyFill="1" applyAlignment="1">
      <alignment horizontal="center" shrinkToFit="1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0" fillId="6" borderId="0" xfId="0" applyNumberFormat="1" applyFont="1" applyFill="1"/>
    <xf numFmtId="0" fontId="0" fillId="6" borderId="0" xfId="0" applyFont="1" applyFill="1"/>
    <xf numFmtId="165" fontId="0" fillId="6" borderId="0" xfId="0" applyNumberFormat="1" applyFont="1" applyFill="1"/>
    <xf numFmtId="164" fontId="0" fillId="6" borderId="0" xfId="0" applyNumberFormat="1" applyFont="1" applyFill="1"/>
    <xf numFmtId="0" fontId="0" fillId="2" borderId="0" xfId="0" applyFill="1"/>
    <xf numFmtId="167" fontId="0" fillId="2" borderId="0" xfId="0" applyNumberFormat="1" applyFill="1"/>
    <xf numFmtId="14" fontId="0" fillId="2" borderId="0" xfId="0" applyNumberFormat="1" applyFill="1"/>
    <xf numFmtId="0" fontId="0" fillId="2" borderId="0" xfId="0" applyFont="1" applyFill="1"/>
    <xf numFmtId="0" fontId="16" fillId="2" borderId="0" xfId="0" applyFont="1" applyFill="1"/>
    <xf numFmtId="22" fontId="15" fillId="2" borderId="0" xfId="1" applyNumberFormat="1" applyFill="1"/>
    <xf numFmtId="0" fontId="15" fillId="2" borderId="0" xfId="1" applyFill="1"/>
    <xf numFmtId="1" fontId="15" fillId="2" borderId="0" xfId="1" applyNumberFormat="1" applyFill="1"/>
    <xf numFmtId="1" fontId="15" fillId="2" borderId="0" xfId="1" applyNumberFormat="1" applyFill="1" applyAlignment="1">
      <alignment horizontal="right"/>
    </xf>
    <xf numFmtId="167" fontId="15" fillId="2" borderId="0" xfId="1" applyNumberFormat="1" applyFill="1"/>
    <xf numFmtId="0" fontId="0" fillId="2" borderId="0" xfId="1" applyFont="1" applyFill="1"/>
    <xf numFmtId="167" fontId="0" fillId="2" borderId="0" xfId="1" applyNumberFormat="1" applyFont="1" applyFill="1"/>
    <xf numFmtId="0" fontId="15" fillId="2" borderId="0" xfId="1" quotePrefix="1" applyFill="1"/>
    <xf numFmtId="166" fontId="15" fillId="2" borderId="0" xfId="1" applyNumberFormat="1" applyFill="1"/>
    <xf numFmtId="0" fontId="15" fillId="2" borderId="0" xfId="1" applyFont="1" applyFill="1"/>
    <xf numFmtId="14" fontId="15" fillId="2" borderId="0" xfId="1" applyNumberFormat="1" applyFill="1"/>
    <xf numFmtId="0" fontId="15" fillId="2" borderId="0" xfId="1" applyFill="1" applyAlignment="1">
      <alignment horizontal="right"/>
    </xf>
    <xf numFmtId="0" fontId="17" fillId="21" borderId="14" xfId="0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2" fontId="1" fillId="4" borderId="14" xfId="0" applyNumberFormat="1" applyFont="1" applyFill="1" applyBorder="1" applyAlignment="1">
      <alignment horizontal="center" vertical="center" shrinkToFit="1"/>
    </xf>
    <xf numFmtId="2" fontId="1" fillId="4" borderId="4" xfId="0" applyNumberFormat="1" applyFont="1" applyFill="1" applyBorder="1" applyAlignment="1">
      <alignment horizontal="center" vertical="center" shrinkToFit="1"/>
    </xf>
    <xf numFmtId="2" fontId="1" fillId="4" borderId="3" xfId="0" applyNumberFormat="1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2" fontId="0" fillId="4" borderId="12" xfId="0" applyNumberFormat="1" applyFont="1" applyFill="1" applyBorder="1" applyAlignment="1">
      <alignment horizontal="center"/>
    </xf>
    <xf numFmtId="2" fontId="0" fillId="4" borderId="5" xfId="0" applyNumberFormat="1" applyFont="1" applyFill="1" applyBorder="1" applyAlignment="1">
      <alignment horizontal="center"/>
    </xf>
    <xf numFmtId="2" fontId="0" fillId="4" borderId="11" xfId="0" applyNumberFormat="1" applyFont="1" applyFill="1" applyBorder="1" applyAlignment="1">
      <alignment horizontal="center"/>
    </xf>
    <xf numFmtId="2" fontId="3" fillId="9" borderId="0" xfId="0" applyNumberFormat="1" applyFont="1" applyFill="1" applyBorder="1" applyAlignment="1">
      <alignment horizontal="center" vertical="center" shrinkToFit="1"/>
    </xf>
    <xf numFmtId="2" fontId="3" fillId="9" borderId="2" xfId="0" applyNumberFormat="1" applyFont="1" applyFill="1" applyBorder="1" applyAlignment="1">
      <alignment horizontal="center" vertical="center" shrinkToFit="1"/>
    </xf>
    <xf numFmtId="2" fontId="2" fillId="10" borderId="0" xfId="0" applyNumberFormat="1" applyFont="1" applyFill="1" applyBorder="1" applyAlignment="1">
      <alignment horizontal="center" vertical="center" shrinkToFit="1"/>
    </xf>
    <xf numFmtId="2" fontId="2" fillId="10" borderId="2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2" fontId="8" fillId="7" borderId="8" xfId="0" applyNumberFormat="1" applyFont="1" applyFill="1" applyBorder="1" applyAlignment="1">
      <alignment horizontal="center" vertical="center"/>
    </xf>
    <xf numFmtId="2" fontId="8" fillId="7" borderId="9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2" fontId="2" fillId="13" borderId="0" xfId="0" applyNumberFormat="1" applyFont="1" applyFill="1" applyBorder="1" applyAlignment="1">
      <alignment horizontal="center" vertical="center" shrinkToFit="1"/>
    </xf>
    <xf numFmtId="2" fontId="2" fillId="13" borderId="2" xfId="0" applyNumberFormat="1" applyFont="1" applyFill="1" applyBorder="1" applyAlignment="1">
      <alignment horizontal="center" vertical="center" shrinkToFit="1"/>
    </xf>
    <xf numFmtId="2" fontId="3" fillId="14" borderId="0" xfId="0" applyNumberFormat="1" applyFont="1" applyFill="1" applyBorder="1" applyAlignment="1">
      <alignment horizontal="center" vertical="center" shrinkToFit="1"/>
    </xf>
    <xf numFmtId="2" fontId="3" fillId="14" borderId="2" xfId="0" applyNumberFormat="1" applyFont="1" applyFill="1" applyBorder="1" applyAlignment="1">
      <alignment horizontal="center" vertical="center" shrinkToFit="1"/>
    </xf>
    <xf numFmtId="0" fontId="5" fillId="18" borderId="2" xfId="0" applyFont="1" applyFill="1" applyBorder="1" applyAlignment="1">
      <alignment horizontal="center" vertical="center" shrinkToFit="1"/>
    </xf>
    <xf numFmtId="0" fontId="5" fillId="18" borderId="10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2" fontId="5" fillId="15" borderId="0" xfId="0" applyNumberFormat="1" applyFont="1" applyFill="1" applyBorder="1" applyAlignment="1">
      <alignment horizontal="center" vertical="center"/>
    </xf>
    <xf numFmtId="2" fontId="5" fillId="15" borderId="2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center" vertical="center" shrinkToFit="1"/>
    </xf>
    <xf numFmtId="2" fontId="7" fillId="16" borderId="13" xfId="0" applyNumberFormat="1" applyFont="1" applyFill="1" applyBorder="1" applyAlignment="1">
      <alignment horizontal="center" vertical="center" shrinkToFit="1"/>
    </xf>
    <xf numFmtId="2" fontId="7" fillId="16" borderId="10" xfId="0" applyNumberFormat="1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shrinkToFit="1"/>
    </xf>
    <xf numFmtId="2" fontId="7" fillId="7" borderId="8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7" xfId="0" applyNumberFormat="1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shrinkToFit="1"/>
    </xf>
    <xf numFmtId="0" fontId="5" fillId="4" borderId="5" xfId="0" applyFont="1" applyFill="1" applyBorder="1" applyAlignment="1">
      <alignment horizontal="center" shrinkToFit="1"/>
    </xf>
    <xf numFmtId="0" fontId="5" fillId="4" borderId="11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0" fontId="5" fillId="4" borderId="2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center" shrinkToFit="1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20" borderId="5" xfId="0" applyFont="1" applyFill="1" applyBorder="1" applyAlignment="1">
      <alignment horizontal="center" vertical="center" shrinkToFit="1"/>
    </xf>
    <xf numFmtId="0" fontId="5" fillId="20" borderId="2" xfId="0" applyFont="1" applyFill="1" applyBorder="1" applyAlignment="1">
      <alignment horizontal="center" vertical="center" shrinkToFit="1"/>
    </xf>
    <xf numFmtId="0" fontId="5" fillId="19" borderId="3" xfId="0" applyFont="1" applyFill="1" applyBorder="1" applyAlignment="1" applyProtection="1">
      <alignment horizontal="center" vertical="center" shrinkToFit="1"/>
      <protection locked="0"/>
    </xf>
    <xf numFmtId="0" fontId="5" fillId="19" borderId="4" xfId="0" applyFont="1" applyFill="1" applyBorder="1" applyAlignment="1" applyProtection="1">
      <alignment horizontal="center" vertical="center" shrinkToFit="1"/>
      <protection locked="0"/>
    </xf>
    <xf numFmtId="0" fontId="5" fillId="18" borderId="3" xfId="0" applyFont="1" applyFill="1" applyBorder="1" applyAlignment="1" applyProtection="1">
      <alignment horizontal="center" vertical="center" shrinkToFit="1"/>
      <protection locked="0"/>
    </xf>
    <xf numFmtId="0" fontId="5" fillId="18" borderId="4" xfId="0" applyFont="1" applyFill="1" applyBorder="1" applyAlignment="1" applyProtection="1">
      <alignment horizontal="center" vertical="center" shrinkToFit="1"/>
      <protection locked="0"/>
    </xf>
    <xf numFmtId="0" fontId="5" fillId="19" borderId="5" xfId="0" applyFont="1" applyFill="1" applyBorder="1" applyAlignment="1">
      <alignment horizontal="center" vertical="center" shrinkToFit="1"/>
    </xf>
    <xf numFmtId="0" fontId="5" fillId="19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 shrinkToFit="1"/>
    </xf>
    <xf numFmtId="0" fontId="1" fillId="2" borderId="11" xfId="0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1" fillId="2" borderId="0" xfId="0" applyFont="1" applyFill="1" applyAlignment="1">
      <alignment horizontal="left" shrinkToFit="1"/>
    </xf>
    <xf numFmtId="0" fontId="1" fillId="2" borderId="0" xfId="0" applyFont="1" applyFill="1" applyAlignment="1" applyProtection="1">
      <alignment horizontal="left" shrinkToFit="1"/>
    </xf>
    <xf numFmtId="0" fontId="0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 shrinkToFit="1"/>
    </xf>
    <xf numFmtId="0" fontId="1" fillId="2" borderId="0" xfId="0" applyFont="1" applyFill="1" applyBorder="1" applyAlignment="1" applyProtection="1">
      <alignment horizontal="center" shrinkToFit="1"/>
    </xf>
    <xf numFmtId="0" fontId="1" fillId="2" borderId="19" xfId="0" applyFont="1" applyFill="1" applyBorder="1" applyAlignment="1" applyProtection="1">
      <alignment horizontal="center" shrinkToFit="1"/>
    </xf>
    <xf numFmtId="0" fontId="1" fillId="2" borderId="20" xfId="0" applyFont="1" applyFill="1" applyBorder="1" applyAlignment="1" applyProtection="1">
      <alignment horizontal="center"/>
    </xf>
    <xf numFmtId="0" fontId="1" fillId="2" borderId="21" xfId="0" applyFont="1" applyFill="1" applyBorder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/>
    </xf>
    <xf numFmtId="0" fontId="0" fillId="2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 shrinkToFit="1"/>
    </xf>
    <xf numFmtId="0" fontId="10" fillId="22" borderId="8" xfId="0" applyFont="1" applyFill="1" applyBorder="1" applyAlignment="1">
      <alignment horizontal="center" vertical="center" shrinkToFit="1"/>
    </xf>
    <xf numFmtId="0" fontId="10" fillId="22" borderId="7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 applyProtection="1">
      <alignment horizontal="center" vertical="center"/>
    </xf>
    <xf numFmtId="0" fontId="10" fillId="22" borderId="23" xfId="0" applyFont="1" applyFill="1" applyBorder="1" applyAlignment="1">
      <alignment horizontal="center" vertical="center" shrinkToFit="1"/>
    </xf>
    <xf numFmtId="0" fontId="1" fillId="23" borderId="6" xfId="0" applyFont="1" applyFill="1" applyBorder="1" applyAlignment="1" applyProtection="1">
      <alignment horizontal="center" vertical="center" shrinkToFit="1"/>
      <protection locked="0"/>
    </xf>
    <xf numFmtId="0" fontId="1" fillId="23" borderId="7" xfId="0" applyFont="1" applyFill="1" applyBorder="1" applyAlignment="1" applyProtection="1">
      <alignment horizontal="center" vertical="center" shrinkToFit="1"/>
      <protection locked="0"/>
    </xf>
    <xf numFmtId="0" fontId="1" fillId="23" borderId="26" xfId="0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/>
    </xf>
    <xf numFmtId="0" fontId="10" fillId="22" borderId="13" xfId="0" applyFont="1" applyFill="1" applyBorder="1" applyAlignment="1">
      <alignment horizontal="center" vertical="center" shrinkToFit="1"/>
    </xf>
    <xf numFmtId="0" fontId="10" fillId="22" borderId="10" xfId="0" applyFont="1" applyFill="1" applyBorder="1" applyAlignment="1">
      <alignment horizontal="center" vertical="center" shrinkToFit="1"/>
    </xf>
    <xf numFmtId="164" fontId="0" fillId="2" borderId="0" xfId="0" applyNumberFormat="1" applyFill="1" applyAlignment="1">
      <alignment horizontal="center"/>
    </xf>
    <xf numFmtId="2" fontId="0" fillId="2" borderId="0" xfId="0" applyNumberFormat="1" applyFont="1" applyFill="1"/>
  </cellXfs>
  <cellStyles count="2">
    <cellStyle name="Normal" xfId="0" builtinId="0"/>
    <cellStyle name="Normal 5" xfId="1"/>
  </cellStyles>
  <dxfs count="3"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7D"/>
      <color rgb="FFA50021"/>
      <color rgb="FF00000F"/>
      <color rgb="FF000064"/>
      <color rgb="FF0000E2"/>
      <color rgb="FF000032"/>
      <color rgb="FF0000AF"/>
      <color rgb="FF000096"/>
      <color rgb="FF0000C8"/>
      <color rgb="FF000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128.125</v>
        <stp/>
        <stp>StudyData</stp>
        <stp>SUBMINUTE(TYA,45,Regular)</stp>
        <stp>Bar</stp>
        <stp/>
        <stp>Low</stp>
        <stp/>
        <stp>-11</stp>
        <stp>all</stp>
        <stp/>
        <stp/>
        <stp/>
        <stp>T</stp>
        <tr r="AV16" s="1"/>
        <tr r="AV16" s="1"/>
      </tp>
      <tp>
        <v>128.125</v>
        <stp/>
        <stp>StudyData</stp>
        <stp>SUBMINUTE(TYA,45,Regular)</stp>
        <stp>Bar</stp>
        <stp/>
        <stp>Low</stp>
        <stp/>
        <stp>-10</stp>
        <stp>all</stp>
        <stp/>
        <stp/>
        <stp/>
        <stp>T</stp>
        <tr r="AV15" s="1"/>
        <tr r="AV15" s="1"/>
      </tp>
      <tp t="s">
        <v/>
        <stp/>
        <stp>StudyData</stp>
        <stp>SUBMINUTE(TYA,45,Regular)</stp>
        <stp>Bar</stp>
        <stp/>
        <stp>Low</stp>
        <stp/>
        <stp>-13</stp>
        <stp>all</stp>
        <stp/>
        <stp/>
        <stp/>
        <stp>T</stp>
        <tr r="AV18" s="1"/>
      </tp>
      <tp>
        <v>128.109375</v>
        <stp/>
        <stp>StudyData</stp>
        <stp>SUBMINUTE(TYA,45,Regular)</stp>
        <stp>Bar</stp>
        <stp/>
        <stp>Low</stp>
        <stp/>
        <stp>-12</stp>
        <stp>all</stp>
        <stp/>
        <stp/>
        <stp/>
        <stp>T</stp>
        <tr r="AV17" s="1"/>
        <tr r="AV17" s="1"/>
      </tp>
      <tp>
        <v>128.125</v>
        <stp/>
        <stp>StudyData</stp>
        <stp>SUBMINUTE(TYA,45,Regular)</stp>
        <stp>Bar</stp>
        <stp/>
        <stp>Low</stp>
        <stp/>
        <stp>-15</stp>
        <stp>all</stp>
        <stp/>
        <stp/>
        <stp/>
        <stp>T</stp>
        <tr r="AV20" s="1"/>
        <tr r="AV20" s="1"/>
      </tp>
      <tp>
        <v>128.125</v>
        <stp/>
        <stp>StudyData</stp>
        <stp>SUBMINUTE(TYA,45,Regular)</stp>
        <stp>Bar</stp>
        <stp/>
        <stp>Low</stp>
        <stp/>
        <stp>-14</stp>
        <stp>all</stp>
        <stp/>
        <stp/>
        <stp/>
        <stp>T</stp>
        <tr r="AV19" s="1"/>
        <tr r="AV19" s="1"/>
      </tp>
      <tp>
        <v>128.109375</v>
        <stp/>
        <stp>StudyData</stp>
        <stp>SUBMINUTE(TYA,45,Regular)</stp>
        <stp>Bar</stp>
        <stp/>
        <stp>Low</stp>
        <stp/>
        <stp>-17</stp>
        <stp>all</stp>
        <stp/>
        <stp/>
        <stp/>
        <stp>T</stp>
        <tr r="AV22" s="1"/>
        <tr r="AV22" s="1"/>
      </tp>
      <tp>
        <v>128.109375</v>
        <stp/>
        <stp>StudyData</stp>
        <stp>SUBMINUTE(TYA,45,Regular)</stp>
        <stp>Bar</stp>
        <stp/>
        <stp>Low</stp>
        <stp/>
        <stp>-16</stp>
        <stp>all</stp>
        <stp/>
        <stp/>
        <stp/>
        <stp>T</stp>
        <tr r="AV21" s="1"/>
        <tr r="AV21" s="1"/>
      </tp>
      <tp>
        <v>128.125</v>
        <stp/>
        <stp>StudyData</stp>
        <stp>SUBMINUTE(TYA,45,Regular)</stp>
        <stp>Bar</stp>
        <stp/>
        <stp>Low</stp>
        <stp/>
        <stp>-19</stp>
        <stp>all</stp>
        <stp/>
        <stp/>
        <stp/>
        <stp>T</stp>
        <tr r="AV24" s="1"/>
        <tr r="AV24" s="1"/>
      </tp>
      <tp>
        <v>6645</v>
        <stp/>
        <stp>StudyData</stp>
        <stp>(Vol(TYA?1)when  (LocalYear(TYA?1)=2015 AND LocalMonth(TYA?1)=2 AND LocalDay(TYA?1)=12 AND LocalHour(TYA?1)=12 AND LocalMinute(TYA?1)=25))</stp>
        <stp>Bar</stp>
        <stp/>
        <stp>Close</stp>
        <stp>5</stp>
        <stp>0</stp>
        <stp/>
        <stp/>
        <stp/>
        <stp>FALSE</stp>
        <stp>T</stp>
        <tr r="AB62" s="8"/>
      </tp>
      <tp>
        <v>2991</v>
        <stp/>
        <stp>StudyData</stp>
        <stp>(Vol(TYA?1)when  (LocalYear(TYA?1)=2015 AND LocalMonth(TYA?1)=2 AND LocalDay(TYA?1)=13 AND LocalHour(TYA?1)=13 AND LocalMinute(TYA?1)=25))</stp>
        <stp>Bar</stp>
        <stp/>
        <stp>Close</stp>
        <stp>5</stp>
        <stp>0</stp>
        <stp/>
        <stp/>
        <stp/>
        <stp>FALSE</stp>
        <stp>T</stp>
        <tr r="AA74" s="8"/>
      </tp>
      <tp t="s">
        <v/>
        <stp/>
        <stp>StudyData</stp>
        <stp>(Vol(TYA?2)when  (LocalYear(TYA?2)=2015 AND LocalMonth(TYA?2)=2 AND LocalDay(TYA?2)=26 AND LocalHour(TYA?2)=15 AND LocalMinute(TYA?2)=25))</stp>
        <stp>Bar</stp>
        <stp/>
        <stp>Close</stp>
        <stp>5</stp>
        <stp>0</stp>
        <stp/>
        <stp/>
        <stp/>
        <stp>FALSE</stp>
        <stp>T</stp>
        <tr r="K98" s="8"/>
      </tp>
      <tp>
        <v>6651</v>
        <stp/>
        <stp>StudyData</stp>
        <stp>(Vol(TYA?1)when  (LocalYear(TYA?1)=2015 AND LocalMonth(TYA?1)=2 AND LocalDay(TYA?1)=20 AND LocalHour(TYA?1)=10 AND LocalMinute(TYA?1)=25))</stp>
        <stp>Bar</stp>
        <stp/>
        <stp>Close</stp>
        <stp>5</stp>
        <stp>0</stp>
        <stp/>
        <stp/>
        <stp/>
        <stp>FALSE</stp>
        <stp>T</stp>
        <tr r="V38" s="8"/>
      </tp>
      <tp>
        <v>1604</v>
        <stp/>
        <stp>StudyData</stp>
        <stp>(Vol(TYA?1)when  (LocalYear(TYA?1)=2015 AND LocalMonth(TYA?1)=2 AND LocalDay(TYA?1)=23 AND LocalHour(TYA?1)=13 AND LocalMinute(TYA?1)=25))</stp>
        <stp>Bar</stp>
        <stp/>
        <stp>Close</stp>
        <stp>5</stp>
        <stp>0</stp>
        <stp/>
        <stp/>
        <stp/>
        <stp>FALSE</stp>
        <stp>T</stp>
        <tr r="U74" s="8"/>
      </tp>
      <tp>
        <v>2073</v>
        <stp/>
        <stp>StudyData</stp>
        <stp>(Vol(TYA?1)when  (LocalYear(TYA?1)=2015 AND LocalMonth(TYA?1)=2 AND LocalDay(TYA?1)=24 AND LocalHour(TYA?1)=14 AND LocalMinute(TYA?1)=25))</stp>
        <stp>Bar</stp>
        <stp/>
        <stp>Close</stp>
        <stp>5</stp>
        <stp>0</stp>
        <stp/>
        <stp/>
        <stp/>
        <stp>FALSE</stp>
        <stp>T</stp>
        <tr r="T86" s="8"/>
      </tp>
      <tp>
        <v>1439</v>
        <stp/>
        <stp>StudyData</stp>
        <stp>(Vol(TYA?1)when  (LocalYear(TYA?1)=2015 AND LocalMonth(TYA?1)=2 AND LocalDay(TYA?1)=25 AND LocalHour(TYA?1)=15 AND LocalMinute(TYA?1)=25))</stp>
        <stp>Bar</stp>
        <stp/>
        <stp>Close</stp>
        <stp>5</stp>
        <stp>0</stp>
        <stp/>
        <stp/>
        <stp/>
        <stp>FALSE</stp>
        <stp>T</stp>
        <tr r="S98" s="8"/>
      </tp>
      <tp>
        <v>17797</v>
        <stp/>
        <stp>StudyData</stp>
        <stp>(Vol(TYA?1)when  (LocalYear(TYA?1)=2015 AND LocalMonth(TYA?1)=2 AND LocalDay(TYA?1)=12 AND LocalHour(TYA?1)=12 AND LocalMinute(TYA?1)=20))</stp>
        <stp>Bar</stp>
        <stp/>
        <stp>Close</stp>
        <stp>5</stp>
        <stp>0</stp>
        <stp/>
        <stp/>
        <stp/>
        <stp>FALSE</stp>
        <stp>T</stp>
        <tr r="AB61" s="8"/>
      </tp>
      <tp>
        <v>1904</v>
        <stp/>
        <stp>StudyData</stp>
        <stp>(Vol(TYA?1)when  (LocalYear(TYA?1)=2015 AND LocalMonth(TYA?1)=2 AND LocalDay(TYA?1)=13 AND LocalHour(TYA?1)=13 AND LocalMinute(TYA?1)=20))</stp>
        <stp>Bar</stp>
        <stp/>
        <stp>Close</stp>
        <stp>5</stp>
        <stp>0</stp>
        <stp/>
        <stp/>
        <stp/>
        <stp>FALSE</stp>
        <stp>T</stp>
        <tr r="AA73" s="8"/>
      </tp>
      <tp t="s">
        <v/>
        <stp/>
        <stp>StudyData</stp>
        <stp>(Vol(TYA?2)when  (LocalYear(TYA?2)=2015 AND LocalMonth(TYA?2)=2 AND LocalDay(TYA?2)=26 AND LocalHour(TYA?2)=15 AND LocalMinute(TYA?2)=20))</stp>
        <stp>Bar</stp>
        <stp/>
        <stp>Close</stp>
        <stp>5</stp>
        <stp>0</stp>
        <stp/>
        <stp/>
        <stp/>
        <stp>FALSE</stp>
        <stp>T</stp>
        <tr r="K97" s="8"/>
      </tp>
      <tp>
        <v>5769</v>
        <stp/>
        <stp>StudyData</stp>
        <stp>(Vol(TYA?1)when  (LocalYear(TYA?1)=2015 AND LocalMonth(TYA?1)=2 AND LocalDay(TYA?1)=20 AND LocalHour(TYA?1)=10 AND LocalMinute(TYA?1)=20))</stp>
        <stp>Bar</stp>
        <stp/>
        <stp>Close</stp>
        <stp>5</stp>
        <stp>0</stp>
        <stp/>
        <stp/>
        <stp/>
        <stp>FALSE</stp>
        <stp>T</stp>
        <tr r="V37" s="8"/>
      </tp>
      <tp>
        <v>1862</v>
        <stp/>
        <stp>StudyData</stp>
        <stp>(Vol(TYA?1)when  (LocalYear(TYA?1)=2015 AND LocalMonth(TYA?1)=2 AND LocalDay(TYA?1)=23 AND LocalHour(TYA?1)=13 AND LocalMinute(TYA?1)=20))</stp>
        <stp>Bar</stp>
        <stp/>
        <stp>Close</stp>
        <stp>5</stp>
        <stp>0</stp>
        <stp/>
        <stp/>
        <stp/>
        <stp>FALSE</stp>
        <stp>T</stp>
        <tr r="U73" s="8"/>
      </tp>
      <tp>
        <v>4124</v>
        <stp/>
        <stp>StudyData</stp>
        <stp>(Vol(TYA?1)when  (LocalYear(TYA?1)=2015 AND LocalMonth(TYA?1)=2 AND LocalDay(TYA?1)=24 AND LocalHour(TYA?1)=14 AND LocalMinute(TYA?1)=20))</stp>
        <stp>Bar</stp>
        <stp/>
        <stp>Close</stp>
        <stp>5</stp>
        <stp>0</stp>
        <stp/>
        <stp/>
        <stp/>
        <stp>FALSE</stp>
        <stp>T</stp>
        <tr r="T85" s="8"/>
      </tp>
      <tp>
        <v>3042</v>
        <stp/>
        <stp>StudyData</stp>
        <stp>(Vol(TYA?1)when  (LocalYear(TYA?1)=2015 AND LocalMonth(TYA?1)=2 AND LocalDay(TYA?1)=25 AND LocalHour(TYA?1)=15 AND LocalMinute(TYA?1)=20))</stp>
        <stp>Bar</stp>
        <stp/>
        <stp>Close</stp>
        <stp>5</stp>
        <stp>0</stp>
        <stp/>
        <stp/>
        <stp/>
        <stp>FALSE</stp>
        <stp>T</stp>
        <tr r="S97" s="8"/>
      </tp>
      <tp>
        <v>128.125</v>
        <stp/>
        <stp>StudyData</stp>
        <stp>SUBMINUTE(TYA,45,Regular)</stp>
        <stp>Bar</stp>
        <stp/>
        <stp>Low</stp>
        <stp/>
        <stp>-18</stp>
        <stp>all</stp>
        <stp/>
        <stp/>
        <stp/>
        <stp>T</stp>
        <tr r="AV23" s="1"/>
        <tr r="AV23" s="1"/>
      </tp>
      <tp>
        <v>5723</v>
        <stp/>
        <stp>StudyData</stp>
        <stp>(Vol(TYA?1)when  (LocalYear(TYA?1)=2015 AND LocalMonth(TYA?1)=2 AND LocalDay(TYA?1)=12 AND LocalHour(TYA?1)=12 AND LocalMinute(TYA?1)=35))</stp>
        <stp>Bar</stp>
        <stp/>
        <stp>Close</stp>
        <stp>5</stp>
        <stp>0</stp>
        <stp/>
        <stp/>
        <stp/>
        <stp>FALSE</stp>
        <stp>T</stp>
        <tr r="AB64" s="8"/>
      </tp>
      <tp>
        <v>1775</v>
        <stp/>
        <stp>StudyData</stp>
        <stp>(Vol(TYA?1)when  (LocalYear(TYA?1)=2015 AND LocalMonth(TYA?1)=2 AND LocalDay(TYA?1)=13 AND LocalHour(TYA?1)=13 AND LocalMinute(TYA?1)=35))</stp>
        <stp>Bar</stp>
        <stp/>
        <stp>Close</stp>
        <stp>5</stp>
        <stp>0</stp>
        <stp/>
        <stp/>
        <stp/>
        <stp>FALSE</stp>
        <stp>T</stp>
        <tr r="AA76" s="8"/>
      </tp>
      <tp>
        <v>12045</v>
        <stp/>
        <stp>StudyData</stp>
        <stp>(Vol(TYA?1)when  (LocalYear(TYA?1)=2015 AND LocalMonth(TYA?1)=2 AND LocalDay(TYA?1)=20 AND LocalHour(TYA?1)=10 AND LocalMinute(TYA?1)=35))</stp>
        <stp>Bar</stp>
        <stp/>
        <stp>Close</stp>
        <stp>5</stp>
        <stp>0</stp>
        <stp/>
        <stp/>
        <stp/>
        <stp>FALSE</stp>
        <stp>T</stp>
        <tr r="V40" s="8"/>
      </tp>
      <tp>
        <v>3023</v>
        <stp/>
        <stp>StudyData</stp>
        <stp>(Vol(TYA?1)when  (LocalYear(TYA?1)=2015 AND LocalMonth(TYA?1)=2 AND LocalDay(TYA?1)=23 AND LocalHour(TYA?1)=13 AND LocalMinute(TYA?1)=35))</stp>
        <stp>Bar</stp>
        <stp/>
        <stp>Close</stp>
        <stp>5</stp>
        <stp>0</stp>
        <stp/>
        <stp/>
        <stp/>
        <stp>FALSE</stp>
        <stp>T</stp>
        <tr r="U76" s="8"/>
      </tp>
      <tp>
        <v>5168</v>
        <stp/>
        <stp>StudyData</stp>
        <stp>(Vol(TYA?1)when  (LocalYear(TYA?1)=2015 AND LocalMonth(TYA?1)=2 AND LocalDay(TYA?1)=24 AND LocalHour(TYA?1)=14 AND LocalMinute(TYA?1)=35))</stp>
        <stp>Bar</stp>
        <stp/>
        <stp>Close</stp>
        <stp>5</stp>
        <stp>0</stp>
        <stp/>
        <stp/>
        <stp/>
        <stp>FALSE</stp>
        <stp>T</stp>
        <tr r="T88" s="8"/>
      </tp>
      <tp>
        <v>7156</v>
        <stp/>
        <stp>StudyData</stp>
        <stp>(Vol(TYA?1)when  (LocalYear(TYA?1)=2015 AND LocalMonth(TYA?1)=2 AND LocalDay(TYA?1)=12 AND LocalHour(TYA?1)=12 AND LocalMinute(TYA?1)=30))</stp>
        <stp>Bar</stp>
        <stp/>
        <stp>Close</stp>
        <stp>5</stp>
        <stp>0</stp>
        <stp/>
        <stp/>
        <stp/>
        <stp>FALSE</stp>
        <stp>T</stp>
        <tr r="AB63" s="8"/>
      </tp>
      <tp>
        <v>2442</v>
        <stp/>
        <stp>StudyData</stp>
        <stp>(Vol(TYA?1)when  (LocalYear(TYA?1)=2015 AND LocalMonth(TYA?1)=2 AND LocalDay(TYA?1)=13 AND LocalHour(TYA?1)=13 AND LocalMinute(TYA?1)=30))</stp>
        <stp>Bar</stp>
        <stp/>
        <stp>Close</stp>
        <stp>5</stp>
        <stp>0</stp>
        <stp/>
        <stp/>
        <stp/>
        <stp>FALSE</stp>
        <stp>T</stp>
        <tr r="AA75" s="8"/>
      </tp>
      <tp>
        <v>6939</v>
        <stp/>
        <stp>StudyData</stp>
        <stp>(Vol(TYA?1)when  (LocalYear(TYA?1)=2015 AND LocalMonth(TYA?1)=2 AND LocalDay(TYA?1)=20 AND LocalHour(TYA?1)=10 AND LocalMinute(TYA?1)=30))</stp>
        <stp>Bar</stp>
        <stp/>
        <stp>Close</stp>
        <stp>5</stp>
        <stp>0</stp>
        <stp/>
        <stp/>
        <stp/>
        <stp>FALSE</stp>
        <stp>T</stp>
        <tr r="V39" s="8"/>
      </tp>
      <tp>
        <v>6492</v>
        <stp/>
        <stp>StudyData</stp>
        <stp>(Vol(TYA?1)when  (LocalYear(TYA?1)=2015 AND LocalMonth(TYA?1)=2 AND LocalDay(TYA?1)=23 AND LocalHour(TYA?1)=13 AND LocalMinute(TYA?1)=30))</stp>
        <stp>Bar</stp>
        <stp/>
        <stp>Close</stp>
        <stp>5</stp>
        <stp>0</stp>
        <stp/>
        <stp/>
        <stp/>
        <stp>FALSE</stp>
        <stp>T</stp>
        <tr r="U75" s="8"/>
      </tp>
      <tp>
        <v>773</v>
        <stp/>
        <stp>StudyData</stp>
        <stp>(Vol(TYA?1)when  (LocalYear(TYA?1)=2015 AND LocalMonth(TYA?1)=2 AND LocalDay(TYA?1)=24 AND LocalHour(TYA?1)=14 AND LocalMinute(TYA?1)=30))</stp>
        <stp>Bar</stp>
        <stp/>
        <stp>Close</stp>
        <stp>5</stp>
        <stp>0</stp>
        <stp/>
        <stp/>
        <stp/>
        <stp>FALSE</stp>
        <stp>T</stp>
        <tr r="T87" s="8"/>
      </tp>
      <tp>
        <v>18304</v>
        <stp/>
        <stp>StudyData</stp>
        <stp>(Vol(TYA?1)when  (LocalYear(TYA?1)=2015 AND LocalMonth(TYA?1)=2 AND LocalDay(TYA?1)=12 AND LocalHour(TYA?1)=12 AND LocalMinute(TYA?1)=05))</stp>
        <stp>Bar</stp>
        <stp/>
        <stp>Close</stp>
        <stp>5</stp>
        <stp>0</stp>
        <stp/>
        <stp/>
        <stp/>
        <stp>FALSE</stp>
        <stp>T</stp>
        <tr r="AB58" s="8"/>
      </tp>
      <tp>
        <v>7571</v>
        <stp/>
        <stp>StudyData</stp>
        <stp>(Vol(TYA?1)when  (LocalYear(TYA?1)=2015 AND LocalMonth(TYA?1)=2 AND LocalDay(TYA?1)=13 AND LocalHour(TYA?1)=13 AND LocalMinute(TYA?1)=05))</stp>
        <stp>Bar</stp>
        <stp/>
        <stp>Close</stp>
        <stp>5</stp>
        <stp>0</stp>
        <stp/>
        <stp/>
        <stp/>
        <stp>FALSE</stp>
        <stp>T</stp>
        <tr r="AA70" s="8"/>
      </tp>
      <tp t="s">
        <v/>
        <stp/>
        <stp>StudyData</stp>
        <stp>(Vol(TYA?2)when  (LocalYear(TYA?2)=2015 AND LocalMonth(TYA?2)=2 AND LocalDay(TYA?2)=26 AND LocalHour(TYA?2)=15 AND LocalMinute(TYA?2)=05))</stp>
        <stp>Bar</stp>
        <stp/>
        <stp>Close</stp>
        <stp>5</stp>
        <stp>0</stp>
        <stp/>
        <stp/>
        <stp/>
        <stp>FALSE</stp>
        <stp>T</stp>
        <tr r="K94" s="8"/>
      </tp>
      <tp>
        <v>5546</v>
        <stp/>
        <stp>StudyData</stp>
        <stp>(Vol(TYA?1)when  (LocalYear(TYA?1)=2015 AND LocalMonth(TYA?1)=2 AND LocalDay(TYA?1)=20 AND LocalHour(TYA?1)=10 AND LocalMinute(TYA?1)=05))</stp>
        <stp>Bar</stp>
        <stp/>
        <stp>Close</stp>
        <stp>5</stp>
        <stp>0</stp>
        <stp/>
        <stp/>
        <stp/>
        <stp>FALSE</stp>
        <stp>T</stp>
        <tr r="V34" s="8"/>
      </tp>
      <tp>
        <v>2822</v>
        <stp/>
        <stp>StudyData</stp>
        <stp>(Vol(TYA?1)when  (LocalYear(TYA?1)=2015 AND LocalMonth(TYA?1)=2 AND LocalDay(TYA?1)=23 AND LocalHour(TYA?1)=13 AND LocalMinute(TYA?1)=05))</stp>
        <stp>Bar</stp>
        <stp/>
        <stp>Close</stp>
        <stp>5</stp>
        <stp>0</stp>
        <stp/>
        <stp/>
        <stp/>
        <stp>FALSE</stp>
        <stp>T</stp>
        <tr r="U70" s="8"/>
      </tp>
      <tp>
        <v>3292</v>
        <stp/>
        <stp>StudyData</stp>
        <stp>(Vol(TYA?1)when  (LocalYear(TYA?1)=2015 AND LocalMonth(TYA?1)=2 AND LocalDay(TYA?1)=24 AND LocalHour(TYA?1)=14 AND LocalMinute(TYA?1)=05))</stp>
        <stp>Bar</stp>
        <stp/>
        <stp>Close</stp>
        <stp>5</stp>
        <stp>0</stp>
        <stp/>
        <stp/>
        <stp/>
        <stp>FALSE</stp>
        <stp>T</stp>
        <tr r="T82" s="8"/>
      </tp>
      <tp>
        <v>1455</v>
        <stp/>
        <stp>StudyData</stp>
        <stp>(Vol(TYA?1)when  (LocalYear(TYA?1)=2015 AND LocalMonth(TYA?1)=2 AND LocalDay(TYA?1)=25 AND LocalHour(TYA?1)=15 AND LocalMinute(TYA?1)=05))</stp>
        <stp>Bar</stp>
        <stp/>
        <stp>Close</stp>
        <stp>5</stp>
        <stp>0</stp>
        <stp/>
        <stp/>
        <stp/>
        <stp>FALSE</stp>
        <stp>T</stp>
        <tr r="S94" s="8"/>
      </tp>
      <tp>
        <v>17120</v>
        <stp/>
        <stp>StudyData</stp>
        <stp>(Vol(TYA?1)when  (LocalYear(TYA?1)=2015 AND LocalMonth(TYA?1)=2 AND LocalDay(TYA?1)=12 AND LocalHour(TYA?1)=12 AND LocalMinute(TYA?1)=00))</stp>
        <stp>Bar</stp>
        <stp/>
        <stp>Close</stp>
        <stp>5</stp>
        <stp>0</stp>
        <stp/>
        <stp/>
        <stp/>
        <stp>FALSE</stp>
        <stp>T</stp>
        <tr r="AB57" s="8"/>
      </tp>
      <tp>
        <v>3092</v>
        <stp/>
        <stp>StudyData</stp>
        <stp>(Vol(TYA?1)when  (LocalYear(TYA?1)=2015 AND LocalMonth(TYA?1)=2 AND LocalDay(TYA?1)=13 AND LocalHour(TYA?1)=13 AND LocalMinute(TYA?1)=00))</stp>
        <stp>Bar</stp>
        <stp/>
        <stp>Close</stp>
        <stp>5</stp>
        <stp>0</stp>
        <stp/>
        <stp/>
        <stp/>
        <stp>FALSE</stp>
        <stp>T</stp>
        <tr r="AA69" s="8"/>
      </tp>
      <tp t="s">
        <v/>
        <stp/>
        <stp>StudyData</stp>
        <stp>(Vol(TYA?2)when  (LocalYear(TYA?2)=2015 AND LocalMonth(TYA?2)=2 AND LocalDay(TYA?2)=26 AND LocalHour(TYA?2)=15 AND LocalMinute(TYA?2)=00))</stp>
        <stp>Bar</stp>
        <stp/>
        <stp>Close</stp>
        <stp>5</stp>
        <stp>0</stp>
        <stp/>
        <stp/>
        <stp/>
        <stp>FALSE</stp>
        <stp>T</stp>
        <tr r="K93" s="8"/>
      </tp>
      <tp>
        <v>12220</v>
        <stp/>
        <stp>StudyData</stp>
        <stp>(Vol(TYA?1)when  (LocalYear(TYA?1)=2015 AND LocalMonth(TYA?1)=2 AND LocalDay(TYA?1)=20 AND LocalHour(TYA?1)=10 AND LocalMinute(TYA?1)=00))</stp>
        <stp>Bar</stp>
        <stp/>
        <stp>Close</stp>
        <stp>5</stp>
        <stp>0</stp>
        <stp/>
        <stp/>
        <stp/>
        <stp>FALSE</stp>
        <stp>T</stp>
        <tr r="V33" s="8"/>
      </tp>
      <tp>
        <v>1882</v>
        <stp/>
        <stp>StudyData</stp>
        <stp>(Vol(TYA?1)when  (LocalYear(TYA?1)=2015 AND LocalMonth(TYA?1)=2 AND LocalDay(TYA?1)=23 AND LocalHour(TYA?1)=13 AND LocalMinute(TYA?1)=00))</stp>
        <stp>Bar</stp>
        <stp/>
        <stp>Close</stp>
        <stp>5</stp>
        <stp>0</stp>
        <stp/>
        <stp/>
        <stp/>
        <stp>FALSE</stp>
        <stp>T</stp>
        <tr r="U69" s="8"/>
      </tp>
      <tp>
        <v>9259</v>
        <stp/>
        <stp>StudyData</stp>
        <stp>(Vol(TYA?1)when  (LocalYear(TYA?1)=2015 AND LocalMonth(TYA?1)=2 AND LocalDay(TYA?1)=24 AND LocalHour(TYA?1)=14 AND LocalMinute(TYA?1)=00))</stp>
        <stp>Bar</stp>
        <stp/>
        <stp>Close</stp>
        <stp>5</stp>
        <stp>0</stp>
        <stp/>
        <stp/>
        <stp/>
        <stp>FALSE</stp>
        <stp>T</stp>
        <tr r="T81" s="8"/>
      </tp>
      <tp>
        <v>903</v>
        <stp/>
        <stp>StudyData</stp>
        <stp>(Vol(TYA?1)when  (LocalYear(TYA?1)=2015 AND LocalMonth(TYA?1)=2 AND LocalDay(TYA?1)=25 AND LocalHour(TYA?1)=15 AND LocalMinute(TYA?1)=00))</stp>
        <stp>Bar</stp>
        <stp/>
        <stp>Close</stp>
        <stp>5</stp>
        <stp>0</stp>
        <stp/>
        <stp/>
        <stp/>
        <stp>FALSE</stp>
        <stp>T</stp>
        <tr r="S93" s="8"/>
      </tp>
      <tp>
        <v>13196</v>
        <stp/>
        <stp>StudyData</stp>
        <stp>(Vol(TYA?1)when  (LocalYear(TYA?1)=2015 AND LocalMonth(TYA?1)=2 AND LocalDay(TYA?1)=12 AND LocalHour(TYA?1)=12 AND LocalMinute(TYA?1)=15))</stp>
        <stp>Bar</stp>
        <stp/>
        <stp>Close</stp>
        <stp>5</stp>
        <stp>0</stp>
        <stp/>
        <stp/>
        <stp/>
        <stp>FALSE</stp>
        <stp>T</stp>
        <tr r="AB60" s="8"/>
      </tp>
      <tp>
        <v>8336</v>
        <stp/>
        <stp>StudyData</stp>
        <stp>(Vol(TYA?1)when  (LocalYear(TYA?1)=2015 AND LocalMonth(TYA?1)=2 AND LocalDay(TYA?1)=13 AND LocalHour(TYA?1)=13 AND LocalMinute(TYA?1)=15))</stp>
        <stp>Bar</stp>
        <stp/>
        <stp>Close</stp>
        <stp>5</stp>
        <stp>0</stp>
        <stp/>
        <stp/>
        <stp/>
        <stp>FALSE</stp>
        <stp>T</stp>
        <tr r="AA72" s="8"/>
      </tp>
      <tp t="s">
        <v/>
        <stp/>
        <stp>StudyData</stp>
        <stp>(Vol(TYA?2)when  (LocalYear(TYA?2)=2015 AND LocalMonth(TYA?2)=2 AND LocalDay(TYA?2)=26 AND LocalHour(TYA?2)=15 AND LocalMinute(TYA?2)=15))</stp>
        <stp>Bar</stp>
        <stp/>
        <stp>Close</stp>
        <stp>5</stp>
        <stp>0</stp>
        <stp/>
        <stp/>
        <stp/>
        <stp>FALSE</stp>
        <stp>T</stp>
        <tr r="K96" s="8"/>
      </tp>
      <tp>
        <v>4511</v>
        <stp/>
        <stp>StudyData</stp>
        <stp>(Vol(TYA?1)when  (LocalYear(TYA?1)=2015 AND LocalMonth(TYA?1)=2 AND LocalDay(TYA?1)=20 AND LocalHour(TYA?1)=10 AND LocalMinute(TYA?1)=15))</stp>
        <stp>Bar</stp>
        <stp/>
        <stp>Close</stp>
        <stp>5</stp>
        <stp>0</stp>
        <stp/>
        <stp/>
        <stp/>
        <stp>FALSE</stp>
        <stp>T</stp>
        <tr r="V36" s="8"/>
      </tp>
      <tp>
        <v>1178</v>
        <stp/>
        <stp>StudyData</stp>
        <stp>(Vol(TYA?1)when  (LocalYear(TYA?1)=2015 AND LocalMonth(TYA?1)=2 AND LocalDay(TYA?1)=23 AND LocalHour(TYA?1)=13 AND LocalMinute(TYA?1)=15))</stp>
        <stp>Bar</stp>
        <stp/>
        <stp>Close</stp>
        <stp>5</stp>
        <stp>0</stp>
        <stp/>
        <stp/>
        <stp/>
        <stp>FALSE</stp>
        <stp>T</stp>
        <tr r="U72" s="8"/>
      </tp>
      <tp>
        <v>1557</v>
        <stp/>
        <stp>StudyData</stp>
        <stp>(Vol(TYA?1)when  (LocalYear(TYA?1)=2015 AND LocalMonth(TYA?1)=2 AND LocalDay(TYA?1)=24 AND LocalHour(TYA?1)=14 AND LocalMinute(TYA?1)=15))</stp>
        <stp>Bar</stp>
        <stp/>
        <stp>Close</stp>
        <stp>5</stp>
        <stp>0</stp>
        <stp/>
        <stp/>
        <stp/>
        <stp>FALSE</stp>
        <stp>T</stp>
        <tr r="T84" s="8"/>
      </tp>
      <tp>
        <v>1123</v>
        <stp/>
        <stp>StudyData</stp>
        <stp>(Vol(TYA?1)when  (LocalYear(TYA?1)=2015 AND LocalMonth(TYA?1)=2 AND LocalDay(TYA?1)=25 AND LocalHour(TYA?1)=15 AND LocalMinute(TYA?1)=15))</stp>
        <stp>Bar</stp>
        <stp/>
        <stp>Close</stp>
        <stp>5</stp>
        <stp>0</stp>
        <stp/>
        <stp/>
        <stp/>
        <stp>FALSE</stp>
        <stp>T</stp>
        <tr r="S96" s="8"/>
      </tp>
      <tp>
        <v>9544</v>
        <stp/>
        <stp>StudyData</stp>
        <stp>(Vol(TYA?1)when  (LocalYear(TYA?1)=2015 AND LocalMonth(TYA?1)=2 AND LocalDay(TYA?1)=12 AND LocalHour(TYA?1)=12 AND LocalMinute(TYA?1)=10))</stp>
        <stp>Bar</stp>
        <stp/>
        <stp>Close</stp>
        <stp>5</stp>
        <stp>0</stp>
        <stp/>
        <stp/>
        <stp/>
        <stp>FALSE</stp>
        <stp>T</stp>
        <tr r="AB59" s="8"/>
      </tp>
      <tp>
        <v>4501</v>
        <stp/>
        <stp>StudyData</stp>
        <stp>(Vol(TYA?1)when  (LocalYear(TYA?1)=2015 AND LocalMonth(TYA?1)=2 AND LocalDay(TYA?1)=13 AND LocalHour(TYA?1)=13 AND LocalMinute(TYA?1)=10))</stp>
        <stp>Bar</stp>
        <stp/>
        <stp>Close</stp>
        <stp>5</stp>
        <stp>0</stp>
        <stp/>
        <stp/>
        <stp/>
        <stp>FALSE</stp>
        <stp>T</stp>
        <tr r="AA71" s="8"/>
      </tp>
      <tp t="s">
        <v/>
        <stp/>
        <stp>StudyData</stp>
        <stp>(Vol(TYA?2)when  (LocalYear(TYA?2)=2015 AND LocalMonth(TYA?2)=2 AND LocalDay(TYA?2)=26 AND LocalHour(TYA?2)=15 AND LocalMinute(TYA?2)=10))</stp>
        <stp>Bar</stp>
        <stp/>
        <stp>Close</stp>
        <stp>5</stp>
        <stp>0</stp>
        <stp/>
        <stp/>
        <stp/>
        <stp>FALSE</stp>
        <stp>T</stp>
        <tr r="K95" s="8"/>
      </tp>
      <tp>
        <v>7790</v>
        <stp/>
        <stp>StudyData</stp>
        <stp>(Vol(TYA?1)when  (LocalYear(TYA?1)=2015 AND LocalMonth(TYA?1)=2 AND LocalDay(TYA?1)=20 AND LocalHour(TYA?1)=10 AND LocalMinute(TYA?1)=10))</stp>
        <stp>Bar</stp>
        <stp/>
        <stp>Close</stp>
        <stp>5</stp>
        <stp>0</stp>
        <stp/>
        <stp/>
        <stp/>
        <stp>FALSE</stp>
        <stp>T</stp>
        <tr r="V35" s="8"/>
      </tp>
      <tp>
        <v>1489</v>
        <stp/>
        <stp>StudyData</stp>
        <stp>(Vol(TYA?1)when  (LocalYear(TYA?1)=2015 AND LocalMonth(TYA?1)=2 AND LocalDay(TYA?1)=23 AND LocalHour(TYA?1)=13 AND LocalMinute(TYA?1)=10))</stp>
        <stp>Bar</stp>
        <stp/>
        <stp>Close</stp>
        <stp>5</stp>
        <stp>0</stp>
        <stp/>
        <stp/>
        <stp/>
        <stp>FALSE</stp>
        <stp>T</stp>
        <tr r="U71" s="8"/>
      </tp>
      <tp>
        <v>772</v>
        <stp/>
        <stp>StudyData</stp>
        <stp>(Vol(TYA?1)when  (LocalYear(TYA?1)=2015 AND LocalMonth(TYA?1)=2 AND LocalDay(TYA?1)=24 AND LocalHour(TYA?1)=14 AND LocalMinute(TYA?1)=10))</stp>
        <stp>Bar</stp>
        <stp/>
        <stp>Close</stp>
        <stp>5</stp>
        <stp>0</stp>
        <stp/>
        <stp/>
        <stp/>
        <stp>FALSE</stp>
        <stp>T</stp>
        <tr r="T83" s="8"/>
      </tp>
      <tp>
        <v>1789</v>
        <stp/>
        <stp>StudyData</stp>
        <stp>(Vol(TYA?1)when  (LocalYear(TYA?1)=2015 AND LocalMonth(TYA?1)=2 AND LocalDay(TYA?1)=25 AND LocalHour(TYA?1)=15 AND LocalMinute(TYA?1)=10))</stp>
        <stp>Bar</stp>
        <stp/>
        <stp>Close</stp>
        <stp>5</stp>
        <stp>0</stp>
        <stp/>
        <stp/>
        <stp/>
        <stp>FALSE</stp>
        <stp>T</stp>
        <tr r="S95" s="8"/>
      </tp>
      <tp>
        <v>7531</v>
        <stp/>
        <stp>StudyData</stp>
        <stp>(Vol(TYA?1)when  (LocalYear(TYA?1)=2015 AND LocalMonth(TYA?1)=2 AND LocalDay(TYA?1)=12 AND LocalHour(TYA?1)=12 AND LocalMinute(TYA?1)=45))</stp>
        <stp>Bar</stp>
        <stp/>
        <stp>Close</stp>
        <stp>5</stp>
        <stp>0</stp>
        <stp/>
        <stp/>
        <stp/>
        <stp>FALSE</stp>
        <stp>T</stp>
        <tr r="AB66" s="8"/>
      </tp>
      <tp>
        <v>5451</v>
        <stp/>
        <stp>StudyData</stp>
        <stp>(Vol(TYA?1)when  (LocalYear(TYA?1)=2015 AND LocalMonth(TYA?1)=2 AND LocalDay(TYA?1)=13 AND LocalHour(TYA?1)=13 AND LocalMinute(TYA?1)=45))</stp>
        <stp>Bar</stp>
        <stp/>
        <stp>Close</stp>
        <stp>5</stp>
        <stp>0</stp>
        <stp/>
        <stp/>
        <stp/>
        <stp>FALSE</stp>
        <stp>T</stp>
        <tr r="AA78" s="8"/>
      </tp>
      <tp>
        <v>6630</v>
        <stp/>
        <stp>StudyData</stp>
        <stp>(Vol(TYA?1)when  (LocalYear(TYA?1)=2015 AND LocalMonth(TYA?1)=2 AND LocalDay(TYA?1)=20 AND LocalHour(TYA?1)=10 AND LocalMinute(TYA?1)=45))</stp>
        <stp>Bar</stp>
        <stp/>
        <stp>Close</stp>
        <stp>5</stp>
        <stp>0</stp>
        <stp/>
        <stp/>
        <stp/>
        <stp>FALSE</stp>
        <stp>T</stp>
        <tr r="V42" s="8"/>
      </tp>
      <tp>
        <v>3051</v>
        <stp/>
        <stp>StudyData</stp>
        <stp>(Vol(TYA?1)when  (LocalYear(TYA?1)=2015 AND LocalMonth(TYA?1)=2 AND LocalDay(TYA?1)=23 AND LocalHour(TYA?1)=13 AND LocalMinute(TYA?1)=45))</stp>
        <stp>Bar</stp>
        <stp/>
        <stp>Close</stp>
        <stp>5</stp>
        <stp>0</stp>
        <stp/>
        <stp/>
        <stp/>
        <stp>FALSE</stp>
        <stp>T</stp>
        <tr r="U78" s="8"/>
      </tp>
      <tp>
        <v>943</v>
        <stp/>
        <stp>StudyData</stp>
        <stp>(Vol(TYA?1)when  (LocalYear(TYA?1)=2015 AND LocalMonth(TYA?1)=2 AND LocalDay(TYA?1)=24 AND LocalHour(TYA?1)=14 AND LocalMinute(TYA?1)=45))</stp>
        <stp>Bar</stp>
        <stp/>
        <stp>Close</stp>
        <stp>5</stp>
        <stp>0</stp>
        <stp/>
        <stp/>
        <stp/>
        <stp>FALSE</stp>
        <stp>T</stp>
        <tr r="T90" s="8"/>
      </tp>
      <tp>
        <v>10703</v>
        <stp/>
        <stp>StudyData</stp>
        <stp>(Vol(TYA?1)when  (LocalYear(TYA?1)=2015 AND LocalMonth(TYA?1)=2 AND LocalDay(TYA?1)=12 AND LocalHour(TYA?1)=12 AND LocalMinute(TYA?1)=40))</stp>
        <stp>Bar</stp>
        <stp/>
        <stp>Close</stp>
        <stp>5</stp>
        <stp>0</stp>
        <stp/>
        <stp/>
        <stp/>
        <stp>FALSE</stp>
        <stp>T</stp>
        <tr r="AB65" s="8"/>
      </tp>
      <tp>
        <v>4733</v>
        <stp/>
        <stp>StudyData</stp>
        <stp>(Vol(TYA?1)when  (LocalYear(TYA?1)=2015 AND LocalMonth(TYA?1)=2 AND LocalDay(TYA?1)=13 AND LocalHour(TYA?1)=13 AND LocalMinute(TYA?1)=40))</stp>
        <stp>Bar</stp>
        <stp/>
        <stp>Close</stp>
        <stp>5</stp>
        <stp>0</stp>
        <stp/>
        <stp/>
        <stp/>
        <stp>FALSE</stp>
        <stp>T</stp>
        <tr r="AA77" s="8"/>
      </tp>
      <tp>
        <v>4659</v>
        <stp/>
        <stp>StudyData</stp>
        <stp>(Vol(TYA?1)when  (LocalYear(TYA?1)=2015 AND LocalMonth(TYA?1)=2 AND LocalDay(TYA?1)=20 AND LocalHour(TYA?1)=10 AND LocalMinute(TYA?1)=40))</stp>
        <stp>Bar</stp>
        <stp/>
        <stp>Close</stp>
        <stp>5</stp>
        <stp>0</stp>
        <stp/>
        <stp/>
        <stp/>
        <stp>FALSE</stp>
        <stp>T</stp>
        <tr r="V41" s="8"/>
      </tp>
      <tp>
        <v>1069</v>
        <stp/>
        <stp>StudyData</stp>
        <stp>(Vol(TYA?1)when  (LocalYear(TYA?1)=2015 AND LocalMonth(TYA?1)=2 AND LocalDay(TYA?1)=23 AND LocalHour(TYA?1)=13 AND LocalMinute(TYA?1)=40))</stp>
        <stp>Bar</stp>
        <stp/>
        <stp>Close</stp>
        <stp>5</stp>
        <stp>0</stp>
        <stp/>
        <stp/>
        <stp/>
        <stp>FALSE</stp>
        <stp>T</stp>
        <tr r="U77" s="8"/>
      </tp>
      <tp>
        <v>1736</v>
        <stp/>
        <stp>StudyData</stp>
        <stp>(Vol(TYA?1)when  (LocalYear(TYA?1)=2015 AND LocalMonth(TYA?1)=2 AND LocalDay(TYA?1)=24 AND LocalHour(TYA?1)=14 AND LocalMinute(TYA?1)=40))</stp>
        <stp>Bar</stp>
        <stp/>
        <stp>Close</stp>
        <stp>5</stp>
        <stp>0</stp>
        <stp/>
        <stp/>
        <stp/>
        <stp>FALSE</stp>
        <stp>T</stp>
        <tr r="T89" s="8"/>
      </tp>
      <tp>
        <v>5250</v>
        <stp/>
        <stp>StudyData</stp>
        <stp>(Vol(TYA?1)when  (LocalYear(TYA?1)=2015 AND LocalMonth(TYA?1)=2 AND LocalDay(TYA?1)=12 AND LocalHour(TYA?1)=12 AND LocalMinute(TYA?1)=55))</stp>
        <stp>Bar</stp>
        <stp/>
        <stp>Close</stp>
        <stp>5</stp>
        <stp>0</stp>
        <stp/>
        <stp/>
        <stp/>
        <stp>FALSE</stp>
        <stp>T</stp>
        <tr r="AB68" s="8"/>
      </tp>
      <tp>
        <v>6507</v>
        <stp/>
        <stp>StudyData</stp>
        <stp>(Vol(TYA?1)when  (LocalYear(TYA?1)=2015 AND LocalMonth(TYA?1)=2 AND LocalDay(TYA?1)=13 AND LocalHour(TYA?1)=13 AND LocalMinute(TYA?1)=55))</stp>
        <stp>Bar</stp>
        <stp/>
        <stp>Close</stp>
        <stp>5</stp>
        <stp>0</stp>
        <stp/>
        <stp/>
        <stp/>
        <stp>FALSE</stp>
        <stp>T</stp>
        <tr r="AA80" s="8"/>
      </tp>
      <tp>
        <v>5341</v>
        <stp/>
        <stp>StudyData</stp>
        <stp>(Vol(TYA?1)when  (LocalYear(TYA?1)=2015 AND LocalMonth(TYA?1)=2 AND LocalDay(TYA?1)=20 AND LocalHour(TYA?1)=10 AND LocalMinute(TYA?1)=55))</stp>
        <stp>Bar</stp>
        <stp/>
        <stp>Close</stp>
        <stp>5</stp>
        <stp>0</stp>
        <stp/>
        <stp/>
        <stp/>
        <stp>FALSE</stp>
        <stp>T</stp>
        <tr r="V44" s="8"/>
      </tp>
      <tp>
        <v>16869</v>
        <stp/>
        <stp>StudyData</stp>
        <stp>(Vol(TYA?1)when  (LocalYear(TYA?1)=2015 AND LocalMonth(TYA?1)=2 AND LocalDay(TYA?1)=23 AND LocalHour(TYA?1)=13 AND LocalMinute(TYA?1)=55))</stp>
        <stp>Bar</stp>
        <stp/>
        <stp>Close</stp>
        <stp>5</stp>
        <stp>0</stp>
        <stp/>
        <stp/>
        <stp/>
        <stp>FALSE</stp>
        <stp>T</stp>
        <tr r="U80" s="8"/>
      </tp>
      <tp>
        <v>3641</v>
        <stp/>
        <stp>StudyData</stp>
        <stp>(Vol(TYA?1)when  (LocalYear(TYA?1)=2015 AND LocalMonth(TYA?1)=2 AND LocalDay(TYA?1)=24 AND LocalHour(TYA?1)=14 AND LocalMinute(TYA?1)=55))</stp>
        <stp>Bar</stp>
        <stp/>
        <stp>Close</stp>
        <stp>5</stp>
        <stp>0</stp>
        <stp/>
        <stp/>
        <stp/>
        <stp>FALSE</stp>
        <stp>T</stp>
        <tr r="T92" s="8"/>
      </tp>
      <tp>
        <v>5646</v>
        <stp/>
        <stp>StudyData</stp>
        <stp>(Vol(TYA?1)when  (LocalYear(TYA?1)=2015 AND LocalMonth(TYA?1)=2 AND LocalDay(TYA?1)=12 AND LocalHour(TYA?1)=12 AND LocalMinute(TYA?1)=50))</stp>
        <stp>Bar</stp>
        <stp/>
        <stp>Close</stp>
        <stp>5</stp>
        <stp>0</stp>
        <stp/>
        <stp/>
        <stp/>
        <stp>FALSE</stp>
        <stp>T</stp>
        <tr r="AB67" s="8"/>
      </tp>
      <tp>
        <v>6229</v>
        <stp/>
        <stp>StudyData</stp>
        <stp>(Vol(TYA?1)when  (LocalYear(TYA?1)=2015 AND LocalMonth(TYA?1)=2 AND LocalDay(TYA?1)=13 AND LocalHour(TYA?1)=13 AND LocalMinute(TYA?1)=50))</stp>
        <stp>Bar</stp>
        <stp/>
        <stp>Close</stp>
        <stp>5</stp>
        <stp>0</stp>
        <stp/>
        <stp/>
        <stp/>
        <stp>FALSE</stp>
        <stp>T</stp>
        <tr r="AA79" s="8"/>
      </tp>
      <tp>
        <v>8503</v>
        <stp/>
        <stp>StudyData</stp>
        <stp>(Vol(TYA?1)when  (LocalYear(TYA?1)=2015 AND LocalMonth(TYA?1)=2 AND LocalDay(TYA?1)=20 AND LocalHour(TYA?1)=10 AND LocalMinute(TYA?1)=50))</stp>
        <stp>Bar</stp>
        <stp/>
        <stp>Close</stp>
        <stp>5</stp>
        <stp>0</stp>
        <stp/>
        <stp/>
        <stp/>
        <stp>FALSE</stp>
        <stp>T</stp>
        <tr r="V43" s="8"/>
      </tp>
      <tp>
        <v>8995</v>
        <stp/>
        <stp>StudyData</stp>
        <stp>(Vol(TYA?1)when  (LocalYear(TYA?1)=2015 AND LocalMonth(TYA?1)=2 AND LocalDay(TYA?1)=23 AND LocalHour(TYA?1)=13 AND LocalMinute(TYA?1)=50))</stp>
        <stp>Bar</stp>
        <stp/>
        <stp>Close</stp>
        <stp>5</stp>
        <stp>0</stp>
        <stp/>
        <stp/>
        <stp/>
        <stp>FALSE</stp>
        <stp>T</stp>
        <tr r="U79" s="8"/>
      </tp>
      <tp>
        <v>5692</v>
        <stp/>
        <stp>StudyData</stp>
        <stp>(Vol(TYA?1)when  (LocalYear(TYA?1)=2015 AND LocalMonth(TYA?1)=2 AND LocalDay(TYA?1)=24 AND LocalHour(TYA?1)=14 AND LocalMinute(TYA?1)=50))</stp>
        <stp>Bar</stp>
        <stp/>
        <stp>Close</stp>
        <stp>5</stp>
        <stp>0</stp>
        <stp/>
        <stp/>
        <stp/>
        <stp>FALSE</stp>
        <stp>T</stp>
        <tr r="T91" s="8"/>
      </tp>
      <tp>
        <v>1207.5999999999999</v>
        <stp/>
        <stp>StudyData</stp>
        <stp>SUBMINUTE(GCE,30,Regular)</stp>
        <stp>Bar</stp>
        <stp/>
        <stp>Low</stp>
        <stp/>
        <stp>-15</stp>
        <stp>all</stp>
        <stp/>
        <stp/>
        <stp/>
        <stp>T</stp>
        <tr r="AM20" s="1"/>
        <tr r="AM20" s="1"/>
      </tp>
      <tp>
        <v>329</v>
        <stp/>
        <stp>StudyData</stp>
        <stp>(Vol(GCE?1)when  (LocalYear(GCE?1)=2015 AND LocalMonth(GCE?1)=2 AND LocalDay(GCE?1)=18 AND LocalHour(GCE?1)=11 AND LocalMinute(GCE?1)=40))</stp>
        <stp>Bar</stp>
        <stp/>
        <stp>Close</stp>
        <stp>5</stp>
        <stp>0</stp>
        <stp/>
        <stp/>
        <stp/>
        <stp>FALSE</stp>
        <stp>T</stp>
        <tr r="X53" s="6"/>
      </tp>
      <tp>
        <v>741</v>
        <stp/>
        <stp>StudyData</stp>
        <stp>(Vol(GCE?1)when  (LocalYear(GCE?1)=2015 AND LocalMonth(GCE?1)=2 AND LocalDay(GCE?1)=19 AND LocalHour(GCE?1)=10 AND LocalMinute(GCE?1)=40))</stp>
        <stp>Bar</stp>
        <stp/>
        <stp>Close</stp>
        <stp>5</stp>
        <stp>0</stp>
        <stp/>
        <stp/>
        <stp/>
        <stp>FALSE</stp>
        <stp>T</stp>
        <tr r="W41" s="6"/>
      </tp>
      <tp>
        <v>584</v>
        <stp/>
        <stp>StudyData</stp>
        <stp>(Vol(GCE?1)when  (LocalYear(GCE?1)=2015 AND LocalMonth(GCE?1)=2 AND LocalDay(GCE?1)=18 AND LocalHour(GCE?1)=11 AND LocalMinute(GCE?1)=45))</stp>
        <stp>Bar</stp>
        <stp/>
        <stp>Close</stp>
        <stp>5</stp>
        <stp>0</stp>
        <stp/>
        <stp/>
        <stp/>
        <stp>FALSE</stp>
        <stp>T</stp>
        <tr r="X54" s="6"/>
      </tp>
      <tp>
        <v>483</v>
        <stp/>
        <stp>StudyData</stp>
        <stp>(Vol(GCE?1)when  (LocalYear(GCE?1)=2015 AND LocalMonth(GCE?1)=2 AND LocalDay(GCE?1)=19 AND LocalHour(GCE?1)=10 AND LocalMinute(GCE?1)=45))</stp>
        <stp>Bar</stp>
        <stp/>
        <stp>Close</stp>
        <stp>5</stp>
        <stp>0</stp>
        <stp/>
        <stp/>
        <stp/>
        <stp>FALSE</stp>
        <stp>T</stp>
        <tr r="W42" s="6"/>
      </tp>
      <tp>
        <v>1207.9000000000001</v>
        <stp/>
        <stp>StudyData</stp>
        <stp>SUBMINUTE(GCE,30,Regular)</stp>
        <stp>Bar</stp>
        <stp/>
        <stp>Low</stp>
        <stp/>
        <stp>-14</stp>
        <stp>all</stp>
        <stp/>
        <stp/>
        <stp/>
        <stp>T</stp>
        <tr r="AM19" s="1"/>
        <tr r="AM19" s="1"/>
      </tp>
      <tp>
        <v>453</v>
        <stp/>
        <stp>StudyData</stp>
        <stp>(Vol(GCE?1)when  (LocalYear(GCE?1)=2015 AND LocalMonth(GCE?1)=2 AND LocalDay(GCE?1)=18 AND LocalHour(GCE?1)=11 AND LocalMinute(GCE?1)=50))</stp>
        <stp>Bar</stp>
        <stp/>
        <stp>Close</stp>
        <stp>5</stp>
        <stp>0</stp>
        <stp/>
        <stp/>
        <stp/>
        <stp>FALSE</stp>
        <stp>T</stp>
        <tr r="X55" s="6"/>
      </tp>
      <tp>
        <v>442</v>
        <stp/>
        <stp>StudyData</stp>
        <stp>(Vol(GCE?1)when  (LocalYear(GCE?1)=2015 AND LocalMonth(GCE?1)=2 AND LocalDay(GCE?1)=19 AND LocalHour(GCE?1)=10 AND LocalMinute(GCE?1)=50))</stp>
        <stp>Bar</stp>
        <stp/>
        <stp>Close</stp>
        <stp>5</stp>
        <stp>0</stp>
        <stp/>
        <stp/>
        <stp/>
        <stp>FALSE</stp>
        <stp>T</stp>
        <tr r="W43" s="6"/>
      </tp>
      <tp>
        <v>320</v>
        <stp/>
        <stp>StudyData</stp>
        <stp>(Vol(GCE?1)when  (LocalYear(GCE?1)=2015 AND LocalMonth(GCE?1)=2 AND LocalDay(GCE?1)=18 AND LocalHour(GCE?1)=11 AND LocalMinute(GCE?1)=55))</stp>
        <stp>Bar</stp>
        <stp/>
        <stp>Close</stp>
        <stp>5</stp>
        <stp>0</stp>
        <stp/>
        <stp/>
        <stp/>
        <stp>FALSE</stp>
        <stp>T</stp>
        <tr r="X56" s="6"/>
      </tp>
      <tp>
        <v>321</v>
        <stp/>
        <stp>StudyData</stp>
        <stp>(Vol(GCE?1)when  (LocalYear(GCE?1)=2015 AND LocalMonth(GCE?1)=2 AND LocalDay(GCE?1)=19 AND LocalHour(GCE?1)=10 AND LocalMinute(GCE?1)=55))</stp>
        <stp>Bar</stp>
        <stp/>
        <stp>Close</stp>
        <stp>5</stp>
        <stp>0</stp>
        <stp/>
        <stp/>
        <stp/>
        <stp>FALSE</stp>
        <stp>T</stp>
        <tr r="W44" s="6"/>
      </tp>
      <tp>
        <v>1207.9000000000001</v>
        <stp/>
        <stp>StudyData</stp>
        <stp>SUBMINUTE(GCE,30,Regular)</stp>
        <stp>Bar</stp>
        <stp/>
        <stp>Low</stp>
        <stp/>
        <stp>-17</stp>
        <stp>all</stp>
        <stp/>
        <stp/>
        <stp/>
        <stp>T</stp>
        <tr r="AM22" s="1"/>
        <tr r="AM22" s="1"/>
      </tp>
      <tp>
        <v>1207.8</v>
        <stp/>
        <stp>StudyData</stp>
        <stp>SUBMINUTE(GCE,30,Regular)</stp>
        <stp>Bar</stp>
        <stp/>
        <stp>Low</stp>
        <stp/>
        <stp>-16</stp>
        <stp>all</stp>
        <stp/>
        <stp/>
        <stp/>
        <stp>T</stp>
        <tr r="AM21" s="1"/>
        <tr r="AM21" s="1"/>
      </tp>
      <tp>
        <v>1208.0999999999999</v>
        <stp/>
        <stp>StudyData</stp>
        <stp>SUBMINUTE(GCE,30,Regular)</stp>
        <stp>Bar</stp>
        <stp/>
        <stp>Low</stp>
        <stp/>
        <stp>-11</stp>
        <stp>all</stp>
        <stp/>
        <stp/>
        <stp/>
        <stp>T</stp>
        <tr r="AM16" s="1"/>
        <tr r="AM16" s="1"/>
      </tp>
      <tp>
        <v>464</v>
        <stp/>
        <stp>StudyData</stp>
        <stp>(Vol(GCE?1)when  (LocalYear(GCE?1)=2015 AND LocalMonth(GCE?1)=2 AND LocalDay(GCE?1)=18 AND LocalHour(GCE?1)=11 AND LocalMinute(GCE?1)=00))</stp>
        <stp>Bar</stp>
        <stp/>
        <stp>Close</stp>
        <stp>5</stp>
        <stp>0</stp>
        <stp/>
        <stp/>
        <stp/>
        <stp>FALSE</stp>
        <stp>T</stp>
        <tr r="X45" s="6"/>
      </tp>
      <tp>
        <v>1439</v>
        <stp/>
        <stp>StudyData</stp>
        <stp>(Vol(GCE?1)when  (LocalYear(GCE?1)=2015 AND LocalMonth(GCE?1)=2 AND LocalDay(GCE?1)=19 AND LocalHour(GCE?1)=10 AND LocalMinute(GCE?1)=00))</stp>
        <stp>Bar</stp>
        <stp/>
        <stp>Close</stp>
        <stp>5</stp>
        <stp>0</stp>
        <stp/>
        <stp/>
        <stp/>
        <stp>FALSE</stp>
        <stp>T</stp>
        <tr r="W33" s="6"/>
      </tp>
      <tp>
        <v>313</v>
        <stp/>
        <stp>StudyData</stp>
        <stp>(Vol(GCE?1)when  (LocalYear(GCE?1)=2015 AND LocalMonth(GCE?1)=2 AND LocalDay(GCE?1)=18 AND LocalHour(GCE?1)=11 AND LocalMinute(GCE?1)=05))</stp>
        <stp>Bar</stp>
        <stp/>
        <stp>Close</stp>
        <stp>5</stp>
        <stp>0</stp>
        <stp/>
        <stp/>
        <stp/>
        <stp>FALSE</stp>
        <stp>T</stp>
        <tr r="X46" s="6"/>
      </tp>
      <tp>
        <v>821</v>
        <stp/>
        <stp>StudyData</stp>
        <stp>(Vol(GCE?1)when  (LocalYear(GCE?1)=2015 AND LocalMonth(GCE?1)=2 AND LocalDay(GCE?1)=19 AND LocalHour(GCE?1)=10 AND LocalMinute(GCE?1)=05))</stp>
        <stp>Bar</stp>
        <stp/>
        <stp>Close</stp>
        <stp>5</stp>
        <stp>0</stp>
        <stp/>
        <stp/>
        <stp/>
        <stp>FALSE</stp>
        <stp>T</stp>
        <tr r="W34" s="6"/>
      </tp>
      <tp>
        <v>1208.0999999999999</v>
        <stp/>
        <stp>StudyData</stp>
        <stp>SUBMINUTE(GCE,30,Regular)</stp>
        <stp>Bar</stp>
        <stp/>
        <stp>Low</stp>
        <stp/>
        <stp>-10</stp>
        <stp>all</stp>
        <stp/>
        <stp/>
        <stp/>
        <stp>T</stp>
        <tr r="AM15" s="1"/>
        <tr r="AM15" s="1"/>
      </tp>
      <tp>
        <v>580</v>
        <stp/>
        <stp>StudyData</stp>
        <stp>(Vol(GCE?1)when  (LocalYear(GCE?1)=2015 AND LocalMonth(GCE?1)=2 AND LocalDay(GCE?1)=18 AND LocalHour(GCE?1)=11 AND LocalMinute(GCE?1)=10))</stp>
        <stp>Bar</stp>
        <stp/>
        <stp>Close</stp>
        <stp>5</stp>
        <stp>0</stp>
        <stp/>
        <stp/>
        <stp/>
        <stp>FALSE</stp>
        <stp>T</stp>
        <tr r="X47" s="6"/>
      </tp>
      <tp>
        <v>554</v>
        <stp/>
        <stp>StudyData</stp>
        <stp>(Vol(GCE?1)when  (LocalYear(GCE?1)=2015 AND LocalMonth(GCE?1)=2 AND LocalDay(GCE?1)=19 AND LocalHour(GCE?1)=10 AND LocalMinute(GCE?1)=10))</stp>
        <stp>Bar</stp>
        <stp/>
        <stp>Close</stp>
        <stp>5</stp>
        <stp>0</stp>
        <stp/>
        <stp/>
        <stp/>
        <stp>FALSE</stp>
        <stp>T</stp>
        <tr r="W35" s="6"/>
      </tp>
      <tp>
        <v>226</v>
        <stp/>
        <stp>StudyData</stp>
        <stp>(Vol(GCE?1)when  (LocalYear(GCE?1)=2015 AND LocalMonth(GCE?1)=2 AND LocalDay(GCE?1)=18 AND LocalHour(GCE?1)=11 AND LocalMinute(GCE?1)=15))</stp>
        <stp>Bar</stp>
        <stp/>
        <stp>Close</stp>
        <stp>5</stp>
        <stp>0</stp>
        <stp/>
        <stp/>
        <stp/>
        <stp>FALSE</stp>
        <stp>T</stp>
        <tr r="X48" s="6"/>
      </tp>
      <tp>
        <v>466</v>
        <stp/>
        <stp>StudyData</stp>
        <stp>(Vol(GCE?1)when  (LocalYear(GCE?1)=2015 AND LocalMonth(GCE?1)=2 AND LocalDay(GCE?1)=19 AND LocalHour(GCE?1)=10 AND LocalMinute(GCE?1)=15))</stp>
        <stp>Bar</stp>
        <stp/>
        <stp>Close</stp>
        <stp>5</stp>
        <stp>0</stp>
        <stp/>
        <stp/>
        <stp/>
        <stp>FALSE</stp>
        <stp>T</stp>
        <tr r="W36" s="6"/>
      </tp>
      <tp>
        <v>1208</v>
        <stp/>
        <stp>StudyData</stp>
        <stp>SUBMINUTE(GCE,30,Regular)</stp>
        <stp>Bar</stp>
        <stp/>
        <stp>Low</stp>
        <stp/>
        <stp>-13</stp>
        <stp>all</stp>
        <stp/>
        <stp/>
        <stp/>
        <stp>T</stp>
        <tr r="AM18" s="1"/>
        <tr r="AM18" s="1"/>
      </tp>
      <tp>
        <v>396</v>
        <stp/>
        <stp>StudyData</stp>
        <stp>(Vol(GCE?1)when  (LocalYear(GCE?1)=2015 AND LocalMonth(GCE?1)=2 AND LocalDay(GCE?1)=18 AND LocalHour(GCE?1)=11 AND LocalMinute(GCE?1)=20))</stp>
        <stp>Bar</stp>
        <stp/>
        <stp>Close</stp>
        <stp>5</stp>
        <stp>0</stp>
        <stp/>
        <stp/>
        <stp/>
        <stp>FALSE</stp>
        <stp>T</stp>
        <tr r="X49" s="6"/>
      </tp>
      <tp>
        <v>280</v>
        <stp/>
        <stp>StudyData</stp>
        <stp>(Vol(GCE?1)when  (LocalYear(GCE?1)=2015 AND LocalMonth(GCE?1)=2 AND LocalDay(GCE?1)=19 AND LocalHour(GCE?1)=10 AND LocalMinute(GCE?1)=20))</stp>
        <stp>Bar</stp>
        <stp/>
        <stp>Close</stp>
        <stp>5</stp>
        <stp>0</stp>
        <stp/>
        <stp/>
        <stp/>
        <stp>FALSE</stp>
        <stp>T</stp>
        <tr r="W37" s="6"/>
      </tp>
      <tp>
        <v>200</v>
        <stp/>
        <stp>StudyData</stp>
        <stp>(Vol(GCE?1)when  (LocalYear(GCE?1)=2015 AND LocalMonth(GCE?1)=2 AND LocalDay(GCE?1)=18 AND LocalHour(GCE?1)=11 AND LocalMinute(GCE?1)=25))</stp>
        <stp>Bar</stp>
        <stp/>
        <stp>Close</stp>
        <stp>5</stp>
        <stp>0</stp>
        <stp/>
        <stp/>
        <stp/>
        <stp>FALSE</stp>
        <stp>T</stp>
        <tr r="X50" s="6"/>
      </tp>
      <tp>
        <v>462</v>
        <stp/>
        <stp>StudyData</stp>
        <stp>(Vol(GCE?1)when  (LocalYear(GCE?1)=2015 AND LocalMonth(GCE?1)=2 AND LocalDay(GCE?1)=19 AND LocalHour(GCE?1)=10 AND LocalMinute(GCE?1)=25))</stp>
        <stp>Bar</stp>
        <stp/>
        <stp>Close</stp>
        <stp>5</stp>
        <stp>0</stp>
        <stp/>
        <stp/>
        <stp/>
        <stp>FALSE</stp>
        <stp>T</stp>
        <tr r="W38" s="6"/>
      </tp>
      <tp>
        <v>1208.2</v>
        <stp/>
        <stp>StudyData</stp>
        <stp>SUBMINUTE(GCE,30,Regular)</stp>
        <stp>Bar</stp>
        <stp/>
        <stp>Low</stp>
        <stp/>
        <stp>-12</stp>
        <stp>all</stp>
        <stp/>
        <stp/>
        <stp/>
        <stp>T</stp>
        <tr r="AM17" s="1"/>
        <tr r="AM17" s="1"/>
      </tp>
      <tp>
        <v>486</v>
        <stp/>
        <stp>StudyData</stp>
        <stp>(Vol(GCE?1)when  (LocalYear(GCE?1)=2015 AND LocalMonth(GCE?1)=2 AND LocalDay(GCE?1)=18 AND LocalHour(GCE?1)=11 AND LocalMinute(GCE?1)=30))</stp>
        <stp>Bar</stp>
        <stp/>
        <stp>Close</stp>
        <stp>5</stp>
        <stp>0</stp>
        <stp/>
        <stp/>
        <stp/>
        <stp>FALSE</stp>
        <stp>T</stp>
        <tr r="X51" s="6"/>
      </tp>
      <tp>
        <v>1365</v>
        <stp/>
        <stp>StudyData</stp>
        <stp>(Vol(GCE?1)when  (LocalYear(GCE?1)=2015 AND LocalMonth(GCE?1)=2 AND LocalDay(GCE?1)=19 AND LocalHour(GCE?1)=10 AND LocalMinute(GCE?1)=30))</stp>
        <stp>Bar</stp>
        <stp/>
        <stp>Close</stp>
        <stp>5</stp>
        <stp>0</stp>
        <stp/>
        <stp/>
        <stp/>
        <stp>FALSE</stp>
        <stp>T</stp>
        <tr r="W39" s="6"/>
      </tp>
      <tp>
        <v>202</v>
        <stp/>
        <stp>StudyData</stp>
        <stp>(Vol(GCE?1)when  (LocalYear(GCE?1)=2015 AND LocalMonth(GCE?1)=2 AND LocalDay(GCE?1)=18 AND LocalHour(GCE?1)=11 AND LocalMinute(GCE?1)=35))</stp>
        <stp>Bar</stp>
        <stp/>
        <stp>Close</stp>
        <stp>5</stp>
        <stp>0</stp>
        <stp/>
        <stp/>
        <stp/>
        <stp>FALSE</stp>
        <stp>T</stp>
        <tr r="X52" s="6"/>
      </tp>
      <tp>
        <v>1102</v>
        <stp/>
        <stp>StudyData</stp>
        <stp>(Vol(GCE?1)when  (LocalYear(GCE?1)=2015 AND LocalMonth(GCE?1)=2 AND LocalDay(GCE?1)=19 AND LocalHour(GCE?1)=10 AND LocalMinute(GCE?1)=35))</stp>
        <stp>Bar</stp>
        <stp/>
        <stp>Close</stp>
        <stp>5</stp>
        <stp>0</stp>
        <stp/>
        <stp/>
        <stp/>
        <stp>FALSE</stp>
        <stp>T</stp>
        <tr r="W40" s="6"/>
      </tp>
      <tp>
        <v>1208.0999999999999</v>
        <stp/>
        <stp>StudyData</stp>
        <stp>SUBMINUTE(GCE,30,Regular)</stp>
        <stp>Bar</stp>
        <stp/>
        <stp>Low</stp>
        <stp/>
        <stp>-19</stp>
        <stp>all</stp>
        <stp/>
        <stp/>
        <stp/>
        <stp>T</stp>
        <tr r="AM24" s="1"/>
        <tr r="AM24" s="1"/>
      </tp>
      <tp>
        <v>1208</v>
        <stp/>
        <stp>StudyData</stp>
        <stp>SUBMINUTE(GCE,30,Regular)</stp>
        <stp>Bar</stp>
        <stp/>
        <stp>Low</stp>
        <stp/>
        <stp>-18</stp>
        <stp>all</stp>
        <stp/>
        <stp/>
        <stp/>
        <stp>T</stp>
        <tr r="AM23" s="1"/>
        <tr r="AM23" s="1"/>
      </tp>
      <tp>
        <v>-73.262751140000006</v>
        <stp/>
        <stp>StudyData</stp>
        <stp>Correlation(BP6,RBE,Period:=12,InputChoice1:=Close,InputChoice2:=Close)</stp>
        <stp>FG</stp>
        <stp/>
        <stp>Close</stp>
        <stp>15</stp>
        <stp>0</stp>
        <stp>all</stp>
        <stp/>
        <stp/>
        <stp>True</stp>
        <stp>T</stp>
        <tr r="N5" s="2"/>
      </tp>
      <tp>
        <v>45.501374810000002</v>
        <stp/>
        <stp>StudyData</stp>
        <stp>Correlation(DA6,TYA,Period:=12,InputChoice1:=Close,InputChoice2:=Close)</stp>
        <stp>FG</stp>
        <stp/>
        <stp>Close</stp>
        <stp>15</stp>
        <stp>0</stp>
        <stp>all</stp>
        <stp/>
        <stp/>
        <stp>True</stp>
        <stp>T</stp>
        <tr r="O6" s="2"/>
      </tp>
      <tp>
        <v>-41.548244349999997</v>
        <stp/>
        <stp>StudyData</stp>
        <stp>Correlation(SF6,CLE,Period:=12,InputChoice1:=Close,InputChoice2:=Close)</stp>
        <stp>FG</stp>
        <stp/>
        <stp>Close</stp>
        <stp>15</stp>
        <stp>0</stp>
        <stp>all</stp>
        <stp/>
        <stp/>
        <stp>True</stp>
        <stp>T</stp>
        <tr r="L7" s="2"/>
      </tp>
      <tp>
        <v>4577</v>
        <stp/>
        <stp>StudyData</stp>
        <stp>(Vol(TYA?1)when  (LocalYear(TYA?1)=2015 AND LocalMonth(TYA?1)=2 AND LocalDay(TYA?1)=12 AND LocalHour(TYA?1)=13 AND LocalMinute(TYA?1)=25))</stp>
        <stp>Bar</stp>
        <stp/>
        <stp>Close</stp>
        <stp>5</stp>
        <stp>0</stp>
        <stp/>
        <stp/>
        <stp/>
        <stp>FALSE</stp>
        <stp>T</stp>
        <tr r="AB74" s="8"/>
      </tp>
      <tp>
        <v>2258</v>
        <stp/>
        <stp>StudyData</stp>
        <stp>(Vol(TYA?1)when  (LocalYear(TYA?1)=2015 AND LocalMonth(TYA?1)=2 AND LocalDay(TYA?1)=13 AND LocalHour(TYA?1)=12 AND LocalMinute(TYA?1)=25))</stp>
        <stp>Bar</stp>
        <stp/>
        <stp>Close</stp>
        <stp>5</stp>
        <stp>0</stp>
        <stp/>
        <stp/>
        <stp/>
        <stp>FALSE</stp>
        <stp>T</stp>
        <tr r="AA62" s="8"/>
      </tp>
      <tp t="s">
        <v/>
        <stp/>
        <stp>StudyData</stp>
        <stp>(Vol(TYA?2)when  (LocalYear(TYA?2)=2015 AND LocalMonth(TYA?2)=2 AND LocalDay(TYA?2)=26 AND LocalHour(TYA?2)=14 AND LocalMinute(TYA?2)=25))</stp>
        <stp>Bar</stp>
        <stp/>
        <stp>Close</stp>
        <stp>5</stp>
        <stp>0</stp>
        <stp/>
        <stp/>
        <stp/>
        <stp>FALSE</stp>
        <stp>T</stp>
        <tr r="K86" s="8"/>
      </tp>
      <tp>
        <v>15232</v>
        <stp/>
        <stp>StudyData</stp>
        <stp>(Vol(TYA?1)when  (LocalYear(TYA?1)=2015 AND LocalMonth(TYA?1)=2 AND LocalDay(TYA?1)=20 AND LocalHour(TYA?1)=11 AND LocalMinute(TYA?1)=25))</stp>
        <stp>Bar</stp>
        <stp/>
        <stp>Close</stp>
        <stp>5</stp>
        <stp>0</stp>
        <stp/>
        <stp/>
        <stp/>
        <stp>FALSE</stp>
        <stp>T</stp>
        <tr r="V50" s="8"/>
      </tp>
      <tp>
        <v>3505</v>
        <stp/>
        <stp>StudyData</stp>
        <stp>(Vol(TYA?1)when  (LocalYear(TYA?1)=2015 AND LocalMonth(TYA?1)=2 AND LocalDay(TYA?1)=23 AND LocalHour(TYA?1)=12 AND LocalMinute(TYA?1)=25))</stp>
        <stp>Bar</stp>
        <stp/>
        <stp>Close</stp>
        <stp>5</stp>
        <stp>0</stp>
        <stp/>
        <stp/>
        <stp/>
        <stp>FALSE</stp>
        <stp>T</stp>
        <tr r="U62" s="8"/>
      </tp>
      <tp>
        <v>1016</v>
        <stp/>
        <stp>StudyData</stp>
        <stp>(Vol(TYA?1)when  (LocalYear(TYA?1)=2015 AND LocalMonth(TYA?1)=2 AND LocalDay(TYA?1)=24 AND LocalHour(TYA?1)=15 AND LocalMinute(TYA?1)=25))</stp>
        <stp>Bar</stp>
        <stp/>
        <stp>Close</stp>
        <stp>5</stp>
        <stp>0</stp>
        <stp/>
        <stp/>
        <stp/>
        <stp>FALSE</stp>
        <stp>T</stp>
        <tr r="T98" s="8"/>
      </tp>
      <tp>
        <v>1706</v>
        <stp/>
        <stp>StudyData</stp>
        <stp>(Vol(TYA?1)when  (LocalYear(TYA?1)=2015 AND LocalMonth(TYA?1)=2 AND LocalDay(TYA?1)=25 AND LocalHour(TYA?1)=14 AND LocalMinute(TYA?1)=25))</stp>
        <stp>Bar</stp>
        <stp/>
        <stp>Close</stp>
        <stp>5</stp>
        <stp>0</stp>
        <stp/>
        <stp/>
        <stp/>
        <stp>FALSE</stp>
        <stp>T</stp>
        <tr r="S86" s="8"/>
      </tp>
      <tp>
        <v>1426</v>
        <stp/>
        <stp>StudyData</stp>
        <stp>(Vol(TYA?1)when  (LocalYear(TYA?1)=2015 AND LocalMonth(TYA?1)=2 AND LocalDay(TYA?1)=12 AND LocalHour(TYA?1)=13 AND LocalMinute(TYA?1)=20))</stp>
        <stp>Bar</stp>
        <stp/>
        <stp>Close</stp>
        <stp>5</stp>
        <stp>0</stp>
        <stp/>
        <stp/>
        <stp/>
        <stp>FALSE</stp>
        <stp>T</stp>
        <tr r="AB73" s="8"/>
      </tp>
      <tp>
        <v>2438</v>
        <stp/>
        <stp>StudyData</stp>
        <stp>(Vol(TYA?1)when  (LocalYear(TYA?1)=2015 AND LocalMonth(TYA?1)=2 AND LocalDay(TYA?1)=13 AND LocalHour(TYA?1)=12 AND LocalMinute(TYA?1)=20))</stp>
        <stp>Bar</stp>
        <stp/>
        <stp>Close</stp>
        <stp>5</stp>
        <stp>0</stp>
        <stp/>
        <stp/>
        <stp/>
        <stp>FALSE</stp>
        <stp>T</stp>
        <tr r="AA61" s="8"/>
      </tp>
      <tp t="s">
        <v/>
        <stp/>
        <stp>StudyData</stp>
        <stp>(Vol(TYA?2)when  (LocalYear(TYA?2)=2015 AND LocalMonth(TYA?2)=2 AND LocalDay(TYA?2)=26 AND LocalHour(TYA?2)=14 AND LocalMinute(TYA?2)=20))</stp>
        <stp>Bar</stp>
        <stp/>
        <stp>Close</stp>
        <stp>5</stp>
        <stp>0</stp>
        <stp/>
        <stp/>
        <stp/>
        <stp>FALSE</stp>
        <stp>T</stp>
        <tr r="K85" s="8"/>
      </tp>
      <tp>
        <v>4341</v>
        <stp/>
        <stp>StudyData</stp>
        <stp>(Vol(TYA?1)when  (LocalYear(TYA?1)=2015 AND LocalMonth(TYA?1)=2 AND LocalDay(TYA?1)=20 AND LocalHour(TYA?1)=11 AND LocalMinute(TYA?1)=20))</stp>
        <stp>Bar</stp>
        <stp/>
        <stp>Close</stp>
        <stp>5</stp>
        <stp>0</stp>
        <stp/>
        <stp/>
        <stp/>
        <stp>FALSE</stp>
        <stp>T</stp>
        <tr r="V49" s="8"/>
      </tp>
      <tp>
        <v>1271</v>
        <stp/>
        <stp>StudyData</stp>
        <stp>(Vol(TYA?1)when  (LocalYear(TYA?1)=2015 AND LocalMonth(TYA?1)=2 AND LocalDay(TYA?1)=23 AND LocalHour(TYA?1)=12 AND LocalMinute(TYA?1)=20))</stp>
        <stp>Bar</stp>
        <stp/>
        <stp>Close</stp>
        <stp>5</stp>
        <stp>0</stp>
        <stp/>
        <stp/>
        <stp/>
        <stp>FALSE</stp>
        <stp>T</stp>
        <tr r="U61" s="8"/>
      </tp>
      <tp>
        <v>1690</v>
        <stp/>
        <stp>StudyData</stp>
        <stp>(Vol(TYA?1)when  (LocalYear(TYA?1)=2015 AND LocalMonth(TYA?1)=2 AND LocalDay(TYA?1)=24 AND LocalHour(TYA?1)=15 AND LocalMinute(TYA?1)=20))</stp>
        <stp>Bar</stp>
        <stp/>
        <stp>Close</stp>
        <stp>5</stp>
        <stp>0</stp>
        <stp/>
        <stp/>
        <stp/>
        <stp>FALSE</stp>
        <stp>T</stp>
        <tr r="T97" s="8"/>
      </tp>
      <tp>
        <v>1599</v>
        <stp/>
        <stp>StudyData</stp>
        <stp>(Vol(TYA?1)when  (LocalYear(TYA?1)=2015 AND LocalMonth(TYA?1)=2 AND LocalDay(TYA?1)=25 AND LocalHour(TYA?1)=14 AND LocalMinute(TYA?1)=20))</stp>
        <stp>Bar</stp>
        <stp/>
        <stp>Close</stp>
        <stp>5</stp>
        <stp>0</stp>
        <stp/>
        <stp/>
        <stp/>
        <stp>FALSE</stp>
        <stp>T</stp>
        <tr r="S85" s="8"/>
      </tp>
      <tp>
        <v>11089</v>
        <stp/>
        <stp>StudyData</stp>
        <stp>(Vol(TYA?1)when  (LocalYear(TYA?1)=2015 AND LocalMonth(TYA?1)=2 AND LocalDay(TYA?1)=12 AND LocalHour(TYA?1)=13 AND LocalMinute(TYA?1)=35))</stp>
        <stp>Bar</stp>
        <stp/>
        <stp>Close</stp>
        <stp>5</stp>
        <stp>0</stp>
        <stp/>
        <stp/>
        <stp/>
        <stp>FALSE</stp>
        <stp>T</stp>
        <tr r="AB76" s="8"/>
      </tp>
      <tp>
        <v>4104</v>
        <stp/>
        <stp>StudyData</stp>
        <stp>(Vol(TYA?1)when  (LocalYear(TYA?1)=2015 AND LocalMonth(TYA?1)=2 AND LocalDay(TYA?1)=13 AND LocalHour(TYA?1)=12 AND LocalMinute(TYA?1)=35))</stp>
        <stp>Bar</stp>
        <stp/>
        <stp>Close</stp>
        <stp>5</stp>
        <stp>0</stp>
        <stp/>
        <stp/>
        <stp/>
        <stp>FALSE</stp>
        <stp>T</stp>
        <tr r="AA64" s="8"/>
      </tp>
      <tp t="s">
        <v/>
        <stp/>
        <stp>StudyData</stp>
        <stp>(Vol(TYA?2)when  (LocalYear(TYA?2)=2015 AND LocalMonth(TYA?2)=2 AND LocalDay(TYA?2)=26 AND LocalHour(TYA?2)=14 AND LocalMinute(TYA?2)=35))</stp>
        <stp>Bar</stp>
        <stp/>
        <stp>Close</stp>
        <stp>5</stp>
        <stp>0</stp>
        <stp/>
        <stp/>
        <stp/>
        <stp>FALSE</stp>
        <stp>T</stp>
        <tr r="K88" s="8"/>
      </tp>
      <tp>
        <v>56606</v>
        <stp/>
        <stp>StudyData</stp>
        <stp>(Vol(TYA?1)when  (LocalYear(TYA?1)=2015 AND LocalMonth(TYA?1)=2 AND LocalDay(TYA?1)=20 AND LocalHour(TYA?1)=11 AND LocalMinute(TYA?1)=35))</stp>
        <stp>Bar</stp>
        <stp/>
        <stp>Close</stp>
        <stp>5</stp>
        <stp>0</stp>
        <stp/>
        <stp/>
        <stp/>
        <stp>FALSE</stp>
        <stp>T</stp>
        <tr r="V52" s="8"/>
      </tp>
      <tp>
        <v>4417</v>
        <stp/>
        <stp>StudyData</stp>
        <stp>(Vol(TYA?1)when  (LocalYear(TYA?1)=2015 AND LocalMonth(TYA?1)=2 AND LocalDay(TYA?1)=23 AND LocalHour(TYA?1)=12 AND LocalMinute(TYA?1)=35))</stp>
        <stp>Bar</stp>
        <stp/>
        <stp>Close</stp>
        <stp>5</stp>
        <stp>0</stp>
        <stp/>
        <stp/>
        <stp/>
        <stp>FALSE</stp>
        <stp>T</stp>
        <tr r="U64" s="8"/>
      </tp>
      <tp>
        <v>2674</v>
        <stp/>
        <stp>StudyData</stp>
        <stp>(Vol(TYA?1)when  (LocalYear(TYA?1)=2015 AND LocalMonth(TYA?1)=2 AND LocalDay(TYA?1)=25 AND LocalHour(TYA?1)=14 AND LocalMinute(TYA?1)=35))</stp>
        <stp>Bar</stp>
        <stp/>
        <stp>Close</stp>
        <stp>5</stp>
        <stp>0</stp>
        <stp/>
        <stp/>
        <stp/>
        <stp>FALSE</stp>
        <stp>T</stp>
        <tr r="S88" s="8"/>
      </tp>
      <tp>
        <v>6303</v>
        <stp/>
        <stp>StudyData</stp>
        <stp>(Vol(TYA?1)when  (LocalYear(TYA?1)=2015 AND LocalMonth(TYA?1)=2 AND LocalDay(TYA?1)=12 AND LocalHour(TYA?1)=13 AND LocalMinute(TYA?1)=30))</stp>
        <stp>Bar</stp>
        <stp/>
        <stp>Close</stp>
        <stp>5</stp>
        <stp>0</stp>
        <stp/>
        <stp/>
        <stp/>
        <stp>FALSE</stp>
        <stp>T</stp>
        <tr r="AB75" s="8"/>
      </tp>
      <tp>
        <v>3973</v>
        <stp/>
        <stp>StudyData</stp>
        <stp>(Vol(TYA?1)when  (LocalYear(TYA?1)=2015 AND LocalMonth(TYA?1)=2 AND LocalDay(TYA?1)=13 AND LocalHour(TYA?1)=12 AND LocalMinute(TYA?1)=30))</stp>
        <stp>Bar</stp>
        <stp/>
        <stp>Close</stp>
        <stp>5</stp>
        <stp>0</stp>
        <stp/>
        <stp/>
        <stp/>
        <stp>FALSE</stp>
        <stp>T</stp>
        <tr r="AA63" s="8"/>
      </tp>
      <tp t="s">
        <v/>
        <stp/>
        <stp>StudyData</stp>
        <stp>(Vol(TYA?2)when  (LocalYear(TYA?2)=2015 AND LocalMonth(TYA?2)=2 AND LocalDay(TYA?2)=26 AND LocalHour(TYA?2)=14 AND LocalMinute(TYA?2)=30))</stp>
        <stp>Bar</stp>
        <stp/>
        <stp>Close</stp>
        <stp>5</stp>
        <stp>0</stp>
        <stp/>
        <stp/>
        <stp/>
        <stp>FALSE</stp>
        <stp>T</stp>
        <tr r="K87" s="8"/>
      </tp>
      <tp>
        <v>3857</v>
        <stp/>
        <stp>StudyData</stp>
        <stp>(Vol(TYA?1)when  (LocalYear(TYA?1)=2015 AND LocalMonth(TYA?1)=2 AND LocalDay(TYA?1)=20 AND LocalHour(TYA?1)=11 AND LocalMinute(TYA?1)=30))</stp>
        <stp>Bar</stp>
        <stp/>
        <stp>Close</stp>
        <stp>5</stp>
        <stp>0</stp>
        <stp/>
        <stp/>
        <stp/>
        <stp>FALSE</stp>
        <stp>T</stp>
        <tr r="V51" s="8"/>
      </tp>
      <tp>
        <v>9167</v>
        <stp/>
        <stp>StudyData</stp>
        <stp>(Vol(TYA?1)when  (LocalYear(TYA?1)=2015 AND LocalMonth(TYA?1)=2 AND LocalDay(TYA?1)=23 AND LocalHour(TYA?1)=12 AND LocalMinute(TYA?1)=30))</stp>
        <stp>Bar</stp>
        <stp/>
        <stp>Close</stp>
        <stp>5</stp>
        <stp>0</stp>
        <stp/>
        <stp/>
        <stp/>
        <stp>FALSE</stp>
        <stp>T</stp>
        <tr r="U63" s="8"/>
      </tp>
      <tp>
        <v>3413</v>
        <stp/>
        <stp>StudyData</stp>
        <stp>(Vol(TYA?1)when  (LocalYear(TYA?1)=2015 AND LocalMonth(TYA?1)=2 AND LocalDay(TYA?1)=25 AND LocalHour(TYA?1)=14 AND LocalMinute(TYA?1)=30))</stp>
        <stp>Bar</stp>
        <stp/>
        <stp>Close</stp>
        <stp>5</stp>
        <stp>0</stp>
        <stp/>
        <stp/>
        <stp/>
        <stp>FALSE</stp>
        <stp>T</stp>
        <tr r="S87" s="8"/>
      </tp>
      <tp>
        <v>3050</v>
        <stp/>
        <stp>StudyData</stp>
        <stp>(Vol(TYA?1)when  (LocalYear(TYA?1)=2015 AND LocalMonth(TYA?1)=2 AND LocalDay(TYA?1)=12 AND LocalHour(TYA?1)=13 AND LocalMinute(TYA?1)=05))</stp>
        <stp>Bar</stp>
        <stp/>
        <stp>Close</stp>
        <stp>5</stp>
        <stp>0</stp>
        <stp/>
        <stp/>
        <stp/>
        <stp>FALSE</stp>
        <stp>T</stp>
        <tr r="AB70" s="8"/>
      </tp>
      <tp>
        <v>2826</v>
        <stp/>
        <stp>StudyData</stp>
        <stp>(Vol(TYA?1)when  (LocalYear(TYA?1)=2015 AND LocalMonth(TYA?1)=2 AND LocalDay(TYA?1)=13 AND LocalHour(TYA?1)=12 AND LocalMinute(TYA?1)=05))</stp>
        <stp>Bar</stp>
        <stp/>
        <stp>Close</stp>
        <stp>5</stp>
        <stp>0</stp>
        <stp/>
        <stp/>
        <stp/>
        <stp>FALSE</stp>
        <stp>T</stp>
        <tr r="AA58" s="8"/>
      </tp>
      <tp t="s">
        <v/>
        <stp/>
        <stp>StudyData</stp>
        <stp>(Vol(TYA?2)when  (LocalYear(TYA?2)=2015 AND LocalMonth(TYA?2)=2 AND LocalDay(TYA?2)=26 AND LocalHour(TYA?2)=14 AND LocalMinute(TYA?2)=05))</stp>
        <stp>Bar</stp>
        <stp/>
        <stp>Close</stp>
        <stp>5</stp>
        <stp>0</stp>
        <stp/>
        <stp/>
        <stp/>
        <stp>FALSE</stp>
        <stp>T</stp>
        <tr r="K82" s="8"/>
      </tp>
      <tp>
        <v>8751</v>
        <stp/>
        <stp>StudyData</stp>
        <stp>(Vol(TYA?1)when  (LocalYear(TYA?1)=2015 AND LocalMonth(TYA?1)=2 AND LocalDay(TYA?1)=20 AND LocalHour(TYA?1)=11 AND LocalMinute(TYA?1)=05))</stp>
        <stp>Bar</stp>
        <stp/>
        <stp>Close</stp>
        <stp>5</stp>
        <stp>0</stp>
        <stp/>
        <stp/>
        <stp/>
        <stp>FALSE</stp>
        <stp>T</stp>
        <tr r="V46" s="8"/>
      </tp>
      <tp>
        <v>1154</v>
        <stp/>
        <stp>StudyData</stp>
        <stp>(Vol(TYA?1)when  (LocalYear(TYA?1)=2015 AND LocalMonth(TYA?1)=2 AND LocalDay(TYA?1)=23 AND LocalHour(TYA?1)=12 AND LocalMinute(TYA?1)=05))</stp>
        <stp>Bar</stp>
        <stp/>
        <stp>Close</stp>
        <stp>5</stp>
        <stp>0</stp>
        <stp/>
        <stp/>
        <stp/>
        <stp>FALSE</stp>
        <stp>T</stp>
        <tr r="U58" s="8"/>
      </tp>
      <tp>
        <v>1829</v>
        <stp/>
        <stp>StudyData</stp>
        <stp>(Vol(TYA?1)when  (LocalYear(TYA?1)=2015 AND LocalMonth(TYA?1)=2 AND LocalDay(TYA?1)=24 AND LocalHour(TYA?1)=15 AND LocalMinute(TYA?1)=05))</stp>
        <stp>Bar</stp>
        <stp/>
        <stp>Close</stp>
        <stp>5</stp>
        <stp>0</stp>
        <stp/>
        <stp/>
        <stp/>
        <stp>FALSE</stp>
        <stp>T</stp>
        <tr r="T94" s="8"/>
      </tp>
      <tp>
        <v>5757</v>
        <stp/>
        <stp>StudyData</stp>
        <stp>(Vol(TYA?1)when  (LocalYear(TYA?1)=2015 AND LocalMonth(TYA?1)=2 AND LocalDay(TYA?1)=25 AND LocalHour(TYA?1)=14 AND LocalMinute(TYA?1)=05))</stp>
        <stp>Bar</stp>
        <stp/>
        <stp>Close</stp>
        <stp>5</stp>
        <stp>0</stp>
        <stp/>
        <stp/>
        <stp/>
        <stp>FALSE</stp>
        <stp>T</stp>
        <tr r="S82" s="8"/>
      </tp>
      <tp>
        <v>10779</v>
        <stp/>
        <stp>StudyData</stp>
        <stp>(Vol(TYA?1)when  (LocalYear(TYA?1)=2015 AND LocalMonth(TYA?1)=2 AND LocalDay(TYA?1)=12 AND LocalHour(TYA?1)=13 AND LocalMinute(TYA?1)=00))</stp>
        <stp>Bar</stp>
        <stp/>
        <stp>Close</stp>
        <stp>5</stp>
        <stp>0</stp>
        <stp/>
        <stp/>
        <stp/>
        <stp>FALSE</stp>
        <stp>T</stp>
        <tr r="AB69" s="8"/>
      </tp>
      <tp>
        <v>6720</v>
        <stp/>
        <stp>StudyData</stp>
        <stp>(Vol(TYA?1)when  (LocalYear(TYA?1)=2015 AND LocalMonth(TYA?1)=2 AND LocalDay(TYA?1)=13 AND LocalHour(TYA?1)=12 AND LocalMinute(TYA?1)=00))</stp>
        <stp>Bar</stp>
        <stp/>
        <stp>Close</stp>
        <stp>5</stp>
        <stp>0</stp>
        <stp/>
        <stp/>
        <stp/>
        <stp>FALSE</stp>
        <stp>T</stp>
        <tr r="AA57" s="8"/>
      </tp>
      <tp t="s">
        <v/>
        <stp/>
        <stp>StudyData</stp>
        <stp>(Vol(TYA?2)when  (LocalYear(TYA?2)=2015 AND LocalMonth(TYA?2)=2 AND LocalDay(TYA?2)=26 AND LocalHour(TYA?2)=14 AND LocalMinute(TYA?2)=00))</stp>
        <stp>Bar</stp>
        <stp/>
        <stp>Close</stp>
        <stp>5</stp>
        <stp>0</stp>
        <stp/>
        <stp/>
        <stp/>
        <stp>FALSE</stp>
        <stp>T</stp>
        <tr r="K81" s="8"/>
      </tp>
      <tp>
        <v>4534</v>
        <stp/>
        <stp>StudyData</stp>
        <stp>(Vol(TYA?1)when  (LocalYear(TYA?1)=2015 AND LocalMonth(TYA?1)=2 AND LocalDay(TYA?1)=20 AND LocalHour(TYA?1)=11 AND LocalMinute(TYA?1)=00))</stp>
        <stp>Bar</stp>
        <stp/>
        <stp>Close</stp>
        <stp>5</stp>
        <stp>0</stp>
        <stp/>
        <stp/>
        <stp/>
        <stp>FALSE</stp>
        <stp>T</stp>
        <tr r="V45" s="8"/>
      </tp>
      <tp>
        <v>4702</v>
        <stp/>
        <stp>StudyData</stp>
        <stp>(Vol(TYA?1)when  (LocalYear(TYA?1)=2015 AND LocalMonth(TYA?1)=2 AND LocalDay(TYA?1)=23 AND LocalHour(TYA?1)=12 AND LocalMinute(TYA?1)=00))</stp>
        <stp>Bar</stp>
        <stp/>
        <stp>Close</stp>
        <stp>5</stp>
        <stp>0</stp>
        <stp/>
        <stp/>
        <stp/>
        <stp>FALSE</stp>
        <stp>T</stp>
        <tr r="U57" s="8"/>
      </tp>
      <tp>
        <v>5840</v>
        <stp/>
        <stp>StudyData</stp>
        <stp>(Vol(TYA?1)when  (LocalYear(TYA?1)=2015 AND LocalMonth(TYA?1)=2 AND LocalDay(TYA?1)=24 AND LocalHour(TYA?1)=15 AND LocalMinute(TYA?1)=00))</stp>
        <stp>Bar</stp>
        <stp/>
        <stp>Close</stp>
        <stp>5</stp>
        <stp>0</stp>
        <stp/>
        <stp/>
        <stp/>
        <stp>FALSE</stp>
        <stp>T</stp>
        <tr r="T93" s="8"/>
      </tp>
      <tp>
        <v>4861</v>
        <stp/>
        <stp>StudyData</stp>
        <stp>(Vol(TYA?1)when  (LocalYear(TYA?1)=2015 AND LocalMonth(TYA?1)=2 AND LocalDay(TYA?1)=25 AND LocalHour(TYA?1)=14 AND LocalMinute(TYA?1)=00))</stp>
        <stp>Bar</stp>
        <stp/>
        <stp>Close</stp>
        <stp>5</stp>
        <stp>0</stp>
        <stp/>
        <stp/>
        <stp/>
        <stp>FALSE</stp>
        <stp>T</stp>
        <tr r="S81" s="8"/>
      </tp>
      <tp>
        <v>4103</v>
        <stp/>
        <stp>StudyData</stp>
        <stp>(Vol(TYA?1)when  (LocalYear(TYA?1)=2015 AND LocalMonth(TYA?1)=2 AND LocalDay(TYA?1)=12 AND LocalHour(TYA?1)=13 AND LocalMinute(TYA?1)=15))</stp>
        <stp>Bar</stp>
        <stp/>
        <stp>Close</stp>
        <stp>5</stp>
        <stp>0</stp>
        <stp/>
        <stp/>
        <stp/>
        <stp>FALSE</stp>
        <stp>T</stp>
        <tr r="AB72" s="8"/>
      </tp>
      <tp>
        <v>3442</v>
        <stp/>
        <stp>StudyData</stp>
        <stp>(Vol(TYA?1)when  (LocalYear(TYA?1)=2015 AND LocalMonth(TYA?1)=2 AND LocalDay(TYA?1)=13 AND LocalHour(TYA?1)=12 AND LocalMinute(TYA?1)=15))</stp>
        <stp>Bar</stp>
        <stp/>
        <stp>Close</stp>
        <stp>5</stp>
        <stp>0</stp>
        <stp/>
        <stp/>
        <stp/>
        <stp>FALSE</stp>
        <stp>T</stp>
        <tr r="AA60" s="8"/>
      </tp>
      <tp t="s">
        <v/>
        <stp/>
        <stp>StudyData</stp>
        <stp>(Vol(TYA?2)when  (LocalYear(TYA?2)=2015 AND LocalMonth(TYA?2)=2 AND LocalDay(TYA?2)=26 AND LocalHour(TYA?2)=14 AND LocalMinute(TYA?2)=15))</stp>
        <stp>Bar</stp>
        <stp/>
        <stp>Close</stp>
        <stp>5</stp>
        <stp>0</stp>
        <stp/>
        <stp/>
        <stp/>
        <stp>FALSE</stp>
        <stp>T</stp>
        <tr r="K84" s="8"/>
      </tp>
      <tp>
        <v>3840</v>
        <stp/>
        <stp>StudyData</stp>
        <stp>(Vol(TYA?1)when  (LocalYear(TYA?1)=2015 AND LocalMonth(TYA?1)=2 AND LocalDay(TYA?1)=20 AND LocalHour(TYA?1)=11 AND LocalMinute(TYA?1)=15))</stp>
        <stp>Bar</stp>
        <stp/>
        <stp>Close</stp>
        <stp>5</stp>
        <stp>0</stp>
        <stp/>
        <stp/>
        <stp/>
        <stp>FALSE</stp>
        <stp>T</stp>
        <tr r="V48" s="8"/>
      </tp>
      <tp>
        <v>2287</v>
        <stp/>
        <stp>StudyData</stp>
        <stp>(Vol(TYA?1)when  (LocalYear(TYA?1)=2015 AND LocalMonth(TYA?1)=2 AND LocalDay(TYA?1)=23 AND LocalHour(TYA?1)=12 AND LocalMinute(TYA?1)=15))</stp>
        <stp>Bar</stp>
        <stp/>
        <stp>Close</stp>
        <stp>5</stp>
        <stp>0</stp>
        <stp/>
        <stp/>
        <stp/>
        <stp>FALSE</stp>
        <stp>T</stp>
        <tr r="U60" s="8"/>
      </tp>
      <tp>
        <v>175</v>
        <stp/>
        <stp>StudyData</stp>
        <stp>(Vol(TYA?1)when  (LocalYear(TYA?1)=2015 AND LocalMonth(TYA?1)=2 AND LocalDay(TYA?1)=24 AND LocalHour(TYA?1)=15 AND LocalMinute(TYA?1)=15))</stp>
        <stp>Bar</stp>
        <stp/>
        <stp>Close</stp>
        <stp>5</stp>
        <stp>0</stp>
        <stp/>
        <stp/>
        <stp/>
        <stp>FALSE</stp>
        <stp>T</stp>
        <tr r="T96" s="8"/>
      </tp>
      <tp>
        <v>2246</v>
        <stp/>
        <stp>StudyData</stp>
        <stp>(Vol(TYA?1)when  (LocalYear(TYA?1)=2015 AND LocalMonth(TYA?1)=2 AND LocalDay(TYA?1)=25 AND LocalHour(TYA?1)=14 AND LocalMinute(TYA?1)=15))</stp>
        <stp>Bar</stp>
        <stp/>
        <stp>Close</stp>
        <stp>5</stp>
        <stp>0</stp>
        <stp/>
        <stp/>
        <stp/>
        <stp>FALSE</stp>
        <stp>T</stp>
        <tr r="S84" s="8"/>
      </tp>
      <tp>
        <v>4583</v>
        <stp/>
        <stp>StudyData</stp>
        <stp>(Vol(TYA?1)when  (LocalYear(TYA?1)=2015 AND LocalMonth(TYA?1)=2 AND LocalDay(TYA?1)=12 AND LocalHour(TYA?1)=13 AND LocalMinute(TYA?1)=10))</stp>
        <stp>Bar</stp>
        <stp/>
        <stp>Close</stp>
        <stp>5</stp>
        <stp>0</stp>
        <stp/>
        <stp/>
        <stp/>
        <stp>FALSE</stp>
        <stp>T</stp>
        <tr r="AB71" s="8"/>
      </tp>
      <tp>
        <v>5277</v>
        <stp/>
        <stp>StudyData</stp>
        <stp>(Vol(TYA?1)when  (LocalYear(TYA?1)=2015 AND LocalMonth(TYA?1)=2 AND LocalDay(TYA?1)=13 AND LocalHour(TYA?1)=12 AND LocalMinute(TYA?1)=10))</stp>
        <stp>Bar</stp>
        <stp/>
        <stp>Close</stp>
        <stp>5</stp>
        <stp>0</stp>
        <stp/>
        <stp/>
        <stp/>
        <stp>FALSE</stp>
        <stp>T</stp>
        <tr r="AA59" s="8"/>
      </tp>
      <tp t="s">
        <v/>
        <stp/>
        <stp>StudyData</stp>
        <stp>(Vol(TYA?2)when  (LocalYear(TYA?2)=2015 AND LocalMonth(TYA?2)=2 AND LocalDay(TYA?2)=26 AND LocalHour(TYA?2)=14 AND LocalMinute(TYA?2)=10))</stp>
        <stp>Bar</stp>
        <stp/>
        <stp>Close</stp>
        <stp>5</stp>
        <stp>0</stp>
        <stp/>
        <stp/>
        <stp/>
        <stp>FALSE</stp>
        <stp>T</stp>
        <tr r="K83" s="8"/>
      </tp>
      <tp>
        <v>5557</v>
        <stp/>
        <stp>StudyData</stp>
        <stp>(Vol(TYA?1)when  (LocalYear(TYA?1)=2015 AND LocalMonth(TYA?1)=2 AND LocalDay(TYA?1)=20 AND LocalHour(TYA?1)=11 AND LocalMinute(TYA?1)=10))</stp>
        <stp>Bar</stp>
        <stp/>
        <stp>Close</stp>
        <stp>5</stp>
        <stp>0</stp>
        <stp/>
        <stp/>
        <stp/>
        <stp>FALSE</stp>
        <stp>T</stp>
        <tr r="V47" s="8"/>
      </tp>
      <tp>
        <v>6291</v>
        <stp/>
        <stp>StudyData</stp>
        <stp>(Vol(TYA?1)when  (LocalYear(TYA?1)=2015 AND LocalMonth(TYA?1)=2 AND LocalDay(TYA?1)=23 AND LocalHour(TYA?1)=12 AND LocalMinute(TYA?1)=10))</stp>
        <stp>Bar</stp>
        <stp/>
        <stp>Close</stp>
        <stp>5</stp>
        <stp>0</stp>
        <stp/>
        <stp/>
        <stp/>
        <stp>FALSE</stp>
        <stp>T</stp>
        <tr r="U59" s="8"/>
      </tp>
      <tp>
        <v>1289</v>
        <stp/>
        <stp>StudyData</stp>
        <stp>(Vol(TYA?1)when  (LocalYear(TYA?1)=2015 AND LocalMonth(TYA?1)=2 AND LocalDay(TYA?1)=24 AND LocalHour(TYA?1)=15 AND LocalMinute(TYA?1)=10))</stp>
        <stp>Bar</stp>
        <stp/>
        <stp>Close</stp>
        <stp>5</stp>
        <stp>0</stp>
        <stp/>
        <stp/>
        <stp/>
        <stp>FALSE</stp>
        <stp>T</stp>
        <tr r="T95" s="8"/>
      </tp>
      <tp>
        <v>1936</v>
        <stp/>
        <stp>StudyData</stp>
        <stp>(Vol(TYA?1)when  (LocalYear(TYA?1)=2015 AND LocalMonth(TYA?1)=2 AND LocalDay(TYA?1)=25 AND LocalHour(TYA?1)=14 AND LocalMinute(TYA?1)=10))</stp>
        <stp>Bar</stp>
        <stp/>
        <stp>Close</stp>
        <stp>5</stp>
        <stp>0</stp>
        <stp/>
        <stp/>
        <stp/>
        <stp>FALSE</stp>
        <stp>T</stp>
        <tr r="S83" s="8"/>
      </tp>
      <tp>
        <v>6996</v>
        <stp/>
        <stp>StudyData</stp>
        <stp>(Vol(TYA?1)when  (LocalYear(TYA?1)=2015 AND LocalMonth(TYA?1)=2 AND LocalDay(TYA?1)=12 AND LocalHour(TYA?1)=13 AND LocalMinute(TYA?1)=45))</stp>
        <stp>Bar</stp>
        <stp/>
        <stp>Close</stp>
        <stp>5</stp>
        <stp>0</stp>
        <stp/>
        <stp/>
        <stp/>
        <stp>FALSE</stp>
        <stp>T</stp>
        <tr r="AB78" s="8"/>
      </tp>
      <tp>
        <v>4789</v>
        <stp/>
        <stp>StudyData</stp>
        <stp>(Vol(TYA?1)when  (LocalYear(TYA?1)=2015 AND LocalMonth(TYA?1)=2 AND LocalDay(TYA?1)=13 AND LocalHour(TYA?1)=12 AND LocalMinute(TYA?1)=45))</stp>
        <stp>Bar</stp>
        <stp/>
        <stp>Close</stp>
        <stp>5</stp>
        <stp>0</stp>
        <stp/>
        <stp/>
        <stp/>
        <stp>FALSE</stp>
        <stp>T</stp>
        <tr r="AA66" s="8"/>
      </tp>
      <tp t="s">
        <v/>
        <stp/>
        <stp>StudyData</stp>
        <stp>(Vol(TYA?2)when  (LocalYear(TYA?2)=2015 AND LocalMonth(TYA?2)=2 AND LocalDay(TYA?2)=26 AND LocalHour(TYA?2)=14 AND LocalMinute(TYA?2)=45))</stp>
        <stp>Bar</stp>
        <stp/>
        <stp>Close</stp>
        <stp>5</stp>
        <stp>0</stp>
        <stp/>
        <stp/>
        <stp/>
        <stp>FALSE</stp>
        <stp>T</stp>
        <tr r="K90" s="8"/>
      </tp>
      <tp>
        <v>17332</v>
        <stp/>
        <stp>StudyData</stp>
        <stp>(Vol(TYA?1)when  (LocalYear(TYA?1)=2015 AND LocalMonth(TYA?1)=2 AND LocalDay(TYA?1)=20 AND LocalHour(TYA?1)=11 AND LocalMinute(TYA?1)=45))</stp>
        <stp>Bar</stp>
        <stp/>
        <stp>Close</stp>
        <stp>5</stp>
        <stp>0</stp>
        <stp/>
        <stp/>
        <stp/>
        <stp>FALSE</stp>
        <stp>T</stp>
        <tr r="V54" s="8"/>
      </tp>
      <tp>
        <v>1853</v>
        <stp/>
        <stp>StudyData</stp>
        <stp>(Vol(TYA?1)when  (LocalYear(TYA?1)=2015 AND LocalMonth(TYA?1)=2 AND LocalDay(TYA?1)=23 AND LocalHour(TYA?1)=12 AND LocalMinute(TYA?1)=45))</stp>
        <stp>Bar</stp>
        <stp/>
        <stp>Close</stp>
        <stp>5</stp>
        <stp>0</stp>
        <stp/>
        <stp/>
        <stp/>
        <stp>FALSE</stp>
        <stp>T</stp>
        <tr r="U66" s="8"/>
      </tp>
      <tp>
        <v>3234</v>
        <stp/>
        <stp>StudyData</stp>
        <stp>(Vol(TYA?1)when  (LocalYear(TYA?1)=2015 AND LocalMonth(TYA?1)=2 AND LocalDay(TYA?1)=25 AND LocalHour(TYA?1)=14 AND LocalMinute(TYA?1)=45))</stp>
        <stp>Bar</stp>
        <stp/>
        <stp>Close</stp>
        <stp>5</stp>
        <stp>0</stp>
        <stp/>
        <stp/>
        <stp/>
        <stp>FALSE</stp>
        <stp>T</stp>
        <tr r="S90" s="8"/>
      </tp>
      <tp>
        <v>4995</v>
        <stp/>
        <stp>StudyData</stp>
        <stp>(Vol(TYA?1)when  (LocalYear(TYA?1)=2015 AND LocalMonth(TYA?1)=2 AND LocalDay(TYA?1)=12 AND LocalHour(TYA?1)=13 AND LocalMinute(TYA?1)=40))</stp>
        <stp>Bar</stp>
        <stp/>
        <stp>Close</stp>
        <stp>5</stp>
        <stp>0</stp>
        <stp/>
        <stp/>
        <stp/>
        <stp>FALSE</stp>
        <stp>T</stp>
        <tr r="AB77" s="8"/>
      </tp>
      <tp>
        <v>3904</v>
        <stp/>
        <stp>StudyData</stp>
        <stp>(Vol(TYA?1)when  (LocalYear(TYA?1)=2015 AND LocalMonth(TYA?1)=2 AND LocalDay(TYA?1)=13 AND LocalHour(TYA?1)=12 AND LocalMinute(TYA?1)=40))</stp>
        <stp>Bar</stp>
        <stp/>
        <stp>Close</stp>
        <stp>5</stp>
        <stp>0</stp>
        <stp/>
        <stp/>
        <stp/>
        <stp>FALSE</stp>
        <stp>T</stp>
        <tr r="AA65" s="8"/>
      </tp>
      <tp t="s">
        <v/>
        <stp/>
        <stp>StudyData</stp>
        <stp>(Vol(TYA?2)when  (LocalYear(TYA?2)=2015 AND LocalMonth(TYA?2)=2 AND LocalDay(TYA?2)=26 AND LocalHour(TYA?2)=14 AND LocalMinute(TYA?2)=40))</stp>
        <stp>Bar</stp>
        <stp/>
        <stp>Close</stp>
        <stp>5</stp>
        <stp>0</stp>
        <stp/>
        <stp/>
        <stp/>
        <stp>FALSE</stp>
        <stp>T</stp>
        <tr r="K89" s="8"/>
      </tp>
      <tp>
        <v>39279</v>
        <stp/>
        <stp>StudyData</stp>
        <stp>(Vol(TYA?1)when  (LocalYear(TYA?1)=2015 AND LocalMonth(TYA?1)=2 AND LocalDay(TYA?1)=20 AND LocalHour(TYA?1)=11 AND LocalMinute(TYA?1)=40))</stp>
        <stp>Bar</stp>
        <stp/>
        <stp>Close</stp>
        <stp>5</stp>
        <stp>0</stp>
        <stp/>
        <stp/>
        <stp/>
        <stp>FALSE</stp>
        <stp>T</stp>
        <tr r="V53" s="8"/>
      </tp>
      <tp>
        <v>3465</v>
        <stp/>
        <stp>StudyData</stp>
        <stp>(Vol(TYA?1)when  (LocalYear(TYA?1)=2015 AND LocalMonth(TYA?1)=2 AND LocalDay(TYA?1)=23 AND LocalHour(TYA?1)=12 AND LocalMinute(TYA?1)=40))</stp>
        <stp>Bar</stp>
        <stp/>
        <stp>Close</stp>
        <stp>5</stp>
        <stp>0</stp>
        <stp/>
        <stp/>
        <stp/>
        <stp>FALSE</stp>
        <stp>T</stp>
        <tr r="U65" s="8"/>
      </tp>
      <tp>
        <v>4231</v>
        <stp/>
        <stp>StudyData</stp>
        <stp>(Vol(TYA?1)when  (LocalYear(TYA?1)=2015 AND LocalMonth(TYA?1)=2 AND LocalDay(TYA?1)=25 AND LocalHour(TYA?1)=14 AND LocalMinute(TYA?1)=40))</stp>
        <stp>Bar</stp>
        <stp/>
        <stp>Close</stp>
        <stp>5</stp>
        <stp>0</stp>
        <stp/>
        <stp/>
        <stp/>
        <stp>FALSE</stp>
        <stp>T</stp>
        <tr r="S89" s="8"/>
      </tp>
      <tp>
        <v>12058</v>
        <stp/>
        <stp>StudyData</stp>
        <stp>(Vol(TYA?1)when  (LocalYear(TYA?1)=2015 AND LocalMonth(TYA?1)=2 AND LocalDay(TYA?1)=12 AND LocalHour(TYA?1)=13 AND LocalMinute(TYA?1)=55))</stp>
        <stp>Bar</stp>
        <stp/>
        <stp>Close</stp>
        <stp>5</stp>
        <stp>0</stp>
        <stp/>
        <stp/>
        <stp/>
        <stp>FALSE</stp>
        <stp>T</stp>
        <tr r="AB80" s="8"/>
      </tp>
      <tp>
        <v>1531</v>
        <stp/>
        <stp>StudyData</stp>
        <stp>(Vol(TYA?1)when  (LocalYear(TYA?1)=2015 AND LocalMonth(TYA?1)=2 AND LocalDay(TYA?1)=13 AND LocalHour(TYA?1)=12 AND LocalMinute(TYA?1)=55))</stp>
        <stp>Bar</stp>
        <stp/>
        <stp>Close</stp>
        <stp>5</stp>
        <stp>0</stp>
        <stp/>
        <stp/>
        <stp/>
        <stp>FALSE</stp>
        <stp>T</stp>
        <tr r="AA68" s="8"/>
      </tp>
      <tp t="s">
        <v/>
        <stp/>
        <stp>StudyData</stp>
        <stp>(Vol(TYA?2)when  (LocalYear(TYA?2)=2015 AND LocalMonth(TYA?2)=2 AND LocalDay(TYA?2)=26 AND LocalHour(TYA?2)=14 AND LocalMinute(TYA?2)=55))</stp>
        <stp>Bar</stp>
        <stp/>
        <stp>Close</stp>
        <stp>5</stp>
        <stp>0</stp>
        <stp/>
        <stp/>
        <stp/>
        <stp>FALSE</stp>
        <stp>T</stp>
        <tr r="K92" s="8"/>
      </tp>
      <tp>
        <v>7496</v>
        <stp/>
        <stp>StudyData</stp>
        <stp>(Vol(TYA?1)when  (LocalYear(TYA?1)=2015 AND LocalMonth(TYA?1)=2 AND LocalDay(TYA?1)=20 AND LocalHour(TYA?1)=11 AND LocalMinute(TYA?1)=55))</stp>
        <stp>Bar</stp>
        <stp/>
        <stp>Close</stp>
        <stp>5</stp>
        <stp>0</stp>
        <stp/>
        <stp/>
        <stp/>
        <stp>FALSE</stp>
        <stp>T</stp>
        <tr r="V56" s="8"/>
      </tp>
      <tp>
        <v>3426</v>
        <stp/>
        <stp>StudyData</stp>
        <stp>(Vol(TYA?1)when  (LocalYear(TYA?1)=2015 AND LocalMonth(TYA?1)=2 AND LocalDay(TYA?1)=23 AND LocalHour(TYA?1)=12 AND LocalMinute(TYA?1)=55))</stp>
        <stp>Bar</stp>
        <stp/>
        <stp>Close</stp>
        <stp>5</stp>
        <stp>0</stp>
        <stp/>
        <stp/>
        <stp/>
        <stp>FALSE</stp>
        <stp>T</stp>
        <tr r="U68" s="8"/>
      </tp>
      <tp>
        <v>5439</v>
        <stp/>
        <stp>StudyData</stp>
        <stp>(Vol(TYA?1)when  (LocalYear(TYA?1)=2015 AND LocalMonth(TYA?1)=2 AND LocalDay(TYA?1)=25 AND LocalHour(TYA?1)=14 AND LocalMinute(TYA?1)=55))</stp>
        <stp>Bar</stp>
        <stp/>
        <stp>Close</stp>
        <stp>5</stp>
        <stp>0</stp>
        <stp/>
        <stp/>
        <stp/>
        <stp>FALSE</stp>
        <stp>T</stp>
        <tr r="S92" s="8"/>
      </tp>
      <tp>
        <v>6052</v>
        <stp/>
        <stp>StudyData</stp>
        <stp>(Vol(TYA?1)when  (LocalYear(TYA?1)=2015 AND LocalMonth(TYA?1)=2 AND LocalDay(TYA?1)=12 AND LocalHour(TYA?1)=13 AND LocalMinute(TYA?1)=50))</stp>
        <stp>Bar</stp>
        <stp/>
        <stp>Close</stp>
        <stp>5</stp>
        <stp>0</stp>
        <stp/>
        <stp/>
        <stp/>
        <stp>FALSE</stp>
        <stp>T</stp>
        <tr r="AB79" s="8"/>
      </tp>
      <tp>
        <v>1704</v>
        <stp/>
        <stp>StudyData</stp>
        <stp>(Vol(TYA?1)when  (LocalYear(TYA?1)=2015 AND LocalMonth(TYA?1)=2 AND LocalDay(TYA?1)=13 AND LocalHour(TYA?1)=12 AND LocalMinute(TYA?1)=50))</stp>
        <stp>Bar</stp>
        <stp/>
        <stp>Close</stp>
        <stp>5</stp>
        <stp>0</stp>
        <stp/>
        <stp/>
        <stp/>
        <stp>FALSE</stp>
        <stp>T</stp>
        <tr r="AA67" s="8"/>
      </tp>
      <tp t="s">
        <v/>
        <stp/>
        <stp>StudyData</stp>
        <stp>(Vol(TYA?2)when  (LocalYear(TYA?2)=2015 AND LocalMonth(TYA?2)=2 AND LocalDay(TYA?2)=26 AND LocalHour(TYA?2)=14 AND LocalMinute(TYA?2)=50))</stp>
        <stp>Bar</stp>
        <stp/>
        <stp>Close</stp>
        <stp>5</stp>
        <stp>0</stp>
        <stp/>
        <stp/>
        <stp/>
        <stp>FALSE</stp>
        <stp>T</stp>
        <tr r="K91" s="8"/>
      </tp>
      <tp>
        <v>3504</v>
        <stp/>
        <stp>StudyData</stp>
        <stp>(Vol(TYA?1)when  (LocalYear(TYA?1)=2015 AND LocalMonth(TYA?1)=2 AND LocalDay(TYA?1)=20 AND LocalHour(TYA?1)=11 AND LocalMinute(TYA?1)=50))</stp>
        <stp>Bar</stp>
        <stp/>
        <stp>Close</stp>
        <stp>5</stp>
        <stp>0</stp>
        <stp/>
        <stp/>
        <stp/>
        <stp>FALSE</stp>
        <stp>T</stp>
        <tr r="V55" s="8"/>
      </tp>
      <tp>
        <v>2420</v>
        <stp/>
        <stp>StudyData</stp>
        <stp>(Vol(TYA?1)when  (LocalYear(TYA?1)=2015 AND LocalMonth(TYA?1)=2 AND LocalDay(TYA?1)=23 AND LocalHour(TYA?1)=12 AND LocalMinute(TYA?1)=50))</stp>
        <stp>Bar</stp>
        <stp/>
        <stp>Close</stp>
        <stp>5</stp>
        <stp>0</stp>
        <stp/>
        <stp/>
        <stp/>
        <stp>FALSE</stp>
        <stp>T</stp>
        <tr r="U67" s="8"/>
      </tp>
      <tp>
        <v>1899</v>
        <stp/>
        <stp>StudyData</stp>
        <stp>(Vol(TYA?1)when  (LocalYear(TYA?1)=2015 AND LocalMonth(TYA?1)=2 AND LocalDay(TYA?1)=25 AND LocalHour(TYA?1)=14 AND LocalMinute(TYA?1)=50))</stp>
        <stp>Bar</stp>
        <stp/>
        <stp>Close</stp>
        <stp>5</stp>
        <stp>0</stp>
        <stp/>
        <stp/>
        <stp/>
        <stp>FALSE</stp>
        <stp>T</stp>
        <tr r="S91" s="8"/>
      </tp>
      <tp>
        <v>963</v>
        <stp/>
        <stp>StudyData</stp>
        <stp>(Vol(GCE?1)when  (LocalYear(GCE?1)=2015 AND LocalMonth(GCE?1)=2 AND LocalDay(GCE?1)=18 AND LocalHour(GCE?1)=10 AND LocalMinute(GCE?1)=40))</stp>
        <stp>Bar</stp>
        <stp/>
        <stp>Close</stp>
        <stp>5</stp>
        <stp>0</stp>
        <stp/>
        <stp/>
        <stp/>
        <stp>FALSE</stp>
        <stp>T</stp>
        <tr r="X41" s="6"/>
      </tp>
      <tp>
        <v>150</v>
        <stp/>
        <stp>StudyData</stp>
        <stp>(Vol(GCE?1)when  (LocalYear(GCE?1)=2015 AND LocalMonth(GCE?1)=2 AND LocalDay(GCE?1)=19 AND LocalHour(GCE?1)=11 AND LocalMinute(GCE?1)=40))</stp>
        <stp>Bar</stp>
        <stp/>
        <stp>Close</stp>
        <stp>5</stp>
        <stp>0</stp>
        <stp/>
        <stp/>
        <stp/>
        <stp>FALSE</stp>
        <stp>T</stp>
        <tr r="W53" s="6"/>
      </tp>
      <tp>
        <v>579</v>
        <stp/>
        <stp>StudyData</stp>
        <stp>(Vol(GCE?1)when  (LocalYear(GCE?1)=2015 AND LocalMonth(GCE?1)=2 AND LocalDay(GCE?1)=18 AND LocalHour(GCE?1)=10 AND LocalMinute(GCE?1)=45))</stp>
        <stp>Bar</stp>
        <stp/>
        <stp>Close</stp>
        <stp>5</stp>
        <stp>0</stp>
        <stp/>
        <stp/>
        <stp/>
        <stp>FALSE</stp>
        <stp>T</stp>
        <tr r="X42" s="6"/>
      </tp>
      <tp>
        <v>229</v>
        <stp/>
        <stp>StudyData</stp>
        <stp>(Vol(GCE?1)when  (LocalYear(GCE?1)=2015 AND LocalMonth(GCE?1)=2 AND LocalDay(GCE?1)=19 AND LocalHour(GCE?1)=11 AND LocalMinute(GCE?1)=45))</stp>
        <stp>Bar</stp>
        <stp/>
        <stp>Close</stp>
        <stp>5</stp>
        <stp>0</stp>
        <stp/>
        <stp/>
        <stp/>
        <stp>FALSE</stp>
        <stp>T</stp>
        <tr r="W54" s="6"/>
      </tp>
      <tp>
        <v>501</v>
        <stp/>
        <stp>StudyData</stp>
        <stp>(Vol(GCE?1)when  (LocalYear(GCE?1)=2015 AND LocalMonth(GCE?1)=2 AND LocalDay(GCE?1)=18 AND LocalHour(GCE?1)=10 AND LocalMinute(GCE?1)=50))</stp>
        <stp>Bar</stp>
        <stp/>
        <stp>Close</stp>
        <stp>5</stp>
        <stp>0</stp>
        <stp/>
        <stp/>
        <stp/>
        <stp>FALSE</stp>
        <stp>T</stp>
        <tr r="X43" s="6"/>
      </tp>
      <tp>
        <v>321</v>
        <stp/>
        <stp>StudyData</stp>
        <stp>(Vol(GCE?1)when  (LocalYear(GCE?1)=2015 AND LocalMonth(GCE?1)=2 AND LocalDay(GCE?1)=19 AND LocalHour(GCE?1)=11 AND LocalMinute(GCE?1)=50))</stp>
        <stp>Bar</stp>
        <stp/>
        <stp>Close</stp>
        <stp>5</stp>
        <stp>0</stp>
        <stp/>
        <stp/>
        <stp/>
        <stp>FALSE</stp>
        <stp>T</stp>
        <tr r="W55" s="6"/>
      </tp>
      <tp>
        <v>290</v>
        <stp/>
        <stp>StudyData</stp>
        <stp>(Vol(GCE?1)when  (LocalYear(GCE?1)=2015 AND LocalMonth(GCE?1)=2 AND LocalDay(GCE?1)=18 AND LocalHour(GCE?1)=10 AND LocalMinute(GCE?1)=55))</stp>
        <stp>Bar</stp>
        <stp/>
        <stp>Close</stp>
        <stp>5</stp>
        <stp>0</stp>
        <stp/>
        <stp/>
        <stp/>
        <stp>FALSE</stp>
        <stp>T</stp>
        <tr r="X44" s="6"/>
      </tp>
      <tp>
        <v>478</v>
        <stp/>
        <stp>StudyData</stp>
        <stp>(Vol(GCE?1)when  (LocalYear(GCE?1)=2015 AND LocalMonth(GCE?1)=2 AND LocalDay(GCE?1)=19 AND LocalHour(GCE?1)=11 AND LocalMinute(GCE?1)=55))</stp>
        <stp>Bar</stp>
        <stp/>
        <stp>Close</stp>
        <stp>5</stp>
        <stp>0</stp>
        <stp/>
        <stp/>
        <stp/>
        <stp>FALSE</stp>
        <stp>T</stp>
        <tr r="W56" s="6"/>
      </tp>
      <tp>
        <v>4099</v>
        <stp/>
        <stp>StudyData</stp>
        <stp>(Vol(GCE?1)when  (LocalYear(GCE?1)=2015 AND LocalMonth(GCE?1)=2 AND LocalDay(GCE?1)=18 AND LocalHour(GCE?1)=10 AND LocalMinute(GCE?1)=00))</stp>
        <stp>Bar</stp>
        <stp/>
        <stp>Close</stp>
        <stp>5</stp>
        <stp>0</stp>
        <stp/>
        <stp/>
        <stp/>
        <stp>FALSE</stp>
        <stp>T</stp>
        <tr r="X33" s="6"/>
      </tp>
      <tp>
        <v>452</v>
        <stp/>
        <stp>StudyData</stp>
        <stp>(Vol(GCE?1)when  (LocalYear(GCE?1)=2015 AND LocalMonth(GCE?1)=2 AND LocalDay(GCE?1)=19 AND LocalHour(GCE?1)=11 AND LocalMinute(GCE?1)=00))</stp>
        <stp>Bar</stp>
        <stp/>
        <stp>Close</stp>
        <stp>5</stp>
        <stp>0</stp>
        <stp/>
        <stp/>
        <stp/>
        <stp>FALSE</stp>
        <stp>T</stp>
        <tr r="W45" s="6"/>
      </tp>
      <tp>
        <v>5043</v>
        <stp/>
        <stp>StudyData</stp>
        <stp>(Vol(GCE?1)when  (LocalYear(GCE?1)=2015 AND LocalMonth(GCE?1)=2 AND LocalDay(GCE?1)=18 AND LocalHour(GCE?1)=10 AND LocalMinute(GCE?1)=05))</stp>
        <stp>Bar</stp>
        <stp/>
        <stp>Close</stp>
        <stp>5</stp>
        <stp>0</stp>
        <stp/>
        <stp/>
        <stp/>
        <stp>FALSE</stp>
        <stp>T</stp>
        <tr r="X34" s="6"/>
      </tp>
      <tp>
        <v>328</v>
        <stp/>
        <stp>StudyData</stp>
        <stp>(Vol(GCE?1)when  (LocalYear(GCE?1)=2015 AND LocalMonth(GCE?1)=2 AND LocalDay(GCE?1)=19 AND LocalHour(GCE?1)=11 AND LocalMinute(GCE?1)=05))</stp>
        <stp>Bar</stp>
        <stp/>
        <stp>Close</stp>
        <stp>5</stp>
        <stp>0</stp>
        <stp/>
        <stp/>
        <stp/>
        <stp>FALSE</stp>
        <stp>T</stp>
        <tr r="W46" s="6"/>
      </tp>
      <tp>
        <v>2044</v>
        <stp/>
        <stp>StudyData</stp>
        <stp>(Vol(GCE?1)when  (LocalYear(GCE?1)=2015 AND LocalMonth(GCE?1)=2 AND LocalDay(GCE?1)=18 AND LocalHour(GCE?1)=10 AND LocalMinute(GCE?1)=10))</stp>
        <stp>Bar</stp>
        <stp/>
        <stp>Close</stp>
        <stp>5</stp>
        <stp>0</stp>
        <stp/>
        <stp/>
        <stp/>
        <stp>FALSE</stp>
        <stp>T</stp>
        <tr r="X35" s="6"/>
      </tp>
      <tp>
        <v>294</v>
        <stp/>
        <stp>StudyData</stp>
        <stp>(Vol(GCE?1)when  (LocalYear(GCE?1)=2015 AND LocalMonth(GCE?1)=2 AND LocalDay(GCE?1)=19 AND LocalHour(GCE?1)=11 AND LocalMinute(GCE?1)=10))</stp>
        <stp>Bar</stp>
        <stp/>
        <stp>Close</stp>
        <stp>5</stp>
        <stp>0</stp>
        <stp/>
        <stp/>
        <stp/>
        <stp>FALSE</stp>
        <stp>T</stp>
        <tr r="W47" s="6"/>
      </tp>
      <tp>
        <v>2355</v>
        <stp/>
        <stp>StudyData</stp>
        <stp>(Vol(GCE?1)when  (LocalYear(GCE?1)=2015 AND LocalMonth(GCE?1)=2 AND LocalDay(GCE?1)=18 AND LocalHour(GCE?1)=10 AND LocalMinute(GCE?1)=15))</stp>
        <stp>Bar</stp>
        <stp/>
        <stp>Close</stp>
        <stp>5</stp>
        <stp>0</stp>
        <stp/>
        <stp/>
        <stp/>
        <stp>FALSE</stp>
        <stp>T</stp>
        <tr r="X36" s="6"/>
      </tp>
      <tp>
        <v>653</v>
        <stp/>
        <stp>StudyData</stp>
        <stp>(Vol(GCE?1)when  (LocalYear(GCE?1)=2015 AND LocalMonth(GCE?1)=2 AND LocalDay(GCE?1)=19 AND LocalHour(GCE?1)=11 AND LocalMinute(GCE?1)=15))</stp>
        <stp>Bar</stp>
        <stp/>
        <stp>Close</stp>
        <stp>5</stp>
        <stp>0</stp>
        <stp/>
        <stp/>
        <stp/>
        <stp>FALSE</stp>
        <stp>T</stp>
        <tr r="W48" s="6"/>
      </tp>
      <tp>
        <v>2387</v>
        <stp/>
        <stp>StudyData</stp>
        <stp>(Vol(GCE?1)when  (LocalYear(GCE?1)=2015 AND LocalMonth(GCE?1)=2 AND LocalDay(GCE?1)=18 AND LocalHour(GCE?1)=10 AND LocalMinute(GCE?1)=20))</stp>
        <stp>Bar</stp>
        <stp/>
        <stp>Close</stp>
        <stp>5</stp>
        <stp>0</stp>
        <stp/>
        <stp/>
        <stp/>
        <stp>FALSE</stp>
        <stp>T</stp>
        <tr r="X37" s="6"/>
      </tp>
      <tp>
        <v>245</v>
        <stp/>
        <stp>StudyData</stp>
        <stp>(Vol(GCE?1)when  (LocalYear(GCE?1)=2015 AND LocalMonth(GCE?1)=2 AND LocalDay(GCE?1)=19 AND LocalHour(GCE?1)=11 AND LocalMinute(GCE?1)=20))</stp>
        <stp>Bar</stp>
        <stp/>
        <stp>Close</stp>
        <stp>5</stp>
        <stp>0</stp>
        <stp/>
        <stp/>
        <stp/>
        <stp>FALSE</stp>
        <stp>T</stp>
        <tr r="W49" s="6"/>
      </tp>
      <tp>
        <v>2065</v>
        <stp/>
        <stp>StudyData</stp>
        <stp>(Vol(GCE?1)when  (LocalYear(GCE?1)=2015 AND LocalMonth(GCE?1)=2 AND LocalDay(GCE?1)=18 AND LocalHour(GCE?1)=10 AND LocalMinute(GCE?1)=25))</stp>
        <stp>Bar</stp>
        <stp/>
        <stp>Close</stp>
        <stp>5</stp>
        <stp>0</stp>
        <stp/>
        <stp/>
        <stp/>
        <stp>FALSE</stp>
        <stp>T</stp>
        <tr r="X38" s="6"/>
      </tp>
      <tp>
        <v>722</v>
        <stp/>
        <stp>StudyData</stp>
        <stp>(Vol(GCE?1)when  (LocalYear(GCE?1)=2015 AND LocalMonth(GCE?1)=2 AND LocalDay(GCE?1)=19 AND LocalHour(GCE?1)=11 AND LocalMinute(GCE?1)=25))</stp>
        <stp>Bar</stp>
        <stp/>
        <stp>Close</stp>
        <stp>5</stp>
        <stp>0</stp>
        <stp/>
        <stp/>
        <stp/>
        <stp>FALSE</stp>
        <stp>T</stp>
        <tr r="W50" s="6"/>
      </tp>
      <tp>
        <v>1196</v>
        <stp/>
        <stp>StudyData</stp>
        <stp>(Vol(GCE?1)when  (LocalYear(GCE?1)=2015 AND LocalMonth(GCE?1)=2 AND LocalDay(GCE?1)=18 AND LocalHour(GCE?1)=10 AND LocalMinute(GCE?1)=30))</stp>
        <stp>Bar</stp>
        <stp/>
        <stp>Close</stp>
        <stp>5</stp>
        <stp>0</stp>
        <stp/>
        <stp/>
        <stp/>
        <stp>FALSE</stp>
        <stp>T</stp>
        <tr r="X39" s="6"/>
      </tp>
      <tp>
        <v>587</v>
        <stp/>
        <stp>StudyData</stp>
        <stp>(Vol(GCE?1)when  (LocalYear(GCE?1)=2015 AND LocalMonth(GCE?1)=2 AND LocalDay(GCE?1)=19 AND LocalHour(GCE?1)=11 AND LocalMinute(GCE?1)=30))</stp>
        <stp>Bar</stp>
        <stp/>
        <stp>Close</stp>
        <stp>5</stp>
        <stp>0</stp>
        <stp/>
        <stp/>
        <stp/>
        <stp>FALSE</stp>
        <stp>T</stp>
        <tr r="W51" s="6"/>
      </tp>
      <tp>
        <v>1011</v>
        <stp/>
        <stp>StudyData</stp>
        <stp>(Vol(GCE?1)when  (LocalYear(GCE?1)=2015 AND LocalMonth(GCE?1)=2 AND LocalDay(GCE?1)=18 AND LocalHour(GCE?1)=10 AND LocalMinute(GCE?1)=35))</stp>
        <stp>Bar</stp>
        <stp/>
        <stp>Close</stp>
        <stp>5</stp>
        <stp>0</stp>
        <stp/>
        <stp/>
        <stp/>
        <stp>FALSE</stp>
        <stp>T</stp>
        <tr r="X40" s="6"/>
      </tp>
      <tp>
        <v>760</v>
        <stp/>
        <stp>StudyData</stp>
        <stp>(Vol(GCE?1)when  (LocalYear(GCE?1)=2015 AND LocalMonth(GCE?1)=2 AND LocalDay(GCE?1)=19 AND LocalHour(GCE?1)=11 AND LocalMinute(GCE?1)=35))</stp>
        <stp>Bar</stp>
        <stp/>
        <stp>Close</stp>
        <stp>5</stp>
        <stp>0</stp>
        <stp/>
        <stp/>
        <stp/>
        <stp>FALSE</stp>
        <stp>T</stp>
        <tr r="W52" s="6"/>
      </tp>
      <tp>
        <v>18.377068680000001</v>
        <stp/>
        <stp>StudyData</stp>
        <stp>Correlation(EU6,TYA,Period:=12,InputChoice1:=Close,InputChoice2:=Close)</stp>
        <stp>FG</stp>
        <stp/>
        <stp>Close</stp>
        <stp>15</stp>
        <stp>0</stp>
        <stp>all</stp>
        <stp/>
        <stp/>
        <stp>True</stp>
        <stp>T</stp>
        <tr r="O4" s="2"/>
      </tp>
      <tp>
        <v>128.171875</v>
        <stp/>
        <stp>StudyData</stp>
        <stp>SUBMINUTE(TYA,45,Regular)</stp>
        <stp>Bar</stp>
        <stp/>
        <stp>Low</stp>
        <stp/>
        <stp>-31</stp>
        <stp>all</stp>
        <stp/>
        <stp/>
        <stp/>
        <stp>T</stp>
        <tr r="AV36" s="1"/>
        <tr r="AV36" s="1"/>
      </tp>
      <tp>
        <v>128.15625</v>
        <stp/>
        <stp>StudyData</stp>
        <stp>SUBMINUTE(TYA,45,Regular)</stp>
        <stp>Bar</stp>
        <stp/>
        <stp>Low</stp>
        <stp/>
        <stp>-30</stp>
        <stp>all</stp>
        <stp/>
        <stp/>
        <stp/>
        <stp>T</stp>
        <tr r="AV35" s="1"/>
        <tr r="AV35" s="1"/>
      </tp>
      <tp>
        <v>128.203125</v>
        <stp/>
        <stp>StudyData</stp>
        <stp>SUBMINUTE(TYA,45,Regular)</stp>
        <stp>Bar</stp>
        <stp/>
        <stp>Low</stp>
        <stp/>
        <stp>-33</stp>
        <stp>all</stp>
        <stp/>
        <stp/>
        <stp/>
        <stp>T</stp>
        <tr r="AV38" s="1"/>
        <tr r="AV38" s="1"/>
      </tp>
      <tp>
        <v>128.171875</v>
        <stp/>
        <stp>StudyData</stp>
        <stp>SUBMINUTE(TYA,45,Regular)</stp>
        <stp>Bar</stp>
        <stp/>
        <stp>Low</stp>
        <stp/>
        <stp>-32</stp>
        <stp>all</stp>
        <stp/>
        <stp/>
        <stp/>
        <stp>T</stp>
        <tr r="AV37" s="1"/>
        <tr r="AV37" s="1"/>
      </tp>
      <tp>
        <v>128.171875</v>
        <stp/>
        <stp>StudyData</stp>
        <stp>SUBMINUTE(TYA,45,Regular)</stp>
        <stp>Bar</stp>
        <stp/>
        <stp>Low</stp>
        <stp/>
        <stp>-35</stp>
        <stp>all</stp>
        <stp/>
        <stp/>
        <stp/>
        <stp>T</stp>
        <tr r="AV40" s="1"/>
        <tr r="AV40" s="1"/>
      </tp>
      <tp>
        <v>128.1875</v>
        <stp/>
        <stp>StudyData</stp>
        <stp>SUBMINUTE(TYA,45,Regular)</stp>
        <stp>Bar</stp>
        <stp/>
        <stp>Low</stp>
        <stp/>
        <stp>-34</stp>
        <stp>all</stp>
        <stp/>
        <stp/>
        <stp/>
        <stp>T</stp>
        <tr r="AV39" s="1"/>
        <tr r="AV39" s="1"/>
      </tp>
      <tp>
        <v>128.171875</v>
        <stp/>
        <stp>StudyData</stp>
        <stp>SUBMINUTE(TYA,45,Regular)</stp>
        <stp>Bar</stp>
        <stp/>
        <stp>Low</stp>
        <stp/>
        <stp>-37</stp>
        <stp>all</stp>
        <stp/>
        <stp/>
        <stp/>
        <stp>T</stp>
        <tr r="AV42" s="1"/>
        <tr r="AV42" s="1"/>
      </tp>
      <tp>
        <v>128.171875</v>
        <stp/>
        <stp>StudyData</stp>
        <stp>SUBMINUTE(TYA,45,Regular)</stp>
        <stp>Bar</stp>
        <stp/>
        <stp>Low</stp>
        <stp/>
        <stp>-36</stp>
        <stp>all</stp>
        <stp/>
        <stp/>
        <stp/>
        <stp>T</stp>
        <tr r="AV41" s="1"/>
        <tr r="AV41" s="1"/>
      </tp>
      <tp>
        <v>128.140625</v>
        <stp/>
        <stp>StudyData</stp>
        <stp>SUBMINUTE(TYA,45,Regular)</stp>
        <stp>Bar</stp>
        <stp/>
        <stp>Low</stp>
        <stp/>
        <stp>-39</stp>
        <stp>all</stp>
        <stp/>
        <stp/>
        <stp/>
        <stp>T</stp>
        <tr r="AV44" s="1"/>
        <tr r="AV44" s="1"/>
      </tp>
      <tp>
        <v>3984</v>
        <stp/>
        <stp>StudyData</stp>
        <stp>(Vol(TYA?1)when  (LocalYear(TYA?1)=2015 AND LocalMonth(TYA?1)=2 AND LocalDay(TYA?1)=12 AND LocalHour(TYA?1)=10 AND LocalMinute(TYA?1)=25))</stp>
        <stp>Bar</stp>
        <stp/>
        <stp>Close</stp>
        <stp>5</stp>
        <stp>0</stp>
        <stp/>
        <stp/>
        <stp/>
        <stp>FALSE</stp>
        <stp>T</stp>
        <tr r="AB38" s="8"/>
      </tp>
      <tp>
        <v>6550</v>
        <stp/>
        <stp>StudyData</stp>
        <stp>(Vol(TYA?1)when  (LocalYear(TYA?1)=2015 AND LocalMonth(TYA?1)=2 AND LocalDay(TYA?1)=13 AND LocalHour(TYA?1)=11 AND LocalMinute(TYA?1)=25))</stp>
        <stp>Bar</stp>
        <stp/>
        <stp>Close</stp>
        <stp>5</stp>
        <stp>0</stp>
        <stp/>
        <stp/>
        <stp/>
        <stp>FALSE</stp>
        <stp>T</stp>
        <tr r="AA50" s="8"/>
      </tp>
      <tp t="s">
        <v/>
        <stp/>
        <stp>StudyData</stp>
        <stp>(Vol(TYA?1)when  (LocalYear(TYA?1)=2015 AND LocalMonth(TYA?1)=2 AND LocalDay(TYA?1)=16 AND LocalHour(TYA?1)=14 AND LocalMinute(TYA?1)=25))</stp>
        <stp>Bar</stp>
        <stp/>
        <stp>Close</stp>
        <stp>5</stp>
        <stp>0</stp>
        <stp/>
        <stp/>
        <stp/>
        <stp>FALSE</stp>
        <stp>T</stp>
        <tr r="Z86" s="8"/>
      </tp>
      <tp>
        <v>2277</v>
        <stp/>
        <stp>StudyData</stp>
        <stp>(Vol(TYA?1)when  (LocalYear(TYA?1)=2015 AND LocalMonth(TYA?1)=2 AND LocalDay(TYA?1)=17 AND LocalHour(TYA?1)=15 AND LocalMinute(TYA?1)=25))</stp>
        <stp>Bar</stp>
        <stp/>
        <stp>Close</stp>
        <stp>5</stp>
        <stp>0</stp>
        <stp/>
        <stp/>
        <stp/>
        <stp>FALSE</stp>
        <stp>T</stp>
        <tr r="Y98" s="8"/>
      </tp>
      <tp>
        <v>14670</v>
        <stp/>
        <stp>StudyData</stp>
        <stp>(Vol(TYA?1)when  (LocalYear(TYA?1)=2015 AND LocalMonth(TYA?1)=2 AND LocalDay(TYA?1)=20 AND LocalHour(TYA?1)=12 AND LocalMinute(TYA?1)=25))</stp>
        <stp>Bar</stp>
        <stp/>
        <stp>Close</stp>
        <stp>5</stp>
        <stp>0</stp>
        <stp/>
        <stp/>
        <stp/>
        <stp>FALSE</stp>
        <stp>T</stp>
        <tr r="V62" s="8"/>
      </tp>
      <tp>
        <v>4488</v>
        <stp/>
        <stp>StudyData</stp>
        <stp>(Vol(TYA?1)when  (LocalYear(TYA?1)=2015 AND LocalMonth(TYA?1)=2 AND LocalDay(TYA?1)=23 AND LocalHour(TYA?1)=11 AND LocalMinute(TYA?1)=25))</stp>
        <stp>Bar</stp>
        <stp/>
        <stp>Close</stp>
        <stp>5</stp>
        <stp>0</stp>
        <stp/>
        <stp/>
        <stp/>
        <stp>FALSE</stp>
        <stp>T</stp>
        <tr r="U50" s="8"/>
      </tp>
      <tp>
        <v>6096</v>
        <stp/>
        <stp>StudyData</stp>
        <stp>(Vol(TYA?1)when  (LocalYear(TYA?1)=2015 AND LocalMonth(TYA?1)=2 AND LocalDay(TYA?1)=12 AND LocalHour(TYA?1)=10 AND LocalMinute(TYA?1)=20))</stp>
        <stp>Bar</stp>
        <stp/>
        <stp>Close</stp>
        <stp>5</stp>
        <stp>0</stp>
        <stp/>
        <stp/>
        <stp/>
        <stp>FALSE</stp>
        <stp>T</stp>
        <tr r="AB37" s="8"/>
      </tp>
      <tp>
        <v>886</v>
        <stp/>
        <stp>StudyData</stp>
        <stp>(Vol(TYA?1)when  (LocalYear(TYA?1)=2015 AND LocalMonth(TYA?1)=2 AND LocalDay(TYA?1)=13 AND LocalHour(TYA?1)=11 AND LocalMinute(TYA?1)=20))</stp>
        <stp>Bar</stp>
        <stp/>
        <stp>Close</stp>
        <stp>5</stp>
        <stp>0</stp>
        <stp/>
        <stp/>
        <stp/>
        <stp>FALSE</stp>
        <stp>T</stp>
        <tr r="AA49" s="8"/>
      </tp>
      <tp t="s">
        <v/>
        <stp/>
        <stp>StudyData</stp>
        <stp>(Vol(TYA?1)when  (LocalYear(TYA?1)=2015 AND LocalMonth(TYA?1)=2 AND LocalDay(TYA?1)=16 AND LocalHour(TYA?1)=14 AND LocalMinute(TYA?1)=20))</stp>
        <stp>Bar</stp>
        <stp/>
        <stp>Close</stp>
        <stp>5</stp>
        <stp>0</stp>
        <stp/>
        <stp/>
        <stp/>
        <stp>FALSE</stp>
        <stp>T</stp>
        <tr r="Z85" s="8"/>
      </tp>
      <tp>
        <v>1902</v>
        <stp/>
        <stp>StudyData</stp>
        <stp>(Vol(TYA?1)when  (LocalYear(TYA?1)=2015 AND LocalMonth(TYA?1)=2 AND LocalDay(TYA?1)=17 AND LocalHour(TYA?1)=15 AND LocalMinute(TYA?1)=20))</stp>
        <stp>Bar</stp>
        <stp/>
        <stp>Close</stp>
        <stp>5</stp>
        <stp>0</stp>
        <stp/>
        <stp/>
        <stp/>
        <stp>FALSE</stp>
        <stp>T</stp>
        <tr r="Y97" s="8"/>
      </tp>
      <tp>
        <v>7534</v>
        <stp/>
        <stp>StudyData</stp>
        <stp>(Vol(TYA?1)when  (LocalYear(TYA?1)=2015 AND LocalMonth(TYA?1)=2 AND LocalDay(TYA?1)=20 AND LocalHour(TYA?1)=12 AND LocalMinute(TYA?1)=20))</stp>
        <stp>Bar</stp>
        <stp/>
        <stp>Close</stp>
        <stp>5</stp>
        <stp>0</stp>
        <stp/>
        <stp/>
        <stp/>
        <stp>FALSE</stp>
        <stp>T</stp>
        <tr r="V61" s="8"/>
      </tp>
      <tp>
        <v>3511</v>
        <stp/>
        <stp>StudyData</stp>
        <stp>(Vol(TYA?1)when  (LocalYear(TYA?1)=2015 AND LocalMonth(TYA?1)=2 AND LocalDay(TYA?1)=23 AND LocalHour(TYA?1)=11 AND LocalMinute(TYA?1)=20))</stp>
        <stp>Bar</stp>
        <stp/>
        <stp>Close</stp>
        <stp>5</stp>
        <stp>0</stp>
        <stp/>
        <stp/>
        <stp/>
        <stp>FALSE</stp>
        <stp>T</stp>
        <tr r="U49" s="8"/>
      </tp>
      <tp>
        <v>128.15625</v>
        <stp/>
        <stp>StudyData</stp>
        <stp>SUBMINUTE(TYA,45,Regular)</stp>
        <stp>Bar</stp>
        <stp/>
        <stp>Low</stp>
        <stp/>
        <stp>-38</stp>
        <stp>all</stp>
        <stp/>
        <stp/>
        <stp/>
        <stp>T</stp>
        <tr r="AV43" s="1"/>
        <tr r="AV43" s="1"/>
      </tp>
      <tp>
        <v>7573</v>
        <stp/>
        <stp>StudyData</stp>
        <stp>(Vol(TYA?1)when  (LocalYear(TYA?1)=2015 AND LocalMonth(TYA?1)=2 AND LocalDay(TYA?1)=12 AND LocalHour(TYA?1)=10 AND LocalMinute(TYA?1)=35))</stp>
        <stp>Bar</stp>
        <stp/>
        <stp>Close</stp>
        <stp>5</stp>
        <stp>0</stp>
        <stp/>
        <stp/>
        <stp/>
        <stp>FALSE</stp>
        <stp>T</stp>
        <tr r="AB40" s="8"/>
      </tp>
      <tp>
        <v>9007</v>
        <stp/>
        <stp>StudyData</stp>
        <stp>(Vol(TYA?1)when  (LocalYear(TYA?1)=2015 AND LocalMonth(TYA?1)=2 AND LocalDay(TYA?1)=13 AND LocalHour(TYA?1)=11 AND LocalMinute(TYA?1)=35))</stp>
        <stp>Bar</stp>
        <stp/>
        <stp>Close</stp>
        <stp>5</stp>
        <stp>0</stp>
        <stp/>
        <stp/>
        <stp/>
        <stp>FALSE</stp>
        <stp>T</stp>
        <tr r="AA52" s="8"/>
      </tp>
      <tp t="s">
        <v/>
        <stp/>
        <stp>StudyData</stp>
        <stp>(Vol(TYA?1)when  (LocalYear(TYA?1)=2015 AND LocalMonth(TYA?1)=2 AND LocalDay(TYA?1)=16 AND LocalHour(TYA?1)=14 AND LocalMinute(TYA?1)=35))</stp>
        <stp>Bar</stp>
        <stp/>
        <stp>Close</stp>
        <stp>5</stp>
        <stp>0</stp>
        <stp/>
        <stp/>
        <stp/>
        <stp>FALSE</stp>
        <stp>T</stp>
        <tr r="Z88" s="8"/>
      </tp>
      <tp>
        <v>7698</v>
        <stp/>
        <stp>StudyData</stp>
        <stp>(Vol(TYA?1)when  (LocalYear(TYA?1)=2015 AND LocalMonth(TYA?1)=2 AND LocalDay(TYA?1)=20 AND LocalHour(TYA?1)=12 AND LocalMinute(TYA?1)=35))</stp>
        <stp>Bar</stp>
        <stp/>
        <stp>Close</stp>
        <stp>5</stp>
        <stp>0</stp>
        <stp/>
        <stp/>
        <stp/>
        <stp>FALSE</stp>
        <stp>T</stp>
        <tr r="V64" s="8"/>
      </tp>
      <tp>
        <v>8757</v>
        <stp/>
        <stp>StudyData</stp>
        <stp>(Vol(TYA?1)when  (LocalYear(TYA?1)=2015 AND LocalMonth(TYA?1)=2 AND LocalDay(TYA?1)=23 AND LocalHour(TYA?1)=11 AND LocalMinute(TYA?1)=35))</stp>
        <stp>Bar</stp>
        <stp/>
        <stp>Close</stp>
        <stp>5</stp>
        <stp>0</stp>
        <stp/>
        <stp/>
        <stp/>
        <stp>FALSE</stp>
        <stp>T</stp>
        <tr r="U52" s="8"/>
      </tp>
      <tp>
        <v>5082</v>
        <stp/>
        <stp>StudyData</stp>
        <stp>(Vol(TYA?1)when  (LocalYear(TYA?1)=2015 AND LocalMonth(TYA?1)=2 AND LocalDay(TYA?1)=12 AND LocalHour(TYA?1)=10 AND LocalMinute(TYA?1)=30))</stp>
        <stp>Bar</stp>
        <stp/>
        <stp>Close</stp>
        <stp>5</stp>
        <stp>0</stp>
        <stp/>
        <stp/>
        <stp/>
        <stp>FALSE</stp>
        <stp>T</stp>
        <tr r="AB39" s="8"/>
      </tp>
      <tp>
        <v>5028</v>
        <stp/>
        <stp>StudyData</stp>
        <stp>(Vol(TYA?1)when  (LocalYear(TYA?1)=2015 AND LocalMonth(TYA?1)=2 AND LocalDay(TYA?1)=13 AND LocalHour(TYA?1)=11 AND LocalMinute(TYA?1)=30))</stp>
        <stp>Bar</stp>
        <stp/>
        <stp>Close</stp>
        <stp>5</stp>
        <stp>0</stp>
        <stp/>
        <stp/>
        <stp/>
        <stp>FALSE</stp>
        <stp>T</stp>
        <tr r="AA51" s="8"/>
      </tp>
      <tp t="s">
        <v/>
        <stp/>
        <stp>StudyData</stp>
        <stp>(Vol(TYA?1)when  (LocalYear(TYA?1)=2015 AND LocalMonth(TYA?1)=2 AND LocalDay(TYA?1)=16 AND LocalHour(TYA?1)=14 AND LocalMinute(TYA?1)=30))</stp>
        <stp>Bar</stp>
        <stp/>
        <stp>Close</stp>
        <stp>5</stp>
        <stp>0</stp>
        <stp/>
        <stp/>
        <stp/>
        <stp>FALSE</stp>
        <stp>T</stp>
        <tr r="Z87" s="8"/>
      </tp>
      <tp>
        <v>7096</v>
        <stp/>
        <stp>StudyData</stp>
        <stp>(Vol(TYA?1)when  (LocalYear(TYA?1)=2015 AND LocalMonth(TYA?1)=2 AND LocalDay(TYA?1)=20 AND LocalHour(TYA?1)=12 AND LocalMinute(TYA?1)=30))</stp>
        <stp>Bar</stp>
        <stp/>
        <stp>Close</stp>
        <stp>5</stp>
        <stp>0</stp>
        <stp/>
        <stp/>
        <stp/>
        <stp>FALSE</stp>
        <stp>T</stp>
        <tr r="V63" s="8"/>
      </tp>
      <tp>
        <v>7545</v>
        <stp/>
        <stp>StudyData</stp>
        <stp>(Vol(TYA?1)when  (LocalYear(TYA?1)=2015 AND LocalMonth(TYA?1)=2 AND LocalDay(TYA?1)=23 AND LocalHour(TYA?1)=11 AND LocalMinute(TYA?1)=30))</stp>
        <stp>Bar</stp>
        <stp/>
        <stp>Close</stp>
        <stp>5</stp>
        <stp>0</stp>
        <stp/>
        <stp/>
        <stp/>
        <stp>FALSE</stp>
        <stp>T</stp>
        <tr r="U51" s="8"/>
      </tp>
      <tp>
        <v>4221</v>
        <stp/>
        <stp>StudyData</stp>
        <stp>(Vol(TYA?1)when  (LocalYear(TYA?1)=2015 AND LocalMonth(TYA?1)=2 AND LocalDay(TYA?1)=12 AND LocalHour(TYA?1)=10 AND LocalMinute(TYA?1)=05))</stp>
        <stp>Bar</stp>
        <stp/>
        <stp>Close</stp>
        <stp>5</stp>
        <stp>0</stp>
        <stp/>
        <stp/>
        <stp/>
        <stp>FALSE</stp>
        <stp>T</stp>
        <tr r="AB34" s="8"/>
      </tp>
      <tp>
        <v>2454</v>
        <stp/>
        <stp>StudyData</stp>
        <stp>(Vol(TYA?1)when  (LocalYear(TYA?1)=2015 AND LocalMonth(TYA?1)=2 AND LocalDay(TYA?1)=13 AND LocalHour(TYA?1)=11 AND LocalMinute(TYA?1)=05))</stp>
        <stp>Bar</stp>
        <stp/>
        <stp>Close</stp>
        <stp>5</stp>
        <stp>0</stp>
        <stp/>
        <stp/>
        <stp/>
        <stp>FALSE</stp>
        <stp>T</stp>
        <tr r="AA46" s="8"/>
      </tp>
      <tp t="s">
        <v/>
        <stp/>
        <stp>StudyData</stp>
        <stp>(Vol(TYA?1)when  (LocalYear(TYA?1)=2015 AND LocalMonth(TYA?1)=2 AND LocalDay(TYA?1)=16 AND LocalHour(TYA?1)=14 AND LocalMinute(TYA?1)=05))</stp>
        <stp>Bar</stp>
        <stp/>
        <stp>Close</stp>
        <stp>5</stp>
        <stp>0</stp>
        <stp/>
        <stp/>
        <stp/>
        <stp>FALSE</stp>
        <stp>T</stp>
        <tr r="Z82" s="8"/>
      </tp>
      <tp>
        <v>1165</v>
        <stp/>
        <stp>StudyData</stp>
        <stp>(Vol(TYA?1)when  (LocalYear(TYA?1)=2015 AND LocalMonth(TYA?1)=2 AND LocalDay(TYA?1)=17 AND LocalHour(TYA?1)=15 AND LocalMinute(TYA?1)=05))</stp>
        <stp>Bar</stp>
        <stp/>
        <stp>Close</stp>
        <stp>5</stp>
        <stp>0</stp>
        <stp/>
        <stp/>
        <stp/>
        <stp>FALSE</stp>
        <stp>T</stp>
        <tr r="Y94" s="8"/>
      </tp>
      <tp>
        <v>8762</v>
        <stp/>
        <stp>StudyData</stp>
        <stp>(Vol(TYA?1)when  (LocalYear(TYA?1)=2015 AND LocalMonth(TYA?1)=2 AND LocalDay(TYA?1)=20 AND LocalHour(TYA?1)=12 AND LocalMinute(TYA?1)=05))</stp>
        <stp>Bar</stp>
        <stp/>
        <stp>Close</stp>
        <stp>5</stp>
        <stp>0</stp>
        <stp/>
        <stp/>
        <stp/>
        <stp>FALSE</stp>
        <stp>T</stp>
        <tr r="V58" s="8"/>
      </tp>
      <tp>
        <v>9027</v>
        <stp/>
        <stp>StudyData</stp>
        <stp>(Vol(TYA?1)when  (LocalYear(TYA?1)=2015 AND LocalMonth(TYA?1)=2 AND LocalDay(TYA?1)=23 AND LocalHour(TYA?1)=11 AND LocalMinute(TYA?1)=05))</stp>
        <stp>Bar</stp>
        <stp/>
        <stp>Close</stp>
        <stp>5</stp>
        <stp>0</stp>
        <stp/>
        <stp/>
        <stp/>
        <stp>FALSE</stp>
        <stp>T</stp>
        <tr r="U46" s="8"/>
      </tp>
      <tp>
        <v>10699</v>
        <stp/>
        <stp>StudyData</stp>
        <stp>(Vol(TYA?1)when  (LocalYear(TYA?1)=2015 AND LocalMonth(TYA?1)=2 AND LocalDay(TYA?1)=12 AND LocalHour(TYA?1)=10 AND LocalMinute(TYA?1)=00))</stp>
        <stp>Bar</stp>
        <stp/>
        <stp>Close</stp>
        <stp>5</stp>
        <stp>0</stp>
        <stp/>
        <stp/>
        <stp/>
        <stp>FALSE</stp>
        <stp>T</stp>
        <tr r="AB33" s="8"/>
      </tp>
      <tp>
        <v>1507</v>
        <stp/>
        <stp>StudyData</stp>
        <stp>(Vol(TYA?1)when  (LocalYear(TYA?1)=2015 AND LocalMonth(TYA?1)=2 AND LocalDay(TYA?1)=13 AND LocalHour(TYA?1)=11 AND LocalMinute(TYA?1)=00))</stp>
        <stp>Bar</stp>
        <stp/>
        <stp>Close</stp>
        <stp>5</stp>
        <stp>0</stp>
        <stp/>
        <stp/>
        <stp/>
        <stp>FALSE</stp>
        <stp>T</stp>
        <tr r="AA45" s="8"/>
      </tp>
      <tp t="s">
        <v/>
        <stp/>
        <stp>StudyData</stp>
        <stp>(Vol(TYA?1)when  (LocalYear(TYA?1)=2015 AND LocalMonth(TYA?1)=2 AND LocalDay(TYA?1)=16 AND LocalHour(TYA?1)=14 AND LocalMinute(TYA?1)=00))</stp>
        <stp>Bar</stp>
        <stp/>
        <stp>Close</stp>
        <stp>5</stp>
        <stp>0</stp>
        <stp/>
        <stp/>
        <stp/>
        <stp>FALSE</stp>
        <stp>T</stp>
        <tr r="Z81" s="8"/>
      </tp>
      <tp>
        <v>3186</v>
        <stp/>
        <stp>StudyData</stp>
        <stp>(Vol(TYA?1)when  (LocalYear(TYA?1)=2015 AND LocalMonth(TYA?1)=2 AND LocalDay(TYA?1)=17 AND LocalHour(TYA?1)=15 AND LocalMinute(TYA?1)=00))</stp>
        <stp>Bar</stp>
        <stp/>
        <stp>Close</stp>
        <stp>5</stp>
        <stp>0</stp>
        <stp/>
        <stp/>
        <stp/>
        <stp>FALSE</stp>
        <stp>T</stp>
        <tr r="Y93" s="8"/>
      </tp>
      <tp>
        <v>10732</v>
        <stp/>
        <stp>StudyData</stp>
        <stp>(Vol(TYA?1)when  (LocalYear(TYA?1)=2015 AND LocalMonth(TYA?1)=2 AND LocalDay(TYA?1)=20 AND LocalHour(TYA?1)=12 AND LocalMinute(TYA?1)=00))</stp>
        <stp>Bar</stp>
        <stp/>
        <stp>Close</stp>
        <stp>5</stp>
        <stp>0</stp>
        <stp/>
        <stp/>
        <stp/>
        <stp>FALSE</stp>
        <stp>T</stp>
        <tr r="V57" s="8"/>
      </tp>
      <tp>
        <v>3701</v>
        <stp/>
        <stp>StudyData</stp>
        <stp>(Vol(TYA?1)when  (LocalYear(TYA?1)=2015 AND LocalMonth(TYA?1)=2 AND LocalDay(TYA?1)=23 AND LocalHour(TYA?1)=11 AND LocalMinute(TYA?1)=00))</stp>
        <stp>Bar</stp>
        <stp/>
        <stp>Close</stp>
        <stp>5</stp>
        <stp>0</stp>
        <stp/>
        <stp/>
        <stp/>
        <stp>FALSE</stp>
        <stp>T</stp>
        <tr r="U45" s="8"/>
      </tp>
      <tp>
        <v>5776</v>
        <stp/>
        <stp>StudyData</stp>
        <stp>(Vol(TYA?1)when  (LocalYear(TYA?1)=2015 AND LocalMonth(TYA?1)=2 AND LocalDay(TYA?1)=12 AND LocalHour(TYA?1)=10 AND LocalMinute(TYA?1)=15))</stp>
        <stp>Bar</stp>
        <stp/>
        <stp>Close</stp>
        <stp>5</stp>
        <stp>0</stp>
        <stp/>
        <stp/>
        <stp/>
        <stp>FALSE</stp>
        <stp>T</stp>
        <tr r="AB36" s="8"/>
      </tp>
      <tp>
        <v>2332</v>
        <stp/>
        <stp>StudyData</stp>
        <stp>(Vol(TYA?1)when  (LocalYear(TYA?1)=2015 AND LocalMonth(TYA?1)=2 AND LocalDay(TYA?1)=13 AND LocalHour(TYA?1)=11 AND LocalMinute(TYA?1)=15))</stp>
        <stp>Bar</stp>
        <stp/>
        <stp>Close</stp>
        <stp>5</stp>
        <stp>0</stp>
        <stp/>
        <stp/>
        <stp/>
        <stp>FALSE</stp>
        <stp>T</stp>
        <tr r="AA48" s="8"/>
      </tp>
      <tp t="s">
        <v/>
        <stp/>
        <stp>StudyData</stp>
        <stp>(Vol(TYA?1)when  (LocalYear(TYA?1)=2015 AND LocalMonth(TYA?1)=2 AND LocalDay(TYA?1)=16 AND LocalHour(TYA?1)=14 AND LocalMinute(TYA?1)=15))</stp>
        <stp>Bar</stp>
        <stp/>
        <stp>Close</stp>
        <stp>5</stp>
        <stp>0</stp>
        <stp/>
        <stp/>
        <stp/>
        <stp>FALSE</stp>
        <stp>T</stp>
        <tr r="Z84" s="8"/>
      </tp>
      <tp>
        <v>3023</v>
        <stp/>
        <stp>StudyData</stp>
        <stp>(Vol(TYA?1)when  (LocalYear(TYA?1)=2015 AND LocalMonth(TYA?1)=2 AND LocalDay(TYA?1)=17 AND LocalHour(TYA?1)=15 AND LocalMinute(TYA?1)=15))</stp>
        <stp>Bar</stp>
        <stp/>
        <stp>Close</stp>
        <stp>5</stp>
        <stp>0</stp>
        <stp/>
        <stp/>
        <stp/>
        <stp>FALSE</stp>
        <stp>T</stp>
        <tr r="Y96" s="8"/>
      </tp>
      <tp>
        <v>5605</v>
        <stp/>
        <stp>StudyData</stp>
        <stp>(Vol(TYA?1)when  (LocalYear(TYA?1)=2015 AND LocalMonth(TYA?1)=2 AND LocalDay(TYA?1)=20 AND LocalHour(TYA?1)=12 AND LocalMinute(TYA?1)=15))</stp>
        <stp>Bar</stp>
        <stp/>
        <stp>Close</stp>
        <stp>5</stp>
        <stp>0</stp>
        <stp/>
        <stp/>
        <stp/>
        <stp>FALSE</stp>
        <stp>T</stp>
        <tr r="V60" s="8"/>
      </tp>
      <tp>
        <v>2948</v>
        <stp/>
        <stp>StudyData</stp>
        <stp>(Vol(TYA?1)when  (LocalYear(TYA?1)=2015 AND LocalMonth(TYA?1)=2 AND LocalDay(TYA?1)=23 AND LocalHour(TYA?1)=11 AND LocalMinute(TYA?1)=15))</stp>
        <stp>Bar</stp>
        <stp/>
        <stp>Close</stp>
        <stp>5</stp>
        <stp>0</stp>
        <stp/>
        <stp/>
        <stp/>
        <stp>FALSE</stp>
        <stp>T</stp>
        <tr r="U48" s="8"/>
      </tp>
      <tp>
        <v>4120</v>
        <stp/>
        <stp>StudyData</stp>
        <stp>(Vol(TYA?1)when  (LocalYear(TYA?1)=2015 AND LocalMonth(TYA?1)=2 AND LocalDay(TYA?1)=12 AND LocalHour(TYA?1)=10 AND LocalMinute(TYA?1)=10))</stp>
        <stp>Bar</stp>
        <stp/>
        <stp>Close</stp>
        <stp>5</stp>
        <stp>0</stp>
        <stp/>
        <stp/>
        <stp/>
        <stp>FALSE</stp>
        <stp>T</stp>
        <tr r="AB35" s="8"/>
      </tp>
      <tp>
        <v>1871</v>
        <stp/>
        <stp>StudyData</stp>
        <stp>(Vol(TYA?1)when  (LocalYear(TYA?1)=2015 AND LocalMonth(TYA?1)=2 AND LocalDay(TYA?1)=13 AND LocalHour(TYA?1)=11 AND LocalMinute(TYA?1)=10))</stp>
        <stp>Bar</stp>
        <stp/>
        <stp>Close</stp>
        <stp>5</stp>
        <stp>0</stp>
        <stp/>
        <stp/>
        <stp/>
        <stp>FALSE</stp>
        <stp>T</stp>
        <tr r="AA47" s="8"/>
      </tp>
      <tp t="s">
        <v/>
        <stp/>
        <stp>StudyData</stp>
        <stp>(Vol(TYA?1)when  (LocalYear(TYA?1)=2015 AND LocalMonth(TYA?1)=2 AND LocalDay(TYA?1)=16 AND LocalHour(TYA?1)=14 AND LocalMinute(TYA?1)=10))</stp>
        <stp>Bar</stp>
        <stp/>
        <stp>Close</stp>
        <stp>5</stp>
        <stp>0</stp>
        <stp/>
        <stp/>
        <stp/>
        <stp>FALSE</stp>
        <stp>T</stp>
        <tr r="Z83" s="8"/>
      </tp>
      <tp>
        <v>1787</v>
        <stp/>
        <stp>StudyData</stp>
        <stp>(Vol(TYA?1)when  (LocalYear(TYA?1)=2015 AND LocalMonth(TYA?1)=2 AND LocalDay(TYA?1)=17 AND LocalHour(TYA?1)=15 AND LocalMinute(TYA?1)=10))</stp>
        <stp>Bar</stp>
        <stp/>
        <stp>Close</stp>
        <stp>5</stp>
        <stp>0</stp>
        <stp/>
        <stp/>
        <stp/>
        <stp>FALSE</stp>
        <stp>T</stp>
        <tr r="Y95" s="8"/>
      </tp>
      <tp>
        <v>11706</v>
        <stp/>
        <stp>StudyData</stp>
        <stp>(Vol(TYA?1)when  (LocalYear(TYA?1)=2015 AND LocalMonth(TYA?1)=2 AND LocalDay(TYA?1)=20 AND LocalHour(TYA?1)=12 AND LocalMinute(TYA?1)=10))</stp>
        <stp>Bar</stp>
        <stp/>
        <stp>Close</stp>
        <stp>5</stp>
        <stp>0</stp>
        <stp/>
        <stp/>
        <stp/>
        <stp>FALSE</stp>
        <stp>T</stp>
        <tr r="V59" s="8"/>
      </tp>
      <tp>
        <v>1207</v>
        <stp/>
        <stp>StudyData</stp>
        <stp>(Vol(TYA?1)when  (LocalYear(TYA?1)=2015 AND LocalMonth(TYA?1)=2 AND LocalDay(TYA?1)=23 AND LocalHour(TYA?1)=11 AND LocalMinute(TYA?1)=10))</stp>
        <stp>Bar</stp>
        <stp/>
        <stp>Close</stp>
        <stp>5</stp>
        <stp>0</stp>
        <stp/>
        <stp/>
        <stp/>
        <stp>FALSE</stp>
        <stp>T</stp>
        <tr r="U47" s="8"/>
      </tp>
      <tp>
        <v>10352</v>
        <stp/>
        <stp>StudyData</stp>
        <stp>(Vol(TYA?1)when  (LocalYear(TYA?1)=2015 AND LocalMonth(TYA?1)=2 AND LocalDay(TYA?1)=12 AND LocalHour(TYA?1)=10 AND LocalMinute(TYA?1)=45))</stp>
        <stp>Bar</stp>
        <stp/>
        <stp>Close</stp>
        <stp>5</stp>
        <stp>0</stp>
        <stp/>
        <stp/>
        <stp/>
        <stp>FALSE</stp>
        <stp>T</stp>
        <tr r="AB42" s="8"/>
      </tp>
      <tp>
        <v>3248</v>
        <stp/>
        <stp>StudyData</stp>
        <stp>(Vol(TYA?1)when  (LocalYear(TYA?1)=2015 AND LocalMonth(TYA?1)=2 AND LocalDay(TYA?1)=13 AND LocalHour(TYA?1)=11 AND LocalMinute(TYA?1)=45))</stp>
        <stp>Bar</stp>
        <stp/>
        <stp>Close</stp>
        <stp>5</stp>
        <stp>0</stp>
        <stp/>
        <stp/>
        <stp/>
        <stp>FALSE</stp>
        <stp>T</stp>
        <tr r="AA54" s="8"/>
      </tp>
      <tp t="s">
        <v/>
        <stp/>
        <stp>StudyData</stp>
        <stp>(Vol(TYA?1)when  (LocalYear(TYA?1)=2015 AND LocalMonth(TYA?1)=2 AND LocalDay(TYA?1)=16 AND LocalHour(TYA?1)=14 AND LocalMinute(TYA?1)=45))</stp>
        <stp>Bar</stp>
        <stp/>
        <stp>Close</stp>
        <stp>5</stp>
        <stp>0</stp>
        <stp/>
        <stp/>
        <stp/>
        <stp>FALSE</stp>
        <stp>T</stp>
        <tr r="Z90" s="8"/>
      </tp>
      <tp>
        <v>7362</v>
        <stp/>
        <stp>StudyData</stp>
        <stp>(Vol(TYA?1)when  (LocalYear(TYA?1)=2015 AND LocalMonth(TYA?1)=2 AND LocalDay(TYA?1)=20 AND LocalHour(TYA?1)=12 AND LocalMinute(TYA?1)=45))</stp>
        <stp>Bar</stp>
        <stp/>
        <stp>Close</stp>
        <stp>5</stp>
        <stp>0</stp>
        <stp/>
        <stp/>
        <stp/>
        <stp>FALSE</stp>
        <stp>T</stp>
        <tr r="V66" s="8"/>
      </tp>
      <tp>
        <v>14591</v>
        <stp/>
        <stp>StudyData</stp>
        <stp>(Vol(TYA?1)when  (LocalYear(TYA?1)=2015 AND LocalMonth(TYA?1)=2 AND LocalDay(TYA?1)=23 AND LocalHour(TYA?1)=11 AND LocalMinute(TYA?1)=45))</stp>
        <stp>Bar</stp>
        <stp/>
        <stp>Close</stp>
        <stp>5</stp>
        <stp>0</stp>
        <stp/>
        <stp/>
        <stp/>
        <stp>FALSE</stp>
        <stp>T</stp>
        <tr r="U54" s="8"/>
      </tp>
      <tp>
        <v>14975</v>
        <stp/>
        <stp>StudyData</stp>
        <stp>(Vol(TYA?1)when  (LocalYear(TYA?1)=2015 AND LocalMonth(TYA?1)=2 AND LocalDay(TYA?1)=12 AND LocalHour(TYA?1)=10 AND LocalMinute(TYA?1)=40))</stp>
        <stp>Bar</stp>
        <stp/>
        <stp>Close</stp>
        <stp>5</stp>
        <stp>0</stp>
        <stp/>
        <stp/>
        <stp/>
        <stp>FALSE</stp>
        <stp>T</stp>
        <tr r="AB41" s="8"/>
      </tp>
      <tp>
        <v>5256</v>
        <stp/>
        <stp>StudyData</stp>
        <stp>(Vol(TYA?1)when  (LocalYear(TYA?1)=2015 AND LocalMonth(TYA?1)=2 AND LocalDay(TYA?1)=13 AND LocalHour(TYA?1)=11 AND LocalMinute(TYA?1)=40))</stp>
        <stp>Bar</stp>
        <stp/>
        <stp>Close</stp>
        <stp>5</stp>
        <stp>0</stp>
        <stp/>
        <stp/>
        <stp/>
        <stp>FALSE</stp>
        <stp>T</stp>
        <tr r="AA53" s="8"/>
      </tp>
      <tp t="s">
        <v/>
        <stp/>
        <stp>StudyData</stp>
        <stp>(Vol(TYA?1)when  (LocalYear(TYA?1)=2015 AND LocalMonth(TYA?1)=2 AND LocalDay(TYA?1)=16 AND LocalHour(TYA?1)=14 AND LocalMinute(TYA?1)=40))</stp>
        <stp>Bar</stp>
        <stp/>
        <stp>Close</stp>
        <stp>5</stp>
        <stp>0</stp>
        <stp/>
        <stp/>
        <stp/>
        <stp>FALSE</stp>
        <stp>T</stp>
        <tr r="Z89" s="8"/>
      </tp>
      <tp>
        <v>13256</v>
        <stp/>
        <stp>StudyData</stp>
        <stp>(Vol(TYA?1)when  (LocalYear(TYA?1)=2015 AND LocalMonth(TYA?1)=2 AND LocalDay(TYA?1)=20 AND LocalHour(TYA?1)=12 AND LocalMinute(TYA?1)=40))</stp>
        <stp>Bar</stp>
        <stp/>
        <stp>Close</stp>
        <stp>5</stp>
        <stp>0</stp>
        <stp/>
        <stp/>
        <stp/>
        <stp>FALSE</stp>
        <stp>T</stp>
        <tr r="V65" s="8"/>
      </tp>
      <tp>
        <v>8708</v>
        <stp/>
        <stp>StudyData</stp>
        <stp>(Vol(TYA?1)when  (LocalYear(TYA?1)=2015 AND LocalMonth(TYA?1)=2 AND LocalDay(TYA?1)=23 AND LocalHour(TYA?1)=11 AND LocalMinute(TYA?1)=40))</stp>
        <stp>Bar</stp>
        <stp/>
        <stp>Close</stp>
        <stp>5</stp>
        <stp>0</stp>
        <stp/>
        <stp/>
        <stp/>
        <stp>FALSE</stp>
        <stp>T</stp>
        <tr r="U53" s="8"/>
      </tp>
      <tp>
        <v>6088</v>
        <stp/>
        <stp>StudyData</stp>
        <stp>(Vol(TYA?1)when  (LocalYear(TYA?1)=2015 AND LocalMonth(TYA?1)=2 AND LocalDay(TYA?1)=12 AND LocalHour(TYA?1)=10 AND LocalMinute(TYA?1)=55))</stp>
        <stp>Bar</stp>
        <stp/>
        <stp>Close</stp>
        <stp>5</stp>
        <stp>0</stp>
        <stp/>
        <stp/>
        <stp/>
        <stp>FALSE</stp>
        <stp>T</stp>
        <tr r="AB44" s="8"/>
      </tp>
      <tp>
        <v>4205</v>
        <stp/>
        <stp>StudyData</stp>
        <stp>(Vol(TYA?1)when  (LocalYear(TYA?1)=2015 AND LocalMonth(TYA?1)=2 AND LocalDay(TYA?1)=13 AND LocalHour(TYA?1)=11 AND LocalMinute(TYA?1)=55))</stp>
        <stp>Bar</stp>
        <stp/>
        <stp>Close</stp>
        <stp>5</stp>
        <stp>0</stp>
        <stp/>
        <stp/>
        <stp/>
        <stp>FALSE</stp>
        <stp>T</stp>
        <tr r="AA56" s="8"/>
      </tp>
      <tp t="s">
        <v/>
        <stp/>
        <stp>StudyData</stp>
        <stp>(Vol(TYA?1)when  (LocalYear(TYA?1)=2015 AND LocalMonth(TYA?1)=2 AND LocalDay(TYA?1)=16 AND LocalHour(TYA?1)=14 AND LocalMinute(TYA?1)=55))</stp>
        <stp>Bar</stp>
        <stp/>
        <stp>Close</stp>
        <stp>5</stp>
        <stp>0</stp>
        <stp/>
        <stp/>
        <stp/>
        <stp>FALSE</stp>
        <stp>T</stp>
        <tr r="Z92" s="8"/>
      </tp>
      <tp>
        <v>16850</v>
        <stp/>
        <stp>StudyData</stp>
        <stp>(Vol(TYA?1)when  (LocalYear(TYA?1)=2015 AND LocalMonth(TYA?1)=2 AND LocalDay(TYA?1)=20 AND LocalHour(TYA?1)=12 AND LocalMinute(TYA?1)=55))</stp>
        <stp>Bar</stp>
        <stp/>
        <stp>Close</stp>
        <stp>5</stp>
        <stp>0</stp>
        <stp/>
        <stp/>
        <stp/>
        <stp>FALSE</stp>
        <stp>T</stp>
        <tr r="V68" s="8"/>
      </tp>
      <tp>
        <v>5170</v>
        <stp/>
        <stp>StudyData</stp>
        <stp>(Vol(TYA?1)when  (LocalYear(TYA?1)=2015 AND LocalMonth(TYA?1)=2 AND LocalDay(TYA?1)=23 AND LocalHour(TYA?1)=11 AND LocalMinute(TYA?1)=55))</stp>
        <stp>Bar</stp>
        <stp/>
        <stp>Close</stp>
        <stp>5</stp>
        <stp>0</stp>
        <stp/>
        <stp/>
        <stp/>
        <stp>FALSE</stp>
        <stp>T</stp>
        <tr r="U56" s="8"/>
      </tp>
      <tp>
        <v>13254</v>
        <stp/>
        <stp>StudyData</stp>
        <stp>(Vol(TYA?1)when  (LocalYear(TYA?1)=2015 AND LocalMonth(TYA?1)=2 AND LocalDay(TYA?1)=12 AND LocalHour(TYA?1)=10 AND LocalMinute(TYA?1)=50))</stp>
        <stp>Bar</stp>
        <stp/>
        <stp>Close</stp>
        <stp>5</stp>
        <stp>0</stp>
        <stp/>
        <stp/>
        <stp/>
        <stp>FALSE</stp>
        <stp>T</stp>
        <tr r="AB43" s="8"/>
      </tp>
      <tp>
        <v>3508</v>
        <stp/>
        <stp>StudyData</stp>
        <stp>(Vol(TYA?1)when  (LocalYear(TYA?1)=2015 AND LocalMonth(TYA?1)=2 AND LocalDay(TYA?1)=13 AND LocalHour(TYA?1)=11 AND LocalMinute(TYA?1)=50))</stp>
        <stp>Bar</stp>
        <stp/>
        <stp>Close</stp>
        <stp>5</stp>
        <stp>0</stp>
        <stp/>
        <stp/>
        <stp/>
        <stp>FALSE</stp>
        <stp>T</stp>
        <tr r="AA55" s="8"/>
      </tp>
      <tp t="s">
        <v/>
        <stp/>
        <stp>StudyData</stp>
        <stp>(Vol(TYA?1)when  (LocalYear(TYA?1)=2015 AND LocalMonth(TYA?1)=2 AND LocalDay(TYA?1)=16 AND LocalHour(TYA?1)=14 AND LocalMinute(TYA?1)=50))</stp>
        <stp>Bar</stp>
        <stp/>
        <stp>Close</stp>
        <stp>5</stp>
        <stp>0</stp>
        <stp/>
        <stp/>
        <stp/>
        <stp>FALSE</stp>
        <stp>T</stp>
        <tr r="Z91" s="8"/>
      </tp>
      <tp>
        <v>8867</v>
        <stp/>
        <stp>StudyData</stp>
        <stp>(Vol(TYA?1)when  (LocalYear(TYA?1)=2015 AND LocalMonth(TYA?1)=2 AND LocalDay(TYA?1)=20 AND LocalHour(TYA?1)=12 AND LocalMinute(TYA?1)=50))</stp>
        <stp>Bar</stp>
        <stp/>
        <stp>Close</stp>
        <stp>5</stp>
        <stp>0</stp>
        <stp/>
        <stp/>
        <stp/>
        <stp>FALSE</stp>
        <stp>T</stp>
        <tr r="V67" s="8"/>
      </tp>
      <tp>
        <v>4308</v>
        <stp/>
        <stp>StudyData</stp>
        <stp>(Vol(TYA?1)when  (LocalYear(TYA?1)=2015 AND LocalMonth(TYA?1)=2 AND LocalDay(TYA?1)=23 AND LocalHour(TYA?1)=11 AND LocalMinute(TYA?1)=50))</stp>
        <stp>Bar</stp>
        <stp/>
        <stp>Close</stp>
        <stp>5</stp>
        <stp>0</stp>
        <stp/>
        <stp/>
        <stp/>
        <stp>FALSE</stp>
        <stp>T</stp>
        <tr r="U55" s="8"/>
      </tp>
      <tp>
        <v>1208</v>
        <stp/>
        <stp>StudyData</stp>
        <stp>SUBMINUTE(GCE,30,Regular)</stp>
        <stp>Bar</stp>
        <stp/>
        <stp>Low</stp>
        <stp/>
        <stp>-35</stp>
        <stp>all</stp>
        <stp/>
        <stp/>
        <stp/>
        <stp>T</stp>
        <tr r="AM40" s="1"/>
        <tr r="AM40" s="1"/>
      </tp>
      <tp>
        <v>299</v>
        <stp/>
        <stp>StudyData</stp>
        <stp>(Vol(GCE?1)when  (LocalYear(GCE?1)=2015 AND LocalMonth(GCE?1)=2 AND LocalDay(GCE?1)=18 AND LocalHour(GCE?1)=13 AND LocalMinute(GCE?1)=40))</stp>
        <stp>Bar</stp>
        <stp/>
        <stp>Close</stp>
        <stp>5</stp>
        <stp>0</stp>
        <stp/>
        <stp/>
        <stp/>
        <stp>FALSE</stp>
        <stp>T</stp>
        <tr r="X77" s="6"/>
      </tp>
      <tp>
        <v>256</v>
        <stp/>
        <stp>StudyData</stp>
        <stp>(Vol(GCE?1)when  (LocalYear(GCE?1)=2015 AND LocalMonth(GCE?1)=2 AND LocalDay(GCE?1)=19 AND LocalHour(GCE?1)=12 AND LocalMinute(GCE?1)=40))</stp>
        <stp>Bar</stp>
        <stp/>
        <stp>Close</stp>
        <stp>5</stp>
        <stp>0</stp>
        <stp/>
        <stp/>
        <stp/>
        <stp>FALSE</stp>
        <stp>T</stp>
        <tr r="W65" s="6"/>
      </tp>
      <tp>
        <v>265</v>
        <stp/>
        <stp>StudyData</stp>
        <stp>(Vol(GCE?1)when  (LocalYear(GCE?1)=2015 AND LocalMonth(GCE?1)=2 AND LocalDay(GCE?1)=18 AND LocalHour(GCE?1)=13 AND LocalMinute(GCE?1)=45))</stp>
        <stp>Bar</stp>
        <stp/>
        <stp>Close</stp>
        <stp>5</stp>
        <stp>0</stp>
        <stp/>
        <stp/>
        <stp/>
        <stp>FALSE</stp>
        <stp>T</stp>
        <tr r="X78" s="6"/>
      </tp>
      <tp>
        <v>196</v>
        <stp/>
        <stp>StudyData</stp>
        <stp>(Vol(GCE?1)when  (LocalYear(GCE?1)=2015 AND LocalMonth(GCE?1)=2 AND LocalDay(GCE?1)=19 AND LocalHour(GCE?1)=12 AND LocalMinute(GCE?1)=45))</stp>
        <stp>Bar</stp>
        <stp/>
        <stp>Close</stp>
        <stp>5</stp>
        <stp>0</stp>
        <stp/>
        <stp/>
        <stp/>
        <stp>FALSE</stp>
        <stp>T</stp>
        <tr r="W66" s="6"/>
      </tp>
      <tp>
        <v>1208.0999999999999</v>
        <stp/>
        <stp>StudyData</stp>
        <stp>SUBMINUTE(GCE,30,Regular)</stp>
        <stp>Bar</stp>
        <stp/>
        <stp>Low</stp>
        <stp/>
        <stp>-34</stp>
        <stp>all</stp>
        <stp/>
        <stp/>
        <stp/>
        <stp>T</stp>
        <tr r="AM39" s="1"/>
        <tr r="AM39" s="1"/>
      </tp>
      <tp>
        <v>528</v>
        <stp/>
        <stp>StudyData</stp>
        <stp>(Vol(GCE?1)when  (LocalYear(GCE?1)=2015 AND LocalMonth(GCE?1)=2 AND LocalDay(GCE?1)=18 AND LocalHour(GCE?1)=13 AND LocalMinute(GCE?1)=50))</stp>
        <stp>Bar</stp>
        <stp/>
        <stp>Close</stp>
        <stp>5</stp>
        <stp>0</stp>
        <stp/>
        <stp/>
        <stp/>
        <stp>FALSE</stp>
        <stp>T</stp>
        <tr r="X79" s="6"/>
      </tp>
      <tp>
        <v>124</v>
        <stp/>
        <stp>StudyData</stp>
        <stp>(Vol(GCE?1)when  (LocalYear(GCE?1)=2015 AND LocalMonth(GCE?1)=2 AND LocalDay(GCE?1)=19 AND LocalHour(GCE?1)=12 AND LocalMinute(GCE?1)=50))</stp>
        <stp>Bar</stp>
        <stp/>
        <stp>Close</stp>
        <stp>5</stp>
        <stp>0</stp>
        <stp/>
        <stp/>
        <stp/>
        <stp>FALSE</stp>
        <stp>T</stp>
        <tr r="W67" s="6"/>
      </tp>
      <tp>
        <v>450</v>
        <stp/>
        <stp>StudyData</stp>
        <stp>(Vol(GCE?1)when  (LocalYear(GCE?1)=2015 AND LocalMonth(GCE?1)=2 AND LocalDay(GCE?1)=18 AND LocalHour(GCE?1)=13 AND LocalMinute(GCE?1)=55))</stp>
        <stp>Bar</stp>
        <stp/>
        <stp>Close</stp>
        <stp>5</stp>
        <stp>0</stp>
        <stp/>
        <stp/>
        <stp/>
        <stp>FALSE</stp>
        <stp>T</stp>
        <tr r="X80" s="6"/>
      </tp>
      <tp>
        <v>190</v>
        <stp/>
        <stp>StudyData</stp>
        <stp>(Vol(GCE?1)when  (LocalYear(GCE?1)=2015 AND LocalMonth(GCE?1)=2 AND LocalDay(GCE?1)=19 AND LocalHour(GCE?1)=12 AND LocalMinute(GCE?1)=55))</stp>
        <stp>Bar</stp>
        <stp/>
        <stp>Close</stp>
        <stp>5</stp>
        <stp>0</stp>
        <stp/>
        <stp/>
        <stp/>
        <stp>FALSE</stp>
        <stp>T</stp>
        <tr r="W68" s="6"/>
      </tp>
      <tp>
        <v>1207.8</v>
        <stp/>
        <stp>StudyData</stp>
        <stp>SUBMINUTE(GCE,30,Regular)</stp>
        <stp>Bar</stp>
        <stp/>
        <stp>Low</stp>
        <stp/>
        <stp>-37</stp>
        <stp>all</stp>
        <stp/>
        <stp/>
        <stp/>
        <stp>T</stp>
        <tr r="AM42" s="1"/>
        <tr r="AM42" s="1"/>
      </tp>
      <tp>
        <v>1207.8</v>
        <stp/>
        <stp>StudyData</stp>
        <stp>SUBMINUTE(GCE,30,Regular)</stp>
        <stp>Bar</stp>
        <stp/>
        <stp>Low</stp>
        <stp/>
        <stp>-36</stp>
        <stp>all</stp>
        <stp/>
        <stp/>
        <stp/>
        <stp>T</stp>
        <tr r="AM41" s="1"/>
        <tr r="AM41" s="1"/>
      </tp>
      <tp>
        <v>1207.7</v>
        <stp/>
        <stp>StudyData</stp>
        <stp>SUBMINUTE(GCE,30,Regular)</stp>
        <stp>Bar</stp>
        <stp/>
        <stp>Low</stp>
        <stp/>
        <stp>-31</stp>
        <stp>all</stp>
        <stp/>
        <stp/>
        <stp/>
        <stp>T</stp>
        <tr r="AM36" s="1"/>
        <tr r="AM36" s="1"/>
      </tp>
      <tp>
        <v>5914</v>
        <stp/>
        <stp>StudyData</stp>
        <stp>(Vol(GCE?1)when  (LocalYear(GCE?1)=2015 AND LocalMonth(GCE?1)=2 AND LocalDay(GCE?1)=18 AND LocalHour(GCE?1)=13 AND LocalMinute(GCE?1)=00))</stp>
        <stp>Bar</stp>
        <stp/>
        <stp>Close</stp>
        <stp>5</stp>
        <stp>0</stp>
        <stp/>
        <stp/>
        <stp/>
        <stp>FALSE</stp>
        <stp>T</stp>
        <tr r="X69" s="6"/>
      </tp>
      <tp>
        <v>780</v>
        <stp/>
        <stp>StudyData</stp>
        <stp>(Vol(GCE?1)when  (LocalYear(GCE?1)=2015 AND LocalMonth(GCE?1)=2 AND LocalDay(GCE?1)=19 AND LocalHour(GCE?1)=12 AND LocalMinute(GCE?1)=00))</stp>
        <stp>Bar</stp>
        <stp/>
        <stp>Close</stp>
        <stp>5</stp>
        <stp>0</stp>
        <stp/>
        <stp/>
        <stp/>
        <stp>FALSE</stp>
        <stp>T</stp>
        <tr r="W57" s="6"/>
      </tp>
      <tp>
        <v>5220</v>
        <stp/>
        <stp>StudyData</stp>
        <stp>(Vol(GCE?1)when  (LocalYear(GCE?1)=2015 AND LocalMonth(GCE?1)=2 AND LocalDay(GCE?1)=18 AND LocalHour(GCE?1)=13 AND LocalMinute(GCE?1)=05))</stp>
        <stp>Bar</stp>
        <stp/>
        <stp>Close</stp>
        <stp>5</stp>
        <stp>0</stp>
        <stp/>
        <stp/>
        <stp/>
        <stp>FALSE</stp>
        <stp>T</stp>
        <tr r="X70" s="6"/>
      </tp>
      <tp>
        <v>330</v>
        <stp/>
        <stp>StudyData</stp>
        <stp>(Vol(GCE?1)when  (LocalYear(GCE?1)=2015 AND LocalMonth(GCE?1)=2 AND LocalDay(GCE?1)=19 AND LocalHour(GCE?1)=12 AND LocalMinute(GCE?1)=05))</stp>
        <stp>Bar</stp>
        <stp/>
        <stp>Close</stp>
        <stp>5</stp>
        <stp>0</stp>
        <stp/>
        <stp/>
        <stp/>
        <stp>FALSE</stp>
        <stp>T</stp>
        <tr r="W58" s="6"/>
      </tp>
      <tp>
        <v>1207.8</v>
        <stp/>
        <stp>StudyData</stp>
        <stp>SUBMINUTE(GCE,30,Regular)</stp>
        <stp>Bar</stp>
        <stp/>
        <stp>Low</stp>
        <stp/>
        <stp>-30</stp>
        <stp>all</stp>
        <stp/>
        <stp/>
        <stp/>
        <stp>T</stp>
        <tr r="AM35" s="1"/>
        <tr r="AM35" s="1"/>
      </tp>
      <tp>
        <v>1980</v>
        <stp/>
        <stp>StudyData</stp>
        <stp>(Vol(GCE?1)when  (LocalYear(GCE?1)=2015 AND LocalMonth(GCE?1)=2 AND LocalDay(GCE?1)=18 AND LocalHour(GCE?1)=13 AND LocalMinute(GCE?1)=10))</stp>
        <stp>Bar</stp>
        <stp/>
        <stp>Close</stp>
        <stp>5</stp>
        <stp>0</stp>
        <stp/>
        <stp/>
        <stp/>
        <stp>FALSE</stp>
        <stp>T</stp>
        <tr r="X71" s="6"/>
      </tp>
      <tp>
        <v>357</v>
        <stp/>
        <stp>StudyData</stp>
        <stp>(Vol(GCE?1)when  (LocalYear(GCE?1)=2015 AND LocalMonth(GCE?1)=2 AND LocalDay(GCE?1)=19 AND LocalHour(GCE?1)=12 AND LocalMinute(GCE?1)=10))</stp>
        <stp>Bar</stp>
        <stp/>
        <stp>Close</stp>
        <stp>5</stp>
        <stp>0</stp>
        <stp/>
        <stp/>
        <stp/>
        <stp>FALSE</stp>
        <stp>T</stp>
        <tr r="W59" s="6"/>
      </tp>
      <tp>
        <v>1013</v>
        <stp/>
        <stp>StudyData</stp>
        <stp>(Vol(GCE?1)when  (LocalYear(GCE?1)=2015 AND LocalMonth(GCE?1)=2 AND LocalDay(GCE?1)=18 AND LocalHour(GCE?1)=13 AND LocalMinute(GCE?1)=15))</stp>
        <stp>Bar</stp>
        <stp/>
        <stp>Close</stp>
        <stp>5</stp>
        <stp>0</stp>
        <stp/>
        <stp/>
        <stp/>
        <stp>FALSE</stp>
        <stp>T</stp>
        <tr r="X72" s="6"/>
      </tp>
      <tp>
        <v>1116</v>
        <stp/>
        <stp>StudyData</stp>
        <stp>(Vol(GCE?1)when  (LocalYear(GCE?1)=2015 AND LocalMonth(GCE?1)=2 AND LocalDay(GCE?1)=19 AND LocalHour(GCE?1)=12 AND LocalMinute(GCE?1)=15))</stp>
        <stp>Bar</stp>
        <stp/>
        <stp>Close</stp>
        <stp>5</stp>
        <stp>0</stp>
        <stp/>
        <stp/>
        <stp/>
        <stp>FALSE</stp>
        <stp>T</stp>
        <tr r="W60" s="6"/>
      </tp>
      <tp>
        <v>1208.0999999999999</v>
        <stp/>
        <stp>StudyData</stp>
        <stp>SUBMINUTE(GCE,30,Regular)</stp>
        <stp>Bar</stp>
        <stp/>
        <stp>Low</stp>
        <stp/>
        <stp>-33</stp>
        <stp>all</stp>
        <stp/>
        <stp/>
        <stp/>
        <stp>T</stp>
        <tr r="AM38" s="1"/>
        <tr r="AM38" s="1"/>
      </tp>
      <tp>
        <v>1545</v>
        <stp/>
        <stp>StudyData</stp>
        <stp>(Vol(GCE?1)when  (LocalYear(GCE?1)=2015 AND LocalMonth(GCE?1)=2 AND LocalDay(GCE?1)=18 AND LocalHour(GCE?1)=13 AND LocalMinute(GCE?1)=20))</stp>
        <stp>Bar</stp>
        <stp/>
        <stp>Close</stp>
        <stp>5</stp>
        <stp>0</stp>
        <stp/>
        <stp/>
        <stp/>
        <stp>FALSE</stp>
        <stp>T</stp>
        <tr r="X73" s="6"/>
      </tp>
      <tp>
        <v>426</v>
        <stp/>
        <stp>StudyData</stp>
        <stp>(Vol(GCE?1)when  (LocalYear(GCE?1)=2015 AND LocalMonth(GCE?1)=2 AND LocalDay(GCE?1)=19 AND LocalHour(GCE?1)=12 AND LocalMinute(GCE?1)=20))</stp>
        <stp>Bar</stp>
        <stp/>
        <stp>Close</stp>
        <stp>5</stp>
        <stp>0</stp>
        <stp/>
        <stp/>
        <stp/>
        <stp>FALSE</stp>
        <stp>T</stp>
        <tr r="W61" s="6"/>
      </tp>
      <tp>
        <v>1196</v>
        <stp/>
        <stp>StudyData</stp>
        <stp>(Vol(GCE?1)when  (LocalYear(GCE?1)=2015 AND LocalMonth(GCE?1)=2 AND LocalDay(GCE?1)=18 AND LocalHour(GCE?1)=13 AND LocalMinute(GCE?1)=25))</stp>
        <stp>Bar</stp>
        <stp/>
        <stp>Close</stp>
        <stp>5</stp>
        <stp>0</stp>
        <stp/>
        <stp/>
        <stp/>
        <stp>FALSE</stp>
        <stp>T</stp>
        <tr r="X74" s="6"/>
      </tp>
      <tp>
        <v>854</v>
        <stp/>
        <stp>StudyData</stp>
        <stp>(Vol(GCE?1)when  (LocalYear(GCE?1)=2015 AND LocalMonth(GCE?1)=2 AND LocalDay(GCE?1)=19 AND LocalHour(GCE?1)=12 AND LocalMinute(GCE?1)=25))</stp>
        <stp>Bar</stp>
        <stp/>
        <stp>Close</stp>
        <stp>5</stp>
        <stp>0</stp>
        <stp/>
        <stp/>
        <stp/>
        <stp>FALSE</stp>
        <stp>T</stp>
        <tr r="W62" s="6"/>
      </tp>
      <tp>
        <v>1207.8</v>
        <stp/>
        <stp>StudyData</stp>
        <stp>SUBMINUTE(GCE,30,Regular)</stp>
        <stp>Bar</stp>
        <stp/>
        <stp>Low</stp>
        <stp/>
        <stp>-32</stp>
        <stp>all</stp>
        <stp/>
        <stp/>
        <stp/>
        <stp>T</stp>
        <tr r="AM37" s="1"/>
        <tr r="AM37" s="1"/>
      </tp>
      <tp>
        <v>1381</v>
        <stp/>
        <stp>StudyData</stp>
        <stp>(Vol(GCE?1)when  (LocalYear(GCE?1)=2015 AND LocalMonth(GCE?1)=2 AND LocalDay(GCE?1)=18 AND LocalHour(GCE?1)=13 AND LocalMinute(GCE?1)=30))</stp>
        <stp>Bar</stp>
        <stp/>
        <stp>Close</stp>
        <stp>5</stp>
        <stp>0</stp>
        <stp/>
        <stp/>
        <stp/>
        <stp>FALSE</stp>
        <stp>T</stp>
        <tr r="X75" s="6"/>
      </tp>
      <tp>
        <v>916</v>
        <stp/>
        <stp>StudyData</stp>
        <stp>(Vol(GCE?1)when  (LocalYear(GCE?1)=2015 AND LocalMonth(GCE?1)=2 AND LocalDay(GCE?1)=19 AND LocalHour(GCE?1)=12 AND LocalMinute(GCE?1)=30))</stp>
        <stp>Bar</stp>
        <stp/>
        <stp>Close</stp>
        <stp>5</stp>
        <stp>0</stp>
        <stp/>
        <stp/>
        <stp/>
        <stp>FALSE</stp>
        <stp>T</stp>
        <tr r="W63" s="6"/>
      </tp>
      <tp>
        <v>343</v>
        <stp/>
        <stp>StudyData</stp>
        <stp>(Vol(GCE?1)when  (LocalYear(GCE?1)=2015 AND LocalMonth(GCE?1)=2 AND LocalDay(GCE?1)=18 AND LocalHour(GCE?1)=13 AND LocalMinute(GCE?1)=35))</stp>
        <stp>Bar</stp>
        <stp/>
        <stp>Close</stp>
        <stp>5</stp>
        <stp>0</stp>
        <stp/>
        <stp/>
        <stp/>
        <stp>FALSE</stp>
        <stp>T</stp>
        <tr r="X76" s="6"/>
      </tp>
      <tp>
        <v>297</v>
        <stp/>
        <stp>StudyData</stp>
        <stp>(Vol(GCE?1)when  (LocalYear(GCE?1)=2015 AND LocalMonth(GCE?1)=2 AND LocalDay(GCE?1)=19 AND LocalHour(GCE?1)=12 AND LocalMinute(GCE?1)=35))</stp>
        <stp>Bar</stp>
        <stp/>
        <stp>Close</stp>
        <stp>5</stp>
        <stp>0</stp>
        <stp/>
        <stp/>
        <stp/>
        <stp>FALSE</stp>
        <stp>T</stp>
        <tr r="W64" s="6"/>
      </tp>
      <tp>
        <v>1207.7</v>
        <stp/>
        <stp>StudyData</stp>
        <stp>SUBMINUTE(GCE,30,Regular)</stp>
        <stp>Bar</stp>
        <stp/>
        <stp>Low</stp>
        <stp/>
        <stp>-39</stp>
        <stp>all</stp>
        <stp/>
        <stp/>
        <stp/>
        <stp>T</stp>
        <tr r="AM44" s="1"/>
        <tr r="AM44" s="1"/>
      </tp>
      <tp>
        <v>1207.5999999999999</v>
        <stp/>
        <stp>StudyData</stp>
        <stp>SUBMINUTE(GCE,30,Regular)</stp>
        <stp>Bar</stp>
        <stp/>
        <stp>Low</stp>
        <stp/>
        <stp>-38</stp>
        <stp>all</stp>
        <stp/>
        <stp/>
        <stp/>
        <stp>T</stp>
        <tr r="AM43" s="1"/>
        <tr r="AM43" s="1"/>
      </tp>
      <tp>
        <v>128015</v>
        <stp/>
        <stp>DOMData</stp>
        <stp>TYA</stp>
        <stp>Price</stp>
        <stp>-5</stp>
        <stp>D</stp>
        <tr r="B35" s="1"/>
      </tp>
      <tp>
        <v>1208.4000000000001</v>
        <stp/>
        <stp>DOMData</stp>
        <stp>GCE</stp>
        <stp>Price</stp>
        <stp>-5</stp>
        <stp>T</stp>
        <tr r="O9" s="1"/>
      </tp>
      <tp>
        <v>128.140625</v>
        <stp/>
        <stp>StudyData</stp>
        <stp>SUBMINUTE(TYA,45,Regular)</stp>
        <stp>Bar</stp>
        <stp/>
        <stp>Low</stp>
        <stp/>
        <stp>-21</stp>
        <stp>all</stp>
        <stp/>
        <stp/>
        <stp/>
        <stp>T</stp>
        <tr r="AV26" s="1"/>
        <tr r="AV26" s="1"/>
      </tp>
      <tp t="s">
        <v/>
        <stp/>
        <stp>StudyData</stp>
        <stp>SUBMINUTE(TYA,45,Regular)</stp>
        <stp>Bar</stp>
        <stp/>
        <stp>Low</stp>
        <stp/>
        <stp>-20</stp>
        <stp>all</stp>
        <stp/>
        <stp/>
        <stp/>
        <stp>T</stp>
        <tr r="AV25" s="1"/>
      </tp>
      <tp>
        <v>128.109375</v>
        <stp/>
        <stp>StudyData</stp>
        <stp>SUBMINUTE(TYA,45,Regular)</stp>
        <stp>Bar</stp>
        <stp/>
        <stp>Low</stp>
        <stp/>
        <stp>-23</stp>
        <stp>all</stp>
        <stp/>
        <stp/>
        <stp/>
        <stp>T</stp>
        <tr r="AV28" s="1"/>
        <tr r="AV28" s="1"/>
      </tp>
      <tp>
        <v>128.09375</v>
        <stp/>
        <stp>StudyData</stp>
        <stp>SUBMINUTE(TYA,45,Regular)</stp>
        <stp>Bar</stp>
        <stp/>
        <stp>Low</stp>
        <stp/>
        <stp>-22</stp>
        <stp>all</stp>
        <stp/>
        <stp/>
        <stp/>
        <stp>T</stp>
        <tr r="AV27" s="1"/>
        <tr r="AV27" s="1"/>
      </tp>
      <tp>
        <v>128.109375</v>
        <stp/>
        <stp>StudyData</stp>
        <stp>SUBMINUTE(TYA,45,Regular)</stp>
        <stp>Bar</stp>
        <stp/>
        <stp>Low</stp>
        <stp/>
        <stp>-25</stp>
        <stp>all</stp>
        <stp/>
        <stp/>
        <stp/>
        <stp>T</stp>
        <tr r="AV30" s="1"/>
        <tr r="AV30" s="1"/>
      </tp>
      <tp>
        <v>128.109375</v>
        <stp/>
        <stp>StudyData</stp>
        <stp>SUBMINUTE(TYA,45,Regular)</stp>
        <stp>Bar</stp>
        <stp/>
        <stp>Low</stp>
        <stp/>
        <stp>-24</stp>
        <stp>all</stp>
        <stp/>
        <stp/>
        <stp/>
        <stp>T</stp>
        <tr r="AV29" s="1"/>
        <tr r="AV29" s="1"/>
      </tp>
      <tp>
        <v>128.125</v>
        <stp/>
        <stp>StudyData</stp>
        <stp>SUBMINUTE(TYA,45,Regular)</stp>
        <stp>Bar</stp>
        <stp/>
        <stp>Low</stp>
        <stp/>
        <stp>-27</stp>
        <stp>all</stp>
        <stp/>
        <stp/>
        <stp/>
        <stp>T</stp>
        <tr r="AV32" s="1"/>
        <tr r="AV32" s="1"/>
      </tp>
      <tp>
        <v>128.109375</v>
        <stp/>
        <stp>StudyData</stp>
        <stp>SUBMINUTE(TYA,45,Regular)</stp>
        <stp>Bar</stp>
        <stp/>
        <stp>Low</stp>
        <stp/>
        <stp>-26</stp>
        <stp>all</stp>
        <stp/>
        <stp/>
        <stp/>
        <stp>T</stp>
        <tr r="AV31" s="1"/>
        <tr r="AV31" s="1"/>
      </tp>
      <tp>
        <v>128.140625</v>
        <stp/>
        <stp>StudyData</stp>
        <stp>SUBMINUTE(TYA,45,Regular)</stp>
        <stp>Bar</stp>
        <stp/>
        <stp>Low</stp>
        <stp/>
        <stp>-29</stp>
        <stp>all</stp>
        <stp/>
        <stp/>
        <stp/>
        <stp>T</stp>
        <tr r="AV34" s="1"/>
        <tr r="AV34" s="1"/>
      </tp>
      <tp>
        <v>6154</v>
        <stp/>
        <stp>StudyData</stp>
        <stp>(Vol(TYA?1)when  (LocalYear(TYA?1)=2015 AND LocalMonth(TYA?1)=2 AND LocalDay(TYA?1)=12 AND LocalHour(TYA?1)=11 AND LocalMinute(TYA?1)=25))</stp>
        <stp>Bar</stp>
        <stp/>
        <stp>Close</stp>
        <stp>5</stp>
        <stp>0</stp>
        <stp/>
        <stp/>
        <stp/>
        <stp>FALSE</stp>
        <stp>T</stp>
        <tr r="AB50" s="8"/>
      </tp>
      <tp>
        <v>10303</v>
        <stp/>
        <stp>StudyData</stp>
        <stp>(Vol(TYA?1)when  (LocalYear(TYA?1)=2015 AND LocalMonth(TYA?1)=2 AND LocalDay(TYA?1)=13 AND LocalHour(TYA?1)=10 AND LocalMinute(TYA?1)=25))</stp>
        <stp>Bar</stp>
        <stp/>
        <stp>Close</stp>
        <stp>5</stp>
        <stp>0</stp>
        <stp/>
        <stp/>
        <stp/>
        <stp>FALSE</stp>
        <stp>T</stp>
        <tr r="AA38" s="8"/>
      </tp>
      <tp t="s">
        <v/>
        <stp/>
        <stp>StudyData</stp>
        <stp>(Vol(TYA?1)when  (LocalYear(TYA?1)=2015 AND LocalMonth(TYA?1)=2 AND LocalDay(TYA?1)=16 AND LocalHour(TYA?1)=15 AND LocalMinute(TYA?1)=25))</stp>
        <stp>Bar</stp>
        <stp/>
        <stp>Close</stp>
        <stp>5</stp>
        <stp>0</stp>
        <stp/>
        <stp/>
        <stp/>
        <stp>FALSE</stp>
        <stp>T</stp>
        <tr r="Z98" s="8"/>
      </tp>
      <tp>
        <v>6489</v>
        <stp/>
        <stp>StudyData</stp>
        <stp>(Vol(TYA?1)when  (LocalYear(TYA?1)=2015 AND LocalMonth(TYA?1)=2 AND LocalDay(TYA?1)=17 AND LocalHour(TYA?1)=14 AND LocalMinute(TYA?1)=25))</stp>
        <stp>Bar</stp>
        <stp/>
        <stp>Close</stp>
        <stp>5</stp>
        <stp>0</stp>
        <stp/>
        <stp/>
        <stp/>
        <stp>FALSE</stp>
        <stp>T</stp>
        <tr r="Y86" s="8"/>
      </tp>
      <tp>
        <v>3585</v>
        <stp/>
        <stp>StudyData</stp>
        <stp>(Vol(TYA?1)when  (LocalYear(TYA?1)=2015 AND LocalMonth(TYA?1)=2 AND LocalDay(TYA?1)=20 AND LocalHour(TYA?1)=13 AND LocalMinute(TYA?1)=25))</stp>
        <stp>Bar</stp>
        <stp/>
        <stp>Close</stp>
        <stp>5</stp>
        <stp>0</stp>
        <stp/>
        <stp/>
        <stp/>
        <stp>FALSE</stp>
        <stp>T</stp>
        <tr r="V74" s="8"/>
      </tp>
      <tp>
        <v>5515</v>
        <stp/>
        <stp>StudyData</stp>
        <stp>(Vol(TYA?1)when  (LocalYear(TYA?1)=2015 AND LocalMonth(TYA?1)=2 AND LocalDay(TYA?1)=23 AND LocalHour(TYA?1)=10 AND LocalMinute(TYA?1)=25))</stp>
        <stp>Bar</stp>
        <stp/>
        <stp>Close</stp>
        <stp>5</stp>
        <stp>0</stp>
        <stp/>
        <stp/>
        <stp/>
        <stp>FALSE</stp>
        <stp>T</stp>
        <tr r="U38" s="8"/>
      </tp>
      <tp>
        <v>8019</v>
        <stp/>
        <stp>StudyData</stp>
        <stp>(Vol(TYA?1)when  (LocalYear(TYA?1)=2015 AND LocalMonth(TYA?1)=2 AND LocalDay(TYA?1)=12 AND LocalHour(TYA?1)=11 AND LocalMinute(TYA?1)=20))</stp>
        <stp>Bar</stp>
        <stp/>
        <stp>Close</stp>
        <stp>5</stp>
        <stp>0</stp>
        <stp/>
        <stp/>
        <stp/>
        <stp>FALSE</stp>
        <stp>T</stp>
        <tr r="AB49" s="8"/>
      </tp>
      <tp>
        <v>7952</v>
        <stp/>
        <stp>StudyData</stp>
        <stp>(Vol(TYA?1)when  (LocalYear(TYA?1)=2015 AND LocalMonth(TYA?1)=2 AND LocalDay(TYA?1)=13 AND LocalHour(TYA?1)=10 AND LocalMinute(TYA?1)=20))</stp>
        <stp>Bar</stp>
        <stp/>
        <stp>Close</stp>
        <stp>5</stp>
        <stp>0</stp>
        <stp/>
        <stp/>
        <stp/>
        <stp>FALSE</stp>
        <stp>T</stp>
        <tr r="AA37" s="8"/>
      </tp>
      <tp t="s">
        <v/>
        <stp/>
        <stp>StudyData</stp>
        <stp>(Vol(TYA?1)when  (LocalYear(TYA?1)=2015 AND LocalMonth(TYA?1)=2 AND LocalDay(TYA?1)=16 AND LocalHour(TYA?1)=15 AND LocalMinute(TYA?1)=20))</stp>
        <stp>Bar</stp>
        <stp/>
        <stp>Close</stp>
        <stp>5</stp>
        <stp>0</stp>
        <stp/>
        <stp/>
        <stp/>
        <stp>FALSE</stp>
        <stp>T</stp>
        <tr r="Z97" s="8"/>
      </tp>
      <tp>
        <v>2953</v>
        <stp/>
        <stp>StudyData</stp>
        <stp>(Vol(TYA?1)when  (LocalYear(TYA?1)=2015 AND LocalMonth(TYA?1)=2 AND LocalDay(TYA?1)=17 AND LocalHour(TYA?1)=14 AND LocalMinute(TYA?1)=20))</stp>
        <stp>Bar</stp>
        <stp/>
        <stp>Close</stp>
        <stp>5</stp>
        <stp>0</stp>
        <stp/>
        <stp/>
        <stp/>
        <stp>FALSE</stp>
        <stp>T</stp>
        <tr r="Y85" s="8"/>
      </tp>
      <tp>
        <v>5532</v>
        <stp/>
        <stp>StudyData</stp>
        <stp>(Vol(TYA?1)when  (LocalYear(TYA?1)=2015 AND LocalMonth(TYA?1)=2 AND LocalDay(TYA?1)=20 AND LocalHour(TYA?1)=13 AND LocalMinute(TYA?1)=20))</stp>
        <stp>Bar</stp>
        <stp/>
        <stp>Close</stp>
        <stp>5</stp>
        <stp>0</stp>
        <stp/>
        <stp/>
        <stp/>
        <stp>FALSE</stp>
        <stp>T</stp>
        <tr r="V73" s="8"/>
      </tp>
      <tp>
        <v>4520</v>
        <stp/>
        <stp>StudyData</stp>
        <stp>(Vol(TYA?1)when  (LocalYear(TYA?1)=2015 AND LocalMonth(TYA?1)=2 AND LocalDay(TYA?1)=23 AND LocalHour(TYA?1)=10 AND LocalMinute(TYA?1)=20))</stp>
        <stp>Bar</stp>
        <stp/>
        <stp>Close</stp>
        <stp>5</stp>
        <stp>0</stp>
        <stp/>
        <stp/>
        <stp/>
        <stp>FALSE</stp>
        <stp>T</stp>
        <tr r="U37" s="8"/>
      </tp>
      <tp>
        <v>128.140625</v>
        <stp/>
        <stp>StudyData</stp>
        <stp>SUBMINUTE(TYA,45,Regular)</stp>
        <stp>Bar</stp>
        <stp/>
        <stp>Low</stp>
        <stp/>
        <stp>-28</stp>
        <stp>all</stp>
        <stp/>
        <stp/>
        <stp/>
        <stp>T</stp>
        <tr r="AV33" s="1"/>
        <tr r="AV33" s="1"/>
      </tp>
      <tp>
        <v>2677</v>
        <stp/>
        <stp>StudyData</stp>
        <stp>(Vol(TYA?1)when  (LocalYear(TYA?1)=2015 AND LocalMonth(TYA?1)=2 AND LocalDay(TYA?1)=12 AND LocalHour(TYA?1)=11 AND LocalMinute(TYA?1)=35))</stp>
        <stp>Bar</stp>
        <stp/>
        <stp>Close</stp>
        <stp>5</stp>
        <stp>0</stp>
        <stp/>
        <stp/>
        <stp/>
        <stp>FALSE</stp>
        <stp>T</stp>
        <tr r="AB52" s="8"/>
      </tp>
      <tp>
        <v>5471</v>
        <stp/>
        <stp>StudyData</stp>
        <stp>(Vol(TYA?1)when  (LocalYear(TYA?1)=2015 AND LocalMonth(TYA?1)=2 AND LocalDay(TYA?1)=13 AND LocalHour(TYA?1)=10 AND LocalMinute(TYA?1)=35))</stp>
        <stp>Bar</stp>
        <stp/>
        <stp>Close</stp>
        <stp>5</stp>
        <stp>0</stp>
        <stp/>
        <stp/>
        <stp/>
        <stp>FALSE</stp>
        <stp>T</stp>
        <tr r="AA40" s="8"/>
      </tp>
      <tp>
        <v>5222</v>
        <stp/>
        <stp>StudyData</stp>
        <stp>(Vol(TYA?1)when  (LocalYear(TYA?1)=2015 AND LocalMonth(TYA?1)=2 AND LocalDay(TYA?1)=17 AND LocalHour(TYA?1)=14 AND LocalMinute(TYA?1)=35))</stp>
        <stp>Bar</stp>
        <stp/>
        <stp>Close</stp>
        <stp>5</stp>
        <stp>0</stp>
        <stp/>
        <stp/>
        <stp/>
        <stp>FALSE</stp>
        <stp>T</stp>
        <tr r="Y88" s="8"/>
      </tp>
      <tp>
        <v>3958</v>
        <stp/>
        <stp>StudyData</stp>
        <stp>(Vol(TYA?1)when  (LocalYear(TYA?1)=2015 AND LocalMonth(TYA?1)=2 AND LocalDay(TYA?1)=20 AND LocalHour(TYA?1)=13 AND LocalMinute(TYA?1)=35))</stp>
        <stp>Bar</stp>
        <stp/>
        <stp>Close</stp>
        <stp>5</stp>
        <stp>0</stp>
        <stp/>
        <stp/>
        <stp/>
        <stp>FALSE</stp>
        <stp>T</stp>
        <tr r="V76" s="8"/>
      </tp>
      <tp>
        <v>4304</v>
        <stp/>
        <stp>StudyData</stp>
        <stp>(Vol(TYA?1)when  (LocalYear(TYA?1)=2015 AND LocalMonth(TYA?1)=2 AND LocalDay(TYA?1)=23 AND LocalHour(TYA?1)=10 AND LocalMinute(TYA?1)=35))</stp>
        <stp>Bar</stp>
        <stp/>
        <stp>Close</stp>
        <stp>5</stp>
        <stp>0</stp>
        <stp/>
        <stp/>
        <stp/>
        <stp>FALSE</stp>
        <stp>T</stp>
        <tr r="U40" s="8"/>
      </tp>
      <tp>
        <v>9503</v>
        <stp/>
        <stp>StudyData</stp>
        <stp>(Vol(TYA?1)when  (LocalYear(TYA?1)=2015 AND LocalMonth(TYA?1)=2 AND LocalDay(TYA?1)=12 AND LocalHour(TYA?1)=11 AND LocalMinute(TYA?1)=30))</stp>
        <stp>Bar</stp>
        <stp/>
        <stp>Close</stp>
        <stp>5</stp>
        <stp>0</stp>
        <stp/>
        <stp/>
        <stp/>
        <stp>FALSE</stp>
        <stp>T</stp>
        <tr r="AB51" s="8"/>
      </tp>
      <tp>
        <v>6556</v>
        <stp/>
        <stp>StudyData</stp>
        <stp>(Vol(TYA?1)when  (LocalYear(TYA?1)=2015 AND LocalMonth(TYA?1)=2 AND LocalDay(TYA?1)=13 AND LocalHour(TYA?1)=10 AND LocalMinute(TYA?1)=30))</stp>
        <stp>Bar</stp>
        <stp/>
        <stp>Close</stp>
        <stp>5</stp>
        <stp>0</stp>
        <stp/>
        <stp/>
        <stp/>
        <stp>FALSE</stp>
        <stp>T</stp>
        <tr r="AA39" s="8"/>
      </tp>
      <tp>
        <v>9556</v>
        <stp/>
        <stp>StudyData</stp>
        <stp>(Vol(TYA?1)when  (LocalYear(TYA?1)=2015 AND LocalMonth(TYA?1)=2 AND LocalDay(TYA?1)=17 AND LocalHour(TYA?1)=14 AND LocalMinute(TYA?1)=30))</stp>
        <stp>Bar</stp>
        <stp/>
        <stp>Close</stp>
        <stp>5</stp>
        <stp>0</stp>
        <stp/>
        <stp/>
        <stp/>
        <stp>FALSE</stp>
        <stp>T</stp>
        <tr r="Y87" s="8"/>
      </tp>
      <tp>
        <v>5390</v>
        <stp/>
        <stp>StudyData</stp>
        <stp>(Vol(TYA?1)when  (LocalYear(TYA?1)=2015 AND LocalMonth(TYA?1)=2 AND LocalDay(TYA?1)=20 AND LocalHour(TYA?1)=13 AND LocalMinute(TYA?1)=30))</stp>
        <stp>Bar</stp>
        <stp/>
        <stp>Close</stp>
        <stp>5</stp>
        <stp>0</stp>
        <stp/>
        <stp/>
        <stp/>
        <stp>FALSE</stp>
        <stp>T</stp>
        <tr r="V75" s="8"/>
      </tp>
      <tp>
        <v>7121</v>
        <stp/>
        <stp>StudyData</stp>
        <stp>(Vol(TYA?1)when  (LocalYear(TYA?1)=2015 AND LocalMonth(TYA?1)=2 AND LocalDay(TYA?1)=23 AND LocalHour(TYA?1)=10 AND LocalMinute(TYA?1)=30))</stp>
        <stp>Bar</stp>
        <stp/>
        <stp>Close</stp>
        <stp>5</stp>
        <stp>0</stp>
        <stp/>
        <stp/>
        <stp/>
        <stp>FALSE</stp>
        <stp>T</stp>
        <tr r="U39" s="8"/>
      </tp>
      <tp>
        <v>4846</v>
        <stp/>
        <stp>StudyData</stp>
        <stp>(Vol(TYA?1)when  (LocalYear(TYA?1)=2015 AND LocalMonth(TYA?1)=2 AND LocalDay(TYA?1)=12 AND LocalHour(TYA?1)=11 AND LocalMinute(TYA?1)=05))</stp>
        <stp>Bar</stp>
        <stp/>
        <stp>Close</stp>
        <stp>5</stp>
        <stp>0</stp>
        <stp/>
        <stp/>
        <stp/>
        <stp>FALSE</stp>
        <stp>T</stp>
        <tr r="AB46" s="8"/>
      </tp>
      <tp>
        <v>6317</v>
        <stp/>
        <stp>StudyData</stp>
        <stp>(Vol(TYA?1)when  (LocalYear(TYA?1)=2015 AND LocalMonth(TYA?1)=2 AND LocalDay(TYA?1)=13 AND LocalHour(TYA?1)=10 AND LocalMinute(TYA?1)=05))</stp>
        <stp>Bar</stp>
        <stp/>
        <stp>Close</stp>
        <stp>5</stp>
        <stp>0</stp>
        <stp/>
        <stp/>
        <stp/>
        <stp>FALSE</stp>
        <stp>T</stp>
        <tr r="AA34" s="8"/>
      </tp>
      <tp t="s">
        <v/>
        <stp/>
        <stp>StudyData</stp>
        <stp>(Vol(TYA?1)when  (LocalYear(TYA?1)=2015 AND LocalMonth(TYA?1)=2 AND LocalDay(TYA?1)=16 AND LocalHour(TYA?1)=15 AND LocalMinute(TYA?1)=05))</stp>
        <stp>Bar</stp>
        <stp/>
        <stp>Close</stp>
        <stp>5</stp>
        <stp>0</stp>
        <stp/>
        <stp/>
        <stp/>
        <stp>FALSE</stp>
        <stp>T</stp>
        <tr r="Z94" s="8"/>
      </tp>
      <tp>
        <v>4984</v>
        <stp/>
        <stp>StudyData</stp>
        <stp>(Vol(TYA?1)when  (LocalYear(TYA?1)=2015 AND LocalMonth(TYA?1)=2 AND LocalDay(TYA?1)=17 AND LocalHour(TYA?1)=14 AND LocalMinute(TYA?1)=05))</stp>
        <stp>Bar</stp>
        <stp/>
        <stp>Close</stp>
        <stp>5</stp>
        <stp>0</stp>
        <stp/>
        <stp/>
        <stp/>
        <stp>FALSE</stp>
        <stp>T</stp>
        <tr r="Y82" s="8"/>
      </tp>
      <tp>
        <v>8425</v>
        <stp/>
        <stp>StudyData</stp>
        <stp>(Vol(TYA?1)when  (LocalYear(TYA?1)=2015 AND LocalMonth(TYA?1)=2 AND LocalDay(TYA?1)=20 AND LocalHour(TYA?1)=13 AND LocalMinute(TYA?1)=05))</stp>
        <stp>Bar</stp>
        <stp/>
        <stp>Close</stp>
        <stp>5</stp>
        <stp>0</stp>
        <stp/>
        <stp/>
        <stp/>
        <stp>FALSE</stp>
        <stp>T</stp>
        <tr r="V70" s="8"/>
      </tp>
      <tp>
        <v>3921</v>
        <stp/>
        <stp>StudyData</stp>
        <stp>(Vol(TYA?1)when  (LocalYear(TYA?1)=2015 AND LocalMonth(TYA?1)=2 AND LocalDay(TYA?1)=23 AND LocalHour(TYA?1)=10 AND LocalMinute(TYA?1)=05))</stp>
        <stp>Bar</stp>
        <stp/>
        <stp>Close</stp>
        <stp>5</stp>
        <stp>0</stp>
        <stp/>
        <stp/>
        <stp/>
        <stp>FALSE</stp>
        <stp>T</stp>
        <tr r="U34" s="8"/>
      </tp>
      <tp>
        <v>8181</v>
        <stp/>
        <stp>StudyData</stp>
        <stp>(Vol(TYA?1)when  (LocalYear(TYA?1)=2015 AND LocalMonth(TYA?1)=2 AND LocalDay(TYA?1)=12 AND LocalHour(TYA?1)=11 AND LocalMinute(TYA?1)=00))</stp>
        <stp>Bar</stp>
        <stp/>
        <stp>Close</stp>
        <stp>5</stp>
        <stp>0</stp>
        <stp/>
        <stp/>
        <stp/>
        <stp>FALSE</stp>
        <stp>T</stp>
        <tr r="AB45" s="8"/>
      </tp>
      <tp>
        <v>5788</v>
        <stp/>
        <stp>StudyData</stp>
        <stp>(Vol(TYA?1)when  (LocalYear(TYA?1)=2015 AND LocalMonth(TYA?1)=2 AND LocalDay(TYA?1)=13 AND LocalHour(TYA?1)=10 AND LocalMinute(TYA?1)=00))</stp>
        <stp>Bar</stp>
        <stp/>
        <stp>Close</stp>
        <stp>5</stp>
        <stp>0</stp>
        <stp/>
        <stp/>
        <stp/>
        <stp>FALSE</stp>
        <stp>T</stp>
        <tr r="AA33" s="8"/>
      </tp>
      <tp t="s">
        <v/>
        <stp/>
        <stp>StudyData</stp>
        <stp>(Vol(TYA?1)when  (LocalYear(TYA?1)=2015 AND LocalMonth(TYA?1)=2 AND LocalDay(TYA?1)=16 AND LocalHour(TYA?1)=15 AND LocalMinute(TYA?1)=00))</stp>
        <stp>Bar</stp>
        <stp/>
        <stp>Close</stp>
        <stp>5</stp>
        <stp>0</stp>
        <stp/>
        <stp/>
        <stp/>
        <stp>FALSE</stp>
        <stp>T</stp>
        <tr r="Z93" s="8"/>
      </tp>
      <tp>
        <v>10302</v>
        <stp/>
        <stp>StudyData</stp>
        <stp>(Vol(TYA?1)when  (LocalYear(TYA?1)=2015 AND LocalMonth(TYA?1)=2 AND LocalDay(TYA?1)=17 AND LocalHour(TYA?1)=14 AND LocalMinute(TYA?1)=00))</stp>
        <stp>Bar</stp>
        <stp/>
        <stp>Close</stp>
        <stp>5</stp>
        <stp>0</stp>
        <stp/>
        <stp/>
        <stp/>
        <stp>FALSE</stp>
        <stp>T</stp>
        <tr r="Y81" s="8"/>
      </tp>
      <tp>
        <v>7059</v>
        <stp/>
        <stp>StudyData</stp>
        <stp>(Vol(TYA?1)when  (LocalYear(TYA?1)=2015 AND LocalMonth(TYA?1)=2 AND LocalDay(TYA?1)=20 AND LocalHour(TYA?1)=13 AND LocalMinute(TYA?1)=00))</stp>
        <stp>Bar</stp>
        <stp/>
        <stp>Close</stp>
        <stp>5</stp>
        <stp>0</stp>
        <stp/>
        <stp/>
        <stp/>
        <stp>FALSE</stp>
        <stp>T</stp>
        <tr r="V69" s="8"/>
      </tp>
      <tp>
        <v>10199</v>
        <stp/>
        <stp>StudyData</stp>
        <stp>(Vol(TYA?1)when  (LocalYear(TYA?1)=2015 AND LocalMonth(TYA?1)=2 AND LocalDay(TYA?1)=23 AND LocalHour(TYA?1)=10 AND LocalMinute(TYA?1)=00))</stp>
        <stp>Bar</stp>
        <stp/>
        <stp>Close</stp>
        <stp>5</stp>
        <stp>0</stp>
        <stp/>
        <stp/>
        <stp/>
        <stp>FALSE</stp>
        <stp>T</stp>
        <tr r="U33" s="8"/>
      </tp>
      <tp>
        <v>5084</v>
        <stp/>
        <stp>StudyData</stp>
        <stp>(Vol(TYA?1)when  (LocalYear(TYA?1)=2015 AND LocalMonth(TYA?1)=2 AND LocalDay(TYA?1)=12 AND LocalHour(TYA?1)=11 AND LocalMinute(TYA?1)=15))</stp>
        <stp>Bar</stp>
        <stp/>
        <stp>Close</stp>
        <stp>5</stp>
        <stp>0</stp>
        <stp/>
        <stp/>
        <stp/>
        <stp>FALSE</stp>
        <stp>T</stp>
        <tr r="AB48" s="8"/>
      </tp>
      <tp>
        <v>7994</v>
        <stp/>
        <stp>StudyData</stp>
        <stp>(Vol(TYA?1)when  (LocalYear(TYA?1)=2015 AND LocalMonth(TYA?1)=2 AND LocalDay(TYA?1)=13 AND LocalHour(TYA?1)=10 AND LocalMinute(TYA?1)=15))</stp>
        <stp>Bar</stp>
        <stp/>
        <stp>Close</stp>
        <stp>5</stp>
        <stp>0</stp>
        <stp/>
        <stp/>
        <stp/>
        <stp>FALSE</stp>
        <stp>T</stp>
        <tr r="AA36" s="8"/>
      </tp>
      <tp t="s">
        <v/>
        <stp/>
        <stp>StudyData</stp>
        <stp>(Vol(TYA?1)when  (LocalYear(TYA?1)=2015 AND LocalMonth(TYA?1)=2 AND LocalDay(TYA?1)=16 AND LocalHour(TYA?1)=15 AND LocalMinute(TYA?1)=15))</stp>
        <stp>Bar</stp>
        <stp/>
        <stp>Close</stp>
        <stp>5</stp>
        <stp>0</stp>
        <stp/>
        <stp/>
        <stp/>
        <stp>FALSE</stp>
        <stp>T</stp>
        <tr r="Z96" s="8"/>
      </tp>
      <tp>
        <v>4584</v>
        <stp/>
        <stp>StudyData</stp>
        <stp>(Vol(TYA?1)when  (LocalYear(TYA?1)=2015 AND LocalMonth(TYA?1)=2 AND LocalDay(TYA?1)=17 AND LocalHour(TYA?1)=14 AND LocalMinute(TYA?1)=15))</stp>
        <stp>Bar</stp>
        <stp/>
        <stp>Close</stp>
        <stp>5</stp>
        <stp>0</stp>
        <stp/>
        <stp/>
        <stp/>
        <stp>FALSE</stp>
        <stp>T</stp>
        <tr r="Y84" s="8"/>
      </tp>
      <tp>
        <v>10416</v>
        <stp/>
        <stp>StudyData</stp>
        <stp>(Vol(TYA?1)when  (LocalYear(TYA?1)=2015 AND LocalMonth(TYA?1)=2 AND LocalDay(TYA?1)=20 AND LocalHour(TYA?1)=13 AND LocalMinute(TYA?1)=15))</stp>
        <stp>Bar</stp>
        <stp/>
        <stp>Close</stp>
        <stp>5</stp>
        <stp>0</stp>
        <stp/>
        <stp/>
        <stp/>
        <stp>FALSE</stp>
        <stp>T</stp>
        <tr r="V72" s="8"/>
      </tp>
      <tp>
        <v>3618</v>
        <stp/>
        <stp>StudyData</stp>
        <stp>(Vol(TYA?1)when  (LocalYear(TYA?1)=2015 AND LocalMonth(TYA?1)=2 AND LocalDay(TYA?1)=23 AND LocalHour(TYA?1)=10 AND LocalMinute(TYA?1)=15))</stp>
        <stp>Bar</stp>
        <stp/>
        <stp>Close</stp>
        <stp>5</stp>
        <stp>0</stp>
        <stp/>
        <stp/>
        <stp/>
        <stp>FALSE</stp>
        <stp>T</stp>
        <tr r="U36" s="8"/>
      </tp>
      <tp>
        <v>2997</v>
        <stp/>
        <stp>StudyData</stp>
        <stp>(Vol(TYA?1)when  (LocalYear(TYA?1)=2015 AND LocalMonth(TYA?1)=2 AND LocalDay(TYA?1)=12 AND LocalHour(TYA?1)=11 AND LocalMinute(TYA?1)=10))</stp>
        <stp>Bar</stp>
        <stp/>
        <stp>Close</stp>
        <stp>5</stp>
        <stp>0</stp>
        <stp/>
        <stp/>
        <stp/>
        <stp>FALSE</stp>
        <stp>T</stp>
        <tr r="AB47" s="8"/>
      </tp>
      <tp>
        <v>6733</v>
        <stp/>
        <stp>StudyData</stp>
        <stp>(Vol(TYA?1)when  (LocalYear(TYA?1)=2015 AND LocalMonth(TYA?1)=2 AND LocalDay(TYA?1)=13 AND LocalHour(TYA?1)=10 AND LocalMinute(TYA?1)=10))</stp>
        <stp>Bar</stp>
        <stp/>
        <stp>Close</stp>
        <stp>5</stp>
        <stp>0</stp>
        <stp/>
        <stp/>
        <stp/>
        <stp>FALSE</stp>
        <stp>T</stp>
        <tr r="AA35" s="8"/>
      </tp>
      <tp t="s">
        <v/>
        <stp/>
        <stp>StudyData</stp>
        <stp>(Vol(TYA?1)when  (LocalYear(TYA?1)=2015 AND LocalMonth(TYA?1)=2 AND LocalDay(TYA?1)=16 AND LocalHour(TYA?1)=15 AND LocalMinute(TYA?1)=10))</stp>
        <stp>Bar</stp>
        <stp/>
        <stp>Close</stp>
        <stp>5</stp>
        <stp>0</stp>
        <stp/>
        <stp/>
        <stp/>
        <stp>FALSE</stp>
        <stp>T</stp>
        <tr r="Z95" s="8"/>
      </tp>
      <tp>
        <v>4251</v>
        <stp/>
        <stp>StudyData</stp>
        <stp>(Vol(TYA?1)when  (LocalYear(TYA?1)=2015 AND LocalMonth(TYA?1)=2 AND LocalDay(TYA?1)=17 AND LocalHour(TYA?1)=14 AND LocalMinute(TYA?1)=10))</stp>
        <stp>Bar</stp>
        <stp/>
        <stp>Close</stp>
        <stp>5</stp>
        <stp>0</stp>
        <stp/>
        <stp/>
        <stp/>
        <stp>FALSE</stp>
        <stp>T</stp>
        <tr r="Y83" s="8"/>
      </tp>
      <tp>
        <v>8856</v>
        <stp/>
        <stp>StudyData</stp>
        <stp>(Vol(TYA?1)when  (LocalYear(TYA?1)=2015 AND LocalMonth(TYA?1)=2 AND LocalDay(TYA?1)=20 AND LocalHour(TYA?1)=13 AND LocalMinute(TYA?1)=10))</stp>
        <stp>Bar</stp>
        <stp/>
        <stp>Close</stp>
        <stp>5</stp>
        <stp>0</stp>
        <stp/>
        <stp/>
        <stp/>
        <stp>FALSE</stp>
        <stp>T</stp>
        <tr r="V71" s="8"/>
      </tp>
      <tp>
        <v>3895</v>
        <stp/>
        <stp>StudyData</stp>
        <stp>(Vol(TYA?1)when  (LocalYear(TYA?1)=2015 AND LocalMonth(TYA?1)=2 AND LocalDay(TYA?1)=23 AND LocalHour(TYA?1)=10 AND LocalMinute(TYA?1)=10))</stp>
        <stp>Bar</stp>
        <stp/>
        <stp>Close</stp>
        <stp>5</stp>
        <stp>0</stp>
        <stp/>
        <stp/>
        <stp/>
        <stp>FALSE</stp>
        <stp>T</stp>
        <tr r="U35" s="8"/>
      </tp>
      <tp>
        <v>8244</v>
        <stp/>
        <stp>StudyData</stp>
        <stp>(Vol(TYA?1)when  (LocalYear(TYA?1)=2015 AND LocalMonth(TYA?1)=2 AND LocalDay(TYA?1)=12 AND LocalHour(TYA?1)=11 AND LocalMinute(TYA?1)=45))</stp>
        <stp>Bar</stp>
        <stp/>
        <stp>Close</stp>
        <stp>5</stp>
        <stp>0</stp>
        <stp/>
        <stp/>
        <stp/>
        <stp>FALSE</stp>
        <stp>T</stp>
        <tr r="AB54" s="8"/>
      </tp>
      <tp>
        <v>4181</v>
        <stp/>
        <stp>StudyData</stp>
        <stp>(Vol(TYA?1)when  (LocalYear(TYA?1)=2015 AND LocalMonth(TYA?1)=2 AND LocalDay(TYA?1)=13 AND LocalHour(TYA?1)=10 AND LocalMinute(TYA?1)=45))</stp>
        <stp>Bar</stp>
        <stp/>
        <stp>Close</stp>
        <stp>5</stp>
        <stp>0</stp>
        <stp/>
        <stp/>
        <stp/>
        <stp>FALSE</stp>
        <stp>T</stp>
        <tr r="AA42" s="8"/>
      </tp>
      <tp>
        <v>3565</v>
        <stp/>
        <stp>StudyData</stp>
        <stp>(Vol(TYA?1)when  (LocalYear(TYA?1)=2015 AND LocalMonth(TYA?1)=2 AND LocalDay(TYA?1)=17 AND LocalHour(TYA?1)=14 AND LocalMinute(TYA?1)=45))</stp>
        <stp>Bar</stp>
        <stp/>
        <stp>Close</stp>
        <stp>5</stp>
        <stp>0</stp>
        <stp/>
        <stp/>
        <stp/>
        <stp>FALSE</stp>
        <stp>T</stp>
        <tr r="Y90" s="8"/>
      </tp>
      <tp>
        <v>22835</v>
        <stp/>
        <stp>StudyData</stp>
        <stp>(Vol(TYA?1)when  (LocalYear(TYA?1)=2015 AND LocalMonth(TYA?1)=2 AND LocalDay(TYA?1)=20 AND LocalHour(TYA?1)=13 AND LocalMinute(TYA?1)=45))</stp>
        <stp>Bar</stp>
        <stp/>
        <stp>Close</stp>
        <stp>5</stp>
        <stp>0</stp>
        <stp/>
        <stp/>
        <stp/>
        <stp>FALSE</stp>
        <stp>T</stp>
        <tr r="V78" s="8"/>
      </tp>
      <tp>
        <v>5242</v>
        <stp/>
        <stp>StudyData</stp>
        <stp>(Vol(TYA?1)when  (LocalYear(TYA?1)=2015 AND LocalMonth(TYA?1)=2 AND LocalDay(TYA?1)=23 AND LocalHour(TYA?1)=10 AND LocalMinute(TYA?1)=45))</stp>
        <stp>Bar</stp>
        <stp/>
        <stp>Close</stp>
        <stp>5</stp>
        <stp>0</stp>
        <stp/>
        <stp/>
        <stp/>
        <stp>FALSE</stp>
        <stp>T</stp>
        <tr r="U42" s="8"/>
      </tp>
      <tp>
        <v>7320</v>
        <stp/>
        <stp>StudyData</stp>
        <stp>(Vol(TYA?1)when  (LocalYear(TYA?1)=2015 AND LocalMonth(TYA?1)=2 AND LocalDay(TYA?1)=12 AND LocalHour(TYA?1)=11 AND LocalMinute(TYA?1)=40))</stp>
        <stp>Bar</stp>
        <stp/>
        <stp>Close</stp>
        <stp>5</stp>
        <stp>0</stp>
        <stp/>
        <stp/>
        <stp/>
        <stp>FALSE</stp>
        <stp>T</stp>
        <tr r="AB53" s="8"/>
      </tp>
      <tp>
        <v>2941</v>
        <stp/>
        <stp>StudyData</stp>
        <stp>(Vol(TYA?1)when  (LocalYear(TYA?1)=2015 AND LocalMonth(TYA?1)=2 AND LocalDay(TYA?1)=13 AND LocalHour(TYA?1)=10 AND LocalMinute(TYA?1)=40))</stp>
        <stp>Bar</stp>
        <stp/>
        <stp>Close</stp>
        <stp>5</stp>
        <stp>0</stp>
        <stp/>
        <stp/>
        <stp/>
        <stp>FALSE</stp>
        <stp>T</stp>
        <tr r="AA41" s="8"/>
      </tp>
      <tp>
        <v>4580</v>
        <stp/>
        <stp>StudyData</stp>
        <stp>(Vol(TYA?1)when  (LocalYear(TYA?1)=2015 AND LocalMonth(TYA?1)=2 AND LocalDay(TYA?1)=17 AND LocalHour(TYA?1)=14 AND LocalMinute(TYA?1)=40))</stp>
        <stp>Bar</stp>
        <stp/>
        <stp>Close</stp>
        <stp>5</stp>
        <stp>0</stp>
        <stp/>
        <stp/>
        <stp/>
        <stp>FALSE</stp>
        <stp>T</stp>
        <tr r="Y89" s="8"/>
      </tp>
      <tp>
        <v>10255</v>
        <stp/>
        <stp>StudyData</stp>
        <stp>(Vol(TYA?1)when  (LocalYear(TYA?1)=2015 AND LocalMonth(TYA?1)=2 AND LocalDay(TYA?1)=20 AND LocalHour(TYA?1)=13 AND LocalMinute(TYA?1)=40))</stp>
        <stp>Bar</stp>
        <stp/>
        <stp>Close</stp>
        <stp>5</stp>
        <stp>0</stp>
        <stp/>
        <stp/>
        <stp/>
        <stp>FALSE</stp>
        <stp>T</stp>
        <tr r="V77" s="8"/>
      </tp>
      <tp>
        <v>5642</v>
        <stp/>
        <stp>StudyData</stp>
        <stp>(Vol(TYA?1)when  (LocalYear(TYA?1)=2015 AND LocalMonth(TYA?1)=2 AND LocalDay(TYA?1)=23 AND LocalHour(TYA?1)=10 AND LocalMinute(TYA?1)=40))</stp>
        <stp>Bar</stp>
        <stp/>
        <stp>Close</stp>
        <stp>5</stp>
        <stp>0</stp>
        <stp/>
        <stp/>
        <stp/>
        <stp>FALSE</stp>
        <stp>T</stp>
        <tr r="U41" s="8"/>
      </tp>
      <tp>
        <v>11469</v>
        <stp/>
        <stp>StudyData</stp>
        <stp>(Vol(TYA?1)when  (LocalYear(TYA?1)=2015 AND LocalMonth(TYA?1)=2 AND LocalDay(TYA?1)=12 AND LocalHour(TYA?1)=11 AND LocalMinute(TYA?1)=55))</stp>
        <stp>Bar</stp>
        <stp/>
        <stp>Close</stp>
        <stp>5</stp>
        <stp>0</stp>
        <stp/>
        <stp/>
        <stp/>
        <stp>FALSE</stp>
        <stp>T</stp>
        <tr r="AB56" s="8"/>
      </tp>
      <tp>
        <v>3454</v>
        <stp/>
        <stp>StudyData</stp>
        <stp>(Vol(TYA?1)when  (LocalYear(TYA?1)=2015 AND LocalMonth(TYA?1)=2 AND LocalDay(TYA?1)=13 AND LocalHour(TYA?1)=10 AND LocalMinute(TYA?1)=55))</stp>
        <stp>Bar</stp>
        <stp/>
        <stp>Close</stp>
        <stp>5</stp>
        <stp>0</stp>
        <stp/>
        <stp/>
        <stp/>
        <stp>FALSE</stp>
        <stp>T</stp>
        <tr r="AA44" s="8"/>
      </tp>
      <tp>
        <v>5222</v>
        <stp/>
        <stp>StudyData</stp>
        <stp>(Vol(TYA?1)when  (LocalYear(TYA?1)=2015 AND LocalMonth(TYA?1)=2 AND LocalDay(TYA?1)=17 AND LocalHour(TYA?1)=14 AND LocalMinute(TYA?1)=55))</stp>
        <stp>Bar</stp>
        <stp/>
        <stp>Close</stp>
        <stp>5</stp>
        <stp>0</stp>
        <stp/>
        <stp/>
        <stp/>
        <stp>FALSE</stp>
        <stp>T</stp>
        <tr r="Y92" s="8"/>
      </tp>
      <tp>
        <v>17977</v>
        <stp/>
        <stp>StudyData</stp>
        <stp>(Vol(TYA?1)when  (LocalYear(TYA?1)=2015 AND LocalMonth(TYA?1)=2 AND LocalDay(TYA?1)=20 AND LocalHour(TYA?1)=13 AND LocalMinute(TYA?1)=55))</stp>
        <stp>Bar</stp>
        <stp/>
        <stp>Close</stp>
        <stp>5</stp>
        <stp>0</stp>
        <stp/>
        <stp/>
        <stp/>
        <stp>FALSE</stp>
        <stp>T</stp>
        <tr r="V80" s="8"/>
      </tp>
      <tp>
        <v>3816</v>
        <stp/>
        <stp>StudyData</stp>
        <stp>(Vol(TYA?1)when  (LocalYear(TYA?1)=2015 AND LocalMonth(TYA?1)=2 AND LocalDay(TYA?1)=23 AND LocalHour(TYA?1)=10 AND LocalMinute(TYA?1)=55))</stp>
        <stp>Bar</stp>
        <stp/>
        <stp>Close</stp>
        <stp>5</stp>
        <stp>0</stp>
        <stp/>
        <stp/>
        <stp/>
        <stp>FALSE</stp>
        <stp>T</stp>
        <tr r="U44" s="8"/>
      </tp>
      <tp>
        <v>11818</v>
        <stp/>
        <stp>StudyData</stp>
        <stp>(Vol(TYA?1)when  (LocalYear(TYA?1)=2015 AND LocalMonth(TYA?1)=2 AND LocalDay(TYA?1)=12 AND LocalHour(TYA?1)=11 AND LocalMinute(TYA?1)=50))</stp>
        <stp>Bar</stp>
        <stp/>
        <stp>Close</stp>
        <stp>5</stp>
        <stp>0</stp>
        <stp/>
        <stp/>
        <stp/>
        <stp>FALSE</stp>
        <stp>T</stp>
        <tr r="AB55" s="8"/>
      </tp>
      <tp>
        <v>8768</v>
        <stp/>
        <stp>StudyData</stp>
        <stp>(Vol(TYA?1)when  (LocalYear(TYA?1)=2015 AND LocalMonth(TYA?1)=2 AND LocalDay(TYA?1)=13 AND LocalHour(TYA?1)=10 AND LocalMinute(TYA?1)=50))</stp>
        <stp>Bar</stp>
        <stp/>
        <stp>Close</stp>
        <stp>5</stp>
        <stp>0</stp>
        <stp/>
        <stp/>
        <stp/>
        <stp>FALSE</stp>
        <stp>T</stp>
        <tr r="AA43" s="8"/>
      </tp>
      <tp>
        <v>2120</v>
        <stp/>
        <stp>StudyData</stp>
        <stp>(Vol(TYA?1)when  (LocalYear(TYA?1)=2015 AND LocalMonth(TYA?1)=2 AND LocalDay(TYA?1)=17 AND LocalHour(TYA?1)=14 AND LocalMinute(TYA?1)=50))</stp>
        <stp>Bar</stp>
        <stp/>
        <stp>Close</stp>
        <stp>5</stp>
        <stp>0</stp>
        <stp/>
        <stp/>
        <stp/>
        <stp>FALSE</stp>
        <stp>T</stp>
        <tr r="Y91" s="8"/>
      </tp>
      <tp>
        <v>34534</v>
        <stp/>
        <stp>StudyData</stp>
        <stp>(Vol(TYA?1)when  (LocalYear(TYA?1)=2015 AND LocalMonth(TYA?1)=2 AND LocalDay(TYA?1)=20 AND LocalHour(TYA?1)=13 AND LocalMinute(TYA?1)=50))</stp>
        <stp>Bar</stp>
        <stp/>
        <stp>Close</stp>
        <stp>5</stp>
        <stp>0</stp>
        <stp/>
        <stp/>
        <stp/>
        <stp>FALSE</stp>
        <stp>T</stp>
        <tr r="V79" s="8"/>
      </tp>
      <tp>
        <v>2554</v>
        <stp/>
        <stp>StudyData</stp>
        <stp>(Vol(TYA?1)when  (LocalYear(TYA?1)=2015 AND LocalMonth(TYA?1)=2 AND LocalDay(TYA?1)=23 AND LocalHour(TYA?1)=10 AND LocalMinute(TYA?1)=50))</stp>
        <stp>Bar</stp>
        <stp/>
        <stp>Close</stp>
        <stp>5</stp>
        <stp>0</stp>
        <stp/>
        <stp/>
        <stp/>
        <stp>FALSE</stp>
        <stp>T</stp>
        <tr r="U43" s="8"/>
      </tp>
      <tp>
        <v>1208.4000000000001</v>
        <stp/>
        <stp>StudyData</stp>
        <stp>SUBMINUTE(GCE,30,Regular)</stp>
        <stp>Bar</stp>
        <stp/>
        <stp>Low</stp>
        <stp/>
        <stp>-25</stp>
        <stp>all</stp>
        <stp/>
        <stp/>
        <stp/>
        <stp>T</stp>
        <tr r="AM30" s="1"/>
        <tr r="AM30" s="1"/>
      </tp>
      <tp>
        <v>232</v>
        <stp/>
        <stp>StudyData</stp>
        <stp>(Vol(GCE?1)when  (LocalYear(GCE?1)=2015 AND LocalMonth(GCE?1)=2 AND LocalDay(GCE?1)=18 AND LocalHour(GCE?1)=12 AND LocalMinute(GCE?1)=40))</stp>
        <stp>Bar</stp>
        <stp/>
        <stp>Close</stp>
        <stp>5</stp>
        <stp>0</stp>
        <stp/>
        <stp/>
        <stp/>
        <stp>FALSE</stp>
        <stp>T</stp>
        <tr r="X65" s="6"/>
      </tp>
      <tp>
        <v>154</v>
        <stp/>
        <stp>StudyData</stp>
        <stp>(Vol(GCE?1)when  (LocalYear(GCE?1)=2015 AND LocalMonth(GCE?1)=2 AND LocalDay(GCE?1)=19 AND LocalHour(GCE?1)=13 AND LocalMinute(GCE?1)=40))</stp>
        <stp>Bar</stp>
        <stp/>
        <stp>Close</stp>
        <stp>5</stp>
        <stp>0</stp>
        <stp/>
        <stp/>
        <stp/>
        <stp>FALSE</stp>
        <stp>T</stp>
        <tr r="W77" s="6"/>
      </tp>
      <tp>
        <v>358</v>
        <stp/>
        <stp>StudyData</stp>
        <stp>(Vol(GCE?1)when  (LocalYear(GCE?1)=2015 AND LocalMonth(GCE?1)=2 AND LocalDay(GCE?1)=18 AND LocalHour(GCE?1)=12 AND LocalMinute(GCE?1)=45))</stp>
        <stp>Bar</stp>
        <stp/>
        <stp>Close</stp>
        <stp>5</stp>
        <stp>0</stp>
        <stp/>
        <stp/>
        <stp/>
        <stp>FALSE</stp>
        <stp>T</stp>
        <tr r="X66" s="6"/>
      </tp>
      <tp>
        <v>94</v>
        <stp/>
        <stp>StudyData</stp>
        <stp>(Vol(GCE?1)when  (LocalYear(GCE?1)=2015 AND LocalMonth(GCE?1)=2 AND LocalDay(GCE?1)=19 AND LocalHour(GCE?1)=13 AND LocalMinute(GCE?1)=45))</stp>
        <stp>Bar</stp>
        <stp/>
        <stp>Close</stp>
        <stp>5</stp>
        <stp>0</stp>
        <stp/>
        <stp/>
        <stp/>
        <stp>FALSE</stp>
        <stp>T</stp>
        <tr r="W78" s="6"/>
      </tp>
      <tp>
        <v>1208.4000000000001</v>
        <stp/>
        <stp>StudyData</stp>
        <stp>SUBMINUTE(GCE,30,Regular)</stp>
        <stp>Bar</stp>
        <stp/>
        <stp>Low</stp>
        <stp/>
        <stp>-24</stp>
        <stp>all</stp>
        <stp/>
        <stp/>
        <stp/>
        <stp>T</stp>
        <tr r="AM29" s="1"/>
        <tr r="AM29" s="1"/>
      </tp>
      <tp>
        <v>169</v>
        <stp/>
        <stp>StudyData</stp>
        <stp>(Vol(GCE?1)when  (LocalYear(GCE?1)=2015 AND LocalMonth(GCE?1)=2 AND LocalDay(GCE?1)=18 AND LocalHour(GCE?1)=12 AND LocalMinute(GCE?1)=50))</stp>
        <stp>Bar</stp>
        <stp/>
        <stp>Close</stp>
        <stp>5</stp>
        <stp>0</stp>
        <stp/>
        <stp/>
        <stp/>
        <stp>FALSE</stp>
        <stp>T</stp>
        <tr r="X67" s="6"/>
      </tp>
      <tp>
        <v>128</v>
        <stp/>
        <stp>StudyData</stp>
        <stp>(Vol(GCE?1)when  (LocalYear(GCE?1)=2015 AND LocalMonth(GCE?1)=2 AND LocalDay(GCE?1)=19 AND LocalHour(GCE?1)=13 AND LocalMinute(GCE?1)=50))</stp>
        <stp>Bar</stp>
        <stp/>
        <stp>Close</stp>
        <stp>5</stp>
        <stp>0</stp>
        <stp/>
        <stp/>
        <stp/>
        <stp>FALSE</stp>
        <stp>T</stp>
        <tr r="W79" s="6"/>
      </tp>
      <tp>
        <v>596</v>
        <stp/>
        <stp>StudyData</stp>
        <stp>(Vol(GCE?1)when  (LocalYear(GCE?1)=2015 AND LocalMonth(GCE?1)=2 AND LocalDay(GCE?1)=18 AND LocalHour(GCE?1)=12 AND LocalMinute(GCE?1)=55))</stp>
        <stp>Bar</stp>
        <stp/>
        <stp>Close</stp>
        <stp>5</stp>
        <stp>0</stp>
        <stp/>
        <stp/>
        <stp/>
        <stp>FALSE</stp>
        <stp>T</stp>
        <tr r="X68" s="6"/>
      </tp>
      <tp>
        <v>308</v>
        <stp/>
        <stp>StudyData</stp>
        <stp>(Vol(GCE?1)when  (LocalYear(GCE?1)=2015 AND LocalMonth(GCE?1)=2 AND LocalDay(GCE?1)=19 AND LocalHour(GCE?1)=13 AND LocalMinute(GCE?1)=55))</stp>
        <stp>Bar</stp>
        <stp/>
        <stp>Close</stp>
        <stp>5</stp>
        <stp>0</stp>
        <stp/>
        <stp/>
        <stp/>
        <stp>FALSE</stp>
        <stp>T</stp>
        <tr r="W80" s="6"/>
      </tp>
      <tp>
        <v>1208.5</v>
        <stp/>
        <stp>StudyData</stp>
        <stp>SUBMINUTE(GCE,30,Regular)</stp>
        <stp>Bar</stp>
        <stp/>
        <stp>Low</stp>
        <stp/>
        <stp>-27</stp>
        <stp>all</stp>
        <stp/>
        <stp/>
        <stp/>
        <stp>T</stp>
        <tr r="AM32" s="1"/>
        <tr r="AM32" s="1"/>
      </tp>
      <tp>
        <v>1208.3</v>
        <stp/>
        <stp>StudyData</stp>
        <stp>SUBMINUTE(GCE,30,Regular)</stp>
        <stp>Bar</stp>
        <stp/>
        <stp>Low</stp>
        <stp/>
        <stp>-26</stp>
        <stp>all</stp>
        <stp/>
        <stp/>
        <stp/>
        <stp>T</stp>
        <tr r="AM31" s="1"/>
        <tr r="AM31" s="1"/>
      </tp>
      <tp>
        <v>1208.0999999999999</v>
        <stp/>
        <stp>StudyData</stp>
        <stp>SUBMINUTE(GCE,30,Regular)</stp>
        <stp>Bar</stp>
        <stp/>
        <stp>Low</stp>
        <stp/>
        <stp>-21</stp>
        <stp>all</stp>
        <stp/>
        <stp/>
        <stp/>
        <stp>T</stp>
        <tr r="AM26" s="1"/>
        <tr r="AM26" s="1"/>
      </tp>
      <tp>
        <v>271</v>
        <stp/>
        <stp>StudyData</stp>
        <stp>(Vol(GCE?1)when  (LocalYear(GCE?1)=2015 AND LocalMonth(GCE?1)=2 AND LocalDay(GCE?1)=18 AND LocalHour(GCE?1)=12 AND LocalMinute(GCE?1)=00))</stp>
        <stp>Bar</stp>
        <stp/>
        <stp>Close</stp>
        <stp>5</stp>
        <stp>0</stp>
        <stp/>
        <stp/>
        <stp/>
        <stp>FALSE</stp>
        <stp>T</stp>
        <tr r="X57" s="6"/>
      </tp>
      <tp>
        <v>221</v>
        <stp/>
        <stp>StudyData</stp>
        <stp>(Vol(GCE?1)when  (LocalYear(GCE?1)=2015 AND LocalMonth(GCE?1)=2 AND LocalDay(GCE?1)=19 AND LocalHour(GCE?1)=13 AND LocalMinute(GCE?1)=00))</stp>
        <stp>Bar</stp>
        <stp/>
        <stp>Close</stp>
        <stp>5</stp>
        <stp>0</stp>
        <stp/>
        <stp/>
        <stp/>
        <stp>FALSE</stp>
        <stp>T</stp>
        <tr r="W69" s="6"/>
      </tp>
      <tp>
        <v>245</v>
        <stp/>
        <stp>StudyData</stp>
        <stp>(Vol(GCE?1)when  (LocalYear(GCE?1)=2015 AND LocalMonth(GCE?1)=2 AND LocalDay(GCE?1)=18 AND LocalHour(GCE?1)=12 AND LocalMinute(GCE?1)=05))</stp>
        <stp>Bar</stp>
        <stp/>
        <stp>Close</stp>
        <stp>5</stp>
        <stp>0</stp>
        <stp/>
        <stp/>
        <stp/>
        <stp>FALSE</stp>
        <stp>T</stp>
        <tr r="X58" s="6"/>
      </tp>
      <tp>
        <v>81</v>
        <stp/>
        <stp>StudyData</stp>
        <stp>(Vol(GCE?1)when  (LocalYear(GCE?1)=2015 AND LocalMonth(GCE?1)=2 AND LocalDay(GCE?1)=19 AND LocalHour(GCE?1)=13 AND LocalMinute(GCE?1)=05))</stp>
        <stp>Bar</stp>
        <stp/>
        <stp>Close</stp>
        <stp>5</stp>
        <stp>0</stp>
        <stp/>
        <stp/>
        <stp/>
        <stp>FALSE</stp>
        <stp>T</stp>
        <tr r="W70" s="6"/>
      </tp>
      <tp>
        <v>1208.0999999999999</v>
        <stp/>
        <stp>StudyData</stp>
        <stp>SUBMINUTE(GCE,30,Regular)</stp>
        <stp>Bar</stp>
        <stp/>
        <stp>Low</stp>
        <stp/>
        <stp>-20</stp>
        <stp>all</stp>
        <stp/>
        <stp/>
        <stp/>
        <stp>T</stp>
        <tr r="AM25" s="1"/>
        <tr r="AM25" s="1"/>
      </tp>
      <tp>
        <v>430</v>
        <stp/>
        <stp>StudyData</stp>
        <stp>(Vol(GCE?1)when  (LocalYear(GCE?1)=2015 AND LocalMonth(GCE?1)=2 AND LocalDay(GCE?1)=18 AND LocalHour(GCE?1)=12 AND LocalMinute(GCE?1)=10))</stp>
        <stp>Bar</stp>
        <stp/>
        <stp>Close</stp>
        <stp>5</stp>
        <stp>0</stp>
        <stp/>
        <stp/>
        <stp/>
        <stp>FALSE</stp>
        <stp>T</stp>
        <tr r="X59" s="6"/>
      </tp>
      <tp>
        <v>102</v>
        <stp/>
        <stp>StudyData</stp>
        <stp>(Vol(GCE?1)when  (LocalYear(GCE?1)=2015 AND LocalMonth(GCE?1)=2 AND LocalDay(GCE?1)=19 AND LocalHour(GCE?1)=13 AND LocalMinute(GCE?1)=10))</stp>
        <stp>Bar</stp>
        <stp/>
        <stp>Close</stp>
        <stp>5</stp>
        <stp>0</stp>
        <stp/>
        <stp/>
        <stp/>
        <stp>FALSE</stp>
        <stp>T</stp>
        <tr r="W71" s="6"/>
      </tp>
      <tp>
        <v>243</v>
        <stp/>
        <stp>StudyData</stp>
        <stp>(Vol(GCE?1)when  (LocalYear(GCE?1)=2015 AND LocalMonth(GCE?1)=2 AND LocalDay(GCE?1)=18 AND LocalHour(GCE?1)=12 AND LocalMinute(GCE?1)=15))</stp>
        <stp>Bar</stp>
        <stp/>
        <stp>Close</stp>
        <stp>5</stp>
        <stp>0</stp>
        <stp/>
        <stp/>
        <stp/>
        <stp>FALSE</stp>
        <stp>T</stp>
        <tr r="X60" s="6"/>
      </tp>
      <tp>
        <v>210</v>
        <stp/>
        <stp>StudyData</stp>
        <stp>(Vol(GCE?1)when  (LocalYear(GCE?1)=2015 AND LocalMonth(GCE?1)=2 AND LocalDay(GCE?1)=19 AND LocalHour(GCE?1)=13 AND LocalMinute(GCE?1)=15))</stp>
        <stp>Bar</stp>
        <stp/>
        <stp>Close</stp>
        <stp>5</stp>
        <stp>0</stp>
        <stp/>
        <stp/>
        <stp/>
        <stp>FALSE</stp>
        <stp>T</stp>
        <tr r="W72" s="6"/>
      </tp>
      <tp>
        <v>1208.3</v>
        <stp/>
        <stp>StudyData</stp>
        <stp>SUBMINUTE(GCE,30,Regular)</stp>
        <stp>Bar</stp>
        <stp/>
        <stp>Low</stp>
        <stp/>
        <stp>-23</stp>
        <stp>all</stp>
        <stp/>
        <stp/>
        <stp/>
        <stp>T</stp>
        <tr r="AM28" s="1"/>
        <tr r="AM28" s="1"/>
      </tp>
      <tp>
        <v>259</v>
        <stp/>
        <stp>StudyData</stp>
        <stp>(Vol(GCE?1)when  (LocalYear(GCE?1)=2015 AND LocalMonth(GCE?1)=2 AND LocalDay(GCE?1)=18 AND LocalHour(GCE?1)=12 AND LocalMinute(GCE?1)=20))</stp>
        <stp>Bar</stp>
        <stp/>
        <stp>Close</stp>
        <stp>5</stp>
        <stp>0</stp>
        <stp/>
        <stp/>
        <stp/>
        <stp>FALSE</stp>
        <stp>T</stp>
        <tr r="X61" s="6"/>
      </tp>
      <tp>
        <v>146</v>
        <stp/>
        <stp>StudyData</stp>
        <stp>(Vol(GCE?1)when  (LocalYear(GCE?1)=2015 AND LocalMonth(GCE?1)=2 AND LocalDay(GCE?1)=19 AND LocalHour(GCE?1)=13 AND LocalMinute(GCE?1)=20))</stp>
        <stp>Bar</stp>
        <stp/>
        <stp>Close</stp>
        <stp>5</stp>
        <stp>0</stp>
        <stp/>
        <stp/>
        <stp/>
        <stp>FALSE</stp>
        <stp>T</stp>
        <tr r="W73" s="6"/>
      </tp>
      <tp>
        <v>423</v>
        <stp/>
        <stp>StudyData</stp>
        <stp>(Vol(GCE?1)when  (LocalYear(GCE?1)=2015 AND LocalMonth(GCE?1)=2 AND LocalDay(GCE?1)=18 AND LocalHour(GCE?1)=12 AND LocalMinute(GCE?1)=25))</stp>
        <stp>Bar</stp>
        <stp/>
        <stp>Close</stp>
        <stp>5</stp>
        <stp>0</stp>
        <stp/>
        <stp/>
        <stp/>
        <stp>FALSE</stp>
        <stp>T</stp>
        <tr r="X62" s="6"/>
      </tp>
      <tp>
        <v>101</v>
        <stp/>
        <stp>StudyData</stp>
        <stp>(Vol(GCE?1)when  (LocalYear(GCE?1)=2015 AND LocalMonth(GCE?1)=2 AND LocalDay(GCE?1)=19 AND LocalHour(GCE?1)=13 AND LocalMinute(GCE?1)=25))</stp>
        <stp>Bar</stp>
        <stp/>
        <stp>Close</stp>
        <stp>5</stp>
        <stp>0</stp>
        <stp/>
        <stp/>
        <stp/>
        <stp>FALSE</stp>
        <stp>T</stp>
        <tr r="W74" s="6"/>
      </tp>
      <tp>
        <v>1208.2</v>
        <stp/>
        <stp>StudyData</stp>
        <stp>SUBMINUTE(GCE,30,Regular)</stp>
        <stp>Bar</stp>
        <stp/>
        <stp>Low</stp>
        <stp/>
        <stp>-22</stp>
        <stp>all</stp>
        <stp/>
        <stp/>
        <stp/>
        <stp>T</stp>
        <tr r="AM27" s="1"/>
        <tr r="AM27" s="1"/>
      </tp>
      <tp>
        <v>466</v>
        <stp/>
        <stp>StudyData</stp>
        <stp>(Vol(GCE?1)when  (LocalYear(GCE?1)=2015 AND LocalMonth(GCE?1)=2 AND LocalDay(GCE?1)=18 AND LocalHour(GCE?1)=12 AND LocalMinute(GCE?1)=30))</stp>
        <stp>Bar</stp>
        <stp/>
        <stp>Close</stp>
        <stp>5</stp>
        <stp>0</stp>
        <stp/>
        <stp/>
        <stp/>
        <stp>FALSE</stp>
        <stp>T</stp>
        <tr r="X63" s="6"/>
      </tp>
      <tp>
        <v>292</v>
        <stp/>
        <stp>StudyData</stp>
        <stp>(Vol(GCE?1)when  (LocalYear(GCE?1)=2015 AND LocalMonth(GCE?1)=2 AND LocalDay(GCE?1)=19 AND LocalHour(GCE?1)=13 AND LocalMinute(GCE?1)=30))</stp>
        <stp>Bar</stp>
        <stp/>
        <stp>Close</stp>
        <stp>5</stp>
        <stp>0</stp>
        <stp/>
        <stp/>
        <stp/>
        <stp>FALSE</stp>
        <stp>T</stp>
        <tr r="W75" s="6"/>
      </tp>
      <tp>
        <v>238</v>
        <stp/>
        <stp>StudyData</stp>
        <stp>(Vol(GCE?1)when  (LocalYear(GCE?1)=2015 AND LocalMonth(GCE?1)=2 AND LocalDay(GCE?1)=18 AND LocalHour(GCE?1)=12 AND LocalMinute(GCE?1)=35))</stp>
        <stp>Bar</stp>
        <stp/>
        <stp>Close</stp>
        <stp>5</stp>
        <stp>0</stp>
        <stp/>
        <stp/>
        <stp/>
        <stp>FALSE</stp>
        <stp>T</stp>
        <tr r="X64" s="6"/>
      </tp>
      <tp>
        <v>67</v>
        <stp/>
        <stp>StudyData</stp>
        <stp>(Vol(GCE?1)when  (LocalYear(GCE?1)=2015 AND LocalMonth(GCE?1)=2 AND LocalDay(GCE?1)=19 AND LocalHour(GCE?1)=13 AND LocalMinute(GCE?1)=35))</stp>
        <stp>Bar</stp>
        <stp/>
        <stp>Close</stp>
        <stp>5</stp>
        <stp>0</stp>
        <stp/>
        <stp/>
        <stp/>
        <stp>FALSE</stp>
        <stp>T</stp>
        <tr r="W76" s="6"/>
      </tp>
      <tp>
        <v>1208</v>
        <stp/>
        <stp>StudyData</stp>
        <stp>SUBMINUTE(GCE,30,Regular)</stp>
        <stp>Bar</stp>
        <stp/>
        <stp>Low</stp>
        <stp/>
        <stp>-29</stp>
        <stp>all</stp>
        <stp/>
        <stp/>
        <stp/>
        <stp>T</stp>
        <tr r="AM34" s="1"/>
        <tr r="AM34" s="1"/>
      </tp>
      <tp>
        <v>1208.4000000000001</v>
        <stp/>
        <stp>StudyData</stp>
        <stp>SUBMINUTE(GCE,30,Regular)</stp>
        <stp>Bar</stp>
        <stp/>
        <stp>Low</stp>
        <stp/>
        <stp>-28</stp>
        <stp>all</stp>
        <stp/>
        <stp/>
        <stp/>
        <stp>T</stp>
        <tr r="AM33" s="1"/>
        <tr r="AM33" s="1"/>
      </tp>
      <tp>
        <v>128020</v>
        <stp/>
        <stp>DOMData</stp>
        <stp>TYA</stp>
        <stp>Price</stp>
        <stp>-4</stp>
        <stp>D</stp>
        <tr r="C35" s="1"/>
      </tp>
      <tp>
        <v>1208.5</v>
        <stp/>
        <stp>DOMData</stp>
        <stp>GCE</stp>
        <stp>Price</stp>
        <stp>-4</stp>
        <stp>T</stp>
        <tr r="P9" s="1"/>
      </tp>
      <tp t="s">
        <v>E-Mini S&amp;P 500, Mar 15</v>
        <stp/>
        <stp>ContractData</stp>
        <stp>EP</stp>
        <stp>LongDescription</stp>
        <stp/>
        <stp>T</stp>
        <tr r="B7" s="1"/>
      </tp>
      <tp>
        <v>37.668492380000004</v>
        <stp/>
        <stp>StudyData</stp>
        <stp>Correlation(GCE,TYA,Period:=12,InputChoice1:=Close,InputChoice2:=Close)</stp>
        <stp>FG</stp>
        <stp/>
        <stp>Close</stp>
        <stp>15</stp>
        <stp>0</stp>
        <stp>all</stp>
        <stp/>
        <stp/>
        <stp>True</stp>
        <stp>T</stp>
        <tr r="O8" s="2"/>
      </tp>
      <tp>
        <v>128.25</v>
        <stp/>
        <stp>StudyData</stp>
        <stp>SUBMINUTE(TYA,45,Regular)</stp>
        <stp>Bar</stp>
        <stp/>
        <stp>Low</stp>
        <stp/>
        <stp>-51</stp>
        <stp>all</stp>
        <stp/>
        <stp/>
        <stp/>
        <stp>T</stp>
        <tr r="AV56" s="1"/>
        <tr r="AV56" s="1"/>
      </tp>
      <tp>
        <v>128.25</v>
        <stp/>
        <stp>StudyData</stp>
        <stp>SUBMINUTE(TYA,45,Regular)</stp>
        <stp>Bar</stp>
        <stp/>
        <stp>Low</stp>
        <stp/>
        <stp>-50</stp>
        <stp>all</stp>
        <stp/>
        <stp/>
        <stp/>
        <stp>T</stp>
        <tr r="AV55" s="1"/>
        <tr r="AV55" s="1"/>
      </tp>
      <tp>
        <v>128.21875</v>
        <stp/>
        <stp>StudyData</stp>
        <stp>SUBMINUTE(TYA,45,Regular)</stp>
        <stp>Bar</stp>
        <stp/>
        <stp>Low</stp>
        <stp/>
        <stp>-53</stp>
        <stp>all</stp>
        <stp/>
        <stp/>
        <stp/>
        <stp>T</stp>
        <tr r="AV58" s="1"/>
        <tr r="AV58" s="1"/>
      </tp>
      <tp>
        <v>128.234375</v>
        <stp/>
        <stp>StudyData</stp>
        <stp>SUBMINUTE(TYA,45,Regular)</stp>
        <stp>Bar</stp>
        <stp/>
        <stp>Low</stp>
        <stp/>
        <stp>-52</stp>
        <stp>all</stp>
        <stp/>
        <stp/>
        <stp/>
        <stp>T</stp>
        <tr r="AV57" s="1"/>
        <tr r="AV57" s="1"/>
      </tp>
      <tp>
        <v>128.25</v>
        <stp/>
        <stp>StudyData</stp>
        <stp>SUBMINUTE(TYA,45,Regular)</stp>
        <stp>Bar</stp>
        <stp/>
        <stp>Low</stp>
        <stp/>
        <stp>-55</stp>
        <stp>all</stp>
        <stp/>
        <stp/>
        <stp/>
        <stp>T</stp>
        <tr r="AV60" s="1"/>
        <tr r="AV60" s="1"/>
      </tp>
      <tp>
        <v>128.25</v>
        <stp/>
        <stp>StudyData</stp>
        <stp>SUBMINUTE(TYA,45,Regular)</stp>
        <stp>Bar</stp>
        <stp/>
        <stp>Low</stp>
        <stp/>
        <stp>-54</stp>
        <stp>all</stp>
        <stp/>
        <stp/>
        <stp/>
        <stp>T</stp>
        <tr r="AV59" s="1"/>
        <tr r="AV59" s="1"/>
      </tp>
      <tp>
        <v>128.265625</v>
        <stp/>
        <stp>StudyData</stp>
        <stp>SUBMINUTE(TYA,45,Regular)</stp>
        <stp>Bar</stp>
        <stp/>
        <stp>Low</stp>
        <stp/>
        <stp>-57</stp>
        <stp>all</stp>
        <stp/>
        <stp/>
        <stp/>
        <stp>T</stp>
        <tr r="AV62" s="1"/>
        <tr r="AV62" s="1"/>
      </tp>
      <tp>
        <v>128.265625</v>
        <stp/>
        <stp>StudyData</stp>
        <stp>SUBMINUTE(TYA,45,Regular)</stp>
        <stp>Bar</stp>
        <stp/>
        <stp>Low</stp>
        <stp/>
        <stp>-56</stp>
        <stp>all</stp>
        <stp/>
        <stp/>
        <stp/>
        <stp>T</stp>
        <tr r="AV61" s="1"/>
        <tr r="AV61" s="1"/>
      </tp>
      <tp>
        <v>128.296875</v>
        <stp/>
        <stp>StudyData</stp>
        <stp>SUBMINUTE(TYA,45,Regular)</stp>
        <stp>Bar</stp>
        <stp/>
        <stp>Low</stp>
        <stp/>
        <stp>-59</stp>
        <stp>all</stp>
        <stp/>
        <stp/>
        <stp/>
        <stp>T</stp>
        <tr r="AV64" s="1"/>
        <tr r="AV64" s="1"/>
      </tp>
      <tp t="s">
        <v/>
        <stp/>
        <stp>StudyData</stp>
        <stp>(Vol(TYA?1)when  (LocalYear(TYA?1)=2015 AND LocalMonth(TYA?1)=2 AND LocalDay(TYA?1)=16 AND LocalHour(TYA?1)=12 AND LocalMinute(TYA?1)=25))</stp>
        <stp>Bar</stp>
        <stp/>
        <stp>Close</stp>
        <stp>5</stp>
        <stp>0</stp>
        <stp/>
        <stp/>
        <stp/>
        <stp>FALSE</stp>
        <stp>T</stp>
        <tr r="Z62" s="8"/>
      </tp>
      <tp>
        <v>7568</v>
        <stp/>
        <stp>StudyData</stp>
        <stp>(Vol(TYA?1)when  (LocalYear(TYA?1)=2015 AND LocalMonth(TYA?1)=2 AND LocalDay(TYA?1)=17 AND LocalHour(TYA?1)=13 AND LocalMinute(TYA?1)=25))</stp>
        <stp>Bar</stp>
        <stp/>
        <stp>Close</stp>
        <stp>5</stp>
        <stp>0</stp>
        <stp/>
        <stp/>
        <stp/>
        <stp>FALSE</stp>
        <stp>T</stp>
        <tr r="Y74" s="8"/>
      </tp>
      <tp>
        <v>4362</v>
        <stp/>
        <stp>StudyData</stp>
        <stp>(Vol(TYA?2)when  (LocalYear(TYA?2)=2015 AND LocalMonth(TYA?2)=2 AND LocalDay(TYA?2)=26 AND LocalHour(TYA?2)=11 AND LocalMinute(TYA?2)=25))</stp>
        <stp>Bar</stp>
        <stp/>
        <stp>Close</stp>
        <stp>5</stp>
        <stp>0</stp>
        <stp/>
        <stp/>
        <stp/>
        <stp>FALSE</stp>
        <stp>T</stp>
        <tr r="L50" s="8"/>
        <tr r="K50" s="8"/>
      </tp>
      <tp>
        <v>5138</v>
        <stp/>
        <stp>StudyData</stp>
        <stp>(Vol(TYA?1)when  (LocalYear(TYA?1)=2015 AND LocalMonth(TYA?1)=2 AND LocalDay(TYA?1)=20 AND LocalHour(TYA?1)=14 AND LocalMinute(TYA?1)=25))</stp>
        <stp>Bar</stp>
        <stp/>
        <stp>Close</stp>
        <stp>5</stp>
        <stp>0</stp>
        <stp/>
        <stp/>
        <stp/>
        <stp>FALSE</stp>
        <stp>T</stp>
        <tr r="V86" s="8"/>
      </tp>
      <tp>
        <v>10866</v>
        <stp/>
        <stp>StudyData</stp>
        <stp>(Vol(TYA?1)when  (LocalYear(TYA?1)=2015 AND LocalMonth(TYA?1)=2 AND LocalDay(TYA?1)=24 AND LocalHour(TYA?1)=10 AND LocalMinute(TYA?1)=25))</stp>
        <stp>Bar</stp>
        <stp/>
        <stp>Close</stp>
        <stp>5</stp>
        <stp>0</stp>
        <stp/>
        <stp/>
        <stp/>
        <stp>FALSE</stp>
        <stp>T</stp>
        <tr r="T38" s="8"/>
      </tp>
      <tp>
        <v>2190</v>
        <stp/>
        <stp>StudyData</stp>
        <stp>(Vol(TYA?1)when  (LocalYear(TYA?1)=2015 AND LocalMonth(TYA?1)=2 AND LocalDay(TYA?1)=25 AND LocalHour(TYA?1)=11 AND LocalMinute(TYA?1)=25))</stp>
        <stp>Bar</stp>
        <stp/>
        <stp>Close</stp>
        <stp>5</stp>
        <stp>0</stp>
        <stp/>
        <stp/>
        <stp/>
        <stp>FALSE</stp>
        <stp>T</stp>
        <tr r="S50" s="8"/>
      </tp>
      <tp t="s">
        <v/>
        <stp/>
        <stp>StudyData</stp>
        <stp>(Vol(TYA?1)when  (LocalYear(TYA?1)=2015 AND LocalMonth(TYA?1)=2 AND LocalDay(TYA?1)=16 AND LocalHour(TYA?1)=12 AND LocalMinute(TYA?1)=20))</stp>
        <stp>Bar</stp>
        <stp/>
        <stp>Close</stp>
        <stp>5</stp>
        <stp>0</stp>
        <stp/>
        <stp/>
        <stp/>
        <stp>FALSE</stp>
        <stp>T</stp>
        <tr r="Z61" s="8"/>
      </tp>
      <tp>
        <v>5043</v>
        <stp/>
        <stp>StudyData</stp>
        <stp>(Vol(TYA?1)when  (LocalYear(TYA?1)=2015 AND LocalMonth(TYA?1)=2 AND LocalDay(TYA?1)=17 AND LocalHour(TYA?1)=13 AND LocalMinute(TYA?1)=20))</stp>
        <stp>Bar</stp>
        <stp/>
        <stp>Close</stp>
        <stp>5</stp>
        <stp>0</stp>
        <stp/>
        <stp/>
        <stp/>
        <stp>FALSE</stp>
        <stp>T</stp>
        <tr r="Y73" s="8"/>
      </tp>
      <tp>
        <v>2380</v>
        <stp/>
        <stp>StudyData</stp>
        <stp>(Vol(TYA?2)when  (LocalYear(TYA?2)=2015 AND LocalMonth(TYA?2)=2 AND LocalDay(TYA?2)=26 AND LocalHour(TYA?2)=11 AND LocalMinute(TYA?2)=20))</stp>
        <stp>Bar</stp>
        <stp/>
        <stp>Close</stp>
        <stp>5</stp>
        <stp>0</stp>
        <stp/>
        <stp/>
        <stp/>
        <stp>FALSE</stp>
        <stp>T</stp>
        <tr r="L49" s="8"/>
        <tr r="K49" s="8"/>
      </tp>
      <tp>
        <v>5363</v>
        <stp/>
        <stp>StudyData</stp>
        <stp>(Vol(TYA?1)when  (LocalYear(TYA?1)=2015 AND LocalMonth(TYA?1)=2 AND LocalDay(TYA?1)=20 AND LocalHour(TYA?1)=14 AND LocalMinute(TYA?1)=20))</stp>
        <stp>Bar</stp>
        <stp/>
        <stp>Close</stp>
        <stp>5</stp>
        <stp>0</stp>
        <stp/>
        <stp/>
        <stp/>
        <stp>FALSE</stp>
        <stp>T</stp>
        <tr r="V85" s="8"/>
      </tp>
      <tp>
        <v>7169</v>
        <stp/>
        <stp>StudyData</stp>
        <stp>(Vol(TYA?1)when  (LocalYear(TYA?1)=2015 AND LocalMonth(TYA?1)=2 AND LocalDay(TYA?1)=24 AND LocalHour(TYA?1)=10 AND LocalMinute(TYA?1)=20))</stp>
        <stp>Bar</stp>
        <stp/>
        <stp>Close</stp>
        <stp>5</stp>
        <stp>0</stp>
        <stp/>
        <stp/>
        <stp/>
        <stp>FALSE</stp>
        <stp>T</stp>
        <tr r="T37" s="8"/>
      </tp>
      <tp>
        <v>10142</v>
        <stp/>
        <stp>StudyData</stp>
        <stp>(Vol(TYA?1)when  (LocalYear(TYA?1)=2015 AND LocalMonth(TYA?1)=2 AND LocalDay(TYA?1)=25 AND LocalHour(TYA?1)=11 AND LocalMinute(TYA?1)=20))</stp>
        <stp>Bar</stp>
        <stp/>
        <stp>Close</stp>
        <stp>5</stp>
        <stp>0</stp>
        <stp/>
        <stp/>
        <stp/>
        <stp>FALSE</stp>
        <stp>T</stp>
        <tr r="S49" s="8"/>
      </tp>
      <tp>
        <v>128.28125</v>
        <stp/>
        <stp>StudyData</stp>
        <stp>SUBMINUTE(TYA,45,Regular)</stp>
        <stp>Bar</stp>
        <stp/>
        <stp>Low</stp>
        <stp/>
        <stp>-58</stp>
        <stp>all</stp>
        <stp/>
        <stp/>
        <stp/>
        <stp>T</stp>
        <tr r="AV63" s="1"/>
        <tr r="AV63" s="1"/>
      </tp>
      <tp t="s">
        <v/>
        <stp/>
        <stp>StudyData</stp>
        <stp>(Vol(TYA?1)when  (LocalYear(TYA?1)=2015 AND LocalMonth(TYA?1)=2 AND LocalDay(TYA?1)=16 AND LocalHour(TYA?1)=12 AND LocalMinute(TYA?1)=35))</stp>
        <stp>Bar</stp>
        <stp/>
        <stp>Close</stp>
        <stp>5</stp>
        <stp>0</stp>
        <stp/>
        <stp/>
        <stp/>
        <stp>FALSE</stp>
        <stp>T</stp>
        <tr r="Z64" s="8"/>
      </tp>
      <tp>
        <v>5285</v>
        <stp/>
        <stp>StudyData</stp>
        <stp>(Vol(TYA?1)when  (LocalYear(TYA?1)=2015 AND LocalMonth(TYA?1)=2 AND LocalDay(TYA?1)=17 AND LocalHour(TYA?1)=13 AND LocalMinute(TYA?1)=35))</stp>
        <stp>Bar</stp>
        <stp/>
        <stp>Close</stp>
        <stp>5</stp>
        <stp>0</stp>
        <stp/>
        <stp/>
        <stp/>
        <stp>FALSE</stp>
        <stp>T</stp>
        <tr r="Y76" s="8"/>
      </tp>
      <tp>
        <v>3347</v>
        <stp/>
        <stp>StudyData</stp>
        <stp>(Vol(TYA?2)when  (LocalYear(TYA?2)=2015 AND LocalMonth(TYA?2)=2 AND LocalDay(TYA?2)=26 AND LocalHour(TYA?2)=11 AND LocalMinute(TYA?2)=35))</stp>
        <stp>Bar</stp>
        <stp/>
        <stp>Close</stp>
        <stp>5</stp>
        <stp>0</stp>
        <stp/>
        <stp/>
        <stp/>
        <stp>FALSE</stp>
        <stp>T</stp>
        <tr r="L52" s="8"/>
        <tr r="K52" s="8"/>
      </tp>
      <tp>
        <v>2124</v>
        <stp/>
        <stp>StudyData</stp>
        <stp>(Vol(TYA?1)when  (LocalYear(TYA?1)=2015 AND LocalMonth(TYA?1)=2 AND LocalDay(TYA?1)=20 AND LocalHour(TYA?1)=14 AND LocalMinute(TYA?1)=35))</stp>
        <stp>Bar</stp>
        <stp/>
        <stp>Close</stp>
        <stp>5</stp>
        <stp>0</stp>
        <stp/>
        <stp/>
        <stp/>
        <stp>FALSE</stp>
        <stp>T</stp>
        <tr r="V88" s="8"/>
      </tp>
      <tp>
        <v>7589</v>
        <stp/>
        <stp>StudyData</stp>
        <stp>(Vol(TYA?1)when  (LocalYear(TYA?1)=2015 AND LocalMonth(TYA?1)=2 AND LocalDay(TYA?1)=24 AND LocalHour(TYA?1)=10 AND LocalMinute(TYA?1)=35))</stp>
        <stp>Bar</stp>
        <stp/>
        <stp>Close</stp>
        <stp>5</stp>
        <stp>0</stp>
        <stp/>
        <stp/>
        <stp/>
        <stp>FALSE</stp>
        <stp>T</stp>
        <tr r="T40" s="8"/>
      </tp>
      <tp>
        <v>4472</v>
        <stp/>
        <stp>StudyData</stp>
        <stp>(Vol(TYA?1)when  (LocalYear(TYA?1)=2015 AND LocalMonth(TYA?1)=2 AND LocalDay(TYA?1)=25 AND LocalHour(TYA?1)=11 AND LocalMinute(TYA?1)=35))</stp>
        <stp>Bar</stp>
        <stp/>
        <stp>Close</stp>
        <stp>5</stp>
        <stp>0</stp>
        <stp/>
        <stp/>
        <stp/>
        <stp>FALSE</stp>
        <stp>T</stp>
        <tr r="S52" s="8"/>
      </tp>
      <tp t="s">
        <v/>
        <stp/>
        <stp>StudyData</stp>
        <stp>(Vol(TYA?1)when  (LocalYear(TYA?1)=2015 AND LocalMonth(TYA?1)=2 AND LocalDay(TYA?1)=16 AND LocalHour(TYA?1)=12 AND LocalMinute(TYA?1)=30))</stp>
        <stp>Bar</stp>
        <stp/>
        <stp>Close</stp>
        <stp>5</stp>
        <stp>0</stp>
        <stp/>
        <stp/>
        <stp/>
        <stp>FALSE</stp>
        <stp>T</stp>
        <tr r="Z63" s="8"/>
      </tp>
      <tp>
        <v>5070</v>
        <stp/>
        <stp>StudyData</stp>
        <stp>(Vol(TYA?1)when  (LocalYear(TYA?1)=2015 AND LocalMonth(TYA?1)=2 AND LocalDay(TYA?1)=17 AND LocalHour(TYA?1)=13 AND LocalMinute(TYA?1)=30))</stp>
        <stp>Bar</stp>
        <stp/>
        <stp>Close</stp>
        <stp>5</stp>
        <stp>0</stp>
        <stp/>
        <stp/>
        <stp/>
        <stp>FALSE</stp>
        <stp>T</stp>
        <tr r="Y75" s="8"/>
      </tp>
      <tp>
        <v>4650</v>
        <stp/>
        <stp>StudyData</stp>
        <stp>(Vol(TYA?2)when  (LocalYear(TYA?2)=2015 AND LocalMonth(TYA?2)=2 AND LocalDay(TYA?2)=26 AND LocalHour(TYA?2)=11 AND LocalMinute(TYA?2)=30))</stp>
        <stp>Bar</stp>
        <stp/>
        <stp>Close</stp>
        <stp>5</stp>
        <stp>0</stp>
        <stp/>
        <stp/>
        <stp/>
        <stp>FALSE</stp>
        <stp>T</stp>
        <tr r="L51" s="8"/>
        <tr r="K51" s="8"/>
      </tp>
      <tp>
        <v>3330</v>
        <stp/>
        <stp>StudyData</stp>
        <stp>(Vol(TYA?1)when  (LocalYear(TYA?1)=2015 AND LocalMonth(TYA?1)=2 AND LocalDay(TYA?1)=20 AND LocalHour(TYA?1)=14 AND LocalMinute(TYA?1)=30))</stp>
        <stp>Bar</stp>
        <stp/>
        <stp>Close</stp>
        <stp>5</stp>
        <stp>0</stp>
        <stp/>
        <stp/>
        <stp/>
        <stp>FALSE</stp>
        <stp>T</stp>
        <tr r="V87" s="8"/>
      </tp>
      <tp>
        <v>12485</v>
        <stp/>
        <stp>StudyData</stp>
        <stp>(Vol(TYA?1)when  (LocalYear(TYA?1)=2015 AND LocalMonth(TYA?1)=2 AND LocalDay(TYA?1)=24 AND LocalHour(TYA?1)=10 AND LocalMinute(TYA?1)=30))</stp>
        <stp>Bar</stp>
        <stp/>
        <stp>Close</stp>
        <stp>5</stp>
        <stp>0</stp>
        <stp/>
        <stp/>
        <stp/>
        <stp>FALSE</stp>
        <stp>T</stp>
        <tr r="T39" s="8"/>
      </tp>
      <tp>
        <v>2814</v>
        <stp/>
        <stp>StudyData</stp>
        <stp>(Vol(TYA?1)when  (LocalYear(TYA?1)=2015 AND LocalMonth(TYA?1)=2 AND LocalDay(TYA?1)=25 AND LocalHour(TYA?1)=11 AND LocalMinute(TYA?1)=30))</stp>
        <stp>Bar</stp>
        <stp/>
        <stp>Close</stp>
        <stp>5</stp>
        <stp>0</stp>
        <stp/>
        <stp/>
        <stp/>
        <stp>FALSE</stp>
        <stp>T</stp>
        <tr r="S51" s="8"/>
      </tp>
      <tp t="s">
        <v/>
        <stp/>
        <stp>StudyData</stp>
        <stp>(Vol(TYA?1)when  (LocalYear(TYA?1)=2015 AND LocalMonth(TYA?1)=2 AND LocalDay(TYA?1)=16 AND LocalHour(TYA?1)=12 AND LocalMinute(TYA?1)=05))</stp>
        <stp>Bar</stp>
        <stp/>
        <stp>Close</stp>
        <stp>5</stp>
        <stp>0</stp>
        <stp/>
        <stp/>
        <stp/>
        <stp>FALSE</stp>
        <stp>T</stp>
        <tr r="Z58" s="8"/>
      </tp>
      <tp>
        <v>9707</v>
        <stp/>
        <stp>StudyData</stp>
        <stp>(Vol(TYA?1)when  (LocalYear(TYA?1)=2015 AND LocalMonth(TYA?1)=2 AND LocalDay(TYA?1)=17 AND LocalHour(TYA?1)=13 AND LocalMinute(TYA?1)=05))</stp>
        <stp>Bar</stp>
        <stp/>
        <stp>Close</stp>
        <stp>5</stp>
        <stp>0</stp>
        <stp/>
        <stp/>
        <stp/>
        <stp>FALSE</stp>
        <stp>T</stp>
        <tr r="Y70" s="8"/>
      </tp>
      <tp>
        <v>4515</v>
        <stp/>
        <stp>StudyData</stp>
        <stp>(Vol(TYA?2)when  (LocalYear(TYA?2)=2015 AND LocalMonth(TYA?2)=2 AND LocalDay(TYA?2)=26 AND LocalHour(TYA?2)=11 AND LocalMinute(TYA?2)=05))</stp>
        <stp>Bar</stp>
        <stp/>
        <stp>Close</stp>
        <stp>5</stp>
        <stp>0</stp>
        <stp/>
        <stp/>
        <stp/>
        <stp>FALSE</stp>
        <stp>T</stp>
        <tr r="L46" s="8"/>
        <tr r="K46" s="8"/>
      </tp>
      <tp>
        <v>7641</v>
        <stp/>
        <stp>StudyData</stp>
        <stp>(Vol(TYA?1)when  (LocalYear(TYA?1)=2015 AND LocalMonth(TYA?1)=2 AND LocalDay(TYA?1)=20 AND LocalHour(TYA?1)=14 AND LocalMinute(TYA?1)=05))</stp>
        <stp>Bar</stp>
        <stp/>
        <stp>Close</stp>
        <stp>5</stp>
        <stp>0</stp>
        <stp/>
        <stp/>
        <stp/>
        <stp>FALSE</stp>
        <stp>T</stp>
        <tr r="V82" s="8"/>
      </tp>
      <tp>
        <v>12079</v>
        <stp/>
        <stp>StudyData</stp>
        <stp>(Vol(TYA?1)when  (LocalYear(TYA?1)=2015 AND LocalMonth(TYA?1)=2 AND LocalDay(TYA?1)=24 AND LocalHour(TYA?1)=10 AND LocalMinute(TYA?1)=05))</stp>
        <stp>Bar</stp>
        <stp/>
        <stp>Close</stp>
        <stp>5</stp>
        <stp>0</stp>
        <stp/>
        <stp/>
        <stp/>
        <stp>FALSE</stp>
        <stp>T</stp>
        <tr r="T34" s="8"/>
      </tp>
      <tp>
        <v>8163</v>
        <stp/>
        <stp>StudyData</stp>
        <stp>(Vol(TYA?1)when  (LocalYear(TYA?1)=2015 AND LocalMonth(TYA?1)=2 AND LocalDay(TYA?1)=25 AND LocalHour(TYA?1)=11 AND LocalMinute(TYA?1)=05))</stp>
        <stp>Bar</stp>
        <stp/>
        <stp>Close</stp>
        <stp>5</stp>
        <stp>0</stp>
        <stp/>
        <stp/>
        <stp/>
        <stp>FALSE</stp>
        <stp>T</stp>
        <tr r="S46" s="8"/>
      </tp>
      <tp t="s">
        <v/>
        <stp/>
        <stp>StudyData</stp>
        <stp>(Vol(TYA?1)when  (LocalYear(TYA?1)=2015 AND LocalMonth(TYA?1)=2 AND LocalDay(TYA?1)=16 AND LocalHour(TYA?1)=12 AND LocalMinute(TYA?1)=00))</stp>
        <stp>Bar</stp>
        <stp/>
        <stp>Close</stp>
        <stp>5</stp>
        <stp>0</stp>
        <stp/>
        <stp/>
        <stp/>
        <stp>FALSE</stp>
        <stp>T</stp>
        <tr r="Z57" s="8"/>
      </tp>
      <tp>
        <v>8584</v>
        <stp/>
        <stp>StudyData</stp>
        <stp>(Vol(TYA?1)when  (LocalYear(TYA?1)=2015 AND LocalMonth(TYA?1)=2 AND LocalDay(TYA?1)=17 AND LocalHour(TYA?1)=13 AND LocalMinute(TYA?1)=00))</stp>
        <stp>Bar</stp>
        <stp/>
        <stp>Close</stp>
        <stp>5</stp>
        <stp>0</stp>
        <stp/>
        <stp/>
        <stp/>
        <stp>FALSE</stp>
        <stp>T</stp>
        <tr r="Y69" s="8"/>
      </tp>
      <tp>
        <v>2407</v>
        <stp/>
        <stp>StudyData</stp>
        <stp>(Vol(TYA?2)when  (LocalYear(TYA?2)=2015 AND LocalMonth(TYA?2)=2 AND LocalDay(TYA?2)=26 AND LocalHour(TYA?2)=11 AND LocalMinute(TYA?2)=00))</stp>
        <stp>Bar</stp>
        <stp/>
        <stp>Close</stp>
        <stp>5</stp>
        <stp>0</stp>
        <stp/>
        <stp/>
        <stp/>
        <stp>FALSE</stp>
        <stp>T</stp>
        <tr r="L45" s="8"/>
        <tr r="K45" s="8"/>
      </tp>
      <tp>
        <v>19481</v>
        <stp/>
        <stp>StudyData</stp>
        <stp>(Vol(TYA?1)when  (LocalYear(TYA?1)=2015 AND LocalMonth(TYA?1)=2 AND LocalDay(TYA?1)=20 AND LocalHour(TYA?1)=14 AND LocalMinute(TYA?1)=00))</stp>
        <stp>Bar</stp>
        <stp/>
        <stp>Close</stp>
        <stp>5</stp>
        <stp>0</stp>
        <stp/>
        <stp/>
        <stp/>
        <stp>FALSE</stp>
        <stp>T</stp>
        <tr r="V81" s="8"/>
      </tp>
      <tp>
        <v>11613</v>
        <stp/>
        <stp>StudyData</stp>
        <stp>(Vol(TYA?1)when  (LocalYear(TYA?1)=2015 AND LocalMonth(TYA?1)=2 AND LocalDay(TYA?1)=24 AND LocalHour(TYA?1)=10 AND LocalMinute(TYA?1)=00))</stp>
        <stp>Bar</stp>
        <stp/>
        <stp>Close</stp>
        <stp>5</stp>
        <stp>0</stp>
        <stp/>
        <stp/>
        <stp/>
        <stp>FALSE</stp>
        <stp>T</stp>
        <tr r="T33" s="8"/>
      </tp>
      <tp>
        <v>3255</v>
        <stp/>
        <stp>StudyData</stp>
        <stp>(Vol(TYA?1)when  (LocalYear(TYA?1)=2015 AND LocalMonth(TYA?1)=2 AND LocalDay(TYA?1)=25 AND LocalHour(TYA?1)=11 AND LocalMinute(TYA?1)=00))</stp>
        <stp>Bar</stp>
        <stp/>
        <stp>Close</stp>
        <stp>5</stp>
        <stp>0</stp>
        <stp/>
        <stp/>
        <stp/>
        <stp>FALSE</stp>
        <stp>T</stp>
        <tr r="S45" s="8"/>
      </tp>
      <tp t="s">
        <v/>
        <stp/>
        <stp>StudyData</stp>
        <stp>(Vol(TYA?1)when  (LocalYear(TYA?1)=2015 AND LocalMonth(TYA?1)=2 AND LocalDay(TYA?1)=16 AND LocalHour(TYA?1)=12 AND LocalMinute(TYA?1)=15))</stp>
        <stp>Bar</stp>
        <stp/>
        <stp>Close</stp>
        <stp>5</stp>
        <stp>0</stp>
        <stp/>
        <stp/>
        <stp/>
        <stp>FALSE</stp>
        <stp>T</stp>
        <tr r="Z60" s="8"/>
      </tp>
      <tp>
        <v>3800</v>
        <stp/>
        <stp>StudyData</stp>
        <stp>(Vol(TYA?1)when  (LocalYear(TYA?1)=2015 AND LocalMonth(TYA?1)=2 AND LocalDay(TYA?1)=17 AND LocalHour(TYA?1)=13 AND LocalMinute(TYA?1)=15))</stp>
        <stp>Bar</stp>
        <stp/>
        <stp>Close</stp>
        <stp>5</stp>
        <stp>0</stp>
        <stp/>
        <stp/>
        <stp/>
        <stp>FALSE</stp>
        <stp>T</stp>
        <tr r="Y72" s="8"/>
      </tp>
      <tp>
        <v>5371</v>
        <stp/>
        <stp>StudyData</stp>
        <stp>(Vol(TYA?2)when  (LocalYear(TYA?2)=2015 AND LocalMonth(TYA?2)=2 AND LocalDay(TYA?2)=26 AND LocalHour(TYA?2)=11 AND LocalMinute(TYA?2)=15))</stp>
        <stp>Bar</stp>
        <stp/>
        <stp>Close</stp>
        <stp>5</stp>
        <stp>0</stp>
        <stp/>
        <stp/>
        <stp/>
        <stp>FALSE</stp>
        <stp>T</stp>
        <tr r="L48" s="8"/>
        <tr r="K48" s="8"/>
      </tp>
      <tp>
        <v>6640</v>
        <stp/>
        <stp>StudyData</stp>
        <stp>(Vol(TYA?1)when  (LocalYear(TYA?1)=2015 AND LocalMonth(TYA?1)=2 AND LocalDay(TYA?1)=20 AND LocalHour(TYA?1)=14 AND LocalMinute(TYA?1)=15))</stp>
        <stp>Bar</stp>
        <stp/>
        <stp>Close</stp>
        <stp>5</stp>
        <stp>0</stp>
        <stp/>
        <stp/>
        <stp/>
        <stp>FALSE</stp>
        <stp>T</stp>
        <tr r="V84" s="8"/>
      </tp>
      <tp>
        <v>8754</v>
        <stp/>
        <stp>StudyData</stp>
        <stp>(Vol(TYA?1)when  (LocalYear(TYA?1)=2015 AND LocalMonth(TYA?1)=2 AND LocalDay(TYA?1)=24 AND LocalHour(TYA?1)=10 AND LocalMinute(TYA?1)=15))</stp>
        <stp>Bar</stp>
        <stp/>
        <stp>Close</stp>
        <stp>5</stp>
        <stp>0</stp>
        <stp/>
        <stp/>
        <stp/>
        <stp>FALSE</stp>
        <stp>T</stp>
        <tr r="T36" s="8"/>
      </tp>
      <tp>
        <v>6481</v>
        <stp/>
        <stp>StudyData</stp>
        <stp>(Vol(TYA?1)when  (LocalYear(TYA?1)=2015 AND LocalMonth(TYA?1)=2 AND LocalDay(TYA?1)=25 AND LocalHour(TYA?1)=11 AND LocalMinute(TYA?1)=15))</stp>
        <stp>Bar</stp>
        <stp/>
        <stp>Close</stp>
        <stp>5</stp>
        <stp>0</stp>
        <stp/>
        <stp/>
        <stp/>
        <stp>FALSE</stp>
        <stp>T</stp>
        <tr r="S48" s="8"/>
      </tp>
      <tp t="s">
        <v/>
        <stp/>
        <stp>StudyData</stp>
        <stp>(Vol(TYA?1)when  (LocalYear(TYA?1)=2015 AND LocalMonth(TYA?1)=2 AND LocalDay(TYA?1)=16 AND LocalHour(TYA?1)=12 AND LocalMinute(TYA?1)=10))</stp>
        <stp>Bar</stp>
        <stp/>
        <stp>Close</stp>
        <stp>5</stp>
        <stp>0</stp>
        <stp/>
        <stp/>
        <stp/>
        <stp>FALSE</stp>
        <stp>T</stp>
        <tr r="Z59" s="8"/>
      </tp>
      <tp>
        <v>9102</v>
        <stp/>
        <stp>StudyData</stp>
        <stp>(Vol(TYA?1)when  (LocalYear(TYA?1)=2015 AND LocalMonth(TYA?1)=2 AND LocalDay(TYA?1)=17 AND LocalHour(TYA?1)=13 AND LocalMinute(TYA?1)=10))</stp>
        <stp>Bar</stp>
        <stp/>
        <stp>Close</stp>
        <stp>5</stp>
        <stp>0</stp>
        <stp/>
        <stp/>
        <stp/>
        <stp>FALSE</stp>
        <stp>T</stp>
        <tr r="Y71" s="8"/>
      </tp>
      <tp>
        <v>5524</v>
        <stp/>
        <stp>StudyData</stp>
        <stp>(Vol(TYA?2)when  (LocalYear(TYA?2)=2015 AND LocalMonth(TYA?2)=2 AND LocalDay(TYA?2)=26 AND LocalHour(TYA?2)=11 AND LocalMinute(TYA?2)=10))</stp>
        <stp>Bar</stp>
        <stp/>
        <stp>Close</stp>
        <stp>5</stp>
        <stp>0</stp>
        <stp/>
        <stp/>
        <stp/>
        <stp>FALSE</stp>
        <stp>T</stp>
        <tr r="L47" s="8"/>
        <tr r="K47" s="8"/>
      </tp>
      <tp>
        <v>2991</v>
        <stp/>
        <stp>StudyData</stp>
        <stp>(Vol(TYA?1)when  (LocalYear(TYA?1)=2015 AND LocalMonth(TYA?1)=2 AND LocalDay(TYA?1)=20 AND LocalHour(TYA?1)=14 AND LocalMinute(TYA?1)=10))</stp>
        <stp>Bar</stp>
        <stp/>
        <stp>Close</stp>
        <stp>5</stp>
        <stp>0</stp>
        <stp/>
        <stp/>
        <stp/>
        <stp>FALSE</stp>
        <stp>T</stp>
        <tr r="V83" s="8"/>
      </tp>
      <tp>
        <v>8082</v>
        <stp/>
        <stp>StudyData</stp>
        <stp>(Vol(TYA?1)when  (LocalYear(TYA?1)=2015 AND LocalMonth(TYA?1)=2 AND LocalDay(TYA?1)=24 AND LocalHour(TYA?1)=10 AND LocalMinute(TYA?1)=10))</stp>
        <stp>Bar</stp>
        <stp/>
        <stp>Close</stp>
        <stp>5</stp>
        <stp>0</stp>
        <stp/>
        <stp/>
        <stp/>
        <stp>FALSE</stp>
        <stp>T</stp>
        <tr r="T35" s="8"/>
      </tp>
      <tp>
        <v>10918</v>
        <stp/>
        <stp>StudyData</stp>
        <stp>(Vol(TYA?1)when  (LocalYear(TYA?1)=2015 AND LocalMonth(TYA?1)=2 AND LocalDay(TYA?1)=25 AND LocalHour(TYA?1)=11 AND LocalMinute(TYA?1)=10))</stp>
        <stp>Bar</stp>
        <stp/>
        <stp>Close</stp>
        <stp>5</stp>
        <stp>0</stp>
        <stp/>
        <stp/>
        <stp/>
        <stp>FALSE</stp>
        <stp>T</stp>
        <tr r="S47" s="8"/>
      </tp>
      <tp t="s">
        <v/>
        <stp/>
        <stp>StudyData</stp>
        <stp>(Vol(TYA?1)when  (LocalYear(TYA?1)=2015 AND LocalMonth(TYA?1)=2 AND LocalDay(TYA?1)=16 AND LocalHour(TYA?1)=12 AND LocalMinute(TYA?1)=45))</stp>
        <stp>Bar</stp>
        <stp/>
        <stp>Close</stp>
        <stp>5</stp>
        <stp>0</stp>
        <stp/>
        <stp/>
        <stp/>
        <stp>FALSE</stp>
        <stp>T</stp>
        <tr r="Z66" s="8"/>
      </tp>
      <tp>
        <v>9892</v>
        <stp/>
        <stp>StudyData</stp>
        <stp>(Vol(TYA?1)when  (LocalYear(TYA?1)=2015 AND LocalMonth(TYA?1)=2 AND LocalDay(TYA?1)=17 AND LocalHour(TYA?1)=13 AND LocalMinute(TYA?1)=45))</stp>
        <stp>Bar</stp>
        <stp/>
        <stp>Close</stp>
        <stp>5</stp>
        <stp>0</stp>
        <stp/>
        <stp/>
        <stp/>
        <stp>FALSE</stp>
        <stp>T</stp>
        <tr r="Y78" s="8"/>
      </tp>
      <tp>
        <v>6564</v>
        <stp/>
        <stp>StudyData</stp>
        <stp>(Vol(TYA?2)when  (LocalYear(TYA?2)=2015 AND LocalMonth(TYA?2)=2 AND LocalDay(TYA?2)=26 AND LocalHour(TYA?2)=11 AND LocalMinute(TYA?2)=45))</stp>
        <stp>Bar</stp>
        <stp/>
        <stp>Close</stp>
        <stp>5</stp>
        <stp>0</stp>
        <stp/>
        <stp/>
        <stp/>
        <stp>FALSE</stp>
        <stp>T</stp>
        <tr r="L54" s="8"/>
        <tr r="K54" s="8"/>
      </tp>
      <tp>
        <v>4779</v>
        <stp/>
        <stp>StudyData</stp>
        <stp>(Vol(TYA?1)when  (LocalYear(TYA?1)=2015 AND LocalMonth(TYA?1)=2 AND LocalDay(TYA?1)=20 AND LocalHour(TYA?1)=14 AND LocalMinute(TYA?1)=45))</stp>
        <stp>Bar</stp>
        <stp/>
        <stp>Close</stp>
        <stp>5</stp>
        <stp>0</stp>
        <stp/>
        <stp/>
        <stp/>
        <stp>FALSE</stp>
        <stp>T</stp>
        <tr r="V90" s="8"/>
      </tp>
      <tp>
        <v>2196</v>
        <stp/>
        <stp>StudyData</stp>
        <stp>(Vol(TYA?1)when  (LocalYear(TYA?1)=2015 AND LocalMonth(TYA?1)=2 AND LocalDay(TYA?1)=24 AND LocalHour(TYA?1)=10 AND LocalMinute(TYA?1)=45))</stp>
        <stp>Bar</stp>
        <stp/>
        <stp>Close</stp>
        <stp>5</stp>
        <stp>0</stp>
        <stp/>
        <stp/>
        <stp/>
        <stp>FALSE</stp>
        <stp>T</stp>
        <tr r="T42" s="8"/>
      </tp>
      <tp>
        <v>2573</v>
        <stp/>
        <stp>StudyData</stp>
        <stp>(Vol(TYA?1)when  (LocalYear(TYA?1)=2015 AND LocalMonth(TYA?1)=2 AND LocalDay(TYA?1)=25 AND LocalHour(TYA?1)=11 AND LocalMinute(TYA?1)=45))</stp>
        <stp>Bar</stp>
        <stp/>
        <stp>Close</stp>
        <stp>5</stp>
        <stp>0</stp>
        <stp/>
        <stp/>
        <stp/>
        <stp>FALSE</stp>
        <stp>T</stp>
        <tr r="S54" s="8"/>
      </tp>
      <tp t="s">
        <v/>
        <stp/>
        <stp>StudyData</stp>
        <stp>(Vol(TYA?1)when  (LocalYear(TYA?1)=2015 AND LocalMonth(TYA?1)=2 AND LocalDay(TYA?1)=16 AND LocalHour(TYA?1)=12 AND LocalMinute(TYA?1)=40))</stp>
        <stp>Bar</stp>
        <stp/>
        <stp>Close</stp>
        <stp>5</stp>
        <stp>0</stp>
        <stp/>
        <stp/>
        <stp/>
        <stp>FALSE</stp>
        <stp>T</stp>
        <tr r="Z65" s="8"/>
      </tp>
      <tp>
        <v>3383</v>
        <stp/>
        <stp>StudyData</stp>
        <stp>(Vol(TYA?1)when  (LocalYear(TYA?1)=2015 AND LocalMonth(TYA?1)=2 AND LocalDay(TYA?1)=17 AND LocalHour(TYA?1)=13 AND LocalMinute(TYA?1)=40))</stp>
        <stp>Bar</stp>
        <stp/>
        <stp>Close</stp>
        <stp>5</stp>
        <stp>0</stp>
        <stp/>
        <stp/>
        <stp/>
        <stp>FALSE</stp>
        <stp>T</stp>
        <tr r="Y77" s="8"/>
      </tp>
      <tp>
        <v>2527</v>
        <stp/>
        <stp>StudyData</stp>
        <stp>(Vol(TYA?2)when  (LocalYear(TYA?2)=2015 AND LocalMonth(TYA?2)=2 AND LocalDay(TYA?2)=26 AND LocalHour(TYA?2)=11 AND LocalMinute(TYA?2)=40))</stp>
        <stp>Bar</stp>
        <stp/>
        <stp>Close</stp>
        <stp>5</stp>
        <stp>0</stp>
        <stp/>
        <stp/>
        <stp/>
        <stp>FALSE</stp>
        <stp>T</stp>
        <tr r="L53" s="8"/>
        <tr r="K53" s="8"/>
      </tp>
      <tp>
        <v>1701</v>
        <stp/>
        <stp>StudyData</stp>
        <stp>(Vol(TYA?1)when  (LocalYear(TYA?1)=2015 AND LocalMonth(TYA?1)=2 AND LocalDay(TYA?1)=20 AND LocalHour(TYA?1)=14 AND LocalMinute(TYA?1)=40))</stp>
        <stp>Bar</stp>
        <stp/>
        <stp>Close</stp>
        <stp>5</stp>
        <stp>0</stp>
        <stp/>
        <stp/>
        <stp/>
        <stp>FALSE</stp>
        <stp>T</stp>
        <tr r="V89" s="8"/>
      </tp>
      <tp>
        <v>3000</v>
        <stp/>
        <stp>StudyData</stp>
        <stp>(Vol(TYA?1)when  (LocalYear(TYA?1)=2015 AND LocalMonth(TYA?1)=2 AND LocalDay(TYA?1)=24 AND LocalHour(TYA?1)=10 AND LocalMinute(TYA?1)=40))</stp>
        <stp>Bar</stp>
        <stp/>
        <stp>Close</stp>
        <stp>5</stp>
        <stp>0</stp>
        <stp/>
        <stp/>
        <stp/>
        <stp>FALSE</stp>
        <stp>T</stp>
        <tr r="T41" s="8"/>
      </tp>
      <tp>
        <v>4061</v>
        <stp/>
        <stp>StudyData</stp>
        <stp>(Vol(TYA?1)when  (LocalYear(TYA?1)=2015 AND LocalMonth(TYA?1)=2 AND LocalDay(TYA?1)=25 AND LocalHour(TYA?1)=11 AND LocalMinute(TYA?1)=40))</stp>
        <stp>Bar</stp>
        <stp/>
        <stp>Close</stp>
        <stp>5</stp>
        <stp>0</stp>
        <stp/>
        <stp/>
        <stp/>
        <stp>FALSE</stp>
        <stp>T</stp>
        <tr r="S53" s="8"/>
      </tp>
      <tp t="s">
        <v/>
        <stp/>
        <stp>StudyData</stp>
        <stp>(Vol(TYA?1)when  (LocalYear(TYA?1)=2015 AND LocalMonth(TYA?1)=2 AND LocalDay(TYA?1)=16 AND LocalHour(TYA?1)=12 AND LocalMinute(TYA?1)=55))</stp>
        <stp>Bar</stp>
        <stp/>
        <stp>Close</stp>
        <stp>5</stp>
        <stp>0</stp>
        <stp/>
        <stp/>
        <stp/>
        <stp>FALSE</stp>
        <stp>T</stp>
        <tr r="Z68" s="8"/>
      </tp>
      <tp>
        <v>14288</v>
        <stp/>
        <stp>StudyData</stp>
        <stp>(Vol(TYA?1)when  (LocalYear(TYA?1)=2015 AND LocalMonth(TYA?1)=2 AND LocalDay(TYA?1)=17 AND LocalHour(TYA?1)=13 AND LocalMinute(TYA?1)=55))</stp>
        <stp>Bar</stp>
        <stp/>
        <stp>Close</stp>
        <stp>5</stp>
        <stp>0</stp>
        <stp/>
        <stp/>
        <stp/>
        <stp>FALSE</stp>
        <stp>T</stp>
        <tr r="Y80" s="8"/>
      </tp>
      <tp>
        <v>5704</v>
        <stp/>
        <stp>StudyData</stp>
        <stp>(Vol(TYA?2)when  (LocalYear(TYA?2)=2015 AND LocalMonth(TYA?2)=2 AND LocalDay(TYA?2)=26 AND LocalHour(TYA?2)=11 AND LocalMinute(TYA?2)=55))</stp>
        <stp>Bar</stp>
        <stp/>
        <stp>Close</stp>
        <stp>5</stp>
        <stp>0</stp>
        <stp/>
        <stp/>
        <stp/>
        <stp>FALSE</stp>
        <stp>T</stp>
        <tr r="L56" s="8"/>
        <tr r="K56" s="8"/>
      </tp>
      <tp>
        <v>3152</v>
        <stp/>
        <stp>StudyData</stp>
        <stp>(Vol(TYA?1)when  (LocalYear(TYA?1)=2015 AND LocalMonth(TYA?1)=2 AND LocalDay(TYA?1)=20 AND LocalHour(TYA?1)=14 AND LocalMinute(TYA?1)=55))</stp>
        <stp>Bar</stp>
        <stp/>
        <stp>Close</stp>
        <stp>5</stp>
        <stp>0</stp>
        <stp/>
        <stp/>
        <stp/>
        <stp>FALSE</stp>
        <stp>T</stp>
        <tr r="V92" s="8"/>
      </tp>
      <tp>
        <v>5006</v>
        <stp/>
        <stp>StudyData</stp>
        <stp>(Vol(TYA?1)when  (LocalYear(TYA?1)=2015 AND LocalMonth(TYA?1)=2 AND LocalDay(TYA?1)=24 AND LocalHour(TYA?1)=10 AND LocalMinute(TYA?1)=55))</stp>
        <stp>Bar</stp>
        <stp/>
        <stp>Close</stp>
        <stp>5</stp>
        <stp>0</stp>
        <stp/>
        <stp/>
        <stp/>
        <stp>FALSE</stp>
        <stp>T</stp>
        <tr r="T44" s="8"/>
      </tp>
      <tp>
        <v>3897</v>
        <stp/>
        <stp>StudyData</stp>
        <stp>(Vol(TYA?1)when  (LocalYear(TYA?1)=2015 AND LocalMonth(TYA?1)=2 AND LocalDay(TYA?1)=25 AND LocalHour(TYA?1)=11 AND LocalMinute(TYA?1)=55))</stp>
        <stp>Bar</stp>
        <stp/>
        <stp>Close</stp>
        <stp>5</stp>
        <stp>0</stp>
        <stp/>
        <stp/>
        <stp/>
        <stp>FALSE</stp>
        <stp>T</stp>
        <tr r="S56" s="8"/>
      </tp>
      <tp t="s">
        <v/>
        <stp/>
        <stp>StudyData</stp>
        <stp>(Vol(TYA?1)when  (LocalYear(TYA?1)=2015 AND LocalMonth(TYA?1)=2 AND LocalDay(TYA?1)=16 AND LocalHour(TYA?1)=12 AND LocalMinute(TYA?1)=50))</stp>
        <stp>Bar</stp>
        <stp/>
        <stp>Close</stp>
        <stp>5</stp>
        <stp>0</stp>
        <stp/>
        <stp/>
        <stp/>
        <stp>FALSE</stp>
        <stp>T</stp>
        <tr r="Z67" s="8"/>
      </tp>
      <tp>
        <v>7358</v>
        <stp/>
        <stp>StudyData</stp>
        <stp>(Vol(TYA?1)when  (LocalYear(TYA?1)=2015 AND LocalMonth(TYA?1)=2 AND LocalDay(TYA?1)=17 AND LocalHour(TYA?1)=13 AND LocalMinute(TYA?1)=50))</stp>
        <stp>Bar</stp>
        <stp/>
        <stp>Close</stp>
        <stp>5</stp>
        <stp>0</stp>
        <stp/>
        <stp/>
        <stp/>
        <stp>FALSE</stp>
        <stp>T</stp>
        <tr r="Y79" s="8"/>
      </tp>
      <tp>
        <v>5924</v>
        <stp/>
        <stp>StudyData</stp>
        <stp>(Vol(TYA?2)when  (LocalYear(TYA?2)=2015 AND LocalMonth(TYA?2)=2 AND LocalDay(TYA?2)=26 AND LocalHour(TYA?2)=11 AND LocalMinute(TYA?2)=50))</stp>
        <stp>Bar</stp>
        <stp/>
        <stp>Close</stp>
        <stp>5</stp>
        <stp>0</stp>
        <stp/>
        <stp/>
        <stp/>
        <stp>FALSE</stp>
        <stp>T</stp>
        <tr r="L55" s="8"/>
        <tr r="K55" s="8"/>
      </tp>
      <tp>
        <v>3338</v>
        <stp/>
        <stp>StudyData</stp>
        <stp>(Vol(TYA?1)when  (LocalYear(TYA?1)=2015 AND LocalMonth(TYA?1)=2 AND LocalDay(TYA?1)=20 AND LocalHour(TYA?1)=14 AND LocalMinute(TYA?1)=50))</stp>
        <stp>Bar</stp>
        <stp/>
        <stp>Close</stp>
        <stp>5</stp>
        <stp>0</stp>
        <stp/>
        <stp/>
        <stp/>
        <stp>FALSE</stp>
        <stp>T</stp>
        <tr r="V91" s="8"/>
      </tp>
      <tp>
        <v>5682</v>
        <stp/>
        <stp>StudyData</stp>
        <stp>(Vol(TYA?1)when  (LocalYear(TYA?1)=2015 AND LocalMonth(TYA?1)=2 AND LocalDay(TYA?1)=24 AND LocalHour(TYA?1)=10 AND LocalMinute(TYA?1)=50))</stp>
        <stp>Bar</stp>
        <stp/>
        <stp>Close</stp>
        <stp>5</stp>
        <stp>0</stp>
        <stp/>
        <stp/>
        <stp/>
        <stp>FALSE</stp>
        <stp>T</stp>
        <tr r="T43" s="8"/>
      </tp>
      <tp>
        <v>10530</v>
        <stp/>
        <stp>StudyData</stp>
        <stp>(Vol(TYA?1)when  (LocalYear(TYA?1)=2015 AND LocalMonth(TYA?1)=2 AND LocalDay(TYA?1)=25 AND LocalHour(TYA?1)=11 AND LocalMinute(TYA?1)=50))</stp>
        <stp>Bar</stp>
        <stp/>
        <stp>Close</stp>
        <stp>5</stp>
        <stp>0</stp>
        <stp/>
        <stp/>
        <stp/>
        <stp>FALSE</stp>
        <stp>T</stp>
        <tr r="S55" s="8"/>
      </tp>
      <tp>
        <v>1207.8</v>
        <stp/>
        <stp>StudyData</stp>
        <stp>SUBMINUTE(GCE,30,Regular)</stp>
        <stp>Bar</stp>
        <stp/>
        <stp>Low</stp>
        <stp/>
        <stp>-55</stp>
        <stp>all</stp>
        <stp/>
        <stp/>
        <stp/>
        <stp>T</stp>
        <tr r="AM60" s="1"/>
        <tr r="AM60" s="1"/>
      </tp>
      <tp>
        <v>319</v>
        <stp/>
        <stp>StudyData</stp>
        <stp>(Vol(GCE?1)when  (LocalYear(GCE?1)=2015 AND LocalMonth(GCE?1)=2 AND LocalDay(GCE?1)=19 AND LocalHour(GCE?1)=14 AND LocalMinute(GCE?1)=40))</stp>
        <stp>Bar</stp>
        <stp/>
        <stp>Close</stp>
        <stp>5</stp>
        <stp>0</stp>
        <stp/>
        <stp/>
        <stp/>
        <stp>FALSE</stp>
        <stp>T</stp>
        <tr r="W89" s="6"/>
      </tp>
      <tp>
        <v>270</v>
        <stp/>
        <stp>StudyData</stp>
        <stp>(Vol(GCE?1)when  (LocalYear(GCE?1)=2015 AND LocalMonth(GCE?1)=2 AND LocalDay(GCE?1)=19 AND LocalHour(GCE?1)=14 AND LocalMinute(GCE?1)=45))</stp>
        <stp>Bar</stp>
        <stp/>
        <stp>Close</stp>
        <stp>5</stp>
        <stp>0</stp>
        <stp/>
        <stp/>
        <stp/>
        <stp>FALSE</stp>
        <stp>T</stp>
        <tr r="W90" s="6"/>
      </tp>
      <tp>
        <v>1207.8</v>
        <stp/>
        <stp>StudyData</stp>
        <stp>SUBMINUTE(GCE,30,Regular)</stp>
        <stp>Bar</stp>
        <stp/>
        <stp>Low</stp>
        <stp/>
        <stp>-54</stp>
        <stp>all</stp>
        <stp/>
        <stp/>
        <stp/>
        <stp>T</stp>
        <tr r="AM59" s="1"/>
        <tr r="AM59" s="1"/>
      </tp>
      <tp>
        <v>133</v>
        <stp/>
        <stp>StudyData</stp>
        <stp>(Vol(GCE?1)when  (LocalYear(GCE?1)=2015 AND LocalMonth(GCE?1)=2 AND LocalDay(GCE?1)=19 AND LocalHour(GCE?1)=14 AND LocalMinute(GCE?1)=50))</stp>
        <stp>Bar</stp>
        <stp/>
        <stp>Close</stp>
        <stp>5</stp>
        <stp>0</stp>
        <stp/>
        <stp/>
        <stp/>
        <stp>FALSE</stp>
        <stp>T</stp>
        <tr r="W91" s="6"/>
      </tp>
      <tp>
        <v>444</v>
        <stp/>
        <stp>StudyData</stp>
        <stp>(Vol(GCE?1)when  (LocalYear(GCE?1)=2015 AND LocalMonth(GCE?1)=2 AND LocalDay(GCE?1)=19 AND LocalHour(GCE?1)=14 AND LocalMinute(GCE?1)=55))</stp>
        <stp>Bar</stp>
        <stp/>
        <stp>Close</stp>
        <stp>5</stp>
        <stp>0</stp>
        <stp/>
        <stp/>
        <stp/>
        <stp>FALSE</stp>
        <stp>T</stp>
        <tr r="W92" s="6"/>
      </tp>
      <tp>
        <v>1207.5999999999999</v>
        <stp/>
        <stp>StudyData</stp>
        <stp>SUBMINUTE(GCE,30,Regular)</stp>
        <stp>Bar</stp>
        <stp/>
        <stp>Low</stp>
        <stp/>
        <stp>-57</stp>
        <stp>all</stp>
        <stp/>
        <stp/>
        <stp/>
        <stp>T</stp>
        <tr r="AM62" s="1"/>
        <tr r="AM62" s="1"/>
      </tp>
      <tp>
        <v>1207.5</v>
        <stp/>
        <stp>StudyData</stp>
        <stp>SUBMINUTE(GCE,30,Regular)</stp>
        <stp>Bar</stp>
        <stp/>
        <stp>Low</stp>
        <stp/>
        <stp>-56</stp>
        <stp>all</stp>
        <stp/>
        <stp/>
        <stp/>
        <stp>T</stp>
        <tr r="AM61" s="1"/>
        <tr r="AM61" s="1"/>
      </tp>
      <tp>
        <v>1208.0999999999999</v>
        <stp/>
        <stp>StudyData</stp>
        <stp>SUBMINUTE(GCE,30,Regular)</stp>
        <stp>Bar</stp>
        <stp/>
        <stp>Low</stp>
        <stp/>
        <stp>-51</stp>
        <stp>all</stp>
        <stp/>
        <stp/>
        <stp/>
        <stp>T</stp>
        <tr r="AM56" s="1"/>
        <tr r="AM56" s="1"/>
      </tp>
      <tp>
        <v>122</v>
        <stp/>
        <stp>StudyData</stp>
        <stp>(Vol(GCE?1)when  (LocalYear(GCE?1)=2015 AND LocalMonth(GCE?1)=2 AND LocalDay(GCE?1)=18 AND LocalHour(GCE?1)=15 AND LocalMinute(GCE?1)=00))</stp>
        <stp>Bar</stp>
        <stp/>
        <stp>Close</stp>
        <stp>5</stp>
        <stp>0</stp>
        <stp/>
        <stp/>
        <stp/>
        <stp>FALSE</stp>
        <stp>T</stp>
        <tr r="X93" s="6"/>
      </tp>
      <tp>
        <v>126</v>
        <stp/>
        <stp>StudyData</stp>
        <stp>(Vol(GCE?1)when  (LocalYear(GCE?1)=2015 AND LocalMonth(GCE?1)=2 AND LocalDay(GCE?1)=19 AND LocalHour(GCE?1)=14 AND LocalMinute(GCE?1)=00))</stp>
        <stp>Bar</stp>
        <stp/>
        <stp>Close</stp>
        <stp>5</stp>
        <stp>0</stp>
        <stp/>
        <stp/>
        <stp/>
        <stp>FALSE</stp>
        <stp>T</stp>
        <tr r="W81" s="6"/>
      </tp>
      <tp>
        <v>75</v>
        <stp/>
        <stp>StudyData</stp>
        <stp>(Vol(GCE?1)when  (LocalYear(GCE?1)=2015 AND LocalMonth(GCE?1)=2 AND LocalDay(GCE?1)=18 AND LocalHour(GCE?1)=15 AND LocalMinute(GCE?1)=05))</stp>
        <stp>Bar</stp>
        <stp/>
        <stp>Close</stp>
        <stp>5</stp>
        <stp>0</stp>
        <stp/>
        <stp/>
        <stp/>
        <stp>FALSE</stp>
        <stp>T</stp>
        <tr r="X94" s="6"/>
      </tp>
      <tp>
        <v>50</v>
        <stp/>
        <stp>StudyData</stp>
        <stp>(Vol(GCE?1)when  (LocalYear(GCE?1)=2015 AND LocalMonth(GCE?1)=2 AND LocalDay(GCE?1)=19 AND LocalHour(GCE?1)=14 AND LocalMinute(GCE?1)=05))</stp>
        <stp>Bar</stp>
        <stp/>
        <stp>Close</stp>
        <stp>5</stp>
        <stp>0</stp>
        <stp/>
        <stp/>
        <stp/>
        <stp>FALSE</stp>
        <stp>T</stp>
        <tr r="W82" s="6"/>
      </tp>
      <tp>
        <v>1208.0999999999999</v>
        <stp/>
        <stp>StudyData</stp>
        <stp>SUBMINUTE(GCE,30,Regular)</stp>
        <stp>Bar</stp>
        <stp/>
        <stp>Low</stp>
        <stp/>
        <stp>-50</stp>
        <stp>all</stp>
        <stp/>
        <stp/>
        <stp/>
        <stp>T</stp>
        <tr r="AM55" s="1"/>
        <tr r="AM55" s="1"/>
      </tp>
      <tp>
        <v>91</v>
        <stp/>
        <stp>StudyData</stp>
        <stp>(Vol(GCE?1)when  (LocalYear(GCE?1)=2015 AND LocalMonth(GCE?1)=2 AND LocalDay(GCE?1)=18 AND LocalHour(GCE?1)=15 AND LocalMinute(GCE?1)=10))</stp>
        <stp>Bar</stp>
        <stp/>
        <stp>Close</stp>
        <stp>5</stp>
        <stp>0</stp>
        <stp/>
        <stp/>
        <stp/>
        <stp>FALSE</stp>
        <stp>T</stp>
        <tr r="X95" s="6"/>
      </tp>
      <tp>
        <v>63</v>
        <stp/>
        <stp>StudyData</stp>
        <stp>(Vol(GCE?1)when  (LocalYear(GCE?1)=2015 AND LocalMonth(GCE?1)=2 AND LocalDay(GCE?1)=19 AND LocalHour(GCE?1)=14 AND LocalMinute(GCE?1)=10))</stp>
        <stp>Bar</stp>
        <stp/>
        <stp>Close</stp>
        <stp>5</stp>
        <stp>0</stp>
        <stp/>
        <stp/>
        <stp/>
        <stp>FALSE</stp>
        <stp>T</stp>
        <tr r="W83" s="6"/>
      </tp>
      <tp>
        <v>22</v>
        <stp/>
        <stp>StudyData</stp>
        <stp>(Vol(GCE?1)when  (LocalYear(GCE?1)=2015 AND LocalMonth(GCE?1)=2 AND LocalDay(GCE?1)=18 AND LocalHour(GCE?1)=15 AND LocalMinute(GCE?1)=15))</stp>
        <stp>Bar</stp>
        <stp/>
        <stp>Close</stp>
        <stp>5</stp>
        <stp>0</stp>
        <stp/>
        <stp/>
        <stp/>
        <stp>FALSE</stp>
        <stp>T</stp>
        <tr r="X96" s="6"/>
      </tp>
      <tp>
        <v>75</v>
        <stp/>
        <stp>StudyData</stp>
        <stp>(Vol(GCE?1)when  (LocalYear(GCE?1)=2015 AND LocalMonth(GCE?1)=2 AND LocalDay(GCE?1)=19 AND LocalHour(GCE?1)=14 AND LocalMinute(GCE?1)=15))</stp>
        <stp>Bar</stp>
        <stp/>
        <stp>Close</stp>
        <stp>5</stp>
        <stp>0</stp>
        <stp/>
        <stp/>
        <stp/>
        <stp>FALSE</stp>
        <stp>T</stp>
        <tr r="W84" s="6"/>
      </tp>
      <tp>
        <v>1208</v>
        <stp/>
        <stp>StudyData</stp>
        <stp>SUBMINUTE(GCE,30,Regular)</stp>
        <stp>Bar</stp>
        <stp/>
        <stp>Low</stp>
        <stp/>
        <stp>-53</stp>
        <stp>all</stp>
        <stp/>
        <stp/>
        <stp/>
        <stp>T</stp>
        <tr r="AM58" s="1"/>
        <tr r="AM58" s="1"/>
      </tp>
      <tp>
        <v>113</v>
        <stp/>
        <stp>StudyData</stp>
        <stp>(Vol(GCE?1)when  (LocalYear(GCE?1)=2015 AND LocalMonth(GCE?1)=2 AND LocalDay(GCE?1)=18 AND LocalHour(GCE?1)=15 AND LocalMinute(GCE?1)=20))</stp>
        <stp>Bar</stp>
        <stp/>
        <stp>Close</stp>
        <stp>5</stp>
        <stp>0</stp>
        <stp/>
        <stp/>
        <stp/>
        <stp>FALSE</stp>
        <stp>T</stp>
        <tr r="X97" s="6"/>
      </tp>
      <tp>
        <v>155</v>
        <stp/>
        <stp>StudyData</stp>
        <stp>(Vol(GCE?1)when  (LocalYear(GCE?1)=2015 AND LocalMonth(GCE?1)=2 AND LocalDay(GCE?1)=19 AND LocalHour(GCE?1)=14 AND LocalMinute(GCE?1)=20))</stp>
        <stp>Bar</stp>
        <stp/>
        <stp>Close</stp>
        <stp>5</stp>
        <stp>0</stp>
        <stp/>
        <stp/>
        <stp/>
        <stp>FALSE</stp>
        <stp>T</stp>
        <tr r="W85" s="6"/>
      </tp>
      <tp>
        <v>53</v>
        <stp/>
        <stp>StudyData</stp>
        <stp>(Vol(GCE?1)when  (LocalYear(GCE?1)=2015 AND LocalMonth(GCE?1)=2 AND LocalDay(GCE?1)=18 AND LocalHour(GCE?1)=15 AND LocalMinute(GCE?1)=25))</stp>
        <stp>Bar</stp>
        <stp/>
        <stp>Close</stp>
        <stp>5</stp>
        <stp>0</stp>
        <stp/>
        <stp/>
        <stp/>
        <stp>FALSE</stp>
        <stp>T</stp>
        <tr r="X98" s="6"/>
      </tp>
      <tp>
        <v>54</v>
        <stp/>
        <stp>StudyData</stp>
        <stp>(Vol(GCE?1)when  (LocalYear(GCE?1)=2015 AND LocalMonth(GCE?1)=2 AND LocalDay(GCE?1)=19 AND LocalHour(GCE?1)=14 AND LocalMinute(GCE?1)=25))</stp>
        <stp>Bar</stp>
        <stp/>
        <stp>Close</stp>
        <stp>5</stp>
        <stp>0</stp>
        <stp/>
        <stp/>
        <stp/>
        <stp>FALSE</stp>
        <stp>T</stp>
        <tr r="W86" s="6"/>
      </tp>
      <tp>
        <v>1208.0999999999999</v>
        <stp/>
        <stp>StudyData</stp>
        <stp>SUBMINUTE(GCE,30,Regular)</stp>
        <stp>Bar</stp>
        <stp/>
        <stp>Low</stp>
        <stp/>
        <stp>-52</stp>
        <stp>all</stp>
        <stp/>
        <stp/>
        <stp/>
        <stp>T</stp>
        <tr r="AM57" s="1"/>
        <tr r="AM57" s="1"/>
      </tp>
      <tp>
        <v>156</v>
        <stp/>
        <stp>StudyData</stp>
        <stp>(Vol(GCE?1)when  (LocalYear(GCE?1)=2015 AND LocalMonth(GCE?1)=2 AND LocalDay(GCE?1)=19 AND LocalHour(GCE?1)=14 AND LocalMinute(GCE?1)=30))</stp>
        <stp>Bar</stp>
        <stp/>
        <stp>Close</stp>
        <stp>5</stp>
        <stp>0</stp>
        <stp/>
        <stp/>
        <stp/>
        <stp>FALSE</stp>
        <stp>T</stp>
        <tr r="W87" s="6"/>
      </tp>
      <tp>
        <v>332</v>
        <stp/>
        <stp>StudyData</stp>
        <stp>(Vol(GCE?1)when  (LocalYear(GCE?1)=2015 AND LocalMonth(GCE?1)=2 AND LocalDay(GCE?1)=19 AND LocalHour(GCE?1)=14 AND LocalMinute(GCE?1)=35))</stp>
        <stp>Bar</stp>
        <stp/>
        <stp>Close</stp>
        <stp>5</stp>
        <stp>0</stp>
        <stp/>
        <stp/>
        <stp/>
        <stp>FALSE</stp>
        <stp>T</stp>
        <tr r="W88" s="6"/>
      </tp>
      <tp>
        <v>1207.5999999999999</v>
        <stp/>
        <stp>StudyData</stp>
        <stp>SUBMINUTE(GCE,30,Regular)</stp>
        <stp>Bar</stp>
        <stp/>
        <stp>Low</stp>
        <stp/>
        <stp>-59</stp>
        <stp>all</stp>
        <stp/>
        <stp/>
        <stp/>
        <stp>T</stp>
        <tr r="AM64" s="1"/>
        <tr r="AM64" s="1"/>
      </tp>
      <tp>
        <v>1207.5999999999999</v>
        <stp/>
        <stp>StudyData</stp>
        <stp>SUBMINUTE(GCE,30,Regular)</stp>
        <stp>Bar</stp>
        <stp/>
        <stp>Low</stp>
        <stp/>
        <stp>-58</stp>
        <stp>all</stp>
        <stp/>
        <stp/>
        <stp/>
        <stp>T</stp>
        <tr r="AM63" s="1"/>
        <tr r="AM63" s="1"/>
      </tp>
      <tp>
        <v>128025</v>
        <stp/>
        <stp>DOMData</stp>
        <stp>TYA</stp>
        <stp>Price</stp>
        <stp>-3</stp>
        <stp>D</stp>
        <tr r="D35" s="1"/>
      </tp>
      <tp>
        <v>1208.5999999999999</v>
        <stp/>
        <stp>DOMData</stp>
        <stp>GCE</stp>
        <stp>Price</stp>
        <stp>-3</stp>
        <stp>T</stp>
        <tr r="Q9" s="1"/>
      </tp>
      <tp>
        <v>128.140625</v>
        <stp/>
        <stp>StudyData</stp>
        <stp>SUBMINUTE(TYA,45,Regular)</stp>
        <stp>Bar</stp>
        <stp/>
        <stp>Low</stp>
        <stp/>
        <stp>-41</stp>
        <stp>all</stp>
        <stp/>
        <stp/>
        <stp/>
        <stp>T</stp>
        <tr r="AV46" s="1"/>
        <tr r="AV46" s="1"/>
      </tp>
      <tp>
        <v>128.140625</v>
        <stp/>
        <stp>StudyData</stp>
        <stp>SUBMINUTE(TYA,45,Regular)</stp>
        <stp>Bar</stp>
        <stp/>
        <stp>Low</stp>
        <stp/>
        <stp>-40</stp>
        <stp>all</stp>
        <stp/>
        <stp/>
        <stp/>
        <stp>T</stp>
        <tr r="AV45" s="1"/>
        <tr r="AV45" s="1"/>
      </tp>
      <tp>
        <v>128.125</v>
        <stp/>
        <stp>StudyData</stp>
        <stp>SUBMINUTE(TYA,45,Regular)</stp>
        <stp>Bar</stp>
        <stp/>
        <stp>Low</stp>
        <stp/>
        <stp>-43</stp>
        <stp>all</stp>
        <stp/>
        <stp/>
        <stp/>
        <stp>T</stp>
        <tr r="AV48" s="1"/>
        <tr r="AV48" s="1"/>
      </tp>
      <tp>
        <v>128.140625</v>
        <stp/>
        <stp>StudyData</stp>
        <stp>SUBMINUTE(TYA,45,Regular)</stp>
        <stp>Bar</stp>
        <stp/>
        <stp>Low</stp>
        <stp/>
        <stp>-42</stp>
        <stp>all</stp>
        <stp/>
        <stp/>
        <stp/>
        <stp>T</stp>
        <tr r="AV47" s="1"/>
        <tr r="AV47" s="1"/>
      </tp>
      <tp>
        <v>128.171875</v>
        <stp/>
        <stp>StudyData</stp>
        <stp>SUBMINUTE(TYA,45,Regular)</stp>
        <stp>Bar</stp>
        <stp/>
        <stp>Low</stp>
        <stp/>
        <stp>-45</stp>
        <stp>all</stp>
        <stp/>
        <stp/>
        <stp/>
        <stp>T</stp>
        <tr r="AV50" s="1"/>
        <tr r="AV50" s="1"/>
      </tp>
      <tp>
        <v>128.109375</v>
        <stp/>
        <stp>StudyData</stp>
        <stp>SUBMINUTE(TYA,45,Regular)</stp>
        <stp>Bar</stp>
        <stp/>
        <stp>Low</stp>
        <stp/>
        <stp>-44</stp>
        <stp>all</stp>
        <stp/>
        <stp/>
        <stp/>
        <stp>T</stp>
        <tr r="AV49" s="1"/>
        <tr r="AV49" s="1"/>
      </tp>
      <tp>
        <v>128.203125</v>
        <stp/>
        <stp>StudyData</stp>
        <stp>SUBMINUTE(TYA,45,Regular)</stp>
        <stp>Bar</stp>
        <stp/>
        <stp>Low</stp>
        <stp/>
        <stp>-47</stp>
        <stp>all</stp>
        <stp/>
        <stp/>
        <stp/>
        <stp>T</stp>
        <tr r="AV52" s="1"/>
        <tr r="AV52" s="1"/>
      </tp>
      <tp>
        <v>128.1875</v>
        <stp/>
        <stp>StudyData</stp>
        <stp>SUBMINUTE(TYA,45,Regular)</stp>
        <stp>Bar</stp>
        <stp/>
        <stp>Low</stp>
        <stp/>
        <stp>-46</stp>
        <stp>all</stp>
        <stp/>
        <stp/>
        <stp/>
        <stp>T</stp>
        <tr r="AV51" s="1"/>
        <tr r="AV51" s="1"/>
      </tp>
      <tp>
        <v>128.25</v>
        <stp/>
        <stp>StudyData</stp>
        <stp>SUBMINUTE(TYA,45,Regular)</stp>
        <stp>Bar</stp>
        <stp/>
        <stp>Low</stp>
        <stp/>
        <stp>-49</stp>
        <stp>all</stp>
        <stp/>
        <stp/>
        <stp/>
        <stp>T</stp>
        <tr r="AV54" s="1"/>
        <tr r="AV54" s="1"/>
      </tp>
      <tp t="s">
        <v/>
        <stp/>
        <stp>StudyData</stp>
        <stp>(Vol(TYA?1)when  (LocalYear(TYA?1)=2015 AND LocalMonth(TYA?1)=2 AND LocalDay(TYA?1)=16 AND LocalHour(TYA?1)=13 AND LocalMinute(TYA?1)=25))</stp>
        <stp>Bar</stp>
        <stp/>
        <stp>Close</stp>
        <stp>5</stp>
        <stp>0</stp>
        <stp/>
        <stp/>
        <stp/>
        <stp>FALSE</stp>
        <stp>T</stp>
        <tr r="Z74" s="8"/>
      </tp>
      <tp>
        <v>13908</v>
        <stp/>
        <stp>StudyData</stp>
        <stp>(Vol(TYA?1)when  (LocalYear(TYA?1)=2015 AND LocalMonth(TYA?1)=2 AND LocalDay(TYA?1)=17 AND LocalHour(TYA?1)=12 AND LocalMinute(TYA?1)=25))</stp>
        <stp>Bar</stp>
        <stp/>
        <stp>Close</stp>
        <stp>5</stp>
        <stp>0</stp>
        <stp/>
        <stp/>
        <stp/>
        <stp>FALSE</stp>
        <stp>T</stp>
        <tr r="Y62" s="8"/>
      </tp>
      <tp>
        <v>3320</v>
        <stp/>
        <stp>StudyData</stp>
        <stp>(Vol(TYA?2)when  (LocalYear(TYA?2)=2015 AND LocalMonth(TYA?2)=2 AND LocalDay(TYA?2)=26 AND LocalHour(TYA?2)=10 AND LocalMinute(TYA?2)=25))</stp>
        <stp>Bar</stp>
        <stp/>
        <stp>Close</stp>
        <stp>5</stp>
        <stp>0</stp>
        <stp/>
        <stp/>
        <stp/>
        <stp>FALSE</stp>
        <stp>T</stp>
        <tr r="L38" s="8"/>
        <tr r="K38" s="8"/>
      </tp>
      <tp>
        <v>2012</v>
        <stp/>
        <stp>StudyData</stp>
        <stp>(Vol(TYA?1)when  (LocalYear(TYA?1)=2015 AND LocalMonth(TYA?1)=2 AND LocalDay(TYA?1)=20 AND LocalHour(TYA?1)=15 AND LocalMinute(TYA?1)=25))</stp>
        <stp>Bar</stp>
        <stp/>
        <stp>Close</stp>
        <stp>5</stp>
        <stp>0</stp>
        <stp/>
        <stp/>
        <stp/>
        <stp>FALSE</stp>
        <stp>T</stp>
        <tr r="V98" s="8"/>
      </tp>
      <tp>
        <v>13451</v>
        <stp/>
        <stp>StudyData</stp>
        <stp>(Vol(TYA?1)when  (LocalYear(TYA?1)=2015 AND LocalMonth(TYA?1)=2 AND LocalDay(TYA?1)=24 AND LocalHour(TYA?1)=11 AND LocalMinute(TYA?1)=25))</stp>
        <stp>Bar</stp>
        <stp/>
        <stp>Close</stp>
        <stp>5</stp>
        <stp>0</stp>
        <stp/>
        <stp/>
        <stp/>
        <stp>FALSE</stp>
        <stp>T</stp>
        <tr r="T50" s="8"/>
      </tp>
      <tp>
        <v>5527</v>
        <stp/>
        <stp>StudyData</stp>
        <stp>(Vol(TYA?1)when  (LocalYear(TYA?1)=2015 AND LocalMonth(TYA?1)=2 AND LocalDay(TYA?1)=25 AND LocalHour(TYA?1)=10 AND LocalMinute(TYA?1)=25))</stp>
        <stp>Bar</stp>
        <stp/>
        <stp>Close</stp>
        <stp>5</stp>
        <stp>0</stp>
        <stp/>
        <stp/>
        <stp/>
        <stp>FALSE</stp>
        <stp>T</stp>
        <tr r="S38" s="8"/>
      </tp>
      <tp t="s">
        <v/>
        <stp/>
        <stp>StudyData</stp>
        <stp>(Vol(TYA?1)when  (LocalYear(TYA?1)=2015 AND LocalMonth(TYA?1)=2 AND LocalDay(TYA?1)=16 AND LocalHour(TYA?1)=13 AND LocalMinute(TYA?1)=20))</stp>
        <stp>Bar</stp>
        <stp/>
        <stp>Close</stp>
        <stp>5</stp>
        <stp>0</stp>
        <stp/>
        <stp/>
        <stp/>
        <stp>FALSE</stp>
        <stp>T</stp>
        <tr r="Z73" s="8"/>
      </tp>
      <tp>
        <v>20168</v>
        <stp/>
        <stp>StudyData</stp>
        <stp>(Vol(TYA?1)when  (LocalYear(TYA?1)=2015 AND LocalMonth(TYA?1)=2 AND LocalDay(TYA?1)=17 AND LocalHour(TYA?1)=12 AND LocalMinute(TYA?1)=20))</stp>
        <stp>Bar</stp>
        <stp/>
        <stp>Close</stp>
        <stp>5</stp>
        <stp>0</stp>
        <stp/>
        <stp/>
        <stp/>
        <stp>FALSE</stp>
        <stp>T</stp>
        <tr r="Y61" s="8"/>
      </tp>
      <tp>
        <v>3210</v>
        <stp/>
        <stp>StudyData</stp>
        <stp>(Vol(TYA?2)when  (LocalYear(TYA?2)=2015 AND LocalMonth(TYA?2)=2 AND LocalDay(TYA?2)=26 AND LocalHour(TYA?2)=10 AND LocalMinute(TYA?2)=20))</stp>
        <stp>Bar</stp>
        <stp/>
        <stp>Close</stp>
        <stp>5</stp>
        <stp>0</stp>
        <stp/>
        <stp/>
        <stp/>
        <stp>FALSE</stp>
        <stp>T</stp>
        <tr r="L37" s="8"/>
        <tr r="K37" s="8"/>
      </tp>
      <tp>
        <v>679</v>
        <stp/>
        <stp>StudyData</stp>
        <stp>(Vol(TYA?1)when  (LocalYear(TYA?1)=2015 AND LocalMonth(TYA?1)=2 AND LocalDay(TYA?1)=20 AND LocalHour(TYA?1)=15 AND LocalMinute(TYA?1)=20))</stp>
        <stp>Bar</stp>
        <stp/>
        <stp>Close</stp>
        <stp>5</stp>
        <stp>0</stp>
        <stp/>
        <stp/>
        <stp/>
        <stp>FALSE</stp>
        <stp>T</stp>
        <tr r="V97" s="8"/>
      </tp>
      <tp>
        <v>21699</v>
        <stp/>
        <stp>StudyData</stp>
        <stp>(Vol(TYA?1)when  (LocalYear(TYA?1)=2015 AND LocalMonth(TYA?1)=2 AND LocalDay(TYA?1)=24 AND LocalHour(TYA?1)=11 AND LocalMinute(TYA?1)=20))</stp>
        <stp>Bar</stp>
        <stp/>
        <stp>Close</stp>
        <stp>5</stp>
        <stp>0</stp>
        <stp/>
        <stp/>
        <stp/>
        <stp>FALSE</stp>
        <stp>T</stp>
        <tr r="T49" s="8"/>
      </tp>
      <tp>
        <v>4810</v>
        <stp/>
        <stp>StudyData</stp>
        <stp>(Vol(TYA?1)when  (LocalYear(TYA?1)=2015 AND LocalMonth(TYA?1)=2 AND LocalDay(TYA?1)=25 AND LocalHour(TYA?1)=10 AND LocalMinute(TYA?1)=20))</stp>
        <stp>Bar</stp>
        <stp/>
        <stp>Close</stp>
        <stp>5</stp>
        <stp>0</stp>
        <stp/>
        <stp/>
        <stp/>
        <stp>FALSE</stp>
        <stp>T</stp>
        <tr r="S37" s="8"/>
      </tp>
      <tp>
        <v>128.25</v>
        <stp/>
        <stp>StudyData</stp>
        <stp>SUBMINUTE(TYA,45,Regular)</stp>
        <stp>Bar</stp>
        <stp/>
        <stp>Low</stp>
        <stp/>
        <stp>-48</stp>
        <stp>all</stp>
        <stp/>
        <stp/>
        <stp/>
        <stp>T</stp>
        <tr r="AV53" s="1"/>
        <tr r="AV53" s="1"/>
      </tp>
      <tp t="s">
        <v/>
        <stp/>
        <stp>StudyData</stp>
        <stp>(Vol(TYA?1)when  (LocalYear(TYA?1)=2015 AND LocalMonth(TYA?1)=2 AND LocalDay(TYA?1)=16 AND LocalHour(TYA?1)=13 AND LocalMinute(TYA?1)=35))</stp>
        <stp>Bar</stp>
        <stp/>
        <stp>Close</stp>
        <stp>5</stp>
        <stp>0</stp>
        <stp/>
        <stp/>
        <stp/>
        <stp>FALSE</stp>
        <stp>T</stp>
        <tr r="Z76" s="8"/>
      </tp>
      <tp>
        <v>19855</v>
        <stp/>
        <stp>StudyData</stp>
        <stp>(Vol(TYA?1)when  (LocalYear(TYA?1)=2015 AND LocalMonth(TYA?1)=2 AND LocalDay(TYA?1)=17 AND LocalHour(TYA?1)=12 AND LocalMinute(TYA?1)=35))</stp>
        <stp>Bar</stp>
        <stp/>
        <stp>Close</stp>
        <stp>5</stp>
        <stp>0</stp>
        <stp/>
        <stp/>
        <stp/>
        <stp>FALSE</stp>
        <stp>T</stp>
        <tr r="Y64" s="8"/>
      </tp>
      <tp>
        <v>3741</v>
        <stp/>
        <stp>StudyData</stp>
        <stp>(Vol(TYA?2)when  (LocalYear(TYA?2)=2015 AND LocalMonth(TYA?2)=2 AND LocalDay(TYA?2)=26 AND LocalHour(TYA?2)=10 AND LocalMinute(TYA?2)=35))</stp>
        <stp>Bar</stp>
        <stp/>
        <stp>Close</stp>
        <stp>5</stp>
        <stp>0</stp>
        <stp/>
        <stp/>
        <stp/>
        <stp>FALSE</stp>
        <stp>T</stp>
        <tr r="L40" s="8"/>
        <tr r="K40" s="8"/>
      </tp>
      <tp>
        <v>10192</v>
        <stp/>
        <stp>StudyData</stp>
        <stp>(Vol(TYA?1)when  (LocalYear(TYA?1)=2015 AND LocalMonth(TYA?1)=2 AND LocalDay(TYA?1)=24 AND LocalHour(TYA?1)=11 AND LocalMinute(TYA?1)=35))</stp>
        <stp>Bar</stp>
        <stp/>
        <stp>Close</stp>
        <stp>5</stp>
        <stp>0</stp>
        <stp/>
        <stp/>
        <stp/>
        <stp>FALSE</stp>
        <stp>T</stp>
        <tr r="T52" s="8"/>
      </tp>
      <tp>
        <v>7312</v>
        <stp/>
        <stp>StudyData</stp>
        <stp>(Vol(TYA?1)when  (LocalYear(TYA?1)=2015 AND LocalMonth(TYA?1)=2 AND LocalDay(TYA?1)=25 AND LocalHour(TYA?1)=10 AND LocalMinute(TYA?1)=35))</stp>
        <stp>Bar</stp>
        <stp/>
        <stp>Close</stp>
        <stp>5</stp>
        <stp>0</stp>
        <stp/>
        <stp/>
        <stp/>
        <stp>FALSE</stp>
        <stp>T</stp>
        <tr r="S40" s="8"/>
      </tp>
      <tp t="s">
        <v/>
        <stp/>
        <stp>StudyData</stp>
        <stp>(Vol(TYA?1)when  (LocalYear(TYA?1)=2015 AND LocalMonth(TYA?1)=2 AND LocalDay(TYA?1)=16 AND LocalHour(TYA?1)=13 AND LocalMinute(TYA?1)=30))</stp>
        <stp>Bar</stp>
        <stp/>
        <stp>Close</stp>
        <stp>5</stp>
        <stp>0</stp>
        <stp/>
        <stp/>
        <stp/>
        <stp>FALSE</stp>
        <stp>T</stp>
        <tr r="Z75" s="8"/>
      </tp>
      <tp>
        <v>11587</v>
        <stp/>
        <stp>StudyData</stp>
        <stp>(Vol(TYA?1)when  (LocalYear(TYA?1)=2015 AND LocalMonth(TYA?1)=2 AND LocalDay(TYA?1)=17 AND LocalHour(TYA?1)=12 AND LocalMinute(TYA?1)=30))</stp>
        <stp>Bar</stp>
        <stp/>
        <stp>Close</stp>
        <stp>5</stp>
        <stp>0</stp>
        <stp/>
        <stp/>
        <stp/>
        <stp>FALSE</stp>
        <stp>T</stp>
        <tr r="Y63" s="8"/>
      </tp>
      <tp>
        <v>4064</v>
        <stp/>
        <stp>StudyData</stp>
        <stp>(Vol(TYA?2)when  (LocalYear(TYA?2)=2015 AND LocalMonth(TYA?2)=2 AND LocalDay(TYA?2)=26 AND LocalHour(TYA?2)=10 AND LocalMinute(TYA?2)=30))</stp>
        <stp>Bar</stp>
        <stp/>
        <stp>Close</stp>
        <stp>5</stp>
        <stp>0</stp>
        <stp/>
        <stp/>
        <stp/>
        <stp>FALSE</stp>
        <stp>T</stp>
        <tr r="L39" s="8"/>
        <tr r="K39" s="8"/>
      </tp>
      <tp>
        <v>22874</v>
        <stp/>
        <stp>StudyData</stp>
        <stp>(Vol(TYA?1)when  (LocalYear(TYA?1)=2015 AND LocalMonth(TYA?1)=2 AND LocalDay(TYA?1)=24 AND LocalHour(TYA?1)=11 AND LocalMinute(TYA?1)=30))</stp>
        <stp>Bar</stp>
        <stp/>
        <stp>Close</stp>
        <stp>5</stp>
        <stp>0</stp>
        <stp/>
        <stp/>
        <stp/>
        <stp>FALSE</stp>
        <stp>T</stp>
        <tr r="T51" s="8"/>
      </tp>
      <tp>
        <v>9455</v>
        <stp/>
        <stp>StudyData</stp>
        <stp>(Vol(TYA?1)when  (LocalYear(TYA?1)=2015 AND LocalMonth(TYA?1)=2 AND LocalDay(TYA?1)=25 AND LocalHour(TYA?1)=10 AND LocalMinute(TYA?1)=30))</stp>
        <stp>Bar</stp>
        <stp/>
        <stp>Close</stp>
        <stp>5</stp>
        <stp>0</stp>
        <stp/>
        <stp/>
        <stp/>
        <stp>FALSE</stp>
        <stp>T</stp>
        <tr r="S39" s="8"/>
      </tp>
      <tp t="s">
        <v/>
        <stp/>
        <stp>StudyData</stp>
        <stp>(Vol(TYA?1)when  (LocalYear(TYA?1)=2015 AND LocalMonth(TYA?1)=2 AND LocalDay(TYA?1)=16 AND LocalHour(TYA?1)=13 AND LocalMinute(TYA?1)=05))</stp>
        <stp>Bar</stp>
        <stp/>
        <stp>Close</stp>
        <stp>5</stp>
        <stp>0</stp>
        <stp/>
        <stp/>
        <stp/>
        <stp>FALSE</stp>
        <stp>T</stp>
        <tr r="Z70" s="8"/>
      </tp>
      <tp>
        <v>19280</v>
        <stp/>
        <stp>StudyData</stp>
        <stp>(Vol(TYA?1)when  (LocalYear(TYA?1)=2015 AND LocalMonth(TYA?1)=2 AND LocalDay(TYA?1)=17 AND LocalHour(TYA?1)=12 AND LocalMinute(TYA?1)=05))</stp>
        <stp>Bar</stp>
        <stp/>
        <stp>Close</stp>
        <stp>5</stp>
        <stp>0</stp>
        <stp/>
        <stp/>
        <stp/>
        <stp>FALSE</stp>
        <stp>T</stp>
        <tr r="Y58" s="8"/>
      </tp>
      <tp>
        <v>11230</v>
        <stp/>
        <stp>StudyData</stp>
        <stp>(Vol(TYA?2)when  (LocalYear(TYA?2)=2015 AND LocalMonth(TYA?2)=2 AND LocalDay(TYA?2)=26 AND LocalHour(TYA?2)=10 AND LocalMinute(TYA?2)=05))</stp>
        <stp>Bar</stp>
        <stp/>
        <stp>Close</stp>
        <stp>5</stp>
        <stp>0</stp>
        <stp/>
        <stp/>
        <stp/>
        <stp>FALSE</stp>
        <stp>T</stp>
        <tr r="L34" s="8"/>
        <tr r="K34" s="8"/>
      </tp>
      <tp>
        <v>1674</v>
        <stp/>
        <stp>StudyData</stp>
        <stp>(Vol(TYA?1)when  (LocalYear(TYA?1)=2015 AND LocalMonth(TYA?1)=2 AND LocalDay(TYA?1)=20 AND LocalHour(TYA?1)=15 AND LocalMinute(TYA?1)=05))</stp>
        <stp>Bar</stp>
        <stp/>
        <stp>Close</stp>
        <stp>5</stp>
        <stp>0</stp>
        <stp/>
        <stp/>
        <stp/>
        <stp>FALSE</stp>
        <stp>T</stp>
        <tr r="V94" s="8"/>
      </tp>
      <tp>
        <v>5915</v>
        <stp/>
        <stp>StudyData</stp>
        <stp>(Vol(TYA?1)when  (LocalYear(TYA?1)=2015 AND LocalMonth(TYA?1)=2 AND LocalDay(TYA?1)=24 AND LocalHour(TYA?1)=11 AND LocalMinute(TYA?1)=05))</stp>
        <stp>Bar</stp>
        <stp/>
        <stp>Close</stp>
        <stp>5</stp>
        <stp>0</stp>
        <stp/>
        <stp/>
        <stp/>
        <stp>FALSE</stp>
        <stp>T</stp>
        <tr r="T46" s="8"/>
      </tp>
      <tp>
        <v>6305</v>
        <stp/>
        <stp>StudyData</stp>
        <stp>(Vol(TYA?1)when  (LocalYear(TYA?1)=2015 AND LocalMonth(TYA?1)=2 AND LocalDay(TYA?1)=25 AND LocalHour(TYA?1)=10 AND LocalMinute(TYA?1)=05))</stp>
        <stp>Bar</stp>
        <stp/>
        <stp>Close</stp>
        <stp>5</stp>
        <stp>0</stp>
        <stp/>
        <stp/>
        <stp/>
        <stp>FALSE</stp>
        <stp>T</stp>
        <tr r="S34" s="8"/>
      </tp>
      <tp t="s">
        <v/>
        <stp/>
        <stp>StudyData</stp>
        <stp>(Vol(TYA?1)when  (LocalYear(TYA?1)=2015 AND LocalMonth(TYA?1)=2 AND LocalDay(TYA?1)=16 AND LocalHour(TYA?1)=13 AND LocalMinute(TYA?1)=00))</stp>
        <stp>Bar</stp>
        <stp/>
        <stp>Close</stp>
        <stp>5</stp>
        <stp>0</stp>
        <stp/>
        <stp/>
        <stp/>
        <stp>FALSE</stp>
        <stp>T</stp>
        <tr r="Z69" s="8"/>
      </tp>
      <tp>
        <v>22109</v>
        <stp/>
        <stp>StudyData</stp>
        <stp>(Vol(TYA?1)when  (LocalYear(TYA?1)=2015 AND LocalMonth(TYA?1)=2 AND LocalDay(TYA?1)=17 AND LocalHour(TYA?1)=12 AND LocalMinute(TYA?1)=00))</stp>
        <stp>Bar</stp>
        <stp/>
        <stp>Close</stp>
        <stp>5</stp>
        <stp>0</stp>
        <stp/>
        <stp/>
        <stp/>
        <stp>FALSE</stp>
        <stp>T</stp>
        <tr r="Y57" s="8"/>
      </tp>
      <tp>
        <v>13599</v>
        <stp/>
        <stp>StudyData</stp>
        <stp>(Vol(TYA?2)when  (LocalYear(TYA?2)=2015 AND LocalMonth(TYA?2)=2 AND LocalDay(TYA?2)=26 AND LocalHour(TYA?2)=10 AND LocalMinute(TYA?2)=00))</stp>
        <stp>Bar</stp>
        <stp/>
        <stp>Close</stp>
        <stp>5</stp>
        <stp>0</stp>
        <stp/>
        <stp/>
        <stp/>
        <stp>FALSE</stp>
        <stp>T</stp>
        <tr r="L33" s="8"/>
        <tr r="K33" s="8"/>
      </tp>
      <tp>
        <v>1479</v>
        <stp/>
        <stp>StudyData</stp>
        <stp>(Vol(TYA?1)when  (LocalYear(TYA?1)=2015 AND LocalMonth(TYA?1)=2 AND LocalDay(TYA?1)=20 AND LocalHour(TYA?1)=15 AND LocalMinute(TYA?1)=00))</stp>
        <stp>Bar</stp>
        <stp/>
        <stp>Close</stp>
        <stp>5</stp>
        <stp>0</stp>
        <stp/>
        <stp/>
        <stp/>
        <stp>FALSE</stp>
        <stp>T</stp>
        <tr r="V93" s="8"/>
      </tp>
      <tp>
        <v>7480</v>
        <stp/>
        <stp>StudyData</stp>
        <stp>(Vol(TYA?1)when  (LocalYear(TYA?1)=2015 AND LocalMonth(TYA?1)=2 AND LocalDay(TYA?1)=24 AND LocalHour(TYA?1)=11 AND LocalMinute(TYA?1)=00))</stp>
        <stp>Bar</stp>
        <stp/>
        <stp>Close</stp>
        <stp>5</stp>
        <stp>0</stp>
        <stp/>
        <stp/>
        <stp/>
        <stp>FALSE</stp>
        <stp>T</stp>
        <tr r="T45" s="8"/>
      </tp>
      <tp>
        <v>7463</v>
        <stp/>
        <stp>StudyData</stp>
        <stp>(Vol(TYA?1)when  (LocalYear(TYA?1)=2015 AND LocalMonth(TYA?1)=2 AND LocalDay(TYA?1)=25 AND LocalHour(TYA?1)=10 AND LocalMinute(TYA?1)=00))</stp>
        <stp>Bar</stp>
        <stp/>
        <stp>Close</stp>
        <stp>5</stp>
        <stp>0</stp>
        <stp/>
        <stp/>
        <stp/>
        <stp>FALSE</stp>
        <stp>T</stp>
        <tr r="S33" s="8"/>
      </tp>
      <tp t="s">
        <v/>
        <stp/>
        <stp>StudyData</stp>
        <stp>(Vol(TYA?1)when  (LocalYear(TYA?1)=2015 AND LocalMonth(TYA?1)=2 AND LocalDay(TYA?1)=16 AND LocalHour(TYA?1)=13 AND LocalMinute(TYA?1)=15))</stp>
        <stp>Bar</stp>
        <stp/>
        <stp>Close</stp>
        <stp>5</stp>
        <stp>0</stp>
        <stp/>
        <stp/>
        <stp/>
        <stp>FALSE</stp>
        <stp>T</stp>
        <tr r="Z72" s="8"/>
      </tp>
      <tp>
        <v>13523</v>
        <stp/>
        <stp>StudyData</stp>
        <stp>(Vol(TYA?1)when  (LocalYear(TYA?1)=2015 AND LocalMonth(TYA?1)=2 AND LocalDay(TYA?1)=17 AND LocalHour(TYA?1)=12 AND LocalMinute(TYA?1)=15))</stp>
        <stp>Bar</stp>
        <stp/>
        <stp>Close</stp>
        <stp>5</stp>
        <stp>0</stp>
        <stp/>
        <stp/>
        <stp/>
        <stp>FALSE</stp>
        <stp>T</stp>
        <tr r="Y60" s="8"/>
      </tp>
      <tp>
        <v>5666</v>
        <stp/>
        <stp>StudyData</stp>
        <stp>(Vol(TYA?2)when  (LocalYear(TYA?2)=2015 AND LocalMonth(TYA?2)=2 AND LocalDay(TYA?2)=26 AND LocalHour(TYA?2)=10 AND LocalMinute(TYA?2)=15))</stp>
        <stp>Bar</stp>
        <stp/>
        <stp>Close</stp>
        <stp>5</stp>
        <stp>0</stp>
        <stp/>
        <stp/>
        <stp/>
        <stp>FALSE</stp>
        <stp>T</stp>
        <tr r="L36" s="8"/>
        <tr r="K36" s="8"/>
      </tp>
      <tp>
        <v>640</v>
        <stp/>
        <stp>StudyData</stp>
        <stp>(Vol(TYA?1)when  (LocalYear(TYA?1)=2015 AND LocalMonth(TYA?1)=2 AND LocalDay(TYA?1)=20 AND LocalHour(TYA?1)=15 AND LocalMinute(TYA?1)=15))</stp>
        <stp>Bar</stp>
        <stp/>
        <stp>Close</stp>
        <stp>5</stp>
        <stp>0</stp>
        <stp/>
        <stp/>
        <stp/>
        <stp>FALSE</stp>
        <stp>T</stp>
        <tr r="V96" s="8"/>
      </tp>
      <tp>
        <v>19336</v>
        <stp/>
        <stp>StudyData</stp>
        <stp>(Vol(TYA?1)when  (LocalYear(TYA?1)=2015 AND LocalMonth(TYA?1)=2 AND LocalDay(TYA?1)=24 AND LocalHour(TYA?1)=11 AND LocalMinute(TYA?1)=15))</stp>
        <stp>Bar</stp>
        <stp/>
        <stp>Close</stp>
        <stp>5</stp>
        <stp>0</stp>
        <stp/>
        <stp/>
        <stp/>
        <stp>FALSE</stp>
        <stp>T</stp>
        <tr r="T48" s="8"/>
      </tp>
      <tp>
        <v>5812</v>
        <stp/>
        <stp>StudyData</stp>
        <stp>(Vol(TYA?1)when  (LocalYear(TYA?1)=2015 AND LocalMonth(TYA?1)=2 AND LocalDay(TYA?1)=25 AND LocalHour(TYA?1)=10 AND LocalMinute(TYA?1)=15))</stp>
        <stp>Bar</stp>
        <stp/>
        <stp>Close</stp>
        <stp>5</stp>
        <stp>0</stp>
        <stp/>
        <stp/>
        <stp/>
        <stp>FALSE</stp>
        <stp>T</stp>
        <tr r="S36" s="8"/>
      </tp>
      <tp t="s">
        <v/>
        <stp/>
        <stp>StudyData</stp>
        <stp>(Vol(TYA?1)when  (LocalYear(TYA?1)=2015 AND LocalMonth(TYA?1)=2 AND LocalDay(TYA?1)=16 AND LocalHour(TYA?1)=13 AND LocalMinute(TYA?1)=10))</stp>
        <stp>Bar</stp>
        <stp/>
        <stp>Close</stp>
        <stp>5</stp>
        <stp>0</stp>
        <stp/>
        <stp/>
        <stp/>
        <stp>FALSE</stp>
        <stp>T</stp>
        <tr r="Z71" s="8"/>
      </tp>
      <tp>
        <v>32284</v>
        <stp/>
        <stp>StudyData</stp>
        <stp>(Vol(TYA?1)when  (LocalYear(TYA?1)=2015 AND LocalMonth(TYA?1)=2 AND LocalDay(TYA?1)=17 AND LocalHour(TYA?1)=12 AND LocalMinute(TYA?1)=10))</stp>
        <stp>Bar</stp>
        <stp/>
        <stp>Close</stp>
        <stp>5</stp>
        <stp>0</stp>
        <stp/>
        <stp/>
        <stp/>
        <stp>FALSE</stp>
        <stp>T</stp>
        <tr r="Y59" s="8"/>
      </tp>
      <tp>
        <v>9916</v>
        <stp/>
        <stp>StudyData</stp>
        <stp>(Vol(TYA?2)when  (LocalYear(TYA?2)=2015 AND LocalMonth(TYA?2)=2 AND LocalDay(TYA?2)=26 AND LocalHour(TYA?2)=10 AND LocalMinute(TYA?2)=10))</stp>
        <stp>Bar</stp>
        <stp/>
        <stp>Close</stp>
        <stp>5</stp>
        <stp>0</stp>
        <stp/>
        <stp/>
        <stp/>
        <stp>FALSE</stp>
        <stp>T</stp>
        <tr r="L35" s="8"/>
        <tr r="K35" s="8"/>
      </tp>
      <tp>
        <v>1609</v>
        <stp/>
        <stp>StudyData</stp>
        <stp>(Vol(TYA?1)when  (LocalYear(TYA?1)=2015 AND LocalMonth(TYA?1)=2 AND LocalDay(TYA?1)=20 AND LocalHour(TYA?1)=15 AND LocalMinute(TYA?1)=10))</stp>
        <stp>Bar</stp>
        <stp/>
        <stp>Close</stp>
        <stp>5</stp>
        <stp>0</stp>
        <stp/>
        <stp/>
        <stp/>
        <stp>FALSE</stp>
        <stp>T</stp>
        <tr r="V95" s="8"/>
      </tp>
      <tp>
        <v>32705</v>
        <stp/>
        <stp>StudyData</stp>
        <stp>(Vol(TYA?1)when  (LocalYear(TYA?1)=2015 AND LocalMonth(TYA?1)=2 AND LocalDay(TYA?1)=24 AND LocalHour(TYA?1)=11 AND LocalMinute(TYA?1)=10))</stp>
        <stp>Bar</stp>
        <stp/>
        <stp>Close</stp>
        <stp>5</stp>
        <stp>0</stp>
        <stp/>
        <stp/>
        <stp/>
        <stp>FALSE</stp>
        <stp>T</stp>
        <tr r="T47" s="8"/>
      </tp>
      <tp>
        <v>5609</v>
        <stp/>
        <stp>StudyData</stp>
        <stp>(Vol(TYA?1)when  (LocalYear(TYA?1)=2015 AND LocalMonth(TYA?1)=2 AND LocalDay(TYA?1)=25 AND LocalHour(TYA?1)=10 AND LocalMinute(TYA?1)=10))</stp>
        <stp>Bar</stp>
        <stp/>
        <stp>Close</stp>
        <stp>5</stp>
        <stp>0</stp>
        <stp/>
        <stp/>
        <stp/>
        <stp>FALSE</stp>
        <stp>T</stp>
        <tr r="S35" s="8"/>
      </tp>
      <tp t="s">
        <v/>
        <stp/>
        <stp>StudyData</stp>
        <stp>(Vol(TYA?1)when  (LocalYear(TYA?1)=2015 AND LocalMonth(TYA?1)=2 AND LocalDay(TYA?1)=16 AND LocalHour(TYA?1)=13 AND LocalMinute(TYA?1)=45))</stp>
        <stp>Bar</stp>
        <stp/>
        <stp>Close</stp>
        <stp>5</stp>
        <stp>0</stp>
        <stp/>
        <stp/>
        <stp/>
        <stp>FALSE</stp>
        <stp>T</stp>
        <tr r="Z78" s="8"/>
      </tp>
      <tp>
        <v>11772</v>
        <stp/>
        <stp>StudyData</stp>
        <stp>(Vol(TYA?1)when  (LocalYear(TYA?1)=2015 AND LocalMonth(TYA?1)=2 AND LocalDay(TYA?1)=17 AND LocalHour(TYA?1)=12 AND LocalMinute(TYA?1)=45))</stp>
        <stp>Bar</stp>
        <stp/>
        <stp>Close</stp>
        <stp>5</stp>
        <stp>0</stp>
        <stp/>
        <stp/>
        <stp/>
        <stp>FALSE</stp>
        <stp>T</stp>
        <tr r="Y66" s="8"/>
      </tp>
      <tp>
        <v>2475</v>
        <stp/>
        <stp>StudyData</stp>
        <stp>(Vol(TYA?2)when  (LocalYear(TYA?2)=2015 AND LocalMonth(TYA?2)=2 AND LocalDay(TYA?2)=26 AND LocalHour(TYA?2)=10 AND LocalMinute(TYA?2)=45))</stp>
        <stp>Bar</stp>
        <stp/>
        <stp>Close</stp>
        <stp>5</stp>
        <stp>0</stp>
        <stp/>
        <stp/>
        <stp/>
        <stp>FALSE</stp>
        <stp>T</stp>
        <tr r="L42" s="8"/>
        <tr r="K42" s="8"/>
      </tp>
      <tp>
        <v>13751</v>
        <stp/>
        <stp>StudyData</stp>
        <stp>(Vol(TYA?1)when  (LocalYear(TYA?1)=2015 AND LocalMonth(TYA?1)=2 AND LocalDay(TYA?1)=24 AND LocalHour(TYA?1)=11 AND LocalMinute(TYA?1)=45))</stp>
        <stp>Bar</stp>
        <stp/>
        <stp>Close</stp>
        <stp>5</stp>
        <stp>0</stp>
        <stp/>
        <stp/>
        <stp/>
        <stp>FALSE</stp>
        <stp>T</stp>
        <tr r="T54" s="8"/>
      </tp>
      <tp>
        <v>5696</v>
        <stp/>
        <stp>StudyData</stp>
        <stp>(Vol(TYA?1)when  (LocalYear(TYA?1)=2015 AND LocalMonth(TYA?1)=2 AND LocalDay(TYA?1)=25 AND LocalHour(TYA?1)=10 AND LocalMinute(TYA?1)=45))</stp>
        <stp>Bar</stp>
        <stp/>
        <stp>Close</stp>
        <stp>5</stp>
        <stp>0</stp>
        <stp/>
        <stp/>
        <stp/>
        <stp>FALSE</stp>
        <stp>T</stp>
        <tr r="S42" s="8"/>
      </tp>
      <tp t="s">
        <v/>
        <stp/>
        <stp>StudyData</stp>
        <stp>(Vol(TYA?1)when  (LocalYear(TYA?1)=2015 AND LocalMonth(TYA?1)=2 AND LocalDay(TYA?1)=16 AND LocalHour(TYA?1)=13 AND LocalMinute(TYA?1)=40))</stp>
        <stp>Bar</stp>
        <stp/>
        <stp>Close</stp>
        <stp>5</stp>
        <stp>0</stp>
        <stp/>
        <stp/>
        <stp/>
        <stp>FALSE</stp>
        <stp>T</stp>
        <tr r="Z77" s="8"/>
      </tp>
      <tp>
        <v>10850</v>
        <stp/>
        <stp>StudyData</stp>
        <stp>(Vol(TYA?1)when  (LocalYear(TYA?1)=2015 AND LocalMonth(TYA?1)=2 AND LocalDay(TYA?1)=17 AND LocalHour(TYA?1)=12 AND LocalMinute(TYA?1)=40))</stp>
        <stp>Bar</stp>
        <stp/>
        <stp>Close</stp>
        <stp>5</stp>
        <stp>0</stp>
        <stp/>
        <stp/>
        <stp/>
        <stp>FALSE</stp>
        <stp>T</stp>
        <tr r="Y65" s="8"/>
      </tp>
      <tp>
        <v>2997</v>
        <stp/>
        <stp>StudyData</stp>
        <stp>(Vol(TYA?2)when  (LocalYear(TYA?2)=2015 AND LocalMonth(TYA?2)=2 AND LocalDay(TYA?2)=26 AND LocalHour(TYA?2)=10 AND LocalMinute(TYA?2)=40))</stp>
        <stp>Bar</stp>
        <stp/>
        <stp>Close</stp>
        <stp>5</stp>
        <stp>0</stp>
        <stp/>
        <stp/>
        <stp/>
        <stp>FALSE</stp>
        <stp>T</stp>
        <tr r="L41" s="8"/>
        <tr r="K41" s="8"/>
      </tp>
      <tp>
        <v>9227</v>
        <stp/>
        <stp>StudyData</stp>
        <stp>(Vol(TYA?1)when  (LocalYear(TYA?1)=2015 AND LocalMonth(TYA?1)=2 AND LocalDay(TYA?1)=24 AND LocalHour(TYA?1)=11 AND LocalMinute(TYA?1)=40))</stp>
        <stp>Bar</stp>
        <stp/>
        <stp>Close</stp>
        <stp>5</stp>
        <stp>0</stp>
        <stp/>
        <stp/>
        <stp/>
        <stp>FALSE</stp>
        <stp>T</stp>
        <tr r="T53" s="8"/>
      </tp>
      <tp>
        <v>4357</v>
        <stp/>
        <stp>StudyData</stp>
        <stp>(Vol(TYA?1)when  (LocalYear(TYA?1)=2015 AND LocalMonth(TYA?1)=2 AND LocalDay(TYA?1)=25 AND LocalHour(TYA?1)=10 AND LocalMinute(TYA?1)=40))</stp>
        <stp>Bar</stp>
        <stp/>
        <stp>Close</stp>
        <stp>5</stp>
        <stp>0</stp>
        <stp/>
        <stp/>
        <stp/>
        <stp>FALSE</stp>
        <stp>T</stp>
        <tr r="S41" s="8"/>
      </tp>
      <tp t="s">
        <v/>
        <stp/>
        <stp>StudyData</stp>
        <stp>(Vol(TYA?1)when  (LocalYear(TYA?1)=2015 AND LocalMonth(TYA?1)=2 AND LocalDay(TYA?1)=16 AND LocalHour(TYA?1)=13 AND LocalMinute(TYA?1)=55))</stp>
        <stp>Bar</stp>
        <stp/>
        <stp>Close</stp>
        <stp>5</stp>
        <stp>0</stp>
        <stp/>
        <stp/>
        <stp/>
        <stp>FALSE</stp>
        <stp>T</stp>
        <tr r="Z80" s="8"/>
      </tp>
      <tp>
        <v>7436</v>
        <stp/>
        <stp>StudyData</stp>
        <stp>(Vol(TYA?1)when  (LocalYear(TYA?1)=2015 AND LocalMonth(TYA?1)=2 AND LocalDay(TYA?1)=17 AND LocalHour(TYA?1)=12 AND LocalMinute(TYA?1)=55))</stp>
        <stp>Bar</stp>
        <stp/>
        <stp>Close</stp>
        <stp>5</stp>
        <stp>0</stp>
        <stp/>
        <stp/>
        <stp/>
        <stp>FALSE</stp>
        <stp>T</stp>
        <tr r="Y68" s="8"/>
      </tp>
      <tp>
        <v>3695</v>
        <stp/>
        <stp>StudyData</stp>
        <stp>(Vol(TYA?2)when  (LocalYear(TYA?2)=2015 AND LocalMonth(TYA?2)=2 AND LocalDay(TYA?2)=26 AND LocalHour(TYA?2)=10 AND LocalMinute(TYA?2)=55))</stp>
        <stp>Bar</stp>
        <stp/>
        <stp>Close</stp>
        <stp>5</stp>
        <stp>0</stp>
        <stp/>
        <stp/>
        <stp/>
        <stp>FALSE</stp>
        <stp>T</stp>
        <tr r="L44" s="8"/>
        <tr r="K44" s="8"/>
      </tp>
      <tp>
        <v>6231</v>
        <stp/>
        <stp>StudyData</stp>
        <stp>(Vol(TYA?1)when  (LocalYear(TYA?1)=2015 AND LocalMonth(TYA?1)=2 AND LocalDay(TYA?1)=24 AND LocalHour(TYA?1)=11 AND LocalMinute(TYA?1)=55))</stp>
        <stp>Bar</stp>
        <stp/>
        <stp>Close</stp>
        <stp>5</stp>
        <stp>0</stp>
        <stp/>
        <stp/>
        <stp/>
        <stp>FALSE</stp>
        <stp>T</stp>
        <tr r="T56" s="8"/>
      </tp>
      <tp>
        <v>4057</v>
        <stp/>
        <stp>StudyData</stp>
        <stp>(Vol(TYA?1)when  (LocalYear(TYA?1)=2015 AND LocalMonth(TYA?1)=2 AND LocalDay(TYA?1)=25 AND LocalHour(TYA?1)=10 AND LocalMinute(TYA?1)=55))</stp>
        <stp>Bar</stp>
        <stp/>
        <stp>Close</stp>
        <stp>5</stp>
        <stp>0</stp>
        <stp/>
        <stp/>
        <stp/>
        <stp>FALSE</stp>
        <stp>T</stp>
        <tr r="S44" s="8"/>
      </tp>
      <tp t="s">
        <v/>
        <stp/>
        <stp>StudyData</stp>
        <stp>(Vol(TYA?1)when  (LocalYear(TYA?1)=2015 AND LocalMonth(TYA?1)=2 AND LocalDay(TYA?1)=16 AND LocalHour(TYA?1)=13 AND LocalMinute(TYA?1)=50))</stp>
        <stp>Bar</stp>
        <stp/>
        <stp>Close</stp>
        <stp>5</stp>
        <stp>0</stp>
        <stp/>
        <stp/>
        <stp/>
        <stp>FALSE</stp>
        <stp>T</stp>
        <tr r="Z79" s="8"/>
      </tp>
      <tp>
        <v>12686</v>
        <stp/>
        <stp>StudyData</stp>
        <stp>(Vol(TYA?1)when  (LocalYear(TYA?1)=2015 AND LocalMonth(TYA?1)=2 AND LocalDay(TYA?1)=17 AND LocalHour(TYA?1)=12 AND LocalMinute(TYA?1)=50))</stp>
        <stp>Bar</stp>
        <stp/>
        <stp>Close</stp>
        <stp>5</stp>
        <stp>0</stp>
        <stp/>
        <stp/>
        <stp/>
        <stp>FALSE</stp>
        <stp>T</stp>
        <tr r="Y67" s="8"/>
      </tp>
      <tp>
        <v>1619</v>
        <stp/>
        <stp>StudyData</stp>
        <stp>(Vol(TYA?2)when  (LocalYear(TYA?2)=2015 AND LocalMonth(TYA?2)=2 AND LocalDay(TYA?2)=26 AND LocalHour(TYA?2)=10 AND LocalMinute(TYA?2)=50))</stp>
        <stp>Bar</stp>
        <stp/>
        <stp>Close</stp>
        <stp>5</stp>
        <stp>0</stp>
        <stp/>
        <stp/>
        <stp/>
        <stp>FALSE</stp>
        <stp>T</stp>
        <tr r="L43" s="8"/>
        <tr r="K43" s="8"/>
      </tp>
      <tp>
        <v>12308</v>
        <stp/>
        <stp>StudyData</stp>
        <stp>(Vol(TYA?1)when  (LocalYear(TYA?1)=2015 AND LocalMonth(TYA?1)=2 AND LocalDay(TYA?1)=24 AND LocalHour(TYA?1)=11 AND LocalMinute(TYA?1)=50))</stp>
        <stp>Bar</stp>
        <stp/>
        <stp>Close</stp>
        <stp>5</stp>
        <stp>0</stp>
        <stp/>
        <stp/>
        <stp/>
        <stp>FALSE</stp>
        <stp>T</stp>
        <tr r="T55" s="8"/>
      </tp>
      <tp>
        <v>4882</v>
        <stp/>
        <stp>StudyData</stp>
        <stp>(Vol(TYA?1)when  (LocalYear(TYA?1)=2015 AND LocalMonth(TYA?1)=2 AND LocalDay(TYA?1)=25 AND LocalHour(TYA?1)=10 AND LocalMinute(TYA?1)=50))</stp>
        <stp>Bar</stp>
        <stp/>
        <stp>Close</stp>
        <stp>5</stp>
        <stp>0</stp>
        <stp/>
        <stp/>
        <stp/>
        <stp>FALSE</stp>
        <stp>T</stp>
        <tr r="S43" s="8"/>
      </tp>
      <tp>
        <v>1207.8</v>
        <stp/>
        <stp>StudyData</stp>
        <stp>SUBMINUTE(GCE,30,Regular)</stp>
        <stp>Bar</stp>
        <stp/>
        <stp>Low</stp>
        <stp/>
        <stp>-45</stp>
        <stp>all</stp>
        <stp/>
        <stp/>
        <stp/>
        <stp>T</stp>
        <tr r="AM50" s="1"/>
        <tr r="AM50" s="1"/>
      </tp>
      <tp>
        <v>200</v>
        <stp/>
        <stp>StudyData</stp>
        <stp>(Vol(GCE?1)when  (LocalYear(GCE?1)=2015 AND LocalMonth(GCE?1)=2 AND LocalDay(GCE?1)=18 AND LocalHour(GCE?1)=14 AND LocalMinute(GCE?1)=40))</stp>
        <stp>Bar</stp>
        <stp/>
        <stp>Close</stp>
        <stp>5</stp>
        <stp>0</stp>
        <stp/>
        <stp/>
        <stp/>
        <stp>FALSE</stp>
        <stp>T</stp>
        <tr r="X89" s="6"/>
      </tp>
      <tp>
        <v>174</v>
        <stp/>
        <stp>StudyData</stp>
        <stp>(Vol(GCE?1)when  (LocalYear(GCE?1)=2015 AND LocalMonth(GCE?1)=2 AND LocalDay(GCE?1)=18 AND LocalHour(GCE?1)=14 AND LocalMinute(GCE?1)=45))</stp>
        <stp>Bar</stp>
        <stp/>
        <stp>Close</stp>
        <stp>5</stp>
        <stp>0</stp>
        <stp/>
        <stp/>
        <stp/>
        <stp>FALSE</stp>
        <stp>T</stp>
        <tr r="X90" s="6"/>
      </tp>
      <tp>
        <v>1207.8</v>
        <stp/>
        <stp>StudyData</stp>
        <stp>SUBMINUTE(GCE,30,Regular)</stp>
        <stp>Bar</stp>
        <stp/>
        <stp>Low</stp>
        <stp/>
        <stp>-44</stp>
        <stp>all</stp>
        <stp/>
        <stp/>
        <stp/>
        <stp>T</stp>
        <tr r="AM49" s="1"/>
        <tr r="AM49" s="1"/>
      </tp>
      <tp>
        <v>211</v>
        <stp/>
        <stp>StudyData</stp>
        <stp>(Vol(GCE?1)when  (LocalYear(GCE?1)=2015 AND LocalMonth(GCE?1)=2 AND LocalDay(GCE?1)=18 AND LocalHour(GCE?1)=14 AND LocalMinute(GCE?1)=50))</stp>
        <stp>Bar</stp>
        <stp/>
        <stp>Close</stp>
        <stp>5</stp>
        <stp>0</stp>
        <stp/>
        <stp/>
        <stp/>
        <stp>FALSE</stp>
        <stp>T</stp>
        <tr r="X91" s="6"/>
      </tp>
      <tp>
        <v>219</v>
        <stp/>
        <stp>StudyData</stp>
        <stp>(Vol(GCE?1)when  (LocalYear(GCE?1)=2015 AND LocalMonth(GCE?1)=2 AND LocalDay(GCE?1)=18 AND LocalHour(GCE?1)=14 AND LocalMinute(GCE?1)=55))</stp>
        <stp>Bar</stp>
        <stp/>
        <stp>Close</stp>
        <stp>5</stp>
        <stp>0</stp>
        <stp/>
        <stp/>
        <stp/>
        <stp>FALSE</stp>
        <stp>T</stp>
        <tr r="X92" s="6"/>
      </tp>
      <tp>
        <v>1207.9000000000001</v>
        <stp/>
        <stp>StudyData</stp>
        <stp>SUBMINUTE(GCE,30,Regular)</stp>
        <stp>Bar</stp>
        <stp/>
        <stp>Low</stp>
        <stp/>
        <stp>-47</stp>
        <stp>all</stp>
        <stp/>
        <stp/>
        <stp/>
        <stp>T</stp>
        <tr r="AM52" s="1"/>
        <tr r="AM52" s="1"/>
      </tp>
      <tp>
        <v>1208</v>
        <stp/>
        <stp>StudyData</stp>
        <stp>SUBMINUTE(GCE,30,Regular)</stp>
        <stp>Bar</stp>
        <stp/>
        <stp>Low</stp>
        <stp/>
        <stp>-46</stp>
        <stp>all</stp>
        <stp/>
        <stp/>
        <stp/>
        <stp>T</stp>
        <tr r="AM51" s="1"/>
        <tr r="AM51" s="1"/>
      </tp>
      <tp t="s">
        <v/>
        <stp/>
        <stp>StudyData</stp>
        <stp>SUBMINUTE(GCE,30,Regular)</stp>
        <stp>Bar</stp>
        <stp/>
        <stp>Low</stp>
        <stp/>
        <stp>-41</stp>
        <stp>all</stp>
        <stp/>
        <stp/>
        <stp/>
        <stp>T</stp>
        <tr r="AM46" s="1"/>
      </tp>
      <tp>
        <v>389</v>
        <stp/>
        <stp>StudyData</stp>
        <stp>(Vol(GCE?1)when  (LocalYear(GCE?1)=2015 AND LocalMonth(GCE?1)=2 AND LocalDay(GCE?1)=18 AND LocalHour(GCE?1)=14 AND LocalMinute(GCE?1)=00))</stp>
        <stp>Bar</stp>
        <stp/>
        <stp>Close</stp>
        <stp>5</stp>
        <stp>0</stp>
        <stp/>
        <stp/>
        <stp/>
        <stp>FALSE</stp>
        <stp>T</stp>
        <tr r="X81" s="6"/>
      </tp>
      <tp>
        <v>214</v>
        <stp/>
        <stp>StudyData</stp>
        <stp>(Vol(GCE?1)when  (LocalYear(GCE?1)=2015 AND LocalMonth(GCE?1)=2 AND LocalDay(GCE?1)=19 AND LocalHour(GCE?1)=15 AND LocalMinute(GCE?1)=00))</stp>
        <stp>Bar</stp>
        <stp/>
        <stp>Close</stp>
        <stp>5</stp>
        <stp>0</stp>
        <stp/>
        <stp/>
        <stp/>
        <stp>FALSE</stp>
        <stp>T</stp>
        <tr r="W93" s="6"/>
      </tp>
      <tp>
        <v>461</v>
        <stp/>
        <stp>StudyData</stp>
        <stp>(Vol(GCE?1)when  (LocalYear(GCE?1)=2015 AND LocalMonth(GCE?1)=2 AND LocalDay(GCE?1)=18 AND LocalHour(GCE?1)=14 AND LocalMinute(GCE?1)=05))</stp>
        <stp>Bar</stp>
        <stp/>
        <stp>Close</stp>
        <stp>5</stp>
        <stp>0</stp>
        <stp/>
        <stp/>
        <stp/>
        <stp>FALSE</stp>
        <stp>T</stp>
        <tr r="X82" s="6"/>
      </tp>
      <tp>
        <v>24</v>
        <stp/>
        <stp>StudyData</stp>
        <stp>(Vol(GCE?1)when  (LocalYear(GCE?1)=2015 AND LocalMonth(GCE?1)=2 AND LocalDay(GCE?1)=19 AND LocalHour(GCE?1)=15 AND LocalMinute(GCE?1)=05))</stp>
        <stp>Bar</stp>
        <stp/>
        <stp>Close</stp>
        <stp>5</stp>
        <stp>0</stp>
        <stp/>
        <stp/>
        <stp/>
        <stp>FALSE</stp>
        <stp>T</stp>
        <tr r="W94" s="6"/>
      </tp>
      <tp t="s">
        <v/>
        <stp/>
        <stp>StudyData</stp>
        <stp>SUBMINUTE(GCE,30,Regular)</stp>
        <stp>Bar</stp>
        <stp/>
        <stp>Low</stp>
        <stp/>
        <stp>-40</stp>
        <stp>all</stp>
        <stp/>
        <stp/>
        <stp/>
        <stp>T</stp>
        <tr r="AM45" s="1"/>
      </tp>
      <tp>
        <v>434</v>
        <stp/>
        <stp>StudyData</stp>
        <stp>(Vol(GCE?1)when  (LocalYear(GCE?1)=2015 AND LocalMonth(GCE?1)=2 AND LocalDay(GCE?1)=18 AND LocalHour(GCE?1)=14 AND LocalMinute(GCE?1)=10))</stp>
        <stp>Bar</stp>
        <stp/>
        <stp>Close</stp>
        <stp>5</stp>
        <stp>0</stp>
        <stp/>
        <stp/>
        <stp/>
        <stp>FALSE</stp>
        <stp>T</stp>
        <tr r="X83" s="6"/>
      </tp>
      <tp>
        <v>39</v>
        <stp/>
        <stp>StudyData</stp>
        <stp>(Vol(GCE?1)when  (LocalYear(GCE?1)=2015 AND LocalMonth(GCE?1)=2 AND LocalDay(GCE?1)=19 AND LocalHour(GCE?1)=15 AND LocalMinute(GCE?1)=10))</stp>
        <stp>Bar</stp>
        <stp/>
        <stp>Close</stp>
        <stp>5</stp>
        <stp>0</stp>
        <stp/>
        <stp/>
        <stp/>
        <stp>FALSE</stp>
        <stp>T</stp>
        <tr r="W95" s="6"/>
      </tp>
      <tp>
        <v>434</v>
        <stp/>
        <stp>StudyData</stp>
        <stp>(Vol(GCE?1)when  (LocalYear(GCE?1)=2015 AND LocalMonth(GCE?1)=2 AND LocalDay(GCE?1)=18 AND LocalHour(GCE?1)=14 AND LocalMinute(GCE?1)=15))</stp>
        <stp>Bar</stp>
        <stp/>
        <stp>Close</stp>
        <stp>5</stp>
        <stp>0</stp>
        <stp/>
        <stp/>
        <stp/>
        <stp>FALSE</stp>
        <stp>T</stp>
        <tr r="X84" s="6"/>
      </tp>
      <tp>
        <v>25</v>
        <stp/>
        <stp>StudyData</stp>
        <stp>(Vol(GCE?1)when  (LocalYear(GCE?1)=2015 AND LocalMonth(GCE?1)=2 AND LocalDay(GCE?1)=19 AND LocalHour(GCE?1)=15 AND LocalMinute(GCE?1)=15))</stp>
        <stp>Bar</stp>
        <stp/>
        <stp>Close</stp>
        <stp>5</stp>
        <stp>0</stp>
        <stp/>
        <stp/>
        <stp/>
        <stp>FALSE</stp>
        <stp>T</stp>
        <tr r="W96" s="6"/>
      </tp>
      <tp>
        <v>1208</v>
        <stp/>
        <stp>StudyData</stp>
        <stp>SUBMINUTE(GCE,30,Regular)</stp>
        <stp>Bar</stp>
        <stp/>
        <stp>Low</stp>
        <stp/>
        <stp>-43</stp>
        <stp>all</stp>
        <stp/>
        <stp/>
        <stp/>
        <stp>T</stp>
        <tr r="AM48" s="1"/>
        <tr r="AM48" s="1"/>
      </tp>
      <tp>
        <v>351</v>
        <stp/>
        <stp>StudyData</stp>
        <stp>(Vol(GCE?1)when  (LocalYear(GCE?1)=2015 AND LocalMonth(GCE?1)=2 AND LocalDay(GCE?1)=18 AND LocalHour(GCE?1)=14 AND LocalMinute(GCE?1)=20))</stp>
        <stp>Bar</stp>
        <stp/>
        <stp>Close</stp>
        <stp>5</stp>
        <stp>0</stp>
        <stp/>
        <stp/>
        <stp/>
        <stp>FALSE</stp>
        <stp>T</stp>
        <tr r="X85" s="6"/>
      </tp>
      <tp>
        <v>16</v>
        <stp/>
        <stp>StudyData</stp>
        <stp>(Vol(GCE?1)when  (LocalYear(GCE?1)=2015 AND LocalMonth(GCE?1)=2 AND LocalDay(GCE?1)=19 AND LocalHour(GCE?1)=15 AND LocalMinute(GCE?1)=20))</stp>
        <stp>Bar</stp>
        <stp/>
        <stp>Close</stp>
        <stp>5</stp>
        <stp>0</stp>
        <stp/>
        <stp/>
        <stp/>
        <stp>FALSE</stp>
        <stp>T</stp>
        <tr r="W97" s="6"/>
      </tp>
      <tp>
        <v>179</v>
        <stp/>
        <stp>StudyData</stp>
        <stp>(Vol(GCE?1)when  (LocalYear(GCE?1)=2015 AND LocalMonth(GCE?1)=2 AND LocalDay(GCE?1)=18 AND LocalHour(GCE?1)=14 AND LocalMinute(GCE?1)=25))</stp>
        <stp>Bar</stp>
        <stp/>
        <stp>Close</stp>
        <stp>5</stp>
        <stp>0</stp>
        <stp/>
        <stp/>
        <stp/>
        <stp>FALSE</stp>
        <stp>T</stp>
        <tr r="X86" s="6"/>
      </tp>
      <tp>
        <v>19</v>
        <stp/>
        <stp>StudyData</stp>
        <stp>(Vol(GCE?1)when  (LocalYear(GCE?1)=2015 AND LocalMonth(GCE?1)=2 AND LocalDay(GCE?1)=19 AND LocalHour(GCE?1)=15 AND LocalMinute(GCE?1)=25))</stp>
        <stp>Bar</stp>
        <stp/>
        <stp>Close</stp>
        <stp>5</stp>
        <stp>0</stp>
        <stp/>
        <stp/>
        <stp/>
        <stp>FALSE</stp>
        <stp>T</stp>
        <tr r="W98" s="6"/>
      </tp>
      <tp>
        <v>1208</v>
        <stp/>
        <stp>StudyData</stp>
        <stp>SUBMINUTE(GCE,30,Regular)</stp>
        <stp>Bar</stp>
        <stp/>
        <stp>Low</stp>
        <stp/>
        <stp>-42</stp>
        <stp>all</stp>
        <stp/>
        <stp/>
        <stp/>
        <stp>T</stp>
        <tr r="AM47" s="1"/>
        <tr r="AM47" s="1"/>
      </tp>
      <tp>
        <v>323</v>
        <stp/>
        <stp>StudyData</stp>
        <stp>(Vol(GCE?1)when  (LocalYear(GCE?1)=2015 AND LocalMonth(GCE?1)=2 AND LocalDay(GCE?1)=18 AND LocalHour(GCE?1)=14 AND LocalMinute(GCE?1)=30))</stp>
        <stp>Bar</stp>
        <stp/>
        <stp>Close</stp>
        <stp>5</stp>
        <stp>0</stp>
        <stp/>
        <stp/>
        <stp/>
        <stp>FALSE</stp>
        <stp>T</stp>
        <tr r="X87" s="6"/>
      </tp>
      <tp>
        <v>413</v>
        <stp/>
        <stp>StudyData</stp>
        <stp>(Vol(GCE?1)when  (LocalYear(GCE?1)=2015 AND LocalMonth(GCE?1)=2 AND LocalDay(GCE?1)=18 AND LocalHour(GCE?1)=14 AND LocalMinute(GCE?1)=35))</stp>
        <stp>Bar</stp>
        <stp/>
        <stp>Close</stp>
        <stp>5</stp>
        <stp>0</stp>
        <stp/>
        <stp/>
        <stp/>
        <stp>FALSE</stp>
        <stp>T</stp>
        <tr r="X88" s="6"/>
      </tp>
      <tp>
        <v>1208.0999999999999</v>
        <stp/>
        <stp>StudyData</stp>
        <stp>SUBMINUTE(GCE,30,Regular)</stp>
        <stp>Bar</stp>
        <stp/>
        <stp>Low</stp>
        <stp/>
        <stp>-49</stp>
        <stp>all</stp>
        <stp/>
        <stp/>
        <stp/>
        <stp>T</stp>
        <tr r="AM54" s="1"/>
        <tr r="AM54" s="1"/>
      </tp>
      <tp>
        <v>1208.0999999999999</v>
        <stp/>
        <stp>StudyData</stp>
        <stp>SUBMINUTE(GCE,30,Regular)</stp>
        <stp>Bar</stp>
        <stp/>
        <stp>Low</stp>
        <stp/>
        <stp>-48</stp>
        <stp>all</stp>
        <stp/>
        <stp/>
        <stp/>
        <stp>T</stp>
        <tr r="AM53" s="1"/>
        <tr r="AM53" s="1"/>
      </tp>
      <tp>
        <v>128030</v>
        <stp/>
        <stp>DOMData</stp>
        <stp>TYA</stp>
        <stp>Price</stp>
        <stp>-2</stp>
        <stp>D</stp>
        <tr r="E35" s="1"/>
      </tp>
      <tp>
        <v>1208.7</v>
        <stp/>
        <stp>DOMData</stp>
        <stp>GCE</stp>
        <stp>Price</stp>
        <stp>-2</stp>
        <stp>T</stp>
        <tr r="R9" s="1"/>
      </tp>
      <tp>
        <v>-10.161975180000001</v>
        <stp/>
        <stp>StudyData</stp>
        <stp>Correlation(GCE,RBE,Period:=12,InputChoice1:=Close,InputChoice2:=Close)</stp>
        <stp>FG</stp>
        <stp/>
        <stp>Close</stp>
        <stp>15</stp>
        <stp>0</stp>
        <stp>all</stp>
        <stp/>
        <stp/>
        <stp>True</stp>
        <stp>T</stp>
        <tr r="N8" s="2"/>
      </tp>
      <tp>
        <v>3587</v>
        <stp/>
        <stp>StudyData</stp>
        <stp>(Vol(TYA?1)when  (LocalYear(TYA?1)=2015 AND LocalMonth(TYA?1)=2 AND LocalDay(TYA?1)=12 AND LocalHour(TYA?1)=14 AND LocalMinute(TYA?1)=25))</stp>
        <stp>Bar</stp>
        <stp/>
        <stp>Close</stp>
        <stp>5</stp>
        <stp>0</stp>
        <stp/>
        <stp/>
        <stp/>
        <stp>FALSE</stp>
        <stp>T</stp>
        <tr r="AB86" s="8"/>
      </tp>
      <tp t="s">
        <v/>
        <stp/>
        <stp>StudyData</stp>
        <stp>(Vol(TYA?1)when  (LocalYear(TYA?1)=2015 AND LocalMonth(TYA?1)=2 AND LocalDay(TYA?1)=13 AND LocalHour(TYA?1)=15 AND LocalMinute(TYA?1)=25))</stp>
        <stp>Bar</stp>
        <stp/>
        <stp>Close</stp>
        <stp>5</stp>
        <stp>0</stp>
        <stp/>
        <stp/>
        <stp/>
        <stp>FALSE</stp>
        <stp>T</stp>
        <tr r="AA98" s="8"/>
      </tp>
      <tp>
        <v>1105</v>
        <stp/>
        <stp>StudyData</stp>
        <stp>(Vol(TYA?1)when  (LocalYear(TYA?1)=2015 AND LocalMonth(TYA?1)=2 AND LocalDay(TYA?1)=16 AND LocalHour(TYA?1)=10 AND LocalMinute(TYA?1)=25))</stp>
        <stp>Bar</stp>
        <stp/>
        <stp>Close</stp>
        <stp>5</stp>
        <stp>0</stp>
        <stp/>
        <stp/>
        <stp/>
        <stp>FALSE</stp>
        <stp>T</stp>
        <tr r="Z38" s="8"/>
      </tp>
      <tp>
        <v>8020</v>
        <stp/>
        <stp>StudyData</stp>
        <stp>(Vol(TYA?1)when  (LocalYear(TYA?1)=2015 AND LocalMonth(TYA?1)=2 AND LocalDay(TYA?1)=17 AND LocalHour(TYA?1)=11 AND LocalMinute(TYA?1)=25))</stp>
        <stp>Bar</stp>
        <stp/>
        <stp>Close</stp>
        <stp>5</stp>
        <stp>0</stp>
        <stp/>
        <stp/>
        <stp/>
        <stp>FALSE</stp>
        <stp>T</stp>
        <tr r="Y50" s="8"/>
      </tp>
      <tp t="s">
        <v/>
        <stp/>
        <stp>StudyData</stp>
        <stp>(Vol(TYA?2)when  (LocalYear(TYA?2)=2015 AND LocalMonth(TYA?2)=2 AND LocalDay(TYA?2)=26 AND LocalHour(TYA?2)=13 AND LocalMinute(TYA?2)=25))</stp>
        <stp>Bar</stp>
        <stp/>
        <stp>Close</stp>
        <stp>5</stp>
        <stp>0</stp>
        <stp/>
        <stp/>
        <stp/>
        <stp>FALSE</stp>
        <stp>T</stp>
        <tr r="K74" s="8"/>
      </tp>
      <tp>
        <v>233</v>
        <stp/>
        <stp>StudyData</stp>
        <stp>(Vol(TYA?1)when  (LocalYear(TYA?1)=2015 AND LocalMonth(TYA?1)=2 AND LocalDay(TYA?1)=23 AND LocalHour(TYA?1)=15 AND LocalMinute(TYA?1)=25))</stp>
        <stp>Bar</stp>
        <stp/>
        <stp>Close</stp>
        <stp>5</stp>
        <stp>0</stp>
        <stp/>
        <stp/>
        <stp/>
        <stp>FALSE</stp>
        <stp>T</stp>
        <tr r="U98" s="8"/>
      </tp>
      <tp>
        <v>3259</v>
        <stp/>
        <stp>StudyData</stp>
        <stp>(Vol(TYA?1)when  (LocalYear(TYA?1)=2015 AND LocalMonth(TYA?1)=2 AND LocalDay(TYA?1)=24 AND LocalHour(TYA?1)=12 AND LocalMinute(TYA?1)=25))</stp>
        <stp>Bar</stp>
        <stp/>
        <stp>Close</stp>
        <stp>5</stp>
        <stp>0</stp>
        <stp/>
        <stp/>
        <stp/>
        <stp>FALSE</stp>
        <stp>T</stp>
        <tr r="T62" s="8"/>
      </tp>
      <tp>
        <v>4099</v>
        <stp/>
        <stp>StudyData</stp>
        <stp>(Vol(TYA?1)when  (LocalYear(TYA?1)=2015 AND LocalMonth(TYA?1)=2 AND LocalDay(TYA?1)=25 AND LocalHour(TYA?1)=13 AND LocalMinute(TYA?1)=25))</stp>
        <stp>Bar</stp>
        <stp/>
        <stp>Close</stp>
        <stp>5</stp>
        <stp>0</stp>
        <stp/>
        <stp/>
        <stp/>
        <stp>FALSE</stp>
        <stp>T</stp>
        <tr r="S74" s="8"/>
      </tp>
      <tp>
        <v>5375</v>
        <stp/>
        <stp>StudyData</stp>
        <stp>(Vol(TYA?1)when  (LocalYear(TYA?1)=2015 AND LocalMonth(TYA?1)=2 AND LocalDay(TYA?1)=12 AND LocalHour(TYA?1)=14 AND LocalMinute(TYA?1)=20))</stp>
        <stp>Bar</stp>
        <stp/>
        <stp>Close</stp>
        <stp>5</stp>
        <stp>0</stp>
        <stp/>
        <stp/>
        <stp/>
        <stp>FALSE</stp>
        <stp>T</stp>
        <tr r="AB85" s="8"/>
      </tp>
      <tp t="s">
        <v/>
        <stp/>
        <stp>StudyData</stp>
        <stp>(Vol(TYA?1)when  (LocalYear(TYA?1)=2015 AND LocalMonth(TYA?1)=2 AND LocalDay(TYA?1)=13 AND LocalHour(TYA?1)=15 AND LocalMinute(TYA?1)=20))</stp>
        <stp>Bar</stp>
        <stp/>
        <stp>Close</stp>
        <stp>5</stp>
        <stp>0</stp>
        <stp/>
        <stp/>
        <stp/>
        <stp>FALSE</stp>
        <stp>T</stp>
        <tr r="AA97" s="8"/>
      </tp>
      <tp>
        <v>77</v>
        <stp/>
        <stp>StudyData</stp>
        <stp>(Vol(TYA?1)when  (LocalYear(TYA?1)=2015 AND LocalMonth(TYA?1)=2 AND LocalDay(TYA?1)=16 AND LocalHour(TYA?1)=10 AND LocalMinute(TYA?1)=20))</stp>
        <stp>Bar</stp>
        <stp/>
        <stp>Close</stp>
        <stp>5</stp>
        <stp>0</stp>
        <stp/>
        <stp/>
        <stp/>
        <stp>FALSE</stp>
        <stp>T</stp>
        <tr r="Z37" s="8"/>
      </tp>
      <tp>
        <v>4439</v>
        <stp/>
        <stp>StudyData</stp>
        <stp>(Vol(TYA?1)when  (LocalYear(TYA?1)=2015 AND LocalMonth(TYA?1)=2 AND LocalDay(TYA?1)=17 AND LocalHour(TYA?1)=11 AND LocalMinute(TYA?1)=20))</stp>
        <stp>Bar</stp>
        <stp/>
        <stp>Close</stp>
        <stp>5</stp>
        <stp>0</stp>
        <stp/>
        <stp/>
        <stp/>
        <stp>FALSE</stp>
        <stp>T</stp>
        <tr r="Y49" s="8"/>
      </tp>
      <tp>
        <v>8702</v>
        <stp/>
        <stp>StudyData</stp>
        <stp>(Vol(TYA?2)when  (LocalYear(TYA?2)=2015 AND LocalMonth(TYA?2)=2 AND LocalDay(TYA?2)=26 AND LocalHour(TYA?2)=13 AND LocalMinute(TYA?2)=20))</stp>
        <stp>Bar</stp>
        <stp/>
        <stp>Close</stp>
        <stp>5</stp>
        <stp>0</stp>
        <stp/>
        <stp/>
        <stp/>
        <stp>FALSE</stp>
        <stp>T</stp>
        <tr r="L73" s="8"/>
        <tr r="K73" s="8"/>
      </tp>
      <tp>
        <v>2416</v>
        <stp/>
        <stp>StudyData</stp>
        <stp>(Vol(TYA?1)when  (LocalYear(TYA?1)=2015 AND LocalMonth(TYA?1)=2 AND LocalDay(TYA?1)=23 AND LocalHour(TYA?1)=15 AND LocalMinute(TYA?1)=20))</stp>
        <stp>Bar</stp>
        <stp/>
        <stp>Close</stp>
        <stp>5</stp>
        <stp>0</stp>
        <stp/>
        <stp/>
        <stp/>
        <stp>FALSE</stp>
        <stp>T</stp>
        <tr r="U97" s="8"/>
      </tp>
      <tp>
        <v>4580</v>
        <stp/>
        <stp>StudyData</stp>
        <stp>(Vol(TYA?1)when  (LocalYear(TYA?1)=2015 AND LocalMonth(TYA?1)=2 AND LocalDay(TYA?1)=24 AND LocalHour(TYA?1)=12 AND LocalMinute(TYA?1)=20))</stp>
        <stp>Bar</stp>
        <stp/>
        <stp>Close</stp>
        <stp>5</stp>
        <stp>0</stp>
        <stp/>
        <stp/>
        <stp/>
        <stp>FALSE</stp>
        <stp>T</stp>
        <tr r="T61" s="8"/>
      </tp>
      <tp>
        <v>1615</v>
        <stp/>
        <stp>StudyData</stp>
        <stp>(Vol(TYA?1)when  (LocalYear(TYA?1)=2015 AND LocalMonth(TYA?1)=2 AND LocalDay(TYA?1)=25 AND LocalHour(TYA?1)=13 AND LocalMinute(TYA?1)=20))</stp>
        <stp>Bar</stp>
        <stp/>
        <stp>Close</stp>
        <stp>5</stp>
        <stp>0</stp>
        <stp/>
        <stp/>
        <stp/>
        <stp>FALSE</stp>
        <stp>T</stp>
        <tr r="S73" s="8"/>
      </tp>
      <tp>
        <v>2746</v>
        <stp/>
        <stp>StudyData</stp>
        <stp>(Vol(TYA?1)when  (LocalYear(TYA?1)=2015 AND LocalMonth(TYA?1)=2 AND LocalDay(TYA?1)=12 AND LocalHour(TYA?1)=14 AND LocalMinute(TYA?1)=35))</stp>
        <stp>Bar</stp>
        <stp/>
        <stp>Close</stp>
        <stp>5</stp>
        <stp>0</stp>
        <stp/>
        <stp/>
        <stp/>
        <stp>FALSE</stp>
        <stp>T</stp>
        <tr r="AB88" s="8"/>
      </tp>
      <tp>
        <v>442</v>
        <stp/>
        <stp>StudyData</stp>
        <stp>(Vol(TYA?1)when  (LocalYear(TYA?1)=2015 AND LocalMonth(TYA?1)=2 AND LocalDay(TYA?1)=16 AND LocalHour(TYA?1)=10 AND LocalMinute(TYA?1)=35))</stp>
        <stp>Bar</stp>
        <stp/>
        <stp>Close</stp>
        <stp>5</stp>
        <stp>0</stp>
        <stp/>
        <stp/>
        <stp/>
        <stp>FALSE</stp>
        <stp>T</stp>
        <tr r="Z40" s="8"/>
      </tp>
      <tp>
        <v>12331</v>
        <stp/>
        <stp>StudyData</stp>
        <stp>(Vol(TYA?1)when  (LocalYear(TYA?1)=2015 AND LocalMonth(TYA?1)=2 AND LocalDay(TYA?1)=17 AND LocalHour(TYA?1)=11 AND LocalMinute(TYA?1)=35))</stp>
        <stp>Bar</stp>
        <stp/>
        <stp>Close</stp>
        <stp>5</stp>
        <stp>0</stp>
        <stp/>
        <stp/>
        <stp/>
        <stp>FALSE</stp>
        <stp>T</stp>
        <tr r="Y52" s="8"/>
      </tp>
      <tp t="s">
        <v/>
        <stp/>
        <stp>StudyData</stp>
        <stp>(Vol(TYA?2)when  (LocalYear(TYA?2)=2015 AND LocalMonth(TYA?2)=2 AND LocalDay(TYA?2)=26 AND LocalHour(TYA?2)=13 AND LocalMinute(TYA?2)=35))</stp>
        <stp>Bar</stp>
        <stp/>
        <stp>Close</stp>
        <stp>5</stp>
        <stp>0</stp>
        <stp/>
        <stp/>
        <stp/>
        <stp>FALSE</stp>
        <stp>T</stp>
        <tr r="K76" s="8"/>
      </tp>
      <tp>
        <v>12645</v>
        <stp/>
        <stp>StudyData</stp>
        <stp>(Vol(TYA?1)when  (LocalYear(TYA?1)=2015 AND LocalMonth(TYA?1)=2 AND LocalDay(TYA?1)=24 AND LocalHour(TYA?1)=12 AND LocalMinute(TYA?1)=35))</stp>
        <stp>Bar</stp>
        <stp/>
        <stp>Close</stp>
        <stp>5</stp>
        <stp>0</stp>
        <stp/>
        <stp/>
        <stp/>
        <stp>FALSE</stp>
        <stp>T</stp>
        <tr r="T64" s="8"/>
      </tp>
      <tp>
        <v>2542</v>
        <stp/>
        <stp>StudyData</stp>
        <stp>(Vol(TYA?1)when  (LocalYear(TYA?1)=2015 AND LocalMonth(TYA?1)=2 AND LocalDay(TYA?1)=25 AND LocalHour(TYA?1)=13 AND LocalMinute(TYA?1)=35))</stp>
        <stp>Bar</stp>
        <stp/>
        <stp>Close</stp>
        <stp>5</stp>
        <stp>0</stp>
        <stp/>
        <stp/>
        <stp/>
        <stp>FALSE</stp>
        <stp>T</stp>
        <tr r="S76" s="8"/>
      </tp>
      <tp>
        <v>4161</v>
        <stp/>
        <stp>StudyData</stp>
        <stp>(Vol(TYA?1)when  (LocalYear(TYA?1)=2015 AND LocalMonth(TYA?1)=2 AND LocalDay(TYA?1)=12 AND LocalHour(TYA?1)=14 AND LocalMinute(TYA?1)=30))</stp>
        <stp>Bar</stp>
        <stp/>
        <stp>Close</stp>
        <stp>5</stp>
        <stp>0</stp>
        <stp/>
        <stp/>
        <stp/>
        <stp>FALSE</stp>
        <stp>T</stp>
        <tr r="AB87" s="8"/>
      </tp>
      <tp>
        <v>119</v>
        <stp/>
        <stp>StudyData</stp>
        <stp>(Vol(TYA?1)when  (LocalYear(TYA?1)=2015 AND LocalMonth(TYA?1)=2 AND LocalDay(TYA?1)=16 AND LocalHour(TYA?1)=10 AND LocalMinute(TYA?1)=30))</stp>
        <stp>Bar</stp>
        <stp/>
        <stp>Close</stp>
        <stp>5</stp>
        <stp>0</stp>
        <stp/>
        <stp/>
        <stp/>
        <stp>FALSE</stp>
        <stp>T</stp>
        <tr r="Z39" s="8"/>
      </tp>
      <tp>
        <v>43714</v>
        <stp/>
        <stp>StudyData</stp>
        <stp>(Vol(TYA?1)when  (LocalYear(TYA?1)=2015 AND LocalMonth(TYA?1)=2 AND LocalDay(TYA?1)=17 AND LocalHour(TYA?1)=11 AND LocalMinute(TYA?1)=30))</stp>
        <stp>Bar</stp>
        <stp/>
        <stp>Close</stp>
        <stp>5</stp>
        <stp>0</stp>
        <stp/>
        <stp/>
        <stp/>
        <stp>FALSE</stp>
        <stp>T</stp>
        <tr r="Y51" s="8"/>
      </tp>
      <tp t="s">
        <v/>
        <stp/>
        <stp>StudyData</stp>
        <stp>(Vol(TYA?2)when  (LocalYear(TYA?2)=2015 AND LocalMonth(TYA?2)=2 AND LocalDay(TYA?2)=26 AND LocalHour(TYA?2)=13 AND LocalMinute(TYA?2)=30))</stp>
        <stp>Bar</stp>
        <stp/>
        <stp>Close</stp>
        <stp>5</stp>
        <stp>0</stp>
        <stp/>
        <stp/>
        <stp/>
        <stp>FALSE</stp>
        <stp>T</stp>
        <tr r="K75" s="8"/>
      </tp>
      <tp>
        <v>23203</v>
        <stp/>
        <stp>StudyData</stp>
        <stp>(Vol(TYA?1)when  (LocalYear(TYA?1)=2015 AND LocalMonth(TYA?1)=2 AND LocalDay(TYA?1)=24 AND LocalHour(TYA?1)=12 AND LocalMinute(TYA?1)=30))</stp>
        <stp>Bar</stp>
        <stp/>
        <stp>Close</stp>
        <stp>5</stp>
        <stp>0</stp>
        <stp/>
        <stp/>
        <stp/>
        <stp>FALSE</stp>
        <stp>T</stp>
        <tr r="T63" s="8"/>
      </tp>
      <tp>
        <v>885</v>
        <stp/>
        <stp>StudyData</stp>
        <stp>(Vol(TYA?1)when  (LocalYear(TYA?1)=2015 AND LocalMonth(TYA?1)=2 AND LocalDay(TYA?1)=25 AND LocalHour(TYA?1)=13 AND LocalMinute(TYA?1)=30))</stp>
        <stp>Bar</stp>
        <stp/>
        <stp>Close</stp>
        <stp>5</stp>
        <stp>0</stp>
        <stp/>
        <stp/>
        <stp/>
        <stp>FALSE</stp>
        <stp>T</stp>
        <tr r="S75" s="8"/>
      </tp>
      <tp>
        <v>2269</v>
        <stp/>
        <stp>StudyData</stp>
        <stp>(Vol(TYA?1)when  (LocalYear(TYA?1)=2015 AND LocalMonth(TYA?1)=2 AND LocalDay(TYA?1)=12 AND LocalHour(TYA?1)=14 AND LocalMinute(TYA?1)=05))</stp>
        <stp>Bar</stp>
        <stp/>
        <stp>Close</stp>
        <stp>5</stp>
        <stp>0</stp>
        <stp/>
        <stp/>
        <stp/>
        <stp>FALSE</stp>
        <stp>T</stp>
        <tr r="AB82" s="8"/>
      </tp>
      <tp>
        <v>910</v>
        <stp/>
        <stp>StudyData</stp>
        <stp>(Vol(TYA?1)when  (LocalYear(TYA?1)=2015 AND LocalMonth(TYA?1)=2 AND LocalDay(TYA?1)=13 AND LocalHour(TYA?1)=15 AND LocalMinute(TYA?1)=05))</stp>
        <stp>Bar</stp>
        <stp/>
        <stp>Close</stp>
        <stp>5</stp>
        <stp>0</stp>
        <stp/>
        <stp/>
        <stp/>
        <stp>FALSE</stp>
        <stp>T</stp>
        <tr r="AA94" s="8"/>
      </tp>
      <tp>
        <v>148</v>
        <stp/>
        <stp>StudyData</stp>
        <stp>(Vol(TYA?1)when  (LocalYear(TYA?1)=2015 AND LocalMonth(TYA?1)=2 AND LocalDay(TYA?1)=16 AND LocalHour(TYA?1)=10 AND LocalMinute(TYA?1)=05))</stp>
        <stp>Bar</stp>
        <stp/>
        <stp>Close</stp>
        <stp>5</stp>
        <stp>0</stp>
        <stp/>
        <stp/>
        <stp/>
        <stp>FALSE</stp>
        <stp>T</stp>
        <tr r="Z34" s="8"/>
      </tp>
      <tp>
        <v>8950</v>
        <stp/>
        <stp>StudyData</stp>
        <stp>(Vol(TYA?1)when  (LocalYear(TYA?1)=2015 AND LocalMonth(TYA?1)=2 AND LocalDay(TYA?1)=17 AND LocalHour(TYA?1)=11 AND LocalMinute(TYA?1)=05))</stp>
        <stp>Bar</stp>
        <stp/>
        <stp>Close</stp>
        <stp>5</stp>
        <stp>0</stp>
        <stp/>
        <stp/>
        <stp/>
        <stp>FALSE</stp>
        <stp>T</stp>
        <tr r="Y46" s="8"/>
      </tp>
      <tp>
        <v>2828</v>
        <stp/>
        <stp>StudyData</stp>
        <stp>(Vol(TYA?2)when  (LocalYear(TYA?2)=2015 AND LocalMonth(TYA?2)=2 AND LocalDay(TYA?2)=26 AND LocalHour(TYA?2)=13 AND LocalMinute(TYA?2)=05))</stp>
        <stp>Bar</stp>
        <stp/>
        <stp>Close</stp>
        <stp>5</stp>
        <stp>0</stp>
        <stp/>
        <stp/>
        <stp/>
        <stp>FALSE</stp>
        <stp>T</stp>
        <tr r="L70" s="8"/>
        <tr r="K70" s="8"/>
      </tp>
      <tp>
        <v>3038</v>
        <stp/>
        <stp>StudyData</stp>
        <stp>(Vol(TYA?1)when  (LocalYear(TYA?1)=2015 AND LocalMonth(TYA?1)=2 AND LocalDay(TYA?1)=23 AND LocalHour(TYA?1)=15 AND LocalMinute(TYA?1)=05))</stp>
        <stp>Bar</stp>
        <stp/>
        <stp>Close</stp>
        <stp>5</stp>
        <stp>0</stp>
        <stp/>
        <stp/>
        <stp/>
        <stp>FALSE</stp>
        <stp>T</stp>
        <tr r="U94" s="8"/>
      </tp>
      <tp>
        <v>7123</v>
        <stp/>
        <stp>StudyData</stp>
        <stp>(Vol(TYA?1)when  (LocalYear(TYA?1)=2015 AND LocalMonth(TYA?1)=2 AND LocalDay(TYA?1)=24 AND LocalHour(TYA?1)=12 AND LocalMinute(TYA?1)=05))</stp>
        <stp>Bar</stp>
        <stp/>
        <stp>Close</stp>
        <stp>5</stp>
        <stp>0</stp>
        <stp/>
        <stp/>
        <stp/>
        <stp>FALSE</stp>
        <stp>T</stp>
        <tr r="T58" s="8"/>
      </tp>
      <tp>
        <v>3653</v>
        <stp/>
        <stp>StudyData</stp>
        <stp>(Vol(TYA?1)when  (LocalYear(TYA?1)=2015 AND LocalMonth(TYA?1)=2 AND LocalDay(TYA?1)=25 AND LocalHour(TYA?1)=13 AND LocalMinute(TYA?1)=05))</stp>
        <stp>Bar</stp>
        <stp/>
        <stp>Close</stp>
        <stp>5</stp>
        <stp>0</stp>
        <stp/>
        <stp/>
        <stp/>
        <stp>FALSE</stp>
        <stp>T</stp>
        <tr r="S70" s="8"/>
      </tp>
      <tp>
        <v>14521</v>
        <stp/>
        <stp>StudyData</stp>
        <stp>(Vol(TYA?1)when  (LocalYear(TYA?1)=2015 AND LocalMonth(TYA?1)=2 AND LocalDay(TYA?1)=12 AND LocalHour(TYA?1)=14 AND LocalMinute(TYA?1)=00))</stp>
        <stp>Bar</stp>
        <stp/>
        <stp>Close</stp>
        <stp>5</stp>
        <stp>0</stp>
        <stp/>
        <stp/>
        <stp/>
        <stp>FALSE</stp>
        <stp>T</stp>
        <tr r="AB81" s="8"/>
      </tp>
      <tp>
        <v>4864</v>
        <stp/>
        <stp>StudyData</stp>
        <stp>(Vol(TYA?1)when  (LocalYear(TYA?1)=2015 AND LocalMonth(TYA?1)=2 AND LocalDay(TYA?1)=13 AND LocalHour(TYA?1)=15 AND LocalMinute(TYA?1)=00))</stp>
        <stp>Bar</stp>
        <stp/>
        <stp>Close</stp>
        <stp>5</stp>
        <stp>0</stp>
        <stp/>
        <stp/>
        <stp/>
        <stp>FALSE</stp>
        <stp>T</stp>
        <tr r="AA93" s="8"/>
      </tp>
      <tp>
        <v>552</v>
        <stp/>
        <stp>StudyData</stp>
        <stp>(Vol(TYA?1)when  (LocalYear(TYA?1)=2015 AND LocalMonth(TYA?1)=2 AND LocalDay(TYA?1)=16 AND LocalHour(TYA?1)=10 AND LocalMinute(TYA?1)=00))</stp>
        <stp>Bar</stp>
        <stp/>
        <stp>Close</stp>
        <stp>5</stp>
        <stp>0</stp>
        <stp/>
        <stp/>
        <stp/>
        <stp>FALSE</stp>
        <stp>T</stp>
        <tr r="Z33" s="8"/>
      </tp>
      <tp>
        <v>6012</v>
        <stp/>
        <stp>StudyData</stp>
        <stp>(Vol(TYA?1)when  (LocalYear(TYA?1)=2015 AND LocalMonth(TYA?1)=2 AND LocalDay(TYA?1)=17 AND LocalHour(TYA?1)=11 AND LocalMinute(TYA?1)=00))</stp>
        <stp>Bar</stp>
        <stp/>
        <stp>Close</stp>
        <stp>5</stp>
        <stp>0</stp>
        <stp/>
        <stp/>
        <stp/>
        <stp>FALSE</stp>
        <stp>T</stp>
        <tr r="Y45" s="8"/>
      </tp>
      <tp>
        <v>5058</v>
        <stp/>
        <stp>StudyData</stp>
        <stp>(Vol(TYA?2)when  (LocalYear(TYA?2)=2015 AND LocalMonth(TYA?2)=2 AND LocalDay(TYA?2)=26 AND LocalHour(TYA?2)=13 AND LocalMinute(TYA?2)=00))</stp>
        <stp>Bar</stp>
        <stp/>
        <stp>Close</stp>
        <stp>5</stp>
        <stp>0</stp>
        <stp/>
        <stp/>
        <stp/>
        <stp>FALSE</stp>
        <stp>T</stp>
        <tr r="L69" s="8"/>
        <tr r="K69" s="8"/>
      </tp>
      <tp>
        <v>2353</v>
        <stp/>
        <stp>StudyData</stp>
        <stp>(Vol(TYA?1)when  (LocalYear(TYA?1)=2015 AND LocalMonth(TYA?1)=2 AND LocalDay(TYA?1)=23 AND LocalHour(TYA?1)=15 AND LocalMinute(TYA?1)=00))</stp>
        <stp>Bar</stp>
        <stp/>
        <stp>Close</stp>
        <stp>5</stp>
        <stp>0</stp>
        <stp/>
        <stp/>
        <stp/>
        <stp>FALSE</stp>
        <stp>T</stp>
        <tr r="U93" s="8"/>
      </tp>
      <tp>
        <v>19647</v>
        <stp/>
        <stp>StudyData</stp>
        <stp>(Vol(TYA?1)when  (LocalYear(TYA?1)=2015 AND LocalMonth(TYA?1)=2 AND LocalDay(TYA?1)=24 AND LocalHour(TYA?1)=12 AND LocalMinute(TYA?1)=00))</stp>
        <stp>Bar</stp>
        <stp/>
        <stp>Close</stp>
        <stp>5</stp>
        <stp>0</stp>
        <stp/>
        <stp/>
        <stp/>
        <stp>FALSE</stp>
        <stp>T</stp>
        <tr r="T57" s="8"/>
      </tp>
      <tp>
        <v>4652</v>
        <stp/>
        <stp>StudyData</stp>
        <stp>(Vol(TYA?1)when  (LocalYear(TYA?1)=2015 AND LocalMonth(TYA?1)=2 AND LocalDay(TYA?1)=25 AND LocalHour(TYA?1)=13 AND LocalMinute(TYA?1)=00))</stp>
        <stp>Bar</stp>
        <stp/>
        <stp>Close</stp>
        <stp>5</stp>
        <stp>0</stp>
        <stp/>
        <stp/>
        <stp/>
        <stp>FALSE</stp>
        <stp>T</stp>
        <tr r="S69" s="8"/>
      </tp>
      <tp>
        <v>2771</v>
        <stp/>
        <stp>StudyData</stp>
        <stp>(Vol(TYA?1)when  (LocalYear(TYA?1)=2015 AND LocalMonth(TYA?1)=2 AND LocalDay(TYA?1)=12 AND LocalHour(TYA?1)=14 AND LocalMinute(TYA?1)=15))</stp>
        <stp>Bar</stp>
        <stp/>
        <stp>Close</stp>
        <stp>5</stp>
        <stp>0</stp>
        <stp/>
        <stp/>
        <stp/>
        <stp>FALSE</stp>
        <stp>T</stp>
        <tr r="AB84" s="8"/>
      </tp>
      <tp t="s">
        <v/>
        <stp/>
        <stp>StudyData</stp>
        <stp>(Vol(TYA?1)when  (LocalYear(TYA?1)=2015 AND LocalMonth(TYA?1)=2 AND LocalDay(TYA?1)=13 AND LocalHour(TYA?1)=15 AND LocalMinute(TYA?1)=15))</stp>
        <stp>Bar</stp>
        <stp/>
        <stp>Close</stp>
        <stp>5</stp>
        <stp>0</stp>
        <stp/>
        <stp/>
        <stp/>
        <stp>FALSE</stp>
        <stp>T</stp>
        <tr r="AA96" s="8"/>
      </tp>
      <tp>
        <v>173</v>
        <stp/>
        <stp>StudyData</stp>
        <stp>(Vol(TYA?1)when  (LocalYear(TYA?1)=2015 AND LocalMonth(TYA?1)=2 AND LocalDay(TYA?1)=16 AND LocalHour(TYA?1)=10 AND LocalMinute(TYA?1)=15))</stp>
        <stp>Bar</stp>
        <stp/>
        <stp>Close</stp>
        <stp>5</stp>
        <stp>0</stp>
        <stp/>
        <stp/>
        <stp/>
        <stp>FALSE</stp>
        <stp>T</stp>
        <tr r="Z36" s="8"/>
      </tp>
      <tp>
        <v>6425</v>
        <stp/>
        <stp>StudyData</stp>
        <stp>(Vol(TYA?1)when  (LocalYear(TYA?1)=2015 AND LocalMonth(TYA?1)=2 AND LocalDay(TYA?1)=17 AND LocalHour(TYA?1)=11 AND LocalMinute(TYA?1)=15))</stp>
        <stp>Bar</stp>
        <stp/>
        <stp>Close</stp>
        <stp>5</stp>
        <stp>0</stp>
        <stp/>
        <stp/>
        <stp/>
        <stp>FALSE</stp>
        <stp>T</stp>
        <tr r="Y48" s="8"/>
      </tp>
      <tp>
        <v>8702</v>
        <stp/>
        <stp>StudyData</stp>
        <stp>(Vol(TYA?2)when  (LocalYear(TYA?2)=2015 AND LocalMonth(TYA?2)=2 AND LocalDay(TYA?2)=26 AND LocalHour(TYA?2)=13 AND LocalMinute(TYA?2)=15))</stp>
        <stp>Bar</stp>
        <stp/>
        <stp>Close</stp>
        <stp>5</stp>
        <stp>0</stp>
        <stp/>
        <stp/>
        <stp/>
        <stp>FALSE</stp>
        <stp>T</stp>
        <tr r="L72" s="8"/>
        <tr r="K72" s="8"/>
      </tp>
      <tp>
        <v>370</v>
        <stp/>
        <stp>StudyData</stp>
        <stp>(Vol(TYA?1)when  (LocalYear(TYA?1)=2015 AND LocalMonth(TYA?1)=2 AND LocalDay(TYA?1)=23 AND LocalHour(TYA?1)=15 AND LocalMinute(TYA?1)=15))</stp>
        <stp>Bar</stp>
        <stp/>
        <stp>Close</stp>
        <stp>5</stp>
        <stp>0</stp>
        <stp/>
        <stp/>
        <stp/>
        <stp>FALSE</stp>
        <stp>T</stp>
        <tr r="U96" s="8"/>
      </tp>
      <tp>
        <v>2581</v>
        <stp/>
        <stp>StudyData</stp>
        <stp>(Vol(TYA?1)when  (LocalYear(TYA?1)=2015 AND LocalMonth(TYA?1)=2 AND LocalDay(TYA?1)=24 AND LocalHour(TYA?1)=12 AND LocalMinute(TYA?1)=15))</stp>
        <stp>Bar</stp>
        <stp/>
        <stp>Close</stp>
        <stp>5</stp>
        <stp>0</stp>
        <stp/>
        <stp/>
        <stp/>
        <stp>FALSE</stp>
        <stp>T</stp>
        <tr r="T60" s="8"/>
      </tp>
      <tp>
        <v>6795</v>
        <stp/>
        <stp>StudyData</stp>
        <stp>(Vol(TYA?1)when  (LocalYear(TYA?1)=2015 AND LocalMonth(TYA?1)=2 AND LocalDay(TYA?1)=25 AND LocalHour(TYA?1)=13 AND LocalMinute(TYA?1)=15))</stp>
        <stp>Bar</stp>
        <stp/>
        <stp>Close</stp>
        <stp>5</stp>
        <stp>0</stp>
        <stp/>
        <stp/>
        <stp/>
        <stp>FALSE</stp>
        <stp>T</stp>
        <tr r="S72" s="8"/>
      </tp>
      <tp>
        <v>4795</v>
        <stp/>
        <stp>StudyData</stp>
        <stp>(Vol(TYA?1)when  (LocalYear(TYA?1)=2015 AND LocalMonth(TYA?1)=2 AND LocalDay(TYA?1)=12 AND LocalHour(TYA?1)=14 AND LocalMinute(TYA?1)=10))</stp>
        <stp>Bar</stp>
        <stp/>
        <stp>Close</stp>
        <stp>5</stp>
        <stp>0</stp>
        <stp/>
        <stp/>
        <stp/>
        <stp>FALSE</stp>
        <stp>T</stp>
        <tr r="AB83" s="8"/>
      </tp>
      <tp>
        <v>2341</v>
        <stp/>
        <stp>StudyData</stp>
        <stp>(Vol(TYA?1)when  (LocalYear(TYA?1)=2015 AND LocalMonth(TYA?1)=2 AND LocalDay(TYA?1)=13 AND LocalHour(TYA?1)=15 AND LocalMinute(TYA?1)=10))</stp>
        <stp>Bar</stp>
        <stp/>
        <stp>Close</stp>
        <stp>5</stp>
        <stp>0</stp>
        <stp/>
        <stp/>
        <stp/>
        <stp>FALSE</stp>
        <stp>T</stp>
        <tr r="AA95" s="8"/>
      </tp>
      <tp>
        <v>1750</v>
        <stp/>
        <stp>StudyData</stp>
        <stp>(Vol(TYA?1)when  (LocalYear(TYA?1)=2015 AND LocalMonth(TYA?1)=2 AND LocalDay(TYA?1)=16 AND LocalHour(TYA?1)=10 AND LocalMinute(TYA?1)=10))</stp>
        <stp>Bar</stp>
        <stp/>
        <stp>Close</stp>
        <stp>5</stp>
        <stp>0</stp>
        <stp/>
        <stp/>
        <stp/>
        <stp>FALSE</stp>
        <stp>T</stp>
        <tr r="Z35" s="8"/>
      </tp>
      <tp>
        <v>5093</v>
        <stp/>
        <stp>StudyData</stp>
        <stp>(Vol(TYA?1)when  (LocalYear(TYA?1)=2015 AND LocalMonth(TYA?1)=2 AND LocalDay(TYA?1)=17 AND LocalHour(TYA?1)=11 AND LocalMinute(TYA?1)=10))</stp>
        <stp>Bar</stp>
        <stp/>
        <stp>Close</stp>
        <stp>5</stp>
        <stp>0</stp>
        <stp/>
        <stp/>
        <stp/>
        <stp>FALSE</stp>
        <stp>T</stp>
        <tr r="Y47" s="8"/>
      </tp>
      <tp>
        <v>2812</v>
        <stp/>
        <stp>StudyData</stp>
        <stp>(Vol(TYA?2)when  (LocalYear(TYA?2)=2015 AND LocalMonth(TYA?2)=2 AND LocalDay(TYA?2)=26 AND LocalHour(TYA?2)=13 AND LocalMinute(TYA?2)=10))</stp>
        <stp>Bar</stp>
        <stp/>
        <stp>Close</stp>
        <stp>5</stp>
        <stp>0</stp>
        <stp/>
        <stp/>
        <stp/>
        <stp>FALSE</stp>
        <stp>T</stp>
        <tr r="L71" s="8"/>
        <tr r="K71" s="8"/>
      </tp>
      <tp>
        <v>3219</v>
        <stp/>
        <stp>StudyData</stp>
        <stp>(Vol(TYA?1)when  (LocalYear(TYA?1)=2015 AND LocalMonth(TYA?1)=2 AND LocalDay(TYA?1)=23 AND LocalHour(TYA?1)=15 AND LocalMinute(TYA?1)=10))</stp>
        <stp>Bar</stp>
        <stp/>
        <stp>Close</stp>
        <stp>5</stp>
        <stp>0</stp>
        <stp/>
        <stp/>
        <stp/>
        <stp>FALSE</stp>
        <stp>T</stp>
        <tr r="U95" s="8"/>
      </tp>
      <tp>
        <v>7026</v>
        <stp/>
        <stp>StudyData</stp>
        <stp>(Vol(TYA?1)when  (LocalYear(TYA?1)=2015 AND LocalMonth(TYA?1)=2 AND LocalDay(TYA?1)=24 AND LocalHour(TYA?1)=12 AND LocalMinute(TYA?1)=10))</stp>
        <stp>Bar</stp>
        <stp/>
        <stp>Close</stp>
        <stp>5</stp>
        <stp>0</stp>
        <stp/>
        <stp/>
        <stp/>
        <stp>FALSE</stp>
        <stp>T</stp>
        <tr r="T59" s="8"/>
      </tp>
      <tp>
        <v>3218</v>
        <stp/>
        <stp>StudyData</stp>
        <stp>(Vol(TYA?1)when  (LocalYear(TYA?1)=2015 AND LocalMonth(TYA?1)=2 AND LocalDay(TYA?1)=25 AND LocalHour(TYA?1)=13 AND LocalMinute(TYA?1)=10))</stp>
        <stp>Bar</stp>
        <stp/>
        <stp>Close</stp>
        <stp>5</stp>
        <stp>0</stp>
        <stp/>
        <stp/>
        <stp/>
        <stp>FALSE</stp>
        <stp>T</stp>
        <tr r="S71" s="8"/>
      </tp>
      <tp>
        <v>1389</v>
        <stp/>
        <stp>StudyData</stp>
        <stp>(Vol(TYA?1)when  (LocalYear(TYA?1)=2015 AND LocalMonth(TYA?1)=2 AND LocalDay(TYA?1)=12 AND LocalHour(TYA?1)=14 AND LocalMinute(TYA?1)=45))</stp>
        <stp>Bar</stp>
        <stp/>
        <stp>Close</stp>
        <stp>5</stp>
        <stp>0</stp>
        <stp/>
        <stp/>
        <stp/>
        <stp>FALSE</stp>
        <stp>T</stp>
        <tr r="AB90" s="8"/>
      </tp>
      <tp>
        <v>66</v>
        <stp/>
        <stp>StudyData</stp>
        <stp>(Vol(TYA?1)when  (LocalYear(TYA?1)=2015 AND LocalMonth(TYA?1)=2 AND LocalDay(TYA?1)=16 AND LocalHour(TYA?1)=10 AND LocalMinute(TYA?1)=45))</stp>
        <stp>Bar</stp>
        <stp/>
        <stp>Close</stp>
        <stp>5</stp>
        <stp>0</stp>
        <stp/>
        <stp/>
        <stp/>
        <stp>FALSE</stp>
        <stp>T</stp>
        <tr r="Z42" s="8"/>
      </tp>
      <tp>
        <v>7195</v>
        <stp/>
        <stp>StudyData</stp>
        <stp>(Vol(TYA?1)when  (LocalYear(TYA?1)=2015 AND LocalMonth(TYA?1)=2 AND LocalDay(TYA?1)=17 AND LocalHour(TYA?1)=11 AND LocalMinute(TYA?1)=45))</stp>
        <stp>Bar</stp>
        <stp/>
        <stp>Close</stp>
        <stp>5</stp>
        <stp>0</stp>
        <stp/>
        <stp/>
        <stp/>
        <stp>FALSE</stp>
        <stp>T</stp>
        <tr r="Y54" s="8"/>
      </tp>
      <tp t="s">
        <v/>
        <stp/>
        <stp>StudyData</stp>
        <stp>(Vol(TYA?2)when  (LocalYear(TYA?2)=2015 AND LocalMonth(TYA?2)=2 AND LocalDay(TYA?2)=26 AND LocalHour(TYA?2)=13 AND LocalMinute(TYA?2)=45))</stp>
        <stp>Bar</stp>
        <stp/>
        <stp>Close</stp>
        <stp>5</stp>
        <stp>0</stp>
        <stp/>
        <stp/>
        <stp/>
        <stp>FALSE</stp>
        <stp>T</stp>
        <tr r="K78" s="8"/>
      </tp>
      <tp>
        <v>6500</v>
        <stp/>
        <stp>StudyData</stp>
        <stp>(Vol(TYA?1)when  (LocalYear(TYA?1)=2015 AND LocalMonth(TYA?1)=2 AND LocalDay(TYA?1)=24 AND LocalHour(TYA?1)=12 AND LocalMinute(TYA?1)=45))</stp>
        <stp>Bar</stp>
        <stp/>
        <stp>Close</stp>
        <stp>5</stp>
        <stp>0</stp>
        <stp/>
        <stp/>
        <stp/>
        <stp>FALSE</stp>
        <stp>T</stp>
        <tr r="T66" s="8"/>
      </tp>
      <tp>
        <v>4478</v>
        <stp/>
        <stp>StudyData</stp>
        <stp>(Vol(TYA?1)when  (LocalYear(TYA?1)=2015 AND LocalMonth(TYA?1)=2 AND LocalDay(TYA?1)=25 AND LocalHour(TYA?1)=13 AND LocalMinute(TYA?1)=45))</stp>
        <stp>Bar</stp>
        <stp/>
        <stp>Close</stp>
        <stp>5</stp>
        <stp>0</stp>
        <stp/>
        <stp/>
        <stp/>
        <stp>FALSE</stp>
        <stp>T</stp>
        <tr r="S78" s="8"/>
      </tp>
      <tp>
        <v>4440</v>
        <stp/>
        <stp>StudyData</stp>
        <stp>(Vol(TYA?1)when  (LocalYear(TYA?1)=2015 AND LocalMonth(TYA?1)=2 AND LocalDay(TYA?1)=12 AND LocalHour(TYA?1)=14 AND LocalMinute(TYA?1)=40))</stp>
        <stp>Bar</stp>
        <stp/>
        <stp>Close</stp>
        <stp>5</stp>
        <stp>0</stp>
        <stp/>
        <stp/>
        <stp/>
        <stp>FALSE</stp>
        <stp>T</stp>
        <tr r="AB89" s="8"/>
      </tp>
      <tp>
        <v>333</v>
        <stp/>
        <stp>StudyData</stp>
        <stp>(Vol(TYA?1)when  (LocalYear(TYA?1)=2015 AND LocalMonth(TYA?1)=2 AND LocalDay(TYA?1)=16 AND LocalHour(TYA?1)=10 AND LocalMinute(TYA?1)=40))</stp>
        <stp>Bar</stp>
        <stp/>
        <stp>Close</stp>
        <stp>5</stp>
        <stp>0</stp>
        <stp/>
        <stp/>
        <stp/>
        <stp>FALSE</stp>
        <stp>T</stp>
        <tr r="Z41" s="8"/>
      </tp>
      <tp>
        <v>3893</v>
        <stp/>
        <stp>StudyData</stp>
        <stp>(Vol(TYA?1)when  (LocalYear(TYA?1)=2015 AND LocalMonth(TYA?1)=2 AND LocalDay(TYA?1)=17 AND LocalHour(TYA?1)=11 AND LocalMinute(TYA?1)=40))</stp>
        <stp>Bar</stp>
        <stp/>
        <stp>Close</stp>
        <stp>5</stp>
        <stp>0</stp>
        <stp/>
        <stp/>
        <stp/>
        <stp>FALSE</stp>
        <stp>T</stp>
        <tr r="Y53" s="8"/>
      </tp>
      <tp t="s">
        <v/>
        <stp/>
        <stp>StudyData</stp>
        <stp>(Vol(TYA?2)when  (LocalYear(TYA?2)=2015 AND LocalMonth(TYA?2)=2 AND LocalDay(TYA?2)=26 AND LocalHour(TYA?2)=13 AND LocalMinute(TYA?2)=40))</stp>
        <stp>Bar</stp>
        <stp/>
        <stp>Close</stp>
        <stp>5</stp>
        <stp>0</stp>
        <stp/>
        <stp/>
        <stp/>
        <stp>FALSE</stp>
        <stp>T</stp>
        <tr r="K77" s="8"/>
      </tp>
      <tp>
        <v>8762</v>
        <stp/>
        <stp>StudyData</stp>
        <stp>(Vol(TYA?1)when  (LocalYear(TYA?1)=2015 AND LocalMonth(TYA?1)=2 AND LocalDay(TYA?1)=24 AND LocalHour(TYA?1)=12 AND LocalMinute(TYA?1)=40))</stp>
        <stp>Bar</stp>
        <stp/>
        <stp>Close</stp>
        <stp>5</stp>
        <stp>0</stp>
        <stp/>
        <stp/>
        <stp/>
        <stp>FALSE</stp>
        <stp>T</stp>
        <tr r="T65" s="8"/>
      </tp>
      <tp>
        <v>4593</v>
        <stp/>
        <stp>StudyData</stp>
        <stp>(Vol(TYA?1)when  (LocalYear(TYA?1)=2015 AND LocalMonth(TYA?1)=2 AND LocalDay(TYA?1)=25 AND LocalHour(TYA?1)=13 AND LocalMinute(TYA?1)=40))</stp>
        <stp>Bar</stp>
        <stp/>
        <stp>Close</stp>
        <stp>5</stp>
        <stp>0</stp>
        <stp/>
        <stp/>
        <stp/>
        <stp>FALSE</stp>
        <stp>T</stp>
        <tr r="S77" s="8"/>
      </tp>
      <tp>
        <v>2386</v>
        <stp/>
        <stp>StudyData</stp>
        <stp>(Vol(TYA?1)when  (LocalYear(TYA?1)=2015 AND LocalMonth(TYA?1)=2 AND LocalDay(TYA?1)=12 AND LocalHour(TYA?1)=14 AND LocalMinute(TYA?1)=55))</stp>
        <stp>Bar</stp>
        <stp/>
        <stp>Close</stp>
        <stp>5</stp>
        <stp>0</stp>
        <stp/>
        <stp/>
        <stp/>
        <stp>FALSE</stp>
        <stp>T</stp>
        <tr r="AB92" s="8"/>
      </tp>
      <tp>
        <v>3220</v>
        <stp/>
        <stp>StudyData</stp>
        <stp>(Vol(TYA?1)when  (LocalYear(TYA?1)=2015 AND LocalMonth(TYA?1)=2 AND LocalDay(TYA?1)=16 AND LocalHour(TYA?1)=10 AND LocalMinute(TYA?1)=55))</stp>
        <stp>Bar</stp>
        <stp/>
        <stp>Close</stp>
        <stp>5</stp>
        <stp>0</stp>
        <stp/>
        <stp/>
        <stp/>
        <stp>FALSE</stp>
        <stp>T</stp>
        <tr r="Z44" s="8"/>
      </tp>
      <tp>
        <v>8223</v>
        <stp/>
        <stp>StudyData</stp>
        <stp>(Vol(TYA?1)when  (LocalYear(TYA?1)=2015 AND LocalMonth(TYA?1)=2 AND LocalDay(TYA?1)=17 AND LocalHour(TYA?1)=11 AND LocalMinute(TYA?1)=55))</stp>
        <stp>Bar</stp>
        <stp/>
        <stp>Close</stp>
        <stp>5</stp>
        <stp>0</stp>
        <stp/>
        <stp/>
        <stp/>
        <stp>FALSE</stp>
        <stp>T</stp>
        <tr r="Y56" s="8"/>
      </tp>
      <tp t="s">
        <v/>
        <stp/>
        <stp>StudyData</stp>
        <stp>(Vol(TYA?2)when  (LocalYear(TYA?2)=2015 AND LocalMonth(TYA?2)=2 AND LocalDay(TYA?2)=26 AND LocalHour(TYA?2)=13 AND LocalMinute(TYA?2)=55))</stp>
        <stp>Bar</stp>
        <stp/>
        <stp>Close</stp>
        <stp>5</stp>
        <stp>0</stp>
        <stp/>
        <stp/>
        <stp/>
        <stp>FALSE</stp>
        <stp>T</stp>
        <tr r="K80" s="8"/>
      </tp>
      <tp>
        <v>9440</v>
        <stp/>
        <stp>StudyData</stp>
        <stp>(Vol(TYA?1)when  (LocalYear(TYA?1)=2015 AND LocalMonth(TYA?1)=2 AND LocalDay(TYA?1)=24 AND LocalHour(TYA?1)=12 AND LocalMinute(TYA?1)=55))</stp>
        <stp>Bar</stp>
        <stp/>
        <stp>Close</stp>
        <stp>5</stp>
        <stp>0</stp>
        <stp/>
        <stp/>
        <stp/>
        <stp>FALSE</stp>
        <stp>T</stp>
        <tr r="T68" s="8"/>
      </tp>
      <tp>
        <v>9368</v>
        <stp/>
        <stp>StudyData</stp>
        <stp>(Vol(TYA?1)when  (LocalYear(TYA?1)=2015 AND LocalMonth(TYA?1)=2 AND LocalDay(TYA?1)=25 AND LocalHour(TYA?1)=13 AND LocalMinute(TYA?1)=55))</stp>
        <stp>Bar</stp>
        <stp/>
        <stp>Close</stp>
        <stp>5</stp>
        <stp>0</stp>
        <stp/>
        <stp/>
        <stp/>
        <stp>FALSE</stp>
        <stp>T</stp>
        <tr r="S80" s="8"/>
      </tp>
      <tp>
        <v>5160</v>
        <stp/>
        <stp>StudyData</stp>
        <stp>(Vol(TYA?1)when  (LocalYear(TYA?1)=2015 AND LocalMonth(TYA?1)=2 AND LocalDay(TYA?1)=12 AND LocalHour(TYA?1)=14 AND LocalMinute(TYA?1)=50))</stp>
        <stp>Bar</stp>
        <stp/>
        <stp>Close</stp>
        <stp>5</stp>
        <stp>0</stp>
        <stp/>
        <stp/>
        <stp/>
        <stp>FALSE</stp>
        <stp>T</stp>
        <tr r="AB91" s="8"/>
      </tp>
      <tp>
        <v>1310</v>
        <stp/>
        <stp>StudyData</stp>
        <stp>(Vol(TYA?1)when  (LocalYear(TYA?1)=2015 AND LocalMonth(TYA?1)=2 AND LocalDay(TYA?1)=16 AND LocalHour(TYA?1)=10 AND LocalMinute(TYA?1)=50))</stp>
        <stp>Bar</stp>
        <stp/>
        <stp>Close</stp>
        <stp>5</stp>
        <stp>0</stp>
        <stp/>
        <stp/>
        <stp/>
        <stp>FALSE</stp>
        <stp>T</stp>
        <tr r="Z43" s="8"/>
      </tp>
      <tp>
        <v>7799</v>
        <stp/>
        <stp>StudyData</stp>
        <stp>(Vol(TYA?1)when  (LocalYear(TYA?1)=2015 AND LocalMonth(TYA?1)=2 AND LocalDay(TYA?1)=17 AND LocalHour(TYA?1)=11 AND LocalMinute(TYA?1)=50))</stp>
        <stp>Bar</stp>
        <stp/>
        <stp>Close</stp>
        <stp>5</stp>
        <stp>0</stp>
        <stp/>
        <stp/>
        <stp/>
        <stp>FALSE</stp>
        <stp>T</stp>
        <tr r="Y55" s="8"/>
      </tp>
      <tp t="s">
        <v/>
        <stp/>
        <stp>StudyData</stp>
        <stp>(Vol(TYA?2)when  (LocalYear(TYA?2)=2015 AND LocalMonth(TYA?2)=2 AND LocalDay(TYA?2)=26 AND LocalHour(TYA?2)=13 AND LocalMinute(TYA?2)=50))</stp>
        <stp>Bar</stp>
        <stp/>
        <stp>Close</stp>
        <stp>5</stp>
        <stp>0</stp>
        <stp/>
        <stp/>
        <stp/>
        <stp>FALSE</stp>
        <stp>T</stp>
        <tr r="K79" s="8"/>
      </tp>
      <tp>
        <v>5477</v>
        <stp/>
        <stp>StudyData</stp>
        <stp>(Vol(TYA?1)when  (LocalYear(TYA?1)=2015 AND LocalMonth(TYA?1)=2 AND LocalDay(TYA?1)=24 AND LocalHour(TYA?1)=12 AND LocalMinute(TYA?1)=50))</stp>
        <stp>Bar</stp>
        <stp/>
        <stp>Close</stp>
        <stp>5</stp>
        <stp>0</stp>
        <stp/>
        <stp/>
        <stp/>
        <stp>FALSE</stp>
        <stp>T</stp>
        <tr r="T67" s="8"/>
      </tp>
      <tp>
        <v>3247</v>
        <stp/>
        <stp>StudyData</stp>
        <stp>(Vol(TYA?1)when  (LocalYear(TYA?1)=2015 AND LocalMonth(TYA?1)=2 AND LocalDay(TYA?1)=25 AND LocalHour(TYA?1)=13 AND LocalMinute(TYA?1)=50))</stp>
        <stp>Bar</stp>
        <stp/>
        <stp>Close</stp>
        <stp>5</stp>
        <stp>0</stp>
        <stp/>
        <stp/>
        <stp/>
        <stp>FALSE</stp>
        <stp>T</stp>
        <tr r="S79" s="8"/>
      </tp>
      <tp>
        <v>42061.625520833331</v>
        <stp/>
        <stp>StudyData</stp>
        <stp>SUBMINUTE(TYA,45,Regular)</stp>
        <stp>Bar</stp>
        <stp/>
        <stp>Time</stp>
        <stp/>
        <stp>-3</stp>
        <stp>all</stp>
        <stp/>
        <stp/>
        <stp/>
        <stp>T</stp>
        <tr r="AX8" s="1"/>
        <tr r="AX8" s="1"/>
      </tp>
      <tp>
        <v>128035</v>
        <stp/>
        <stp>DOMData</stp>
        <stp>TYA</stp>
        <stp>Price</stp>
        <stp>-1</stp>
        <stp>D</stp>
        <tr r="D21" s="3"/>
        <tr r="C19" s="3"/>
      </tp>
      <tp>
        <v>42061.62604166667</v>
        <stp/>
        <stp>StudyData</stp>
        <stp>SUBMINUTE(TYA,45,Regular)</stp>
        <stp>Bar</stp>
        <stp/>
        <stp>Time</stp>
        <stp/>
        <stp>-2</stp>
        <stp>all</stp>
        <stp/>
        <stp/>
        <stp/>
        <stp>T</stp>
        <tr r="AX7" s="1"/>
        <tr r="AX7" s="1"/>
      </tp>
      <tp>
        <v>42061.626562499994</v>
        <stp/>
        <stp>StudyData</stp>
        <stp>SUBMINUTE(TYA,45,Regular)</stp>
        <stp>Bar</stp>
        <stp/>
        <stp>Time</stp>
        <stp/>
        <stp>-1</stp>
        <stp>all</stp>
        <stp/>
        <stp/>
        <stp/>
        <stp>T</stp>
        <tr r="AX6" s="1"/>
        <tr r="AX6" s="1"/>
      </tp>
      <tp>
        <v>42061.623437499999</v>
        <stp/>
        <stp>StudyData</stp>
        <stp>SUBMINUTE(TYA,45,Regular)</stp>
        <stp>Bar</stp>
        <stp/>
        <stp>Time</stp>
        <stp/>
        <stp>-7</stp>
        <stp>all</stp>
        <stp/>
        <stp/>
        <stp/>
        <stp>T</stp>
        <tr r="AX12" s="1"/>
        <tr r="AX12" s="1"/>
      </tp>
      <tp>
        <v>42061.623958333337</v>
        <stp/>
        <stp>StudyData</stp>
        <stp>SUBMINUTE(TYA,45,Regular)</stp>
        <stp>Bar</stp>
        <stp/>
        <stp>Time</stp>
        <stp/>
        <stp>-6</stp>
        <stp>all</stp>
        <stp/>
        <stp/>
        <stp/>
        <stp>T</stp>
        <tr r="AX11" s="1"/>
        <tr r="AX11" s="1"/>
      </tp>
      <tp>
        <v>42061.624479166661</v>
        <stp/>
        <stp>StudyData</stp>
        <stp>SUBMINUTE(TYA,45,Regular)</stp>
        <stp>Bar</stp>
        <stp/>
        <stp>Time</stp>
        <stp/>
        <stp>-5</stp>
        <stp>all</stp>
        <stp/>
        <stp/>
        <stp/>
        <stp>T</stp>
        <tr r="AX10" s="1"/>
        <tr r="AX10" s="1"/>
      </tp>
      <tp>
        <v>42061.625</v>
        <stp/>
        <stp>StudyData</stp>
        <stp>SUBMINUTE(TYA,45,Regular)</stp>
        <stp>Bar</stp>
        <stp/>
        <stp>Time</stp>
        <stp/>
        <stp>-4</stp>
        <stp>all</stp>
        <stp/>
        <stp/>
        <stp/>
        <stp>T</stp>
        <tr r="AX9" s="1"/>
        <tr r="AX9" s="1"/>
      </tp>
      <tp>
        <v>42061.622395833328</v>
        <stp/>
        <stp>StudyData</stp>
        <stp>SUBMINUTE(TYA,45,Regular)</stp>
        <stp>Bar</stp>
        <stp/>
        <stp>Time</stp>
        <stp/>
        <stp>-9</stp>
        <stp>all</stp>
        <stp/>
        <stp/>
        <stp/>
        <stp>T</stp>
        <tr r="AX14" s="1"/>
        <tr r="AX14" s="1"/>
      </tp>
      <tp>
        <v>42061.622916666667</v>
        <stp/>
        <stp>StudyData</stp>
        <stp>SUBMINUTE(TYA,45,Regular)</stp>
        <stp>Bar</stp>
        <stp/>
        <stp>Time</stp>
        <stp/>
        <stp>-8</stp>
        <stp>all</stp>
        <stp/>
        <stp/>
        <stp/>
        <stp>T</stp>
        <tr r="AX13" s="1"/>
        <tr r="AX13" s="1"/>
      </tp>
      <tp>
        <v>42061.624652777777</v>
        <stp/>
        <stp>StudyData</stp>
        <stp>SUBMINUTE(GCE,30,Regular)</stp>
        <stp>Bar</stp>
        <stp/>
        <stp>Time</stp>
        <stp/>
        <stp>-7</stp>
        <stp>all</stp>
        <stp/>
        <stp/>
        <stp/>
        <stp>T</stp>
        <tr r="AO12" s="1"/>
        <tr r="AO12" s="1"/>
      </tp>
      <tp>
        <v>42061.625</v>
        <stp/>
        <stp>StudyData</stp>
        <stp>SUBMINUTE(GCE,30,Regular)</stp>
        <stp>Bar</stp>
        <stp/>
        <stp>Time</stp>
        <stp/>
        <stp>-6</stp>
        <stp>all</stp>
        <stp/>
        <stp/>
        <stp/>
        <stp>T</stp>
        <tr r="AO11" s="1"/>
        <tr r="AO11" s="1"/>
      </tp>
      <tp>
        <v>42061.625347222223</v>
        <stp/>
        <stp>StudyData</stp>
        <stp>SUBMINUTE(GCE,30,Regular)</stp>
        <stp>Bar</stp>
        <stp/>
        <stp>Time</stp>
        <stp/>
        <stp>-5</stp>
        <stp>all</stp>
        <stp/>
        <stp/>
        <stp/>
        <stp>T</stp>
        <tr r="AO10" s="1"/>
        <tr r="AO10" s="1"/>
      </tp>
      <tp>
        <v>42061.625694444447</v>
        <stp/>
        <stp>StudyData</stp>
        <stp>SUBMINUTE(GCE,30,Regular)</stp>
        <stp>Bar</stp>
        <stp/>
        <stp>Time</stp>
        <stp/>
        <stp>-4</stp>
        <stp>all</stp>
        <stp/>
        <stp/>
        <stp/>
        <stp>T</stp>
        <tr r="AO9" s="1"/>
        <tr r="AO9" s="1"/>
      </tp>
      <tp>
        <v>1208.8</v>
        <stp/>
        <stp>DOMData</stp>
        <stp>GCE</stp>
        <stp>Price</stp>
        <stp>-1</stp>
        <stp>T</stp>
        <tr r="J4" s="3"/>
        <tr r="K6" s="3"/>
      </tp>
      <tp>
        <v>42061.62604166667</v>
        <stp/>
        <stp>StudyData</stp>
        <stp>SUBMINUTE(GCE,30,Regular)</stp>
        <stp>Bar</stp>
        <stp/>
        <stp>Time</stp>
        <stp/>
        <stp>-3</stp>
        <stp>all</stp>
        <stp/>
        <stp/>
        <stp/>
        <stp>T</stp>
        <tr r="AO8" s="1"/>
        <tr r="AO8" s="1"/>
      </tp>
      <tp>
        <v>42061.626388888886</v>
        <stp/>
        <stp>StudyData</stp>
        <stp>SUBMINUTE(GCE,30,Regular)</stp>
        <stp>Bar</stp>
        <stp/>
        <stp>Time</stp>
        <stp/>
        <stp>-2</stp>
        <stp>all</stp>
        <stp/>
        <stp/>
        <stp/>
        <stp>T</stp>
        <tr r="AO7" s="1"/>
        <tr r="AO7" s="1"/>
      </tp>
      <tp>
        <v>42061.626736111109</v>
        <stp/>
        <stp>StudyData</stp>
        <stp>SUBMINUTE(GCE,30,Regular)</stp>
        <stp>Bar</stp>
        <stp/>
        <stp>Time</stp>
        <stp/>
        <stp>-1</stp>
        <stp>all</stp>
        <stp/>
        <stp/>
        <stp/>
        <stp>T</stp>
        <tr r="AO6" s="1"/>
        <tr r="AO6" s="1"/>
      </tp>
      <tp>
        <v>42061.623958333337</v>
        <stp/>
        <stp>StudyData</stp>
        <stp>SUBMINUTE(GCE,30,Regular)</stp>
        <stp>Bar</stp>
        <stp/>
        <stp>Time</stp>
        <stp/>
        <stp>-9</stp>
        <stp>all</stp>
        <stp/>
        <stp/>
        <stp/>
        <stp>T</stp>
        <tr r="AO14" s="1"/>
        <tr r="AO14" s="1"/>
      </tp>
      <tp>
        <v>42061.624305555553</v>
        <stp/>
        <stp>StudyData</stp>
        <stp>SUBMINUTE(GCE,30,Regular)</stp>
        <stp>Bar</stp>
        <stp/>
        <stp>Time</stp>
        <stp/>
        <stp>-8</stp>
        <stp>all</stp>
        <stp/>
        <stp/>
        <stp/>
        <stp>T</stp>
        <tr r="AO13" s="1"/>
        <tr r="AO13" s="1"/>
      </tp>
      <tp>
        <v>-17.488412</v>
        <stp/>
        <stp>StudyData</stp>
        <stp>Correlation(DA6,RBE,Period:=12,InputChoice1:=Close,InputChoice2:=Close)</stp>
        <stp>FG</stp>
        <stp/>
        <stp>Close</stp>
        <stp>15</stp>
        <stp>0</stp>
        <stp>all</stp>
        <stp/>
        <stp/>
        <stp>True</stp>
        <stp>T</stp>
        <tr r="N6" s="2"/>
      </tp>
      <tp>
        <v>43.611751009999999</v>
        <stp/>
        <stp>StudyData</stp>
        <stp>Correlation(BP6,TYA,Period:=12,InputChoice1:=Close,InputChoice2:=Close)</stp>
        <stp>FG</stp>
        <stp/>
        <stp>Close</stp>
        <stp>15</stp>
        <stp>0</stp>
        <stp>all</stp>
        <stp/>
        <stp/>
        <stp>True</stp>
        <stp>T</stp>
        <tr r="O5" s="2"/>
      </tp>
      <tp>
        <v>128.3125</v>
        <stp/>
        <stp>StudyData</stp>
        <stp>SUBMINUTE(TYA,45,Regular)</stp>
        <stp>Bar</stp>
        <stp/>
        <stp>Low</stp>
        <stp/>
        <stp>-60</stp>
        <stp>all</stp>
        <stp/>
        <stp/>
        <stp/>
        <stp>T</stp>
        <tr r="AV65" s="1"/>
        <tr r="AV65" s="1"/>
      </tp>
      <tp>
        <v>818</v>
        <stp/>
        <stp>StudyData</stp>
        <stp>(Vol(TYA?1)when  (LocalYear(TYA?1)=2015 AND LocalMonth(TYA?1)=2 AND LocalDay(TYA?1)=12 AND LocalHour(TYA?1)=15 AND LocalMinute(TYA?1)=25))</stp>
        <stp>Bar</stp>
        <stp/>
        <stp>Close</stp>
        <stp>5</stp>
        <stp>0</stp>
        <stp/>
        <stp/>
        <stp/>
        <stp>FALSE</stp>
        <stp>T</stp>
        <tr r="AB98" s="8"/>
      </tp>
      <tp>
        <v>2098</v>
        <stp/>
        <stp>StudyData</stp>
        <stp>(Vol(TYA?1)when  (LocalYear(TYA?1)=2015 AND LocalMonth(TYA?1)=2 AND LocalDay(TYA?1)=13 AND LocalHour(TYA?1)=14 AND LocalMinute(TYA?1)=25))</stp>
        <stp>Bar</stp>
        <stp/>
        <stp>Close</stp>
        <stp>5</stp>
        <stp>0</stp>
        <stp/>
        <stp/>
        <stp/>
        <stp>FALSE</stp>
        <stp>T</stp>
        <tr r="AA86" s="8"/>
      </tp>
      <tp>
        <v>975</v>
        <stp/>
        <stp>StudyData</stp>
        <stp>(Vol(TYA?1)when  (LocalYear(TYA?1)=2015 AND LocalMonth(TYA?1)=2 AND LocalDay(TYA?1)=16 AND LocalHour(TYA?1)=11 AND LocalMinute(TYA?1)=25))</stp>
        <stp>Bar</stp>
        <stp/>
        <stp>Close</stp>
        <stp>5</stp>
        <stp>0</stp>
        <stp/>
        <stp/>
        <stp/>
        <stp>FALSE</stp>
        <stp>T</stp>
        <tr r="Z50" s="8"/>
      </tp>
      <tp>
        <v>7210</v>
        <stp/>
        <stp>StudyData</stp>
        <stp>(Vol(TYA?1)when  (LocalYear(TYA?1)=2015 AND LocalMonth(TYA?1)=2 AND LocalDay(TYA?1)=17 AND LocalHour(TYA?1)=10 AND LocalMinute(TYA?1)=25))</stp>
        <stp>Bar</stp>
        <stp/>
        <stp>Close</stp>
        <stp>5</stp>
        <stp>0</stp>
        <stp/>
        <stp/>
        <stp/>
        <stp>FALSE</stp>
        <stp>T</stp>
        <tr r="Y38" s="8"/>
      </tp>
      <tp>
        <v>9410</v>
        <stp/>
        <stp>StudyData</stp>
        <stp>(Vol(TYA?2)when  (LocalYear(TYA?2)=2015 AND LocalMonth(TYA?2)=2 AND LocalDay(TYA?2)=26 AND LocalHour(TYA?2)=12 AND LocalMinute(TYA?2)=25))</stp>
        <stp>Bar</stp>
        <stp/>
        <stp>Close</stp>
        <stp>5</stp>
        <stp>0</stp>
        <stp/>
        <stp/>
        <stp/>
        <stp>FALSE</stp>
        <stp>T</stp>
        <tr r="L62" s="8"/>
        <tr r="K62" s="8"/>
      </tp>
      <tp>
        <v>3819</v>
        <stp/>
        <stp>StudyData</stp>
        <stp>(Vol(TYA?1)when  (LocalYear(TYA?1)=2015 AND LocalMonth(TYA?1)=2 AND LocalDay(TYA?1)=23 AND LocalHour(TYA?1)=14 AND LocalMinute(TYA?1)=25))</stp>
        <stp>Bar</stp>
        <stp/>
        <stp>Close</stp>
        <stp>5</stp>
        <stp>0</stp>
        <stp/>
        <stp/>
        <stp/>
        <stp>FALSE</stp>
        <stp>T</stp>
        <tr r="U86" s="8"/>
      </tp>
      <tp>
        <v>6072</v>
        <stp/>
        <stp>StudyData</stp>
        <stp>(Vol(TYA?1)when  (LocalYear(TYA?1)=2015 AND LocalMonth(TYA?1)=2 AND LocalDay(TYA?1)=24 AND LocalHour(TYA?1)=13 AND LocalMinute(TYA?1)=25))</stp>
        <stp>Bar</stp>
        <stp/>
        <stp>Close</stp>
        <stp>5</stp>
        <stp>0</stp>
        <stp/>
        <stp/>
        <stp/>
        <stp>FALSE</stp>
        <stp>T</stp>
        <tr r="T74" s="8"/>
      </tp>
      <tp>
        <v>6359</v>
        <stp/>
        <stp>StudyData</stp>
        <stp>(Vol(TYA?1)when  (LocalYear(TYA?1)=2015 AND LocalMonth(TYA?1)=2 AND LocalDay(TYA?1)=25 AND LocalHour(TYA?1)=12 AND LocalMinute(TYA?1)=25))</stp>
        <stp>Bar</stp>
        <stp/>
        <stp>Close</stp>
        <stp>5</stp>
        <stp>0</stp>
        <stp/>
        <stp/>
        <stp/>
        <stp>FALSE</stp>
        <stp>T</stp>
        <tr r="S62" s="8"/>
      </tp>
      <tp>
        <v>325</v>
        <stp/>
        <stp>StudyData</stp>
        <stp>(Vol(TYA?1)when  (LocalYear(TYA?1)=2015 AND LocalMonth(TYA?1)=2 AND LocalDay(TYA?1)=12 AND LocalHour(TYA?1)=15 AND LocalMinute(TYA?1)=20))</stp>
        <stp>Bar</stp>
        <stp/>
        <stp>Close</stp>
        <stp>5</stp>
        <stp>0</stp>
        <stp/>
        <stp/>
        <stp/>
        <stp>FALSE</stp>
        <stp>T</stp>
        <tr r="AB97" s="8"/>
      </tp>
      <tp>
        <v>2581</v>
        <stp/>
        <stp>StudyData</stp>
        <stp>(Vol(TYA?1)when  (LocalYear(TYA?1)=2015 AND LocalMonth(TYA?1)=2 AND LocalDay(TYA?1)=13 AND LocalHour(TYA?1)=14 AND LocalMinute(TYA?1)=20))</stp>
        <stp>Bar</stp>
        <stp/>
        <stp>Close</stp>
        <stp>5</stp>
        <stp>0</stp>
        <stp/>
        <stp/>
        <stp/>
        <stp>FALSE</stp>
        <stp>T</stp>
        <tr r="AA85" s="8"/>
      </tp>
      <tp>
        <v>1651</v>
        <stp/>
        <stp>StudyData</stp>
        <stp>(Vol(TYA?1)when  (LocalYear(TYA?1)=2015 AND LocalMonth(TYA?1)=2 AND LocalDay(TYA?1)=16 AND LocalHour(TYA?1)=11 AND LocalMinute(TYA?1)=20))</stp>
        <stp>Bar</stp>
        <stp/>
        <stp>Close</stp>
        <stp>5</stp>
        <stp>0</stp>
        <stp/>
        <stp/>
        <stp/>
        <stp>FALSE</stp>
        <stp>T</stp>
        <tr r="Z49" s="8"/>
      </tp>
      <tp>
        <v>7145</v>
        <stp/>
        <stp>StudyData</stp>
        <stp>(Vol(TYA?1)when  (LocalYear(TYA?1)=2015 AND LocalMonth(TYA?1)=2 AND LocalDay(TYA?1)=17 AND LocalHour(TYA?1)=10 AND LocalMinute(TYA?1)=20))</stp>
        <stp>Bar</stp>
        <stp/>
        <stp>Close</stp>
        <stp>5</stp>
        <stp>0</stp>
        <stp/>
        <stp/>
        <stp/>
        <stp>FALSE</stp>
        <stp>T</stp>
        <tr r="Y37" s="8"/>
      </tp>
      <tp>
        <v>3126</v>
        <stp/>
        <stp>StudyData</stp>
        <stp>(Vol(TYA?2)when  (LocalYear(TYA?2)=2015 AND LocalMonth(TYA?2)=2 AND LocalDay(TYA?2)=26 AND LocalHour(TYA?2)=12 AND LocalMinute(TYA?2)=20))</stp>
        <stp>Bar</stp>
        <stp/>
        <stp>Close</stp>
        <stp>5</stp>
        <stp>0</stp>
        <stp/>
        <stp/>
        <stp/>
        <stp>FALSE</stp>
        <stp>T</stp>
        <tr r="L61" s="8"/>
        <tr r="K61" s="8"/>
      </tp>
      <tp>
        <v>6483</v>
        <stp/>
        <stp>StudyData</stp>
        <stp>(Vol(TYA?1)when  (LocalYear(TYA?1)=2015 AND LocalMonth(TYA?1)=2 AND LocalDay(TYA?1)=23 AND LocalHour(TYA?1)=14 AND LocalMinute(TYA?1)=20))</stp>
        <stp>Bar</stp>
        <stp/>
        <stp>Close</stp>
        <stp>5</stp>
        <stp>0</stp>
        <stp/>
        <stp/>
        <stp/>
        <stp>FALSE</stp>
        <stp>T</stp>
        <tr r="U85" s="8"/>
      </tp>
      <tp>
        <v>3892</v>
        <stp/>
        <stp>StudyData</stp>
        <stp>(Vol(TYA?1)when  (LocalYear(TYA?1)=2015 AND LocalMonth(TYA?1)=2 AND LocalDay(TYA?1)=24 AND LocalHour(TYA?1)=13 AND LocalMinute(TYA?1)=20))</stp>
        <stp>Bar</stp>
        <stp/>
        <stp>Close</stp>
        <stp>5</stp>
        <stp>0</stp>
        <stp/>
        <stp/>
        <stp/>
        <stp>FALSE</stp>
        <stp>T</stp>
        <tr r="T73" s="8"/>
      </tp>
      <tp>
        <v>6594</v>
        <stp/>
        <stp>StudyData</stp>
        <stp>(Vol(TYA?1)when  (LocalYear(TYA?1)=2015 AND LocalMonth(TYA?1)=2 AND LocalDay(TYA?1)=25 AND LocalHour(TYA?1)=12 AND LocalMinute(TYA?1)=20))</stp>
        <stp>Bar</stp>
        <stp/>
        <stp>Close</stp>
        <stp>5</stp>
        <stp>0</stp>
        <stp/>
        <stp/>
        <stp/>
        <stp>FALSE</stp>
        <stp>T</stp>
        <tr r="S61" s="8"/>
      </tp>
      <tp>
        <v>3377</v>
        <stp/>
        <stp>StudyData</stp>
        <stp>(Vol(TYA?1)when  (LocalYear(TYA?1)=2015 AND LocalMonth(TYA?1)=2 AND LocalDay(TYA?1)=13 AND LocalHour(TYA?1)=14 AND LocalMinute(TYA?1)=35))</stp>
        <stp>Bar</stp>
        <stp/>
        <stp>Close</stp>
        <stp>5</stp>
        <stp>0</stp>
        <stp/>
        <stp/>
        <stp/>
        <stp>FALSE</stp>
        <stp>T</stp>
        <tr r="AA88" s="8"/>
      </tp>
      <tp>
        <v>900</v>
        <stp/>
        <stp>StudyData</stp>
        <stp>(Vol(TYA?1)when  (LocalYear(TYA?1)=2015 AND LocalMonth(TYA?1)=2 AND LocalDay(TYA?1)=16 AND LocalHour(TYA?1)=11 AND LocalMinute(TYA?1)=35))</stp>
        <stp>Bar</stp>
        <stp/>
        <stp>Close</stp>
        <stp>5</stp>
        <stp>0</stp>
        <stp/>
        <stp/>
        <stp/>
        <stp>FALSE</stp>
        <stp>T</stp>
        <tr r="Z52" s="8"/>
      </tp>
      <tp>
        <v>11950</v>
        <stp/>
        <stp>StudyData</stp>
        <stp>(Vol(TYA?1)when  (LocalYear(TYA?1)=2015 AND LocalMonth(TYA?1)=2 AND LocalDay(TYA?1)=17 AND LocalHour(TYA?1)=10 AND LocalMinute(TYA?1)=35))</stp>
        <stp>Bar</stp>
        <stp/>
        <stp>Close</stp>
        <stp>5</stp>
        <stp>0</stp>
        <stp/>
        <stp/>
        <stp/>
        <stp>FALSE</stp>
        <stp>T</stp>
        <tr r="Y40" s="8"/>
      </tp>
      <tp>
        <v>4510</v>
        <stp/>
        <stp>StudyData</stp>
        <stp>(Vol(TYA?2)when  (LocalYear(TYA?2)=2015 AND LocalMonth(TYA?2)=2 AND LocalDay(TYA?2)=26 AND LocalHour(TYA?2)=12 AND LocalMinute(TYA?2)=35))</stp>
        <stp>Bar</stp>
        <stp/>
        <stp>Close</stp>
        <stp>5</stp>
        <stp>0</stp>
        <stp/>
        <stp/>
        <stp/>
        <stp>FALSE</stp>
        <stp>T</stp>
        <tr r="L64" s="8"/>
        <tr r="K64" s="8"/>
      </tp>
      <tp>
        <v>4373</v>
        <stp/>
        <stp>StudyData</stp>
        <stp>(Vol(TYA?1)when  (LocalYear(TYA?1)=2015 AND LocalMonth(TYA?1)=2 AND LocalDay(TYA?1)=23 AND LocalHour(TYA?1)=14 AND LocalMinute(TYA?1)=35))</stp>
        <stp>Bar</stp>
        <stp/>
        <stp>Close</stp>
        <stp>5</stp>
        <stp>0</stp>
        <stp/>
        <stp/>
        <stp/>
        <stp>FALSE</stp>
        <stp>T</stp>
        <tr r="U88" s="8"/>
      </tp>
      <tp>
        <v>8955</v>
        <stp/>
        <stp>StudyData</stp>
        <stp>(Vol(TYA?1)when  (LocalYear(TYA?1)=2015 AND LocalMonth(TYA?1)=2 AND LocalDay(TYA?1)=24 AND LocalHour(TYA?1)=13 AND LocalMinute(TYA?1)=35))</stp>
        <stp>Bar</stp>
        <stp/>
        <stp>Close</stp>
        <stp>5</stp>
        <stp>0</stp>
        <stp/>
        <stp/>
        <stp/>
        <stp>FALSE</stp>
        <stp>T</stp>
        <tr r="T76" s="8"/>
      </tp>
      <tp>
        <v>8520</v>
        <stp/>
        <stp>StudyData</stp>
        <stp>(Vol(TYA?1)when  (LocalYear(TYA?1)=2015 AND LocalMonth(TYA?1)=2 AND LocalDay(TYA?1)=25 AND LocalHour(TYA?1)=12 AND LocalMinute(TYA?1)=35))</stp>
        <stp>Bar</stp>
        <stp/>
        <stp>Close</stp>
        <stp>5</stp>
        <stp>0</stp>
        <stp/>
        <stp/>
        <stp/>
        <stp>FALSE</stp>
        <stp>T</stp>
        <tr r="S64" s="8"/>
      </tp>
      <tp>
        <v>2586</v>
        <stp/>
        <stp>StudyData</stp>
        <stp>(Vol(TYA?1)when  (LocalYear(TYA?1)=2015 AND LocalMonth(TYA?1)=2 AND LocalDay(TYA?1)=13 AND LocalHour(TYA?1)=14 AND LocalMinute(TYA?1)=30))</stp>
        <stp>Bar</stp>
        <stp/>
        <stp>Close</stp>
        <stp>5</stp>
        <stp>0</stp>
        <stp/>
        <stp/>
        <stp/>
        <stp>FALSE</stp>
        <stp>T</stp>
        <tr r="AA87" s="8"/>
      </tp>
      <tp>
        <v>482</v>
        <stp/>
        <stp>StudyData</stp>
        <stp>(Vol(TYA?1)when  (LocalYear(TYA?1)=2015 AND LocalMonth(TYA?1)=2 AND LocalDay(TYA?1)=16 AND LocalHour(TYA?1)=11 AND LocalMinute(TYA?1)=30))</stp>
        <stp>Bar</stp>
        <stp/>
        <stp>Close</stp>
        <stp>5</stp>
        <stp>0</stp>
        <stp/>
        <stp/>
        <stp/>
        <stp>FALSE</stp>
        <stp>T</stp>
        <tr r="Z51" s="8"/>
      </tp>
      <tp>
        <v>9824</v>
        <stp/>
        <stp>StudyData</stp>
        <stp>(Vol(TYA?1)when  (LocalYear(TYA?1)=2015 AND LocalMonth(TYA?1)=2 AND LocalDay(TYA?1)=17 AND LocalHour(TYA?1)=10 AND LocalMinute(TYA?1)=30))</stp>
        <stp>Bar</stp>
        <stp/>
        <stp>Close</stp>
        <stp>5</stp>
        <stp>0</stp>
        <stp/>
        <stp/>
        <stp/>
        <stp>FALSE</stp>
        <stp>T</stp>
        <tr r="Y39" s="8"/>
      </tp>
      <tp>
        <v>6514</v>
        <stp/>
        <stp>StudyData</stp>
        <stp>(Vol(TYA?2)when  (LocalYear(TYA?2)=2015 AND LocalMonth(TYA?2)=2 AND LocalDay(TYA?2)=26 AND LocalHour(TYA?2)=12 AND LocalMinute(TYA?2)=30))</stp>
        <stp>Bar</stp>
        <stp/>
        <stp>Close</stp>
        <stp>5</stp>
        <stp>0</stp>
        <stp/>
        <stp/>
        <stp/>
        <stp>FALSE</stp>
        <stp>T</stp>
        <tr r="L63" s="8"/>
        <tr r="K63" s="8"/>
      </tp>
      <tp>
        <v>5460</v>
        <stp/>
        <stp>StudyData</stp>
        <stp>(Vol(TYA?1)when  (LocalYear(TYA?1)=2015 AND LocalMonth(TYA?1)=2 AND LocalDay(TYA?1)=23 AND LocalHour(TYA?1)=14 AND LocalMinute(TYA?1)=30))</stp>
        <stp>Bar</stp>
        <stp/>
        <stp>Close</stp>
        <stp>5</stp>
        <stp>0</stp>
        <stp/>
        <stp/>
        <stp/>
        <stp>FALSE</stp>
        <stp>T</stp>
        <tr r="U87" s="8"/>
      </tp>
      <tp>
        <v>2741</v>
        <stp/>
        <stp>StudyData</stp>
        <stp>(Vol(TYA?1)when  (LocalYear(TYA?1)=2015 AND LocalMonth(TYA?1)=2 AND LocalDay(TYA?1)=24 AND LocalHour(TYA?1)=13 AND LocalMinute(TYA?1)=30))</stp>
        <stp>Bar</stp>
        <stp/>
        <stp>Close</stp>
        <stp>5</stp>
        <stp>0</stp>
        <stp/>
        <stp/>
        <stp/>
        <stp>FALSE</stp>
        <stp>T</stp>
        <tr r="T75" s="8"/>
      </tp>
      <tp>
        <v>6614</v>
        <stp/>
        <stp>StudyData</stp>
        <stp>(Vol(TYA?1)when  (LocalYear(TYA?1)=2015 AND LocalMonth(TYA?1)=2 AND LocalDay(TYA?1)=25 AND LocalHour(TYA?1)=12 AND LocalMinute(TYA?1)=30))</stp>
        <stp>Bar</stp>
        <stp/>
        <stp>Close</stp>
        <stp>5</stp>
        <stp>0</stp>
        <stp/>
        <stp/>
        <stp/>
        <stp>FALSE</stp>
        <stp>T</stp>
        <tr r="S63" s="8"/>
      </tp>
      <tp>
        <v>3261</v>
        <stp/>
        <stp>StudyData</stp>
        <stp>(Vol(TYA?1)when  (LocalYear(TYA?1)=2015 AND LocalMonth(TYA?1)=2 AND LocalDay(TYA?1)=12 AND LocalHour(TYA?1)=15 AND LocalMinute(TYA?1)=05))</stp>
        <stp>Bar</stp>
        <stp/>
        <stp>Close</stp>
        <stp>5</stp>
        <stp>0</stp>
        <stp/>
        <stp/>
        <stp/>
        <stp>FALSE</stp>
        <stp>T</stp>
        <tr r="AB94" s="8"/>
      </tp>
      <tp>
        <v>3692</v>
        <stp/>
        <stp>StudyData</stp>
        <stp>(Vol(TYA?1)when  (LocalYear(TYA?1)=2015 AND LocalMonth(TYA?1)=2 AND LocalDay(TYA?1)=13 AND LocalHour(TYA?1)=14 AND LocalMinute(TYA?1)=05))</stp>
        <stp>Bar</stp>
        <stp/>
        <stp>Close</stp>
        <stp>5</stp>
        <stp>0</stp>
        <stp/>
        <stp/>
        <stp/>
        <stp>FALSE</stp>
        <stp>T</stp>
        <tr r="AA82" s="8"/>
      </tp>
      <tp>
        <v>928</v>
        <stp/>
        <stp>StudyData</stp>
        <stp>(Vol(TYA?1)when  (LocalYear(TYA?1)=2015 AND LocalMonth(TYA?1)=2 AND LocalDay(TYA?1)=16 AND LocalHour(TYA?1)=11 AND LocalMinute(TYA?1)=05))</stp>
        <stp>Bar</stp>
        <stp/>
        <stp>Close</stp>
        <stp>5</stp>
        <stp>0</stp>
        <stp/>
        <stp/>
        <stp/>
        <stp>FALSE</stp>
        <stp>T</stp>
        <tr r="Z46" s="8"/>
      </tp>
      <tp>
        <v>25583</v>
        <stp/>
        <stp>StudyData</stp>
        <stp>(Vol(TYA?1)when  (LocalYear(TYA?1)=2015 AND LocalMonth(TYA?1)=2 AND LocalDay(TYA?1)=17 AND LocalHour(TYA?1)=10 AND LocalMinute(TYA?1)=05))</stp>
        <stp>Bar</stp>
        <stp/>
        <stp>Close</stp>
        <stp>5</stp>
        <stp>0</stp>
        <stp/>
        <stp/>
        <stp/>
        <stp>FALSE</stp>
        <stp>T</stp>
        <tr r="Y34" s="8"/>
      </tp>
      <tp>
        <v>7790</v>
        <stp/>
        <stp>StudyData</stp>
        <stp>(Vol(TYA?2)when  (LocalYear(TYA?2)=2015 AND LocalMonth(TYA?2)=2 AND LocalDay(TYA?2)=26 AND LocalHour(TYA?2)=12 AND LocalMinute(TYA?2)=05))</stp>
        <stp>Bar</stp>
        <stp/>
        <stp>Close</stp>
        <stp>5</stp>
        <stp>0</stp>
        <stp/>
        <stp/>
        <stp/>
        <stp>FALSE</stp>
        <stp>T</stp>
        <tr r="L58" s="8"/>
        <tr r="K58" s="8"/>
      </tp>
      <tp>
        <v>6650</v>
        <stp/>
        <stp>StudyData</stp>
        <stp>(Vol(TYA?1)when  (LocalYear(TYA?1)=2015 AND LocalMonth(TYA?1)=2 AND LocalDay(TYA?1)=23 AND LocalHour(TYA?1)=14 AND LocalMinute(TYA?1)=05))</stp>
        <stp>Bar</stp>
        <stp/>
        <stp>Close</stp>
        <stp>5</stp>
        <stp>0</stp>
        <stp/>
        <stp/>
        <stp/>
        <stp>FALSE</stp>
        <stp>T</stp>
        <tr r="U82" s="8"/>
      </tp>
      <tp>
        <v>4368</v>
        <stp/>
        <stp>StudyData</stp>
        <stp>(Vol(TYA?1)when  (LocalYear(TYA?1)=2015 AND LocalMonth(TYA?1)=2 AND LocalDay(TYA?1)=24 AND LocalHour(TYA?1)=13 AND LocalMinute(TYA?1)=05))</stp>
        <stp>Bar</stp>
        <stp/>
        <stp>Close</stp>
        <stp>5</stp>
        <stp>0</stp>
        <stp/>
        <stp/>
        <stp/>
        <stp>FALSE</stp>
        <stp>T</stp>
        <tr r="T70" s="8"/>
      </tp>
      <tp>
        <v>9129</v>
        <stp/>
        <stp>StudyData</stp>
        <stp>(Vol(TYA?1)when  (LocalYear(TYA?1)=2015 AND LocalMonth(TYA?1)=2 AND LocalDay(TYA?1)=25 AND LocalHour(TYA?1)=12 AND LocalMinute(TYA?1)=05))</stp>
        <stp>Bar</stp>
        <stp/>
        <stp>Close</stp>
        <stp>5</stp>
        <stp>0</stp>
        <stp/>
        <stp/>
        <stp/>
        <stp>FALSE</stp>
        <stp>T</stp>
        <tr r="S58" s="8"/>
      </tp>
      <tp>
        <v>1901</v>
        <stp/>
        <stp>StudyData</stp>
        <stp>(Vol(TYA?1)when  (LocalYear(TYA?1)=2015 AND LocalMonth(TYA?1)=2 AND LocalDay(TYA?1)=12 AND LocalHour(TYA?1)=15 AND LocalMinute(TYA?1)=00))</stp>
        <stp>Bar</stp>
        <stp/>
        <stp>Close</stp>
        <stp>5</stp>
        <stp>0</stp>
        <stp/>
        <stp/>
        <stp/>
        <stp>FALSE</stp>
        <stp>T</stp>
        <tr r="AB93" s="8"/>
      </tp>
      <tp>
        <v>4566</v>
        <stp/>
        <stp>StudyData</stp>
        <stp>(Vol(TYA?1)when  (LocalYear(TYA?1)=2015 AND LocalMonth(TYA?1)=2 AND LocalDay(TYA?1)=13 AND LocalHour(TYA?1)=14 AND LocalMinute(TYA?1)=00))</stp>
        <stp>Bar</stp>
        <stp/>
        <stp>Close</stp>
        <stp>5</stp>
        <stp>0</stp>
        <stp/>
        <stp/>
        <stp/>
        <stp>FALSE</stp>
        <stp>T</stp>
        <tr r="AA81" s="8"/>
      </tp>
      <tp>
        <v>6788</v>
        <stp/>
        <stp>StudyData</stp>
        <stp>(Vol(TYA?1)when  (LocalYear(TYA?1)=2015 AND LocalMonth(TYA?1)=2 AND LocalDay(TYA?1)=16 AND LocalHour(TYA?1)=11 AND LocalMinute(TYA?1)=00))</stp>
        <stp>Bar</stp>
        <stp/>
        <stp>Close</stp>
        <stp>5</stp>
        <stp>0</stp>
        <stp/>
        <stp/>
        <stp/>
        <stp>FALSE</stp>
        <stp>T</stp>
        <tr r="Z45" s="8"/>
      </tp>
      <tp>
        <v>22865</v>
        <stp/>
        <stp>StudyData</stp>
        <stp>(Vol(TYA?1)when  (LocalYear(TYA?1)=2015 AND LocalMonth(TYA?1)=2 AND LocalDay(TYA?1)=17 AND LocalHour(TYA?1)=10 AND LocalMinute(TYA?1)=00))</stp>
        <stp>Bar</stp>
        <stp/>
        <stp>Close</stp>
        <stp>5</stp>
        <stp>0</stp>
        <stp/>
        <stp/>
        <stp/>
        <stp>FALSE</stp>
        <stp>T</stp>
        <tr r="Y33" s="8"/>
      </tp>
      <tp>
        <v>16844</v>
        <stp/>
        <stp>StudyData</stp>
        <stp>(Vol(TYA?2)when  (LocalYear(TYA?2)=2015 AND LocalMonth(TYA?2)=2 AND LocalDay(TYA?2)=26 AND LocalHour(TYA?2)=12 AND LocalMinute(TYA?2)=00))</stp>
        <stp>Bar</stp>
        <stp/>
        <stp>Close</stp>
        <stp>5</stp>
        <stp>0</stp>
        <stp/>
        <stp/>
        <stp/>
        <stp>FALSE</stp>
        <stp>T</stp>
        <tr r="L57" s="8"/>
        <tr r="K57" s="8"/>
      </tp>
      <tp>
        <v>1304</v>
        <stp/>
        <stp>StudyData</stp>
        <stp>(Vol(TYA?1)when  (LocalYear(TYA?1)=2015 AND LocalMonth(TYA?1)=2 AND LocalDay(TYA?1)=23 AND LocalHour(TYA?1)=14 AND LocalMinute(TYA?1)=00))</stp>
        <stp>Bar</stp>
        <stp/>
        <stp>Close</stp>
        <stp>5</stp>
        <stp>0</stp>
        <stp/>
        <stp/>
        <stp/>
        <stp>FALSE</stp>
        <stp>T</stp>
        <tr r="U81" s="8"/>
      </tp>
      <tp>
        <v>7120</v>
        <stp/>
        <stp>StudyData</stp>
        <stp>(Vol(TYA?1)when  (LocalYear(TYA?1)=2015 AND LocalMonth(TYA?1)=2 AND LocalDay(TYA?1)=24 AND LocalHour(TYA?1)=13 AND LocalMinute(TYA?1)=00))</stp>
        <stp>Bar</stp>
        <stp/>
        <stp>Close</stp>
        <stp>5</stp>
        <stp>0</stp>
        <stp/>
        <stp/>
        <stp/>
        <stp>FALSE</stp>
        <stp>T</stp>
        <tr r="T69" s="8"/>
      </tp>
      <tp>
        <v>10407</v>
        <stp/>
        <stp>StudyData</stp>
        <stp>(Vol(TYA?1)when  (LocalYear(TYA?1)=2015 AND LocalMonth(TYA?1)=2 AND LocalDay(TYA?1)=25 AND LocalHour(TYA?1)=12 AND LocalMinute(TYA?1)=00))</stp>
        <stp>Bar</stp>
        <stp/>
        <stp>Close</stp>
        <stp>5</stp>
        <stp>0</stp>
        <stp/>
        <stp/>
        <stp/>
        <stp>FALSE</stp>
        <stp>T</stp>
        <tr r="S57" s="8"/>
      </tp>
      <tp>
        <v>935</v>
        <stp/>
        <stp>StudyData</stp>
        <stp>(Vol(TYA?1)when  (LocalYear(TYA?1)=2015 AND LocalMonth(TYA?1)=2 AND LocalDay(TYA?1)=12 AND LocalHour(TYA?1)=15 AND LocalMinute(TYA?1)=15))</stp>
        <stp>Bar</stp>
        <stp/>
        <stp>Close</stp>
        <stp>5</stp>
        <stp>0</stp>
        <stp/>
        <stp/>
        <stp/>
        <stp>FALSE</stp>
        <stp>T</stp>
        <tr r="AB96" s="8"/>
      </tp>
      <tp>
        <v>2906</v>
        <stp/>
        <stp>StudyData</stp>
        <stp>(Vol(TYA?1)when  (LocalYear(TYA?1)=2015 AND LocalMonth(TYA?1)=2 AND LocalDay(TYA?1)=13 AND LocalHour(TYA?1)=14 AND LocalMinute(TYA?1)=15))</stp>
        <stp>Bar</stp>
        <stp/>
        <stp>Close</stp>
        <stp>5</stp>
        <stp>0</stp>
        <stp/>
        <stp/>
        <stp/>
        <stp>FALSE</stp>
        <stp>T</stp>
        <tr r="AA84" s="8"/>
      </tp>
      <tp>
        <v>343</v>
        <stp/>
        <stp>StudyData</stp>
        <stp>(Vol(TYA?1)when  (LocalYear(TYA?1)=2015 AND LocalMonth(TYA?1)=2 AND LocalDay(TYA?1)=16 AND LocalHour(TYA?1)=11 AND LocalMinute(TYA?1)=15))</stp>
        <stp>Bar</stp>
        <stp/>
        <stp>Close</stp>
        <stp>5</stp>
        <stp>0</stp>
        <stp/>
        <stp/>
        <stp/>
        <stp>FALSE</stp>
        <stp>T</stp>
        <tr r="Z48" s="8"/>
      </tp>
      <tp>
        <v>14202</v>
        <stp/>
        <stp>StudyData</stp>
        <stp>(Vol(TYA?1)when  (LocalYear(TYA?1)=2015 AND LocalMonth(TYA?1)=2 AND LocalDay(TYA?1)=17 AND LocalHour(TYA?1)=10 AND LocalMinute(TYA?1)=15))</stp>
        <stp>Bar</stp>
        <stp/>
        <stp>Close</stp>
        <stp>5</stp>
        <stp>0</stp>
        <stp/>
        <stp/>
        <stp/>
        <stp>FALSE</stp>
        <stp>T</stp>
        <tr r="Y36" s="8"/>
      </tp>
      <tp>
        <v>4777</v>
        <stp/>
        <stp>StudyData</stp>
        <stp>(Vol(TYA?2)when  (LocalYear(TYA?2)=2015 AND LocalMonth(TYA?2)=2 AND LocalDay(TYA?2)=26 AND LocalHour(TYA?2)=12 AND LocalMinute(TYA?2)=15))</stp>
        <stp>Bar</stp>
        <stp/>
        <stp>Close</stp>
        <stp>5</stp>
        <stp>0</stp>
        <stp/>
        <stp/>
        <stp/>
        <stp>FALSE</stp>
        <stp>T</stp>
        <tr r="L60" s="8"/>
        <tr r="K60" s="8"/>
      </tp>
      <tp>
        <v>4545</v>
        <stp/>
        <stp>StudyData</stp>
        <stp>(Vol(TYA?1)when  (LocalYear(TYA?1)=2015 AND LocalMonth(TYA?1)=2 AND LocalDay(TYA?1)=23 AND LocalHour(TYA?1)=14 AND LocalMinute(TYA?1)=15))</stp>
        <stp>Bar</stp>
        <stp/>
        <stp>Close</stp>
        <stp>5</stp>
        <stp>0</stp>
        <stp/>
        <stp/>
        <stp/>
        <stp>FALSE</stp>
        <stp>T</stp>
        <tr r="U84" s="8"/>
      </tp>
      <tp>
        <v>7794</v>
        <stp/>
        <stp>StudyData</stp>
        <stp>(Vol(TYA?1)when  (LocalYear(TYA?1)=2015 AND LocalMonth(TYA?1)=2 AND LocalDay(TYA?1)=24 AND LocalHour(TYA?1)=13 AND LocalMinute(TYA?1)=15))</stp>
        <stp>Bar</stp>
        <stp/>
        <stp>Close</stp>
        <stp>5</stp>
        <stp>0</stp>
        <stp/>
        <stp/>
        <stp/>
        <stp>FALSE</stp>
        <stp>T</stp>
        <tr r="T72" s="8"/>
      </tp>
      <tp>
        <v>7361</v>
        <stp/>
        <stp>StudyData</stp>
        <stp>(Vol(TYA?1)when  (LocalYear(TYA?1)=2015 AND LocalMonth(TYA?1)=2 AND LocalDay(TYA?1)=25 AND LocalHour(TYA?1)=12 AND LocalMinute(TYA?1)=15))</stp>
        <stp>Bar</stp>
        <stp/>
        <stp>Close</stp>
        <stp>5</stp>
        <stp>0</stp>
        <stp/>
        <stp/>
        <stp/>
        <stp>FALSE</stp>
        <stp>T</stp>
        <tr r="S60" s="8"/>
      </tp>
      <tp>
        <v>1044</v>
        <stp/>
        <stp>StudyData</stp>
        <stp>(Vol(TYA?1)when  (LocalYear(TYA?1)=2015 AND LocalMonth(TYA?1)=2 AND LocalDay(TYA?1)=12 AND LocalHour(TYA?1)=15 AND LocalMinute(TYA?1)=10))</stp>
        <stp>Bar</stp>
        <stp/>
        <stp>Close</stp>
        <stp>5</stp>
        <stp>0</stp>
        <stp/>
        <stp/>
        <stp/>
        <stp>FALSE</stp>
        <stp>T</stp>
        <tr r="AB95" s="8"/>
      </tp>
      <tp>
        <v>1354</v>
        <stp/>
        <stp>StudyData</stp>
        <stp>(Vol(TYA?1)when  (LocalYear(TYA?1)=2015 AND LocalMonth(TYA?1)=2 AND LocalDay(TYA?1)=13 AND LocalHour(TYA?1)=14 AND LocalMinute(TYA?1)=10))</stp>
        <stp>Bar</stp>
        <stp/>
        <stp>Close</stp>
        <stp>5</stp>
        <stp>0</stp>
        <stp/>
        <stp/>
        <stp/>
        <stp>FALSE</stp>
        <stp>T</stp>
        <tr r="AA83" s="8"/>
      </tp>
      <tp>
        <v>1794</v>
        <stp/>
        <stp>StudyData</stp>
        <stp>(Vol(TYA?1)when  (LocalYear(TYA?1)=2015 AND LocalMonth(TYA?1)=2 AND LocalDay(TYA?1)=16 AND LocalHour(TYA?1)=11 AND LocalMinute(TYA?1)=10))</stp>
        <stp>Bar</stp>
        <stp/>
        <stp>Close</stp>
        <stp>5</stp>
        <stp>0</stp>
        <stp/>
        <stp/>
        <stp/>
        <stp>FALSE</stp>
        <stp>T</stp>
        <tr r="Z47" s="8"/>
      </tp>
      <tp>
        <v>13952</v>
        <stp/>
        <stp>StudyData</stp>
        <stp>(Vol(TYA?1)when  (LocalYear(TYA?1)=2015 AND LocalMonth(TYA?1)=2 AND LocalDay(TYA?1)=17 AND LocalHour(TYA?1)=10 AND LocalMinute(TYA?1)=10))</stp>
        <stp>Bar</stp>
        <stp/>
        <stp>Close</stp>
        <stp>5</stp>
        <stp>0</stp>
        <stp/>
        <stp/>
        <stp/>
        <stp>FALSE</stp>
        <stp>T</stp>
        <tr r="Y35" s="8"/>
      </tp>
      <tp>
        <v>7309</v>
        <stp/>
        <stp>StudyData</stp>
        <stp>(Vol(TYA?2)when  (LocalYear(TYA?2)=2015 AND LocalMonth(TYA?2)=2 AND LocalDay(TYA?2)=26 AND LocalHour(TYA?2)=12 AND LocalMinute(TYA?2)=10))</stp>
        <stp>Bar</stp>
        <stp/>
        <stp>Close</stp>
        <stp>5</stp>
        <stp>0</stp>
        <stp/>
        <stp/>
        <stp/>
        <stp>FALSE</stp>
        <stp>T</stp>
        <tr r="L59" s="8"/>
        <tr r="K59" s="8"/>
      </tp>
      <tp>
        <v>4940</v>
        <stp/>
        <stp>StudyData</stp>
        <stp>(Vol(TYA?1)when  (LocalYear(TYA?1)=2015 AND LocalMonth(TYA?1)=2 AND LocalDay(TYA?1)=23 AND LocalHour(TYA?1)=14 AND LocalMinute(TYA?1)=10))</stp>
        <stp>Bar</stp>
        <stp/>
        <stp>Close</stp>
        <stp>5</stp>
        <stp>0</stp>
        <stp/>
        <stp/>
        <stp/>
        <stp>FALSE</stp>
        <stp>T</stp>
        <tr r="U83" s="8"/>
      </tp>
      <tp>
        <v>5348</v>
        <stp/>
        <stp>StudyData</stp>
        <stp>(Vol(TYA?1)when  (LocalYear(TYA?1)=2015 AND LocalMonth(TYA?1)=2 AND LocalDay(TYA?1)=24 AND LocalHour(TYA?1)=13 AND LocalMinute(TYA?1)=10))</stp>
        <stp>Bar</stp>
        <stp/>
        <stp>Close</stp>
        <stp>5</stp>
        <stp>0</stp>
        <stp/>
        <stp/>
        <stp/>
        <stp>FALSE</stp>
        <stp>T</stp>
        <tr r="T71" s="8"/>
      </tp>
      <tp>
        <v>4021</v>
        <stp/>
        <stp>StudyData</stp>
        <stp>(Vol(TYA?1)when  (LocalYear(TYA?1)=2015 AND LocalMonth(TYA?1)=2 AND LocalDay(TYA?1)=25 AND LocalHour(TYA?1)=12 AND LocalMinute(TYA?1)=10))</stp>
        <stp>Bar</stp>
        <stp/>
        <stp>Close</stp>
        <stp>5</stp>
        <stp>0</stp>
        <stp/>
        <stp/>
        <stp/>
        <stp>FALSE</stp>
        <stp>T</stp>
        <tr r="S59" s="8"/>
      </tp>
      <tp>
        <v>5216</v>
        <stp/>
        <stp>StudyData</stp>
        <stp>(Vol(TYA?1)when  (LocalYear(TYA?1)=2015 AND LocalMonth(TYA?1)=2 AND LocalDay(TYA?1)=13 AND LocalHour(TYA?1)=14 AND LocalMinute(TYA?1)=45))</stp>
        <stp>Bar</stp>
        <stp/>
        <stp>Close</stp>
        <stp>5</stp>
        <stp>0</stp>
        <stp/>
        <stp/>
        <stp/>
        <stp>FALSE</stp>
        <stp>T</stp>
        <tr r="AA90" s="8"/>
      </tp>
      <tp>
        <v>1336</v>
        <stp/>
        <stp>StudyData</stp>
        <stp>(Vol(TYA?1)when  (LocalYear(TYA?1)=2015 AND LocalMonth(TYA?1)=2 AND LocalDay(TYA?1)=16 AND LocalHour(TYA?1)=11 AND LocalMinute(TYA?1)=45))</stp>
        <stp>Bar</stp>
        <stp/>
        <stp>Close</stp>
        <stp>5</stp>
        <stp>0</stp>
        <stp/>
        <stp/>
        <stp/>
        <stp>FALSE</stp>
        <stp>T</stp>
        <tr r="Z54" s="8"/>
      </tp>
      <tp>
        <v>6691</v>
        <stp/>
        <stp>StudyData</stp>
        <stp>(Vol(TYA?1)when  (LocalYear(TYA?1)=2015 AND LocalMonth(TYA?1)=2 AND LocalDay(TYA?1)=17 AND LocalHour(TYA?1)=10 AND LocalMinute(TYA?1)=45))</stp>
        <stp>Bar</stp>
        <stp/>
        <stp>Close</stp>
        <stp>5</stp>
        <stp>0</stp>
        <stp/>
        <stp/>
        <stp/>
        <stp>FALSE</stp>
        <stp>T</stp>
        <tr r="Y42" s="8"/>
      </tp>
      <tp>
        <v>9085</v>
        <stp/>
        <stp>StudyData</stp>
        <stp>(Vol(TYA?2)when  (LocalYear(TYA?2)=2015 AND LocalMonth(TYA?2)=2 AND LocalDay(TYA?2)=26 AND LocalHour(TYA?2)=12 AND LocalMinute(TYA?2)=45))</stp>
        <stp>Bar</stp>
        <stp/>
        <stp>Close</stp>
        <stp>5</stp>
        <stp>0</stp>
        <stp/>
        <stp/>
        <stp/>
        <stp>FALSE</stp>
        <stp>T</stp>
        <tr r="L66" s="8"/>
        <tr r="K66" s="8"/>
      </tp>
      <tp>
        <v>1602</v>
        <stp/>
        <stp>StudyData</stp>
        <stp>(Vol(TYA?1)when  (LocalYear(TYA?1)=2015 AND LocalMonth(TYA?1)=2 AND LocalDay(TYA?1)=23 AND LocalHour(TYA?1)=14 AND LocalMinute(TYA?1)=45))</stp>
        <stp>Bar</stp>
        <stp/>
        <stp>Close</stp>
        <stp>5</stp>
        <stp>0</stp>
        <stp/>
        <stp/>
        <stp/>
        <stp>FALSE</stp>
        <stp>T</stp>
        <tr r="U90" s="8"/>
      </tp>
      <tp>
        <v>5559</v>
        <stp/>
        <stp>StudyData</stp>
        <stp>(Vol(TYA?1)when  (LocalYear(TYA?1)=2015 AND LocalMonth(TYA?1)=2 AND LocalDay(TYA?1)=24 AND LocalHour(TYA?1)=13 AND LocalMinute(TYA?1)=45))</stp>
        <stp>Bar</stp>
        <stp/>
        <stp>Close</stp>
        <stp>5</stp>
        <stp>0</stp>
        <stp/>
        <stp/>
        <stp/>
        <stp>FALSE</stp>
        <stp>T</stp>
        <tr r="T78" s="8"/>
      </tp>
      <tp>
        <v>7112</v>
        <stp/>
        <stp>StudyData</stp>
        <stp>(Vol(TYA?1)when  (LocalYear(TYA?1)=2015 AND LocalMonth(TYA?1)=2 AND LocalDay(TYA?1)=25 AND LocalHour(TYA?1)=12 AND LocalMinute(TYA?1)=45))</stp>
        <stp>Bar</stp>
        <stp/>
        <stp>Close</stp>
        <stp>5</stp>
        <stp>0</stp>
        <stp/>
        <stp/>
        <stp/>
        <stp>FALSE</stp>
        <stp>T</stp>
        <tr r="S66" s="8"/>
      </tp>
      <tp>
        <v>1679</v>
        <stp/>
        <stp>StudyData</stp>
        <stp>(Vol(TYA?1)when  (LocalYear(TYA?1)=2015 AND LocalMonth(TYA?1)=2 AND LocalDay(TYA?1)=13 AND LocalHour(TYA?1)=14 AND LocalMinute(TYA?1)=40))</stp>
        <stp>Bar</stp>
        <stp/>
        <stp>Close</stp>
        <stp>5</stp>
        <stp>0</stp>
        <stp/>
        <stp/>
        <stp/>
        <stp>FALSE</stp>
        <stp>T</stp>
        <tr r="AA89" s="8"/>
      </tp>
      <tp>
        <v>748</v>
        <stp/>
        <stp>StudyData</stp>
        <stp>(Vol(TYA?1)when  (LocalYear(TYA?1)=2015 AND LocalMonth(TYA?1)=2 AND LocalDay(TYA?1)=16 AND LocalHour(TYA?1)=11 AND LocalMinute(TYA?1)=40))</stp>
        <stp>Bar</stp>
        <stp/>
        <stp>Close</stp>
        <stp>5</stp>
        <stp>0</stp>
        <stp/>
        <stp/>
        <stp/>
        <stp>FALSE</stp>
        <stp>T</stp>
        <tr r="Z53" s="8"/>
      </tp>
      <tp>
        <v>5834</v>
        <stp/>
        <stp>StudyData</stp>
        <stp>(Vol(TYA?1)when  (LocalYear(TYA?1)=2015 AND LocalMonth(TYA?1)=2 AND LocalDay(TYA?1)=17 AND LocalHour(TYA?1)=10 AND LocalMinute(TYA?1)=40))</stp>
        <stp>Bar</stp>
        <stp/>
        <stp>Close</stp>
        <stp>5</stp>
        <stp>0</stp>
        <stp/>
        <stp/>
        <stp/>
        <stp>FALSE</stp>
        <stp>T</stp>
        <tr r="Y41" s="8"/>
      </tp>
      <tp>
        <v>7028</v>
        <stp/>
        <stp>StudyData</stp>
        <stp>(Vol(TYA?2)when  (LocalYear(TYA?2)=2015 AND LocalMonth(TYA?2)=2 AND LocalDay(TYA?2)=26 AND LocalHour(TYA?2)=12 AND LocalMinute(TYA?2)=40))</stp>
        <stp>Bar</stp>
        <stp/>
        <stp>Close</stp>
        <stp>5</stp>
        <stp>0</stp>
        <stp/>
        <stp/>
        <stp/>
        <stp>FALSE</stp>
        <stp>T</stp>
        <tr r="L65" s="8"/>
        <tr r="K65" s="8"/>
      </tp>
      <tp>
        <v>4588</v>
        <stp/>
        <stp>StudyData</stp>
        <stp>(Vol(TYA?1)when  (LocalYear(TYA?1)=2015 AND LocalMonth(TYA?1)=2 AND LocalDay(TYA?1)=23 AND LocalHour(TYA?1)=14 AND LocalMinute(TYA?1)=40))</stp>
        <stp>Bar</stp>
        <stp/>
        <stp>Close</stp>
        <stp>5</stp>
        <stp>0</stp>
        <stp/>
        <stp/>
        <stp/>
        <stp>FALSE</stp>
        <stp>T</stp>
        <tr r="U89" s="8"/>
      </tp>
      <tp>
        <v>6690</v>
        <stp/>
        <stp>StudyData</stp>
        <stp>(Vol(TYA?1)when  (LocalYear(TYA?1)=2015 AND LocalMonth(TYA?1)=2 AND LocalDay(TYA?1)=24 AND LocalHour(TYA?1)=13 AND LocalMinute(TYA?1)=40))</stp>
        <stp>Bar</stp>
        <stp/>
        <stp>Close</stp>
        <stp>5</stp>
        <stp>0</stp>
        <stp/>
        <stp/>
        <stp/>
        <stp>FALSE</stp>
        <stp>T</stp>
        <tr r="T77" s="8"/>
      </tp>
      <tp>
        <v>10783</v>
        <stp/>
        <stp>StudyData</stp>
        <stp>(Vol(TYA?1)when  (LocalYear(TYA?1)=2015 AND LocalMonth(TYA?1)=2 AND LocalDay(TYA?1)=25 AND LocalHour(TYA?1)=12 AND LocalMinute(TYA?1)=40))</stp>
        <stp>Bar</stp>
        <stp/>
        <stp>Close</stp>
        <stp>5</stp>
        <stp>0</stp>
        <stp/>
        <stp/>
        <stp/>
        <stp>FALSE</stp>
        <stp>T</stp>
        <tr r="S65" s="8"/>
      </tp>
      <tp>
        <v>4600</v>
        <stp/>
        <stp>StudyData</stp>
        <stp>(Vol(TYA?1)when  (LocalYear(TYA?1)=2015 AND LocalMonth(TYA?1)=2 AND LocalDay(TYA?1)=13 AND LocalHour(TYA?1)=14 AND LocalMinute(TYA?1)=55))</stp>
        <stp>Bar</stp>
        <stp/>
        <stp>Close</stp>
        <stp>5</stp>
        <stp>0</stp>
        <stp/>
        <stp/>
        <stp/>
        <stp>FALSE</stp>
        <stp>T</stp>
        <tr r="AA92" s="8"/>
      </tp>
      <tp>
        <v>851</v>
        <stp/>
        <stp>StudyData</stp>
        <stp>(Vol(TYA?1)when  (LocalYear(TYA?1)=2015 AND LocalMonth(TYA?1)=2 AND LocalDay(TYA?1)=16 AND LocalHour(TYA?1)=11 AND LocalMinute(TYA?1)=55))</stp>
        <stp>Bar</stp>
        <stp/>
        <stp>Close</stp>
        <stp>5</stp>
        <stp>0</stp>
        <stp/>
        <stp/>
        <stp/>
        <stp>FALSE</stp>
        <stp>T</stp>
        <tr r="Z56" s="8"/>
      </tp>
      <tp>
        <v>5419</v>
        <stp/>
        <stp>StudyData</stp>
        <stp>(Vol(TYA?1)when  (LocalYear(TYA?1)=2015 AND LocalMonth(TYA?1)=2 AND LocalDay(TYA?1)=17 AND LocalHour(TYA?1)=10 AND LocalMinute(TYA?1)=55))</stp>
        <stp>Bar</stp>
        <stp/>
        <stp>Close</stp>
        <stp>5</stp>
        <stp>0</stp>
        <stp/>
        <stp/>
        <stp/>
        <stp>FALSE</stp>
        <stp>T</stp>
        <tr r="Y44" s="8"/>
      </tp>
      <tp>
        <v>2749</v>
        <stp/>
        <stp>StudyData</stp>
        <stp>(Vol(TYA?2)when  (LocalYear(TYA?2)=2015 AND LocalMonth(TYA?2)=2 AND LocalDay(TYA?2)=26 AND LocalHour(TYA?2)=12 AND LocalMinute(TYA?2)=55))</stp>
        <stp>Bar</stp>
        <stp/>
        <stp>Close</stp>
        <stp>5</stp>
        <stp>0</stp>
        <stp/>
        <stp/>
        <stp/>
        <stp>FALSE</stp>
        <stp>T</stp>
        <tr r="L68" s="8"/>
        <tr r="K68" s="8"/>
      </tp>
      <tp>
        <v>3117</v>
        <stp/>
        <stp>StudyData</stp>
        <stp>(Vol(TYA?1)when  (LocalYear(TYA?1)=2015 AND LocalMonth(TYA?1)=2 AND LocalDay(TYA?1)=23 AND LocalHour(TYA?1)=14 AND LocalMinute(TYA?1)=55))</stp>
        <stp>Bar</stp>
        <stp/>
        <stp>Close</stp>
        <stp>5</stp>
        <stp>0</stp>
        <stp/>
        <stp/>
        <stp/>
        <stp>FALSE</stp>
        <stp>T</stp>
        <tr r="U92" s="8"/>
      </tp>
      <tp>
        <v>13318</v>
        <stp/>
        <stp>StudyData</stp>
        <stp>(Vol(TYA?1)when  (LocalYear(TYA?1)=2015 AND LocalMonth(TYA?1)=2 AND LocalDay(TYA?1)=24 AND LocalHour(TYA?1)=13 AND LocalMinute(TYA?1)=55))</stp>
        <stp>Bar</stp>
        <stp/>
        <stp>Close</stp>
        <stp>5</stp>
        <stp>0</stp>
        <stp/>
        <stp/>
        <stp/>
        <stp>FALSE</stp>
        <stp>T</stp>
        <tr r="T80" s="8"/>
      </tp>
      <tp>
        <v>10904</v>
        <stp/>
        <stp>StudyData</stp>
        <stp>(Vol(TYA?1)when  (LocalYear(TYA?1)=2015 AND LocalMonth(TYA?1)=2 AND LocalDay(TYA?1)=25 AND LocalHour(TYA?1)=12 AND LocalMinute(TYA?1)=55))</stp>
        <stp>Bar</stp>
        <stp/>
        <stp>Close</stp>
        <stp>5</stp>
        <stp>0</stp>
        <stp/>
        <stp/>
        <stp/>
        <stp>FALSE</stp>
        <stp>T</stp>
        <tr r="S68" s="8"/>
      </tp>
      <tp>
        <v>13391</v>
        <stp/>
        <stp>StudyData</stp>
        <stp>(Vol(TYA?1)when  (LocalYear(TYA?1)=2015 AND LocalMonth(TYA?1)=2 AND LocalDay(TYA?1)=13 AND LocalHour(TYA?1)=14 AND LocalMinute(TYA?1)=50))</stp>
        <stp>Bar</stp>
        <stp/>
        <stp>Close</stp>
        <stp>5</stp>
        <stp>0</stp>
        <stp/>
        <stp/>
        <stp/>
        <stp>FALSE</stp>
        <stp>T</stp>
        <tr r="AA91" s="8"/>
      </tp>
      <tp>
        <v>1518</v>
        <stp/>
        <stp>StudyData</stp>
        <stp>(Vol(TYA?1)when  (LocalYear(TYA?1)=2015 AND LocalMonth(TYA?1)=2 AND LocalDay(TYA?1)=16 AND LocalHour(TYA?1)=11 AND LocalMinute(TYA?1)=50))</stp>
        <stp>Bar</stp>
        <stp/>
        <stp>Close</stp>
        <stp>5</stp>
        <stp>0</stp>
        <stp/>
        <stp/>
        <stp/>
        <stp>FALSE</stp>
        <stp>T</stp>
        <tr r="Z55" s="8"/>
      </tp>
      <tp>
        <v>7568</v>
        <stp/>
        <stp>StudyData</stp>
        <stp>(Vol(TYA?1)when  (LocalYear(TYA?1)=2015 AND LocalMonth(TYA?1)=2 AND LocalDay(TYA?1)=17 AND LocalHour(TYA?1)=10 AND LocalMinute(TYA?1)=50))</stp>
        <stp>Bar</stp>
        <stp/>
        <stp>Close</stp>
        <stp>5</stp>
        <stp>0</stp>
        <stp/>
        <stp/>
        <stp/>
        <stp>FALSE</stp>
        <stp>T</stp>
        <tr r="Y43" s="8"/>
      </tp>
      <tp>
        <v>5091</v>
        <stp/>
        <stp>StudyData</stp>
        <stp>(Vol(TYA?2)when  (LocalYear(TYA?2)=2015 AND LocalMonth(TYA?2)=2 AND LocalDay(TYA?2)=26 AND LocalHour(TYA?2)=12 AND LocalMinute(TYA?2)=50))</stp>
        <stp>Bar</stp>
        <stp/>
        <stp>Close</stp>
        <stp>5</stp>
        <stp>0</stp>
        <stp/>
        <stp/>
        <stp/>
        <stp>FALSE</stp>
        <stp>T</stp>
        <tr r="L67" s="8"/>
        <tr r="K67" s="8"/>
      </tp>
      <tp>
        <v>988</v>
        <stp/>
        <stp>StudyData</stp>
        <stp>(Vol(TYA?1)when  (LocalYear(TYA?1)=2015 AND LocalMonth(TYA?1)=2 AND LocalDay(TYA?1)=23 AND LocalHour(TYA?1)=14 AND LocalMinute(TYA?1)=50))</stp>
        <stp>Bar</stp>
        <stp/>
        <stp>Close</stp>
        <stp>5</stp>
        <stp>0</stp>
        <stp/>
        <stp/>
        <stp/>
        <stp>FALSE</stp>
        <stp>T</stp>
        <tr r="U91" s="8"/>
      </tp>
      <tp>
        <v>7274</v>
        <stp/>
        <stp>StudyData</stp>
        <stp>(Vol(TYA?1)when  (LocalYear(TYA?1)=2015 AND LocalMonth(TYA?1)=2 AND LocalDay(TYA?1)=24 AND LocalHour(TYA?1)=13 AND LocalMinute(TYA?1)=50))</stp>
        <stp>Bar</stp>
        <stp/>
        <stp>Close</stp>
        <stp>5</stp>
        <stp>0</stp>
        <stp/>
        <stp/>
        <stp/>
        <stp>FALSE</stp>
        <stp>T</stp>
        <tr r="T79" s="8"/>
      </tp>
      <tp>
        <v>8221</v>
        <stp/>
        <stp>StudyData</stp>
        <stp>(Vol(TYA?1)when  (LocalYear(TYA?1)=2015 AND LocalMonth(TYA?1)=2 AND LocalDay(TYA?1)=25 AND LocalHour(TYA?1)=12 AND LocalMinute(TYA?1)=50))</stp>
        <stp>Bar</stp>
        <stp/>
        <stp>Close</stp>
        <stp>5</stp>
        <stp>0</stp>
        <stp/>
        <stp/>
        <stp/>
        <stp>FALSE</stp>
        <stp>T</stp>
        <tr r="S67" s="8"/>
      </tp>
      <tp t="s">
        <v/>
        <stp/>
        <stp>StudyData</stp>
        <stp>SUBMINUTE(GCE,30,Regular)</stp>
        <stp>Bar</stp>
        <stp/>
        <stp>Low</stp>
        <stp/>
        <stp>-60</stp>
        <stp>all</stp>
        <stp/>
        <stp/>
        <stp/>
        <stp>T</stp>
        <tr r="AM65" s="1"/>
      </tp>
      <tp>
        <v>-14.18355377</v>
        <stp/>
        <stp>StudyData</stp>
        <stp>Correlation(EU6,RBE,Period:=12,InputChoice1:=Close,InputChoice2:=Close)</stp>
        <stp>FG</stp>
        <stp/>
        <stp>Close</stp>
        <stp>15</stp>
        <stp>0</stp>
        <stp>all</stp>
        <stp/>
        <stp/>
        <stp>True</stp>
        <stp>T</stp>
        <tr r="N4" s="2"/>
      </tp>
      <tp>
        <v>7889</v>
        <stp/>
        <stp>StudyData</stp>
        <stp>(Vol(TYA?1)when  (LocalYear(TYA?1)=2015 AND LocalMonth(TYA?1)=2 AND LocalDay(TYA?1)=18 AND LocalHour(TYA?1)=10 AND LocalMinute(TYA?1)=25))</stp>
        <stp>Bar</stp>
        <stp/>
        <stp>Close</stp>
        <stp>5</stp>
        <stp>0</stp>
        <stp/>
        <stp/>
        <stp/>
        <stp>FALSE</stp>
        <stp>T</stp>
        <tr r="X38" s="8"/>
      </tp>
      <tp>
        <v>8395</v>
        <stp/>
        <stp>StudyData</stp>
        <stp>(Vol(TYA?1)when  (LocalYear(TYA?1)=2015 AND LocalMonth(TYA?1)=2 AND LocalDay(TYA?1)=19 AND LocalHour(TYA?1)=11 AND LocalMinute(TYA?1)=25))</stp>
        <stp>Bar</stp>
        <stp/>
        <stp>Close</stp>
        <stp>5</stp>
        <stp>0</stp>
        <stp/>
        <stp/>
        <stp/>
        <stp>FALSE</stp>
        <stp>T</stp>
        <tr r="W50" s="8"/>
      </tp>
      <tp>
        <v>9584</v>
        <stp/>
        <stp>StudyData</stp>
        <stp>(Vol(TYA?1)when  (LocalYear(TYA?1)=2015 AND LocalMonth(TYA?1)=2 AND LocalDay(TYA?1)=18 AND LocalHour(TYA?1)=10 AND LocalMinute(TYA?1)=20))</stp>
        <stp>Bar</stp>
        <stp/>
        <stp>Close</stp>
        <stp>5</stp>
        <stp>0</stp>
        <stp/>
        <stp/>
        <stp/>
        <stp>FALSE</stp>
        <stp>T</stp>
        <tr r="X37" s="8"/>
      </tp>
      <tp>
        <v>4897</v>
        <stp/>
        <stp>StudyData</stp>
        <stp>(Vol(TYA?1)when  (LocalYear(TYA?1)=2015 AND LocalMonth(TYA?1)=2 AND LocalDay(TYA?1)=19 AND LocalHour(TYA?1)=11 AND LocalMinute(TYA?1)=20))</stp>
        <stp>Bar</stp>
        <stp/>
        <stp>Close</stp>
        <stp>5</stp>
        <stp>0</stp>
        <stp/>
        <stp/>
        <stp/>
        <stp>FALSE</stp>
        <stp>T</stp>
        <tr r="W49" s="8"/>
      </tp>
      <tp>
        <v>5245</v>
        <stp/>
        <stp>StudyData</stp>
        <stp>(Vol(TYA?1)when  (LocalYear(TYA?1)=2015 AND LocalMonth(TYA?1)=2 AND LocalDay(TYA?1)=18 AND LocalHour(TYA?1)=10 AND LocalMinute(TYA?1)=35))</stp>
        <stp>Bar</stp>
        <stp/>
        <stp>Close</stp>
        <stp>5</stp>
        <stp>0</stp>
        <stp/>
        <stp/>
        <stp/>
        <stp>FALSE</stp>
        <stp>T</stp>
        <tr r="X40" s="8"/>
      </tp>
      <tp>
        <v>5000</v>
        <stp/>
        <stp>StudyData</stp>
        <stp>(Vol(TYA?1)when  (LocalYear(TYA?1)=2015 AND LocalMonth(TYA?1)=2 AND LocalDay(TYA?1)=19 AND LocalHour(TYA?1)=11 AND LocalMinute(TYA?1)=35))</stp>
        <stp>Bar</stp>
        <stp/>
        <stp>Close</stp>
        <stp>5</stp>
        <stp>0</stp>
        <stp/>
        <stp/>
        <stp/>
        <stp>FALSE</stp>
        <stp>T</stp>
        <tr r="W52" s="8"/>
      </tp>
      <tp>
        <v>6955</v>
        <stp/>
        <stp>StudyData</stp>
        <stp>(Vol(TYA?1)when  (LocalYear(TYA?1)=2015 AND LocalMonth(TYA?1)=2 AND LocalDay(TYA?1)=18 AND LocalHour(TYA?1)=10 AND LocalMinute(TYA?1)=30))</stp>
        <stp>Bar</stp>
        <stp/>
        <stp>Close</stp>
        <stp>5</stp>
        <stp>0</stp>
        <stp/>
        <stp/>
        <stp/>
        <stp>FALSE</stp>
        <stp>T</stp>
        <tr r="X39" s="8"/>
      </tp>
      <tp>
        <v>7733</v>
        <stp/>
        <stp>StudyData</stp>
        <stp>(Vol(TYA?1)when  (LocalYear(TYA?1)=2015 AND LocalMonth(TYA?1)=2 AND LocalDay(TYA?1)=19 AND LocalHour(TYA?1)=11 AND LocalMinute(TYA?1)=30))</stp>
        <stp>Bar</stp>
        <stp/>
        <stp>Close</stp>
        <stp>5</stp>
        <stp>0</stp>
        <stp/>
        <stp/>
        <stp/>
        <stp>FALSE</stp>
        <stp>T</stp>
        <tr r="W51" s="8"/>
      </tp>
      <tp>
        <v>11726</v>
        <stp/>
        <stp>StudyData</stp>
        <stp>(Vol(TYA?1)when  (LocalYear(TYA?1)=2015 AND LocalMonth(TYA?1)=2 AND LocalDay(TYA?1)=18 AND LocalHour(TYA?1)=10 AND LocalMinute(TYA?1)=05))</stp>
        <stp>Bar</stp>
        <stp/>
        <stp>Close</stp>
        <stp>5</stp>
        <stp>0</stp>
        <stp/>
        <stp/>
        <stp/>
        <stp>FALSE</stp>
        <stp>T</stp>
        <tr r="X34" s="8"/>
      </tp>
      <tp>
        <v>6664</v>
        <stp/>
        <stp>StudyData</stp>
        <stp>(Vol(TYA?1)when  (LocalYear(TYA?1)=2015 AND LocalMonth(TYA?1)=2 AND LocalDay(TYA?1)=19 AND LocalHour(TYA?1)=11 AND LocalMinute(TYA?1)=05))</stp>
        <stp>Bar</stp>
        <stp/>
        <stp>Close</stp>
        <stp>5</stp>
        <stp>0</stp>
        <stp/>
        <stp/>
        <stp/>
        <stp>FALSE</stp>
        <stp>T</stp>
        <tr r="W46" s="8"/>
      </tp>
      <tp>
        <v>10289</v>
        <stp/>
        <stp>StudyData</stp>
        <stp>(Vol(TYA?1)when  (LocalYear(TYA?1)=2015 AND LocalMonth(TYA?1)=2 AND LocalDay(TYA?1)=18 AND LocalHour(TYA?1)=10 AND LocalMinute(TYA?1)=00))</stp>
        <stp>Bar</stp>
        <stp/>
        <stp>Close</stp>
        <stp>5</stp>
        <stp>0</stp>
        <stp/>
        <stp/>
        <stp/>
        <stp>FALSE</stp>
        <stp>T</stp>
        <tr r="X33" s="8"/>
      </tp>
      <tp>
        <v>3551</v>
        <stp/>
        <stp>StudyData</stp>
        <stp>(Vol(TYA?1)when  (LocalYear(TYA?1)=2015 AND LocalMonth(TYA?1)=2 AND LocalDay(TYA?1)=19 AND LocalHour(TYA?1)=11 AND LocalMinute(TYA?1)=00))</stp>
        <stp>Bar</stp>
        <stp/>
        <stp>Close</stp>
        <stp>5</stp>
        <stp>0</stp>
        <stp/>
        <stp/>
        <stp/>
        <stp>FALSE</stp>
        <stp>T</stp>
        <tr r="W45" s="8"/>
      </tp>
      <tp>
        <v>9753</v>
        <stp/>
        <stp>StudyData</stp>
        <stp>(Vol(TYA?1)when  (LocalYear(TYA?1)=2015 AND LocalMonth(TYA?1)=2 AND LocalDay(TYA?1)=18 AND LocalHour(TYA?1)=10 AND LocalMinute(TYA?1)=15))</stp>
        <stp>Bar</stp>
        <stp/>
        <stp>Close</stp>
        <stp>5</stp>
        <stp>0</stp>
        <stp/>
        <stp/>
        <stp/>
        <stp>FALSE</stp>
        <stp>T</stp>
        <tr r="X36" s="8"/>
      </tp>
      <tp>
        <v>2512</v>
        <stp/>
        <stp>StudyData</stp>
        <stp>(Vol(TYA?1)when  (LocalYear(TYA?1)=2015 AND LocalMonth(TYA?1)=2 AND LocalDay(TYA?1)=19 AND LocalHour(TYA?1)=11 AND LocalMinute(TYA?1)=15))</stp>
        <stp>Bar</stp>
        <stp/>
        <stp>Close</stp>
        <stp>5</stp>
        <stp>0</stp>
        <stp/>
        <stp/>
        <stp/>
        <stp>FALSE</stp>
        <stp>T</stp>
        <tr r="W48" s="8"/>
      </tp>
      <tp>
        <v>2785</v>
        <stp/>
        <stp>StudyData</stp>
        <stp>(Vol(TYA?1)when  (LocalYear(TYA?1)=2015 AND LocalMonth(TYA?1)=2 AND LocalDay(TYA?1)=18 AND LocalHour(TYA?1)=10 AND LocalMinute(TYA?1)=10))</stp>
        <stp>Bar</stp>
        <stp/>
        <stp>Close</stp>
        <stp>5</stp>
        <stp>0</stp>
        <stp/>
        <stp/>
        <stp/>
        <stp>FALSE</stp>
        <stp>T</stp>
        <tr r="X35" s="8"/>
      </tp>
      <tp>
        <v>4060</v>
        <stp/>
        <stp>StudyData</stp>
        <stp>(Vol(TYA?1)when  (LocalYear(TYA?1)=2015 AND LocalMonth(TYA?1)=2 AND LocalDay(TYA?1)=19 AND LocalHour(TYA?1)=11 AND LocalMinute(TYA?1)=10))</stp>
        <stp>Bar</stp>
        <stp/>
        <stp>Close</stp>
        <stp>5</stp>
        <stp>0</stp>
        <stp/>
        <stp/>
        <stp/>
        <stp>FALSE</stp>
        <stp>T</stp>
        <tr r="W47" s="8"/>
      </tp>
      <tp>
        <v>4276</v>
        <stp/>
        <stp>StudyData</stp>
        <stp>(Vol(TYA?1)when  (LocalYear(TYA?1)=2015 AND LocalMonth(TYA?1)=2 AND LocalDay(TYA?1)=18 AND LocalHour(TYA?1)=10 AND LocalMinute(TYA?1)=45))</stp>
        <stp>Bar</stp>
        <stp/>
        <stp>Close</stp>
        <stp>5</stp>
        <stp>0</stp>
        <stp/>
        <stp/>
        <stp/>
        <stp>FALSE</stp>
        <stp>T</stp>
        <tr r="X42" s="8"/>
      </tp>
      <tp>
        <v>22348</v>
        <stp/>
        <stp>StudyData</stp>
        <stp>(Vol(TYA?1)when  (LocalYear(TYA?1)=2015 AND LocalMonth(TYA?1)=2 AND LocalDay(TYA?1)=19 AND LocalHour(TYA?1)=11 AND LocalMinute(TYA?1)=45))</stp>
        <stp>Bar</stp>
        <stp/>
        <stp>Close</stp>
        <stp>5</stp>
        <stp>0</stp>
        <stp/>
        <stp/>
        <stp/>
        <stp>FALSE</stp>
        <stp>T</stp>
        <tr r="W54" s="8"/>
      </tp>
      <tp>
        <v>8247</v>
        <stp/>
        <stp>StudyData</stp>
        <stp>(Vol(TYA?1)when  (LocalYear(TYA?1)=2015 AND LocalMonth(TYA?1)=2 AND LocalDay(TYA?1)=18 AND LocalHour(TYA?1)=10 AND LocalMinute(TYA?1)=40))</stp>
        <stp>Bar</stp>
        <stp/>
        <stp>Close</stp>
        <stp>5</stp>
        <stp>0</stp>
        <stp/>
        <stp/>
        <stp/>
        <stp>FALSE</stp>
        <stp>T</stp>
        <tr r="X41" s="8"/>
      </tp>
      <tp>
        <v>8141</v>
        <stp/>
        <stp>StudyData</stp>
        <stp>(Vol(TYA?1)when  (LocalYear(TYA?1)=2015 AND LocalMonth(TYA?1)=2 AND LocalDay(TYA?1)=19 AND LocalHour(TYA?1)=11 AND LocalMinute(TYA?1)=40))</stp>
        <stp>Bar</stp>
        <stp/>
        <stp>Close</stp>
        <stp>5</stp>
        <stp>0</stp>
        <stp/>
        <stp/>
        <stp/>
        <stp>FALSE</stp>
        <stp>T</stp>
        <tr r="W53" s="8"/>
      </tp>
      <tp>
        <v>6274</v>
        <stp/>
        <stp>StudyData</stp>
        <stp>(Vol(TYA?1)when  (LocalYear(TYA?1)=2015 AND LocalMonth(TYA?1)=2 AND LocalDay(TYA?1)=18 AND LocalHour(TYA?1)=10 AND LocalMinute(TYA?1)=55))</stp>
        <stp>Bar</stp>
        <stp/>
        <stp>Close</stp>
        <stp>5</stp>
        <stp>0</stp>
        <stp/>
        <stp/>
        <stp/>
        <stp>FALSE</stp>
        <stp>T</stp>
        <tr r="X44" s="8"/>
      </tp>
      <tp>
        <v>11922</v>
        <stp/>
        <stp>StudyData</stp>
        <stp>(Vol(TYA?1)when  (LocalYear(TYA?1)=2015 AND LocalMonth(TYA?1)=2 AND LocalDay(TYA?1)=19 AND LocalHour(TYA?1)=11 AND LocalMinute(TYA?1)=55))</stp>
        <stp>Bar</stp>
        <stp/>
        <stp>Close</stp>
        <stp>5</stp>
        <stp>0</stp>
        <stp/>
        <stp/>
        <stp/>
        <stp>FALSE</stp>
        <stp>T</stp>
        <tr r="W56" s="8"/>
      </tp>
      <tp>
        <v>5920</v>
        <stp/>
        <stp>StudyData</stp>
        <stp>(Vol(TYA?1)when  (LocalYear(TYA?1)=2015 AND LocalMonth(TYA?1)=2 AND LocalDay(TYA?1)=18 AND LocalHour(TYA?1)=10 AND LocalMinute(TYA?1)=50))</stp>
        <stp>Bar</stp>
        <stp/>
        <stp>Close</stp>
        <stp>5</stp>
        <stp>0</stp>
        <stp/>
        <stp/>
        <stp/>
        <stp>FALSE</stp>
        <stp>T</stp>
        <tr r="X43" s="8"/>
      </tp>
      <tp>
        <v>9939</v>
        <stp/>
        <stp>StudyData</stp>
        <stp>(Vol(TYA?1)when  (LocalYear(TYA?1)=2015 AND LocalMonth(TYA?1)=2 AND LocalDay(TYA?1)=19 AND LocalHour(TYA?1)=11 AND LocalMinute(TYA?1)=50))</stp>
        <stp>Bar</stp>
        <stp/>
        <stp>Close</stp>
        <stp>5</stp>
        <stp>0</stp>
        <stp/>
        <stp/>
        <stp/>
        <stp>FALSE</stp>
        <stp>T</stp>
        <tr r="W55" s="8"/>
      </tp>
      <tp>
        <v>924</v>
        <stp/>
        <stp>StudyData</stp>
        <stp>(Vol(GCE?1)when  (LocalYear(GCE?1)=2015 AND LocalMonth(GCE?1)=2 AND LocalDay(GCE?1)=20 AND LocalHour(GCE?1)=11 AND LocalMinute(GCE?1)=40))</stp>
        <stp>Bar</stp>
        <stp/>
        <stp>Close</stp>
        <stp>5</stp>
        <stp>0</stp>
        <stp/>
        <stp/>
        <stp/>
        <stp>FALSE</stp>
        <stp>T</stp>
        <tr r="V53" s="6"/>
      </tp>
      <tp>
        <v>415</v>
        <stp/>
        <stp>StudyData</stp>
        <stp>(Vol(GCE?1)when  (LocalYear(GCE?1)=2015 AND LocalMonth(GCE?1)=2 AND LocalDay(GCE?1)=23 AND LocalHour(GCE?1)=12 AND LocalMinute(GCE?1)=40))</stp>
        <stp>Bar</stp>
        <stp/>
        <stp>Close</stp>
        <stp>5</stp>
        <stp>0</stp>
        <stp/>
        <stp/>
        <stp/>
        <stp>FALSE</stp>
        <stp>T</stp>
        <tr r="U65" s="6"/>
      </tp>
      <tp>
        <v>103</v>
        <stp/>
        <stp>StudyData</stp>
        <stp>(Vol(GCE?1)when  (LocalYear(GCE?1)=2015 AND LocalMonth(GCE?1)=2 AND LocalDay(GCE?1)=25 AND LocalHour(GCE?1)=14 AND LocalMinute(GCE?1)=40))</stp>
        <stp>Bar</stp>
        <stp/>
        <stp>Close</stp>
        <stp>5</stp>
        <stp>0</stp>
        <stp/>
        <stp/>
        <stp/>
        <stp>FALSE</stp>
        <stp>T</stp>
        <tr r="S89" s="6"/>
      </tp>
      <tp>
        <v>36</v>
        <stp/>
        <stp>StudyData</stp>
        <stp>(Vol(GCE?1)when  (LocalYear(GCE?1)=2015 AND LocalMonth(GCE?1)=2 AND LocalDay(GCE?1)=12 AND LocalHour(GCE?1)=13 AND LocalMinute(GCE?1)=40))</stp>
        <stp>Bar</stp>
        <stp/>
        <stp>Close</stp>
        <stp>5</stp>
        <stp>0</stp>
        <stp/>
        <stp/>
        <stp/>
        <stp>FALSE</stp>
        <stp>T</stp>
        <tr r="AB77" s="6"/>
      </tp>
      <tp>
        <v>303</v>
        <stp/>
        <stp>StudyData</stp>
        <stp>(Vol(GCE?1)when  (LocalYear(GCE?1)=2015 AND LocalMonth(GCE?1)=2 AND LocalDay(GCE?1)=13 AND LocalHour(GCE?1)=12 AND LocalMinute(GCE?1)=40))</stp>
        <stp>Bar</stp>
        <stp/>
        <stp>Close</stp>
        <stp>5</stp>
        <stp>0</stp>
        <stp/>
        <stp/>
        <stp/>
        <stp>FALSE</stp>
        <stp>T</stp>
        <tr r="AA65" s="6"/>
      </tp>
      <tp>
        <v>341</v>
        <stp/>
        <stp>StudyData</stp>
        <stp>(Vol(GCE?1)when  (LocalYear(GCE?1)=2015 AND LocalMonth(GCE?1)=2 AND LocalDay(GCE?1)=20 AND LocalHour(GCE?1)=11 AND LocalMinute(GCE?1)=45))</stp>
        <stp>Bar</stp>
        <stp/>
        <stp>Close</stp>
        <stp>5</stp>
        <stp>0</stp>
        <stp/>
        <stp/>
        <stp/>
        <stp>FALSE</stp>
        <stp>T</stp>
        <tr r="V54" s="6"/>
      </tp>
      <tp>
        <v>201</v>
        <stp/>
        <stp>StudyData</stp>
        <stp>(Vol(GCE?1)when  (LocalYear(GCE?1)=2015 AND LocalMonth(GCE?1)=2 AND LocalDay(GCE?1)=23 AND LocalHour(GCE?1)=12 AND LocalMinute(GCE?1)=45))</stp>
        <stp>Bar</stp>
        <stp/>
        <stp>Close</stp>
        <stp>5</stp>
        <stp>0</stp>
        <stp/>
        <stp/>
        <stp/>
        <stp>FALSE</stp>
        <stp>T</stp>
        <tr r="U66" s="6"/>
      </tp>
      <tp>
        <v>69</v>
        <stp/>
        <stp>StudyData</stp>
        <stp>(Vol(GCE?1)when  (LocalYear(GCE?1)=2015 AND LocalMonth(GCE?1)=2 AND LocalDay(GCE?1)=25 AND LocalHour(GCE?1)=14 AND LocalMinute(GCE?1)=45))</stp>
        <stp>Bar</stp>
        <stp/>
        <stp>Close</stp>
        <stp>5</stp>
        <stp>0</stp>
        <stp/>
        <stp/>
        <stp/>
        <stp>FALSE</stp>
        <stp>T</stp>
        <tr r="S90" s="6"/>
      </tp>
      <tp>
        <v>55</v>
        <stp/>
        <stp>StudyData</stp>
        <stp>(Vol(GCE?1)when  (LocalYear(GCE?1)=2015 AND LocalMonth(GCE?1)=2 AND LocalDay(GCE?1)=12 AND LocalHour(GCE?1)=13 AND LocalMinute(GCE?1)=45))</stp>
        <stp>Bar</stp>
        <stp/>
        <stp>Close</stp>
        <stp>5</stp>
        <stp>0</stp>
        <stp/>
        <stp/>
        <stp/>
        <stp>FALSE</stp>
        <stp>T</stp>
        <tr r="AB78" s="6"/>
      </tp>
      <tp>
        <v>146</v>
        <stp/>
        <stp>StudyData</stp>
        <stp>(Vol(GCE?1)when  (LocalYear(GCE?1)=2015 AND LocalMonth(GCE?1)=2 AND LocalDay(GCE?1)=13 AND LocalHour(GCE?1)=12 AND LocalMinute(GCE?1)=45))</stp>
        <stp>Bar</stp>
        <stp/>
        <stp>Close</stp>
        <stp>5</stp>
        <stp>0</stp>
        <stp/>
        <stp/>
        <stp/>
        <stp>FALSE</stp>
        <stp>T</stp>
        <tr r="AA66" s="6"/>
      </tp>
      <tp>
        <v>391</v>
        <stp/>
        <stp>StudyData</stp>
        <stp>(Vol(GCE?1)when  (LocalYear(GCE?1)=2015 AND LocalMonth(GCE?1)=2 AND LocalDay(GCE?1)=20 AND LocalHour(GCE?1)=11 AND LocalMinute(GCE?1)=50))</stp>
        <stp>Bar</stp>
        <stp/>
        <stp>Close</stp>
        <stp>5</stp>
        <stp>0</stp>
        <stp/>
        <stp/>
        <stp/>
        <stp>FALSE</stp>
        <stp>T</stp>
        <tr r="V55" s="6"/>
      </tp>
      <tp>
        <v>109</v>
        <stp/>
        <stp>StudyData</stp>
        <stp>(Vol(GCE?1)when  (LocalYear(GCE?1)=2015 AND LocalMonth(GCE?1)=2 AND LocalDay(GCE?1)=23 AND LocalHour(GCE?1)=12 AND LocalMinute(GCE?1)=50))</stp>
        <stp>Bar</stp>
        <stp/>
        <stp>Close</stp>
        <stp>5</stp>
        <stp>0</stp>
        <stp/>
        <stp/>
        <stp/>
        <stp>FALSE</stp>
        <stp>T</stp>
        <tr r="U67" s="6"/>
      </tp>
      <tp>
        <v>77</v>
        <stp/>
        <stp>StudyData</stp>
        <stp>(Vol(GCE?1)when  (LocalYear(GCE?1)=2015 AND LocalMonth(GCE?1)=2 AND LocalDay(GCE?1)=25 AND LocalHour(GCE?1)=14 AND LocalMinute(GCE?1)=50))</stp>
        <stp>Bar</stp>
        <stp/>
        <stp>Close</stp>
        <stp>5</stp>
        <stp>0</stp>
        <stp/>
        <stp/>
        <stp/>
        <stp>FALSE</stp>
        <stp>T</stp>
        <tr r="S91" s="6"/>
      </tp>
      <tp>
        <v>125</v>
        <stp/>
        <stp>StudyData</stp>
        <stp>(Vol(GCE?1)when  (LocalYear(GCE?1)=2015 AND LocalMonth(GCE?1)=2 AND LocalDay(GCE?1)=12 AND LocalHour(GCE?1)=13 AND LocalMinute(GCE?1)=50))</stp>
        <stp>Bar</stp>
        <stp/>
        <stp>Close</stp>
        <stp>5</stp>
        <stp>0</stp>
        <stp/>
        <stp/>
        <stp/>
        <stp>FALSE</stp>
        <stp>T</stp>
        <tr r="AB79" s="6"/>
      </tp>
      <tp>
        <v>79</v>
        <stp/>
        <stp>StudyData</stp>
        <stp>(Vol(GCE?1)when  (LocalYear(GCE?1)=2015 AND LocalMonth(GCE?1)=2 AND LocalDay(GCE?1)=13 AND LocalHour(GCE?1)=12 AND LocalMinute(GCE?1)=50))</stp>
        <stp>Bar</stp>
        <stp/>
        <stp>Close</stp>
        <stp>5</stp>
        <stp>0</stp>
        <stp/>
        <stp/>
        <stp/>
        <stp>FALSE</stp>
        <stp>T</stp>
        <tr r="AA67" s="6"/>
      </tp>
      <tp>
        <v>424</v>
        <stp/>
        <stp>StudyData</stp>
        <stp>(Vol(GCE?1)when  (LocalYear(GCE?1)=2015 AND LocalMonth(GCE?1)=2 AND LocalDay(GCE?1)=20 AND LocalHour(GCE?1)=11 AND LocalMinute(GCE?1)=55))</stp>
        <stp>Bar</stp>
        <stp/>
        <stp>Close</stp>
        <stp>5</stp>
        <stp>0</stp>
        <stp/>
        <stp/>
        <stp/>
        <stp>FALSE</stp>
        <stp>T</stp>
        <tr r="V56" s="6"/>
      </tp>
      <tp>
        <v>151</v>
        <stp/>
        <stp>StudyData</stp>
        <stp>(Vol(GCE?1)when  (LocalYear(GCE?1)=2015 AND LocalMonth(GCE?1)=2 AND LocalDay(GCE?1)=23 AND LocalHour(GCE?1)=12 AND LocalMinute(GCE?1)=55))</stp>
        <stp>Bar</stp>
        <stp/>
        <stp>Close</stp>
        <stp>5</stp>
        <stp>0</stp>
        <stp/>
        <stp/>
        <stp/>
        <stp>FALSE</stp>
        <stp>T</stp>
        <tr r="U68" s="6"/>
      </tp>
      <tp>
        <v>264</v>
        <stp/>
        <stp>StudyData</stp>
        <stp>(Vol(GCE?1)when  (LocalYear(GCE?1)=2015 AND LocalMonth(GCE?1)=2 AND LocalDay(GCE?1)=25 AND LocalHour(GCE?1)=14 AND LocalMinute(GCE?1)=55))</stp>
        <stp>Bar</stp>
        <stp/>
        <stp>Close</stp>
        <stp>5</stp>
        <stp>0</stp>
        <stp/>
        <stp/>
        <stp/>
        <stp>FALSE</stp>
        <stp>T</stp>
        <tr r="S92" s="6"/>
      </tp>
      <tp>
        <v>166</v>
        <stp/>
        <stp>StudyData</stp>
        <stp>(Vol(GCE?1)when  (LocalYear(GCE?1)=2015 AND LocalMonth(GCE?1)=2 AND LocalDay(GCE?1)=12 AND LocalHour(GCE?1)=13 AND LocalMinute(GCE?1)=55))</stp>
        <stp>Bar</stp>
        <stp/>
        <stp>Close</stp>
        <stp>5</stp>
        <stp>0</stp>
        <stp/>
        <stp/>
        <stp/>
        <stp>FALSE</stp>
        <stp>T</stp>
        <tr r="AB80" s="6"/>
      </tp>
      <tp>
        <v>111</v>
        <stp/>
        <stp>StudyData</stp>
        <stp>(Vol(GCE?1)when  (LocalYear(GCE?1)=2015 AND LocalMonth(GCE?1)=2 AND LocalDay(GCE?1)=13 AND LocalHour(GCE?1)=12 AND LocalMinute(GCE?1)=55))</stp>
        <stp>Bar</stp>
        <stp/>
        <stp>Close</stp>
        <stp>5</stp>
        <stp>0</stp>
        <stp/>
        <stp/>
        <stp/>
        <stp>FALSE</stp>
        <stp>T</stp>
        <tr r="AA68" s="6"/>
      </tp>
      <tp>
        <v>631</v>
        <stp/>
        <stp>StudyData</stp>
        <stp>(Vol(GCE?1)when  (LocalYear(GCE?1)=2015 AND LocalMonth(GCE?1)=2 AND LocalDay(GCE?1)=20 AND LocalHour(GCE?1)=11 AND LocalMinute(GCE?1)=00))</stp>
        <stp>Bar</stp>
        <stp/>
        <stp>Close</stp>
        <stp>5</stp>
        <stp>0</stp>
        <stp/>
        <stp/>
        <stp/>
        <stp>FALSE</stp>
        <stp>T</stp>
        <tr r="V45" s="6"/>
      </tp>
      <tp>
        <v>205</v>
        <stp/>
        <stp>StudyData</stp>
        <stp>(Vol(GCE?1)when  (LocalYear(GCE?1)=2015 AND LocalMonth(GCE?1)=2 AND LocalDay(GCE?1)=23 AND LocalHour(GCE?1)=12 AND LocalMinute(GCE?1)=00))</stp>
        <stp>Bar</stp>
        <stp/>
        <stp>Close</stp>
        <stp>5</stp>
        <stp>0</stp>
        <stp/>
        <stp/>
        <stp/>
        <stp>FALSE</stp>
        <stp>T</stp>
        <tr r="U57" s="6"/>
      </tp>
      <tp>
        <v>106</v>
        <stp/>
        <stp>StudyData</stp>
        <stp>(Vol(GCE?1)when  (LocalYear(GCE?1)=2015 AND LocalMonth(GCE?1)=2 AND LocalDay(GCE?1)=24 AND LocalHour(GCE?1)=15 AND LocalMinute(GCE?1)=00))</stp>
        <stp>Bar</stp>
        <stp/>
        <stp>Close</stp>
        <stp>5</stp>
        <stp>0</stp>
        <stp/>
        <stp/>
        <stp/>
        <stp>FALSE</stp>
        <stp>T</stp>
        <tr r="T93" s="6"/>
      </tp>
      <tp>
        <v>193</v>
        <stp/>
        <stp>StudyData</stp>
        <stp>(Vol(GCE?1)when  (LocalYear(GCE?1)=2015 AND LocalMonth(GCE?1)=2 AND LocalDay(GCE?1)=25 AND LocalHour(GCE?1)=14 AND LocalMinute(GCE?1)=00))</stp>
        <stp>Bar</stp>
        <stp/>
        <stp>Close</stp>
        <stp>5</stp>
        <stp>0</stp>
        <stp/>
        <stp/>
        <stp/>
        <stp>FALSE</stp>
        <stp>T</stp>
        <tr r="S81" s="6"/>
      </tp>
      <tp>
        <v>183</v>
        <stp/>
        <stp>StudyData</stp>
        <stp>(Vol(GCE?1)when  (LocalYear(GCE?1)=2015 AND LocalMonth(GCE?1)=2 AND LocalDay(GCE?1)=12 AND LocalHour(GCE?1)=13 AND LocalMinute(GCE?1)=00))</stp>
        <stp>Bar</stp>
        <stp/>
        <stp>Close</stp>
        <stp>5</stp>
        <stp>0</stp>
        <stp/>
        <stp/>
        <stp/>
        <stp>FALSE</stp>
        <stp>T</stp>
        <tr r="AB69" s="6"/>
      </tp>
      <tp>
        <v>230</v>
        <stp/>
        <stp>StudyData</stp>
        <stp>(Vol(GCE?1)when  (LocalYear(GCE?1)=2015 AND LocalMonth(GCE?1)=2 AND LocalDay(GCE?1)=13 AND LocalHour(GCE?1)=12 AND LocalMinute(GCE?1)=00))</stp>
        <stp>Bar</stp>
        <stp/>
        <stp>Close</stp>
        <stp>5</stp>
        <stp>0</stp>
        <stp/>
        <stp/>
        <stp/>
        <stp>FALSE</stp>
        <stp>T</stp>
        <tr r="AA57" s="6"/>
      </tp>
      <tp>
        <v>195</v>
        <stp/>
        <stp>StudyData</stp>
        <stp>(Vol(GCE?1)when  (LocalYear(GCE?1)=2015 AND LocalMonth(GCE?1)=2 AND LocalDay(GCE?1)=20 AND LocalHour(GCE?1)=11 AND LocalMinute(GCE?1)=05))</stp>
        <stp>Bar</stp>
        <stp/>
        <stp>Close</stp>
        <stp>5</stp>
        <stp>0</stp>
        <stp/>
        <stp/>
        <stp/>
        <stp>FALSE</stp>
        <stp>T</stp>
        <tr r="V46" s="6"/>
      </tp>
      <tp>
        <v>303</v>
        <stp/>
        <stp>StudyData</stp>
        <stp>(Vol(GCE?1)when  (LocalYear(GCE?1)=2015 AND LocalMonth(GCE?1)=2 AND LocalDay(GCE?1)=23 AND LocalHour(GCE?1)=12 AND LocalMinute(GCE?1)=05))</stp>
        <stp>Bar</stp>
        <stp/>
        <stp>Close</stp>
        <stp>5</stp>
        <stp>0</stp>
        <stp/>
        <stp/>
        <stp/>
        <stp>FALSE</stp>
        <stp>T</stp>
        <tr r="U58" s="6"/>
      </tp>
      <tp>
        <v>67</v>
        <stp/>
        <stp>StudyData</stp>
        <stp>(Vol(GCE?1)when  (LocalYear(GCE?1)=2015 AND LocalMonth(GCE?1)=2 AND LocalDay(GCE?1)=24 AND LocalHour(GCE?1)=15 AND LocalMinute(GCE?1)=05))</stp>
        <stp>Bar</stp>
        <stp/>
        <stp>Close</stp>
        <stp>5</stp>
        <stp>0</stp>
        <stp/>
        <stp/>
        <stp/>
        <stp>FALSE</stp>
        <stp>T</stp>
        <tr r="T94" s="6"/>
      </tp>
      <tp>
        <v>158</v>
        <stp/>
        <stp>StudyData</stp>
        <stp>(Vol(GCE?1)when  (LocalYear(GCE?1)=2015 AND LocalMonth(GCE?1)=2 AND LocalDay(GCE?1)=25 AND LocalHour(GCE?1)=14 AND LocalMinute(GCE?1)=05))</stp>
        <stp>Bar</stp>
        <stp/>
        <stp>Close</stp>
        <stp>5</stp>
        <stp>0</stp>
        <stp/>
        <stp/>
        <stp/>
        <stp>FALSE</stp>
        <stp>T</stp>
        <tr r="S82" s="6"/>
      </tp>
      <tp>
        <v>149</v>
        <stp/>
        <stp>StudyData</stp>
        <stp>(Vol(GCE?1)when  (LocalYear(GCE?1)=2015 AND LocalMonth(GCE?1)=2 AND LocalDay(GCE?1)=12 AND LocalHour(GCE?1)=13 AND LocalMinute(GCE?1)=05))</stp>
        <stp>Bar</stp>
        <stp/>
        <stp>Close</stp>
        <stp>5</stp>
        <stp>0</stp>
        <stp/>
        <stp/>
        <stp/>
        <stp>FALSE</stp>
        <stp>T</stp>
        <tr r="AB70" s="6"/>
      </tp>
      <tp>
        <v>180</v>
        <stp/>
        <stp>StudyData</stp>
        <stp>(Vol(GCE?1)when  (LocalYear(GCE?1)=2015 AND LocalMonth(GCE?1)=2 AND LocalDay(GCE?1)=13 AND LocalHour(GCE?1)=12 AND LocalMinute(GCE?1)=05))</stp>
        <stp>Bar</stp>
        <stp/>
        <stp>Close</stp>
        <stp>5</stp>
        <stp>0</stp>
        <stp/>
        <stp/>
        <stp/>
        <stp>FALSE</stp>
        <stp>T</stp>
        <tr r="AA58" s="6"/>
      </tp>
      <tp>
        <v>406</v>
        <stp/>
        <stp>StudyData</stp>
        <stp>(Vol(GCE?1)when  (LocalYear(GCE?1)=2015 AND LocalMonth(GCE?1)=2 AND LocalDay(GCE?1)=20 AND LocalHour(GCE?1)=11 AND LocalMinute(GCE?1)=10))</stp>
        <stp>Bar</stp>
        <stp/>
        <stp>Close</stp>
        <stp>5</stp>
        <stp>0</stp>
        <stp/>
        <stp/>
        <stp/>
        <stp>FALSE</stp>
        <stp>T</stp>
        <tr r="V47" s="6"/>
      </tp>
      <tp>
        <v>213</v>
        <stp/>
        <stp>StudyData</stp>
        <stp>(Vol(GCE?1)when  (LocalYear(GCE?1)=2015 AND LocalMonth(GCE?1)=2 AND LocalDay(GCE?1)=23 AND LocalHour(GCE?1)=12 AND LocalMinute(GCE?1)=10))</stp>
        <stp>Bar</stp>
        <stp/>
        <stp>Close</stp>
        <stp>5</stp>
        <stp>0</stp>
        <stp/>
        <stp/>
        <stp/>
        <stp>FALSE</stp>
        <stp>T</stp>
        <tr r="U59" s="6"/>
      </tp>
      <tp>
        <v>132</v>
        <stp/>
        <stp>StudyData</stp>
        <stp>(Vol(GCE?1)when  (LocalYear(GCE?1)=2015 AND LocalMonth(GCE?1)=2 AND LocalDay(GCE?1)=24 AND LocalHour(GCE?1)=15 AND LocalMinute(GCE?1)=10))</stp>
        <stp>Bar</stp>
        <stp/>
        <stp>Close</stp>
        <stp>5</stp>
        <stp>0</stp>
        <stp/>
        <stp/>
        <stp/>
        <stp>FALSE</stp>
        <stp>T</stp>
        <tr r="T95" s="6"/>
      </tp>
      <tp>
        <v>121</v>
        <stp/>
        <stp>StudyData</stp>
        <stp>(Vol(GCE?1)when  (LocalYear(GCE?1)=2015 AND LocalMonth(GCE?1)=2 AND LocalDay(GCE?1)=25 AND LocalHour(GCE?1)=14 AND LocalMinute(GCE?1)=10))</stp>
        <stp>Bar</stp>
        <stp/>
        <stp>Close</stp>
        <stp>5</stp>
        <stp>0</stp>
        <stp/>
        <stp/>
        <stp/>
        <stp>FALSE</stp>
        <stp>T</stp>
        <tr r="S83" s="6"/>
      </tp>
      <tp>
        <v>149</v>
        <stp/>
        <stp>StudyData</stp>
        <stp>(Vol(GCE?1)when  (LocalYear(GCE?1)=2015 AND LocalMonth(GCE?1)=2 AND LocalDay(GCE?1)=12 AND LocalHour(GCE?1)=13 AND LocalMinute(GCE?1)=10))</stp>
        <stp>Bar</stp>
        <stp/>
        <stp>Close</stp>
        <stp>5</stp>
        <stp>0</stp>
        <stp/>
        <stp/>
        <stp/>
        <stp>FALSE</stp>
        <stp>T</stp>
        <tr r="AB71" s="6"/>
      </tp>
      <tp>
        <v>163</v>
        <stp/>
        <stp>StudyData</stp>
        <stp>(Vol(GCE?1)when  (LocalYear(GCE?1)=2015 AND LocalMonth(GCE?1)=2 AND LocalDay(GCE?1)=13 AND LocalHour(GCE?1)=12 AND LocalMinute(GCE?1)=10))</stp>
        <stp>Bar</stp>
        <stp/>
        <stp>Close</stp>
        <stp>5</stp>
        <stp>0</stp>
        <stp/>
        <stp/>
        <stp/>
        <stp>FALSE</stp>
        <stp>T</stp>
        <tr r="AA59" s="6"/>
      </tp>
      <tp>
        <v>269</v>
        <stp/>
        <stp>StudyData</stp>
        <stp>(Vol(GCE?1)when  (LocalYear(GCE?1)=2015 AND LocalMonth(GCE?1)=2 AND LocalDay(GCE?1)=20 AND LocalHour(GCE?1)=11 AND LocalMinute(GCE?1)=15))</stp>
        <stp>Bar</stp>
        <stp/>
        <stp>Close</stp>
        <stp>5</stp>
        <stp>0</stp>
        <stp/>
        <stp/>
        <stp/>
        <stp>FALSE</stp>
        <stp>T</stp>
        <tr r="V48" s="6"/>
      </tp>
      <tp>
        <v>189</v>
        <stp/>
        <stp>StudyData</stp>
        <stp>(Vol(GCE?1)when  (LocalYear(GCE?1)=2015 AND LocalMonth(GCE?1)=2 AND LocalDay(GCE?1)=23 AND LocalHour(GCE?1)=12 AND LocalMinute(GCE?1)=15))</stp>
        <stp>Bar</stp>
        <stp/>
        <stp>Close</stp>
        <stp>5</stp>
        <stp>0</stp>
        <stp/>
        <stp/>
        <stp/>
        <stp>FALSE</stp>
        <stp>T</stp>
        <tr r="U60" s="6"/>
      </tp>
      <tp>
        <v>36</v>
        <stp/>
        <stp>StudyData</stp>
        <stp>(Vol(GCE?1)when  (LocalYear(GCE?1)=2015 AND LocalMonth(GCE?1)=2 AND LocalDay(GCE?1)=24 AND LocalHour(GCE?1)=15 AND LocalMinute(GCE?1)=15))</stp>
        <stp>Bar</stp>
        <stp/>
        <stp>Close</stp>
        <stp>5</stp>
        <stp>0</stp>
        <stp/>
        <stp/>
        <stp/>
        <stp>FALSE</stp>
        <stp>T</stp>
        <tr r="T96" s="6"/>
      </tp>
      <tp>
        <v>128</v>
        <stp/>
        <stp>StudyData</stp>
        <stp>(Vol(GCE?1)when  (LocalYear(GCE?1)=2015 AND LocalMonth(GCE?1)=2 AND LocalDay(GCE?1)=25 AND LocalHour(GCE?1)=14 AND LocalMinute(GCE?1)=15))</stp>
        <stp>Bar</stp>
        <stp/>
        <stp>Close</stp>
        <stp>5</stp>
        <stp>0</stp>
        <stp/>
        <stp/>
        <stp/>
        <stp>FALSE</stp>
        <stp>T</stp>
        <tr r="S84" s="6"/>
      </tp>
      <tp>
        <v>80</v>
        <stp/>
        <stp>StudyData</stp>
        <stp>(Vol(GCE?1)when  (LocalYear(GCE?1)=2015 AND LocalMonth(GCE?1)=2 AND LocalDay(GCE?1)=12 AND LocalHour(GCE?1)=13 AND LocalMinute(GCE?1)=15))</stp>
        <stp>Bar</stp>
        <stp/>
        <stp>Close</stp>
        <stp>5</stp>
        <stp>0</stp>
        <stp/>
        <stp/>
        <stp/>
        <stp>FALSE</stp>
        <stp>T</stp>
        <tr r="AB72" s="6"/>
      </tp>
      <tp>
        <v>179</v>
        <stp/>
        <stp>StudyData</stp>
        <stp>(Vol(GCE?1)when  (LocalYear(GCE?1)=2015 AND LocalMonth(GCE?1)=2 AND LocalDay(GCE?1)=13 AND LocalHour(GCE?1)=12 AND LocalMinute(GCE?1)=15))</stp>
        <stp>Bar</stp>
        <stp/>
        <stp>Close</stp>
        <stp>5</stp>
        <stp>0</stp>
        <stp/>
        <stp/>
        <stp/>
        <stp>FALSE</stp>
        <stp>T</stp>
        <tr r="AA60" s="6"/>
      </tp>
      <tp>
        <v>160</v>
        <stp/>
        <stp>StudyData</stp>
        <stp>(Vol(GCE?1)when  (LocalYear(GCE?1)=2015 AND LocalMonth(GCE?1)=2 AND LocalDay(GCE?1)=20 AND LocalHour(GCE?1)=11 AND LocalMinute(GCE?1)=20))</stp>
        <stp>Bar</stp>
        <stp/>
        <stp>Close</stp>
        <stp>5</stp>
        <stp>0</stp>
        <stp/>
        <stp/>
        <stp/>
        <stp>FALSE</stp>
        <stp>T</stp>
        <tr r="V49" s="6"/>
      </tp>
      <tp>
        <v>430</v>
        <stp/>
        <stp>StudyData</stp>
        <stp>(Vol(GCE?1)when  (LocalYear(GCE?1)=2015 AND LocalMonth(GCE?1)=2 AND LocalDay(GCE?1)=23 AND LocalHour(GCE?1)=12 AND LocalMinute(GCE?1)=20))</stp>
        <stp>Bar</stp>
        <stp/>
        <stp>Close</stp>
        <stp>5</stp>
        <stp>0</stp>
        <stp/>
        <stp/>
        <stp/>
        <stp>FALSE</stp>
        <stp>T</stp>
        <tr r="U61" s="6"/>
      </tp>
      <tp>
        <v>45</v>
        <stp/>
        <stp>StudyData</stp>
        <stp>(Vol(GCE?1)when  (LocalYear(GCE?1)=2015 AND LocalMonth(GCE?1)=2 AND LocalDay(GCE?1)=24 AND LocalHour(GCE?1)=15 AND LocalMinute(GCE?1)=20))</stp>
        <stp>Bar</stp>
        <stp/>
        <stp>Close</stp>
        <stp>5</stp>
        <stp>0</stp>
        <stp/>
        <stp/>
        <stp/>
        <stp>FALSE</stp>
        <stp>T</stp>
        <tr r="T97" s="6"/>
      </tp>
      <tp>
        <v>160</v>
        <stp/>
        <stp>StudyData</stp>
        <stp>(Vol(GCE?1)when  (LocalYear(GCE?1)=2015 AND LocalMonth(GCE?1)=2 AND LocalDay(GCE?1)=25 AND LocalHour(GCE?1)=14 AND LocalMinute(GCE?1)=20))</stp>
        <stp>Bar</stp>
        <stp/>
        <stp>Close</stp>
        <stp>5</stp>
        <stp>0</stp>
        <stp/>
        <stp/>
        <stp/>
        <stp>FALSE</stp>
        <stp>T</stp>
        <tr r="S85" s="6"/>
      </tp>
      <tp>
        <v>73</v>
        <stp/>
        <stp>StudyData</stp>
        <stp>(Vol(GCE?1)when  (LocalYear(GCE?1)=2015 AND LocalMonth(GCE?1)=2 AND LocalDay(GCE?1)=12 AND LocalHour(GCE?1)=13 AND LocalMinute(GCE?1)=20))</stp>
        <stp>Bar</stp>
        <stp/>
        <stp>Close</stp>
        <stp>5</stp>
        <stp>0</stp>
        <stp/>
        <stp/>
        <stp/>
        <stp>FALSE</stp>
        <stp>T</stp>
        <tr r="AB73" s="6"/>
      </tp>
      <tp>
        <v>573</v>
        <stp/>
        <stp>StudyData</stp>
        <stp>(Vol(GCE?1)when  (LocalYear(GCE?1)=2015 AND LocalMonth(GCE?1)=2 AND LocalDay(GCE?1)=13 AND LocalHour(GCE?1)=12 AND LocalMinute(GCE?1)=20))</stp>
        <stp>Bar</stp>
        <stp/>
        <stp>Close</stp>
        <stp>5</stp>
        <stp>0</stp>
        <stp/>
        <stp/>
        <stp/>
        <stp>FALSE</stp>
        <stp>T</stp>
        <tr r="AA61" s="6"/>
      </tp>
      <tp>
        <v>328</v>
        <stp/>
        <stp>StudyData</stp>
        <stp>(Vol(GCE?1)when  (LocalYear(GCE?1)=2015 AND LocalMonth(GCE?1)=2 AND LocalDay(GCE?1)=20 AND LocalHour(GCE?1)=11 AND LocalMinute(GCE?1)=25))</stp>
        <stp>Bar</stp>
        <stp/>
        <stp>Close</stp>
        <stp>5</stp>
        <stp>0</stp>
        <stp/>
        <stp/>
        <stp/>
        <stp>FALSE</stp>
        <stp>T</stp>
        <tr r="V50" s="6"/>
      </tp>
      <tp>
        <v>875</v>
        <stp/>
        <stp>StudyData</stp>
        <stp>(Vol(GCE?1)when  (LocalYear(GCE?1)=2015 AND LocalMonth(GCE?1)=2 AND LocalDay(GCE?1)=23 AND LocalHour(GCE?1)=12 AND LocalMinute(GCE?1)=25))</stp>
        <stp>Bar</stp>
        <stp/>
        <stp>Close</stp>
        <stp>5</stp>
        <stp>0</stp>
        <stp/>
        <stp/>
        <stp/>
        <stp>FALSE</stp>
        <stp>T</stp>
        <tr r="U62" s="6"/>
      </tp>
      <tp>
        <v>3</v>
        <stp/>
        <stp>StudyData</stp>
        <stp>(Vol(GCE?1)when  (LocalYear(GCE?1)=2015 AND LocalMonth(GCE?1)=2 AND LocalDay(GCE?1)=24 AND LocalHour(GCE?1)=15 AND LocalMinute(GCE?1)=25))</stp>
        <stp>Bar</stp>
        <stp/>
        <stp>Close</stp>
        <stp>5</stp>
        <stp>0</stp>
        <stp/>
        <stp/>
        <stp/>
        <stp>FALSE</stp>
        <stp>T</stp>
        <tr r="T98" s="6"/>
      </tp>
      <tp>
        <v>66</v>
        <stp/>
        <stp>StudyData</stp>
        <stp>(Vol(GCE?1)when  (LocalYear(GCE?1)=2015 AND LocalMonth(GCE?1)=2 AND LocalDay(GCE?1)=25 AND LocalHour(GCE?1)=14 AND LocalMinute(GCE?1)=25))</stp>
        <stp>Bar</stp>
        <stp/>
        <stp>Close</stp>
        <stp>5</stp>
        <stp>0</stp>
        <stp/>
        <stp/>
        <stp/>
        <stp>FALSE</stp>
        <stp>T</stp>
        <tr r="S86" s="6"/>
      </tp>
      <tp>
        <v>268</v>
        <stp/>
        <stp>StudyData</stp>
        <stp>(Vol(GCE?1)when  (LocalYear(GCE?1)=2015 AND LocalMonth(GCE?1)=2 AND LocalDay(GCE?1)=12 AND LocalHour(GCE?1)=13 AND LocalMinute(GCE?1)=25))</stp>
        <stp>Bar</stp>
        <stp/>
        <stp>Close</stp>
        <stp>5</stp>
        <stp>0</stp>
        <stp/>
        <stp/>
        <stp/>
        <stp>FALSE</stp>
        <stp>T</stp>
        <tr r="AB74" s="6"/>
      </tp>
      <tp>
        <v>1945</v>
        <stp/>
        <stp>StudyData</stp>
        <stp>(Vol(GCE?1)when  (LocalYear(GCE?1)=2015 AND LocalMonth(GCE?1)=2 AND LocalDay(GCE?1)=13 AND LocalHour(GCE?1)=12 AND LocalMinute(GCE?1)=25))</stp>
        <stp>Bar</stp>
        <stp/>
        <stp>Close</stp>
        <stp>5</stp>
        <stp>0</stp>
        <stp/>
        <stp/>
        <stp/>
        <stp>FALSE</stp>
        <stp>T</stp>
        <tr r="AA62" s="6"/>
      </tp>
      <tp>
        <v>266</v>
        <stp/>
        <stp>StudyData</stp>
        <stp>(Vol(GCE?1)when  (LocalYear(GCE?1)=2015 AND LocalMonth(GCE?1)=2 AND LocalDay(GCE?1)=20 AND LocalHour(GCE?1)=11 AND LocalMinute(GCE?1)=30))</stp>
        <stp>Bar</stp>
        <stp/>
        <stp>Close</stp>
        <stp>5</stp>
        <stp>0</stp>
        <stp/>
        <stp/>
        <stp/>
        <stp>FALSE</stp>
        <stp>T</stp>
        <tr r="V51" s="6"/>
      </tp>
      <tp>
        <v>716</v>
        <stp/>
        <stp>StudyData</stp>
        <stp>(Vol(GCE?1)when  (LocalYear(GCE?1)=2015 AND LocalMonth(GCE?1)=2 AND LocalDay(GCE?1)=23 AND LocalHour(GCE?1)=12 AND LocalMinute(GCE?1)=30))</stp>
        <stp>Bar</stp>
        <stp/>
        <stp>Close</stp>
        <stp>5</stp>
        <stp>0</stp>
        <stp/>
        <stp/>
        <stp/>
        <stp>FALSE</stp>
        <stp>T</stp>
        <tr r="U63" s="6"/>
      </tp>
      <tp>
        <v>71</v>
        <stp/>
        <stp>StudyData</stp>
        <stp>(Vol(GCE?1)when  (LocalYear(GCE?1)=2015 AND LocalMonth(GCE?1)=2 AND LocalDay(GCE?1)=25 AND LocalHour(GCE?1)=14 AND LocalMinute(GCE?1)=30))</stp>
        <stp>Bar</stp>
        <stp/>
        <stp>Close</stp>
        <stp>5</stp>
        <stp>0</stp>
        <stp/>
        <stp/>
        <stp/>
        <stp>FALSE</stp>
        <stp>T</stp>
        <tr r="S87" s="6"/>
      </tp>
      <tp>
        <v>199</v>
        <stp/>
        <stp>StudyData</stp>
        <stp>(Vol(GCE?1)when  (LocalYear(GCE?1)=2015 AND LocalMonth(GCE?1)=2 AND LocalDay(GCE?1)=12 AND LocalHour(GCE?1)=13 AND LocalMinute(GCE?1)=30))</stp>
        <stp>Bar</stp>
        <stp/>
        <stp>Close</stp>
        <stp>5</stp>
        <stp>0</stp>
        <stp/>
        <stp/>
        <stp/>
        <stp>FALSE</stp>
        <stp>T</stp>
        <tr r="AB75" s="6"/>
      </tp>
      <tp>
        <v>598</v>
        <stp/>
        <stp>StudyData</stp>
        <stp>(Vol(GCE?1)when  (LocalYear(GCE?1)=2015 AND LocalMonth(GCE?1)=2 AND LocalDay(GCE?1)=13 AND LocalHour(GCE?1)=12 AND LocalMinute(GCE?1)=30))</stp>
        <stp>Bar</stp>
        <stp/>
        <stp>Close</stp>
        <stp>5</stp>
        <stp>0</stp>
        <stp/>
        <stp/>
        <stp/>
        <stp>FALSE</stp>
        <stp>T</stp>
        <tr r="AA63" s="6"/>
      </tp>
      <tp>
        <v>1665</v>
        <stp/>
        <stp>StudyData</stp>
        <stp>(Vol(GCE?1)when  (LocalYear(GCE?1)=2015 AND LocalMonth(GCE?1)=2 AND LocalDay(GCE?1)=20 AND LocalHour(GCE?1)=11 AND LocalMinute(GCE?1)=35))</stp>
        <stp>Bar</stp>
        <stp/>
        <stp>Close</stp>
        <stp>5</stp>
        <stp>0</stp>
        <stp/>
        <stp/>
        <stp/>
        <stp>FALSE</stp>
        <stp>T</stp>
        <tr r="V52" s="6"/>
      </tp>
      <tp>
        <v>514</v>
        <stp/>
        <stp>StudyData</stp>
        <stp>(Vol(GCE?1)when  (LocalYear(GCE?1)=2015 AND LocalMonth(GCE?1)=2 AND LocalDay(GCE?1)=23 AND LocalHour(GCE?1)=12 AND LocalMinute(GCE?1)=35))</stp>
        <stp>Bar</stp>
        <stp/>
        <stp>Close</stp>
        <stp>5</stp>
        <stp>0</stp>
        <stp/>
        <stp/>
        <stp/>
        <stp>FALSE</stp>
        <stp>T</stp>
        <tr r="U64" s="6"/>
      </tp>
      <tp>
        <v>36</v>
        <stp/>
        <stp>StudyData</stp>
        <stp>(Vol(GCE?1)when  (LocalYear(GCE?1)=2015 AND LocalMonth(GCE?1)=2 AND LocalDay(GCE?1)=25 AND LocalHour(GCE?1)=14 AND LocalMinute(GCE?1)=35))</stp>
        <stp>Bar</stp>
        <stp/>
        <stp>Close</stp>
        <stp>5</stp>
        <stp>0</stp>
        <stp/>
        <stp/>
        <stp/>
        <stp>FALSE</stp>
        <stp>T</stp>
        <tr r="S88" s="6"/>
      </tp>
      <tp>
        <v>114</v>
        <stp/>
        <stp>StudyData</stp>
        <stp>(Vol(GCE?1)when  (LocalYear(GCE?1)=2015 AND LocalMonth(GCE?1)=2 AND LocalDay(GCE?1)=12 AND LocalHour(GCE?1)=13 AND LocalMinute(GCE?1)=35))</stp>
        <stp>Bar</stp>
        <stp/>
        <stp>Close</stp>
        <stp>5</stp>
        <stp>0</stp>
        <stp/>
        <stp/>
        <stp/>
        <stp>FALSE</stp>
        <stp>T</stp>
        <tr r="AB76" s="6"/>
      </tp>
      <tp>
        <v>358</v>
        <stp/>
        <stp>StudyData</stp>
        <stp>(Vol(GCE?1)when  (LocalYear(GCE?1)=2015 AND LocalMonth(GCE?1)=2 AND LocalDay(GCE?1)=13 AND LocalHour(GCE?1)=12 AND LocalMinute(GCE?1)=35))</stp>
        <stp>Bar</stp>
        <stp/>
        <stp>Close</stp>
        <stp>5</stp>
        <stp>0</stp>
        <stp/>
        <stp/>
        <stp/>
        <stp>FALSE</stp>
        <stp>T</stp>
        <tr r="AA64" s="6"/>
      </tp>
      <tp>
        <v>4619</v>
        <stp/>
        <stp>StudyData</stp>
        <stp>(Vol(TYA?1)when  (LocalYear(TYA?1)=2015 AND LocalMonth(TYA?1)=2 AND LocalDay(TYA?1)=18 AND LocalHour(TYA?1)=11 AND LocalMinute(TYA?1)=25))</stp>
        <stp>Bar</stp>
        <stp/>
        <stp>Close</stp>
        <stp>5</stp>
        <stp>0</stp>
        <stp/>
        <stp/>
        <stp/>
        <stp>FALSE</stp>
        <stp>T</stp>
        <tr r="X50" s="8"/>
      </tp>
      <tp>
        <v>12448</v>
        <stp/>
        <stp>StudyData</stp>
        <stp>(Vol(TYA?1)when  (LocalYear(TYA?1)=2015 AND LocalMonth(TYA?1)=2 AND LocalDay(TYA?1)=19 AND LocalHour(TYA?1)=10 AND LocalMinute(TYA?1)=25))</stp>
        <stp>Bar</stp>
        <stp/>
        <stp>Close</stp>
        <stp>5</stp>
        <stp>0</stp>
        <stp/>
        <stp/>
        <stp/>
        <stp>FALSE</stp>
        <stp>T</stp>
        <tr r="W38" s="8"/>
      </tp>
      <tp>
        <v>5669</v>
        <stp/>
        <stp>StudyData</stp>
        <stp>(Vol(TYA?1)when  (LocalYear(TYA?1)=2015 AND LocalMonth(TYA?1)=2 AND LocalDay(TYA?1)=18 AND LocalHour(TYA?1)=11 AND LocalMinute(TYA?1)=20))</stp>
        <stp>Bar</stp>
        <stp/>
        <stp>Close</stp>
        <stp>5</stp>
        <stp>0</stp>
        <stp/>
        <stp/>
        <stp/>
        <stp>FALSE</stp>
        <stp>T</stp>
        <tr r="X49" s="8"/>
      </tp>
      <tp>
        <v>6003</v>
        <stp/>
        <stp>StudyData</stp>
        <stp>(Vol(TYA?1)when  (LocalYear(TYA?1)=2015 AND LocalMonth(TYA?1)=2 AND LocalDay(TYA?1)=19 AND LocalHour(TYA?1)=10 AND LocalMinute(TYA?1)=20))</stp>
        <stp>Bar</stp>
        <stp/>
        <stp>Close</stp>
        <stp>5</stp>
        <stp>0</stp>
        <stp/>
        <stp/>
        <stp/>
        <stp>FALSE</stp>
        <stp>T</stp>
        <tr r="W37" s="8"/>
      </tp>
      <tp>
        <v>4660</v>
        <stp/>
        <stp>StudyData</stp>
        <stp>(Vol(TYA?1)when  (LocalYear(TYA?1)=2015 AND LocalMonth(TYA?1)=2 AND LocalDay(TYA?1)=18 AND LocalHour(TYA?1)=11 AND LocalMinute(TYA?1)=35))</stp>
        <stp>Bar</stp>
        <stp/>
        <stp>Close</stp>
        <stp>5</stp>
        <stp>0</stp>
        <stp/>
        <stp/>
        <stp/>
        <stp>FALSE</stp>
        <stp>T</stp>
        <tr r="X52" s="8"/>
      </tp>
      <tp>
        <v>4357</v>
        <stp/>
        <stp>StudyData</stp>
        <stp>(Vol(TYA?1)when  (LocalYear(TYA?1)=2015 AND LocalMonth(TYA?1)=2 AND LocalDay(TYA?1)=19 AND LocalHour(TYA?1)=10 AND LocalMinute(TYA?1)=35))</stp>
        <stp>Bar</stp>
        <stp/>
        <stp>Close</stp>
        <stp>5</stp>
        <stp>0</stp>
        <stp/>
        <stp/>
        <stp/>
        <stp>FALSE</stp>
        <stp>T</stp>
        <tr r="W40" s="8"/>
      </tp>
      <tp>
        <v>6634</v>
        <stp/>
        <stp>StudyData</stp>
        <stp>(Vol(TYA?1)when  (LocalYear(TYA?1)=2015 AND LocalMonth(TYA?1)=2 AND LocalDay(TYA?1)=18 AND LocalHour(TYA?1)=11 AND LocalMinute(TYA?1)=30))</stp>
        <stp>Bar</stp>
        <stp/>
        <stp>Close</stp>
        <stp>5</stp>
        <stp>0</stp>
        <stp/>
        <stp/>
        <stp/>
        <stp>FALSE</stp>
        <stp>T</stp>
        <tr r="X51" s="8"/>
      </tp>
      <tp>
        <v>5702</v>
        <stp/>
        <stp>StudyData</stp>
        <stp>(Vol(TYA?1)when  (LocalYear(TYA?1)=2015 AND LocalMonth(TYA?1)=2 AND LocalDay(TYA?1)=19 AND LocalHour(TYA?1)=10 AND LocalMinute(TYA?1)=30))</stp>
        <stp>Bar</stp>
        <stp/>
        <stp>Close</stp>
        <stp>5</stp>
        <stp>0</stp>
        <stp/>
        <stp/>
        <stp/>
        <stp>FALSE</stp>
        <stp>T</stp>
        <tr r="W39" s="8"/>
      </tp>
      <tp>
        <v>9455</v>
        <stp/>
        <stp>StudyData</stp>
        <stp>(Vol(TYA?1)when  (LocalYear(TYA?1)=2015 AND LocalMonth(TYA?1)=2 AND LocalDay(TYA?1)=18 AND LocalHour(TYA?1)=11 AND LocalMinute(TYA?1)=05))</stp>
        <stp>Bar</stp>
        <stp/>
        <stp>Close</stp>
        <stp>5</stp>
        <stp>0</stp>
        <stp/>
        <stp/>
        <stp/>
        <stp>FALSE</stp>
        <stp>T</stp>
        <tr r="X46" s="8"/>
      </tp>
      <tp>
        <v>7830</v>
        <stp/>
        <stp>StudyData</stp>
        <stp>(Vol(TYA?1)when  (LocalYear(TYA?1)=2015 AND LocalMonth(TYA?1)=2 AND LocalDay(TYA?1)=19 AND LocalHour(TYA?1)=10 AND LocalMinute(TYA?1)=05))</stp>
        <stp>Bar</stp>
        <stp/>
        <stp>Close</stp>
        <stp>5</stp>
        <stp>0</stp>
        <stp/>
        <stp/>
        <stp/>
        <stp>FALSE</stp>
        <stp>T</stp>
        <tr r="W34" s="8"/>
      </tp>
      <tp>
        <v>9234</v>
        <stp/>
        <stp>StudyData</stp>
        <stp>(Vol(TYA?1)when  (LocalYear(TYA?1)=2015 AND LocalMonth(TYA?1)=2 AND LocalDay(TYA?1)=18 AND LocalHour(TYA?1)=11 AND LocalMinute(TYA?1)=00))</stp>
        <stp>Bar</stp>
        <stp/>
        <stp>Close</stp>
        <stp>5</stp>
        <stp>0</stp>
        <stp/>
        <stp/>
        <stp/>
        <stp>FALSE</stp>
        <stp>T</stp>
        <tr r="X45" s="8"/>
      </tp>
      <tp>
        <v>8718</v>
        <stp/>
        <stp>StudyData</stp>
        <stp>(Vol(TYA?1)when  (LocalYear(TYA?1)=2015 AND LocalMonth(TYA?1)=2 AND LocalDay(TYA?1)=19 AND LocalHour(TYA?1)=10 AND LocalMinute(TYA?1)=00))</stp>
        <stp>Bar</stp>
        <stp/>
        <stp>Close</stp>
        <stp>5</stp>
        <stp>0</stp>
        <stp/>
        <stp/>
        <stp/>
        <stp>FALSE</stp>
        <stp>T</stp>
        <tr r="W33" s="8"/>
      </tp>
      <tp>
        <v>5373</v>
        <stp/>
        <stp>StudyData</stp>
        <stp>(Vol(TYA?1)when  (LocalYear(TYA?1)=2015 AND LocalMonth(TYA?1)=2 AND LocalDay(TYA?1)=18 AND LocalHour(TYA?1)=11 AND LocalMinute(TYA?1)=15))</stp>
        <stp>Bar</stp>
        <stp/>
        <stp>Close</stp>
        <stp>5</stp>
        <stp>0</stp>
        <stp/>
        <stp/>
        <stp/>
        <stp>FALSE</stp>
        <stp>T</stp>
        <tr r="X48" s="8"/>
      </tp>
      <tp>
        <v>8247</v>
        <stp/>
        <stp>StudyData</stp>
        <stp>(Vol(TYA?1)when  (LocalYear(TYA?1)=2015 AND LocalMonth(TYA?1)=2 AND LocalDay(TYA?1)=19 AND LocalHour(TYA?1)=10 AND LocalMinute(TYA?1)=15))</stp>
        <stp>Bar</stp>
        <stp/>
        <stp>Close</stp>
        <stp>5</stp>
        <stp>0</stp>
        <stp/>
        <stp/>
        <stp/>
        <stp>FALSE</stp>
        <stp>T</stp>
        <tr r="W36" s="8"/>
      </tp>
      <tp>
        <v>10184</v>
        <stp/>
        <stp>StudyData</stp>
        <stp>(Vol(TYA?1)when  (LocalYear(TYA?1)=2015 AND LocalMonth(TYA?1)=2 AND LocalDay(TYA?1)=18 AND LocalHour(TYA?1)=11 AND LocalMinute(TYA?1)=10))</stp>
        <stp>Bar</stp>
        <stp/>
        <stp>Close</stp>
        <stp>5</stp>
        <stp>0</stp>
        <stp/>
        <stp/>
        <stp/>
        <stp>FALSE</stp>
        <stp>T</stp>
        <tr r="X47" s="8"/>
      </tp>
      <tp>
        <v>8475</v>
        <stp/>
        <stp>StudyData</stp>
        <stp>(Vol(TYA?1)when  (LocalYear(TYA?1)=2015 AND LocalMonth(TYA?1)=2 AND LocalDay(TYA?1)=19 AND LocalHour(TYA?1)=10 AND LocalMinute(TYA?1)=10))</stp>
        <stp>Bar</stp>
        <stp/>
        <stp>Close</stp>
        <stp>5</stp>
        <stp>0</stp>
        <stp/>
        <stp/>
        <stp/>
        <stp>FALSE</stp>
        <stp>T</stp>
        <tr r="W35" s="8"/>
      </tp>
      <tp>
        <v>5954</v>
        <stp/>
        <stp>StudyData</stp>
        <stp>(Vol(TYA?1)when  (LocalYear(TYA?1)=2015 AND LocalMonth(TYA?1)=2 AND LocalDay(TYA?1)=18 AND LocalHour(TYA?1)=11 AND LocalMinute(TYA?1)=45))</stp>
        <stp>Bar</stp>
        <stp/>
        <stp>Close</stp>
        <stp>5</stp>
        <stp>0</stp>
        <stp/>
        <stp/>
        <stp/>
        <stp>FALSE</stp>
        <stp>T</stp>
        <tr r="X54" s="8"/>
      </tp>
      <tp>
        <v>5347</v>
        <stp/>
        <stp>StudyData</stp>
        <stp>(Vol(TYA?1)when  (LocalYear(TYA?1)=2015 AND LocalMonth(TYA?1)=2 AND LocalDay(TYA?1)=19 AND LocalHour(TYA?1)=10 AND LocalMinute(TYA?1)=45))</stp>
        <stp>Bar</stp>
        <stp/>
        <stp>Close</stp>
        <stp>5</stp>
        <stp>0</stp>
        <stp/>
        <stp/>
        <stp/>
        <stp>FALSE</stp>
        <stp>T</stp>
        <tr r="W42" s="8"/>
      </tp>
      <tp>
        <v>4630</v>
        <stp/>
        <stp>StudyData</stp>
        <stp>(Vol(TYA?1)when  (LocalYear(TYA?1)=2015 AND LocalMonth(TYA?1)=2 AND LocalDay(TYA?1)=18 AND LocalHour(TYA?1)=11 AND LocalMinute(TYA?1)=40))</stp>
        <stp>Bar</stp>
        <stp/>
        <stp>Close</stp>
        <stp>5</stp>
        <stp>0</stp>
        <stp/>
        <stp/>
        <stp/>
        <stp>FALSE</stp>
        <stp>T</stp>
        <tr r="X53" s="8"/>
      </tp>
      <tp>
        <v>6770</v>
        <stp/>
        <stp>StudyData</stp>
        <stp>(Vol(TYA?1)when  (LocalYear(TYA?1)=2015 AND LocalMonth(TYA?1)=2 AND LocalDay(TYA?1)=19 AND LocalHour(TYA?1)=10 AND LocalMinute(TYA?1)=40))</stp>
        <stp>Bar</stp>
        <stp/>
        <stp>Close</stp>
        <stp>5</stp>
        <stp>0</stp>
        <stp/>
        <stp/>
        <stp/>
        <stp>FALSE</stp>
        <stp>T</stp>
        <tr r="W41" s="8"/>
      </tp>
      <tp>
        <v>8582</v>
        <stp/>
        <stp>StudyData</stp>
        <stp>(Vol(TYA?1)when  (LocalYear(TYA?1)=2015 AND LocalMonth(TYA?1)=2 AND LocalDay(TYA?1)=18 AND LocalHour(TYA?1)=11 AND LocalMinute(TYA?1)=55))</stp>
        <stp>Bar</stp>
        <stp/>
        <stp>Close</stp>
        <stp>5</stp>
        <stp>0</stp>
        <stp/>
        <stp/>
        <stp/>
        <stp>FALSE</stp>
        <stp>T</stp>
        <tr r="X56" s="8"/>
      </tp>
      <tp>
        <v>2970</v>
        <stp/>
        <stp>StudyData</stp>
        <stp>(Vol(TYA?1)when  (LocalYear(TYA?1)=2015 AND LocalMonth(TYA?1)=2 AND LocalDay(TYA?1)=19 AND LocalHour(TYA?1)=10 AND LocalMinute(TYA?1)=55))</stp>
        <stp>Bar</stp>
        <stp/>
        <stp>Close</stp>
        <stp>5</stp>
        <stp>0</stp>
        <stp/>
        <stp/>
        <stp/>
        <stp>FALSE</stp>
        <stp>T</stp>
        <tr r="W44" s="8"/>
      </tp>
      <tp>
        <v>6248</v>
        <stp/>
        <stp>StudyData</stp>
        <stp>(Vol(TYA?1)when  (LocalYear(TYA?1)=2015 AND LocalMonth(TYA?1)=2 AND LocalDay(TYA?1)=18 AND LocalHour(TYA?1)=11 AND LocalMinute(TYA?1)=50))</stp>
        <stp>Bar</stp>
        <stp/>
        <stp>Close</stp>
        <stp>5</stp>
        <stp>0</stp>
        <stp/>
        <stp/>
        <stp/>
        <stp>FALSE</stp>
        <stp>T</stp>
        <tr r="X55" s="8"/>
      </tp>
      <tp>
        <v>3881</v>
        <stp/>
        <stp>StudyData</stp>
        <stp>(Vol(TYA?1)when  (LocalYear(TYA?1)=2015 AND LocalMonth(TYA?1)=2 AND LocalDay(TYA?1)=19 AND LocalHour(TYA?1)=10 AND LocalMinute(TYA?1)=50))</stp>
        <stp>Bar</stp>
        <stp/>
        <stp>Close</stp>
        <stp>5</stp>
        <stp>0</stp>
        <stp/>
        <stp/>
        <stp/>
        <stp>FALSE</stp>
        <stp>T</stp>
        <tr r="W43" s="8"/>
      </tp>
      <tp>
        <v>533</v>
        <stp/>
        <stp>StudyData</stp>
        <stp>(Vol(GCE?1)when  (LocalYear(GCE?1)=2015 AND LocalMonth(GCE?1)=2 AND LocalDay(GCE?1)=20 AND LocalHour(GCE?1)=10 AND LocalMinute(GCE?1)=40))</stp>
        <stp>Bar</stp>
        <stp/>
        <stp>Close</stp>
        <stp>5</stp>
        <stp>0</stp>
        <stp/>
        <stp/>
        <stp/>
        <stp>FALSE</stp>
        <stp>T</stp>
        <tr r="V41" s="6"/>
      </tp>
      <tp>
        <v>215</v>
        <stp/>
        <stp>StudyData</stp>
        <stp>(Vol(GCE?1)when  (LocalYear(GCE?1)=2015 AND LocalMonth(GCE?1)=2 AND LocalDay(GCE?1)=23 AND LocalHour(GCE?1)=13 AND LocalMinute(GCE?1)=40))</stp>
        <stp>Bar</stp>
        <stp/>
        <stp>Close</stp>
        <stp>5</stp>
        <stp>0</stp>
        <stp/>
        <stp/>
        <stp/>
        <stp>FALSE</stp>
        <stp>T</stp>
        <tr r="U77" s="6"/>
      </tp>
      <tp>
        <v>75</v>
        <stp/>
        <stp>StudyData</stp>
        <stp>(Vol(GCE?1)when  (LocalYear(GCE?1)=2015 AND LocalMonth(GCE?1)=2 AND LocalDay(GCE?1)=24 AND LocalHour(GCE?1)=14 AND LocalMinute(GCE?1)=40))</stp>
        <stp>Bar</stp>
        <stp/>
        <stp>Close</stp>
        <stp>5</stp>
        <stp>0</stp>
        <stp/>
        <stp/>
        <stp/>
        <stp>FALSE</stp>
        <stp>T</stp>
        <tr r="T89" s="6"/>
      </tp>
      <tp>
        <v>80</v>
        <stp/>
        <stp>StudyData</stp>
        <stp>(Vol(GCE?1)when  (LocalYear(GCE?1)=2015 AND LocalMonth(GCE?1)=2 AND LocalDay(GCE?1)=12 AND LocalHour(GCE?1)=12 AND LocalMinute(GCE?1)=40))</stp>
        <stp>Bar</stp>
        <stp/>
        <stp>Close</stp>
        <stp>5</stp>
        <stp>0</stp>
        <stp/>
        <stp/>
        <stp/>
        <stp>FALSE</stp>
        <stp>T</stp>
        <tr r="AB65" s="6"/>
      </tp>
      <tp>
        <v>51</v>
        <stp/>
        <stp>StudyData</stp>
        <stp>(Vol(GCE?1)when  (LocalYear(GCE?1)=2015 AND LocalMonth(GCE?1)=2 AND LocalDay(GCE?1)=13 AND LocalHour(GCE?1)=13 AND LocalMinute(GCE?1)=40))</stp>
        <stp>Bar</stp>
        <stp/>
        <stp>Close</stp>
        <stp>5</stp>
        <stp>0</stp>
        <stp/>
        <stp/>
        <stp/>
        <stp>FALSE</stp>
        <stp>T</stp>
        <tr r="AA77" s="6"/>
      </tp>
      <tp>
        <v>529</v>
        <stp/>
        <stp>StudyData</stp>
        <stp>(Vol(GCE?1)when  (LocalYear(GCE?1)=2015 AND LocalMonth(GCE?1)=2 AND LocalDay(GCE?1)=20 AND LocalHour(GCE?1)=10 AND LocalMinute(GCE?1)=45))</stp>
        <stp>Bar</stp>
        <stp/>
        <stp>Close</stp>
        <stp>5</stp>
        <stp>0</stp>
        <stp/>
        <stp/>
        <stp/>
        <stp>FALSE</stp>
        <stp>T</stp>
        <tr r="V42" s="6"/>
      </tp>
      <tp>
        <v>119</v>
        <stp/>
        <stp>StudyData</stp>
        <stp>(Vol(GCE?1)when  (LocalYear(GCE?1)=2015 AND LocalMonth(GCE?1)=2 AND LocalDay(GCE?1)=23 AND LocalHour(GCE?1)=13 AND LocalMinute(GCE?1)=45))</stp>
        <stp>Bar</stp>
        <stp/>
        <stp>Close</stp>
        <stp>5</stp>
        <stp>0</stp>
        <stp/>
        <stp/>
        <stp/>
        <stp>FALSE</stp>
        <stp>T</stp>
        <tr r="U78" s="6"/>
      </tp>
      <tp>
        <v>137</v>
        <stp/>
        <stp>StudyData</stp>
        <stp>(Vol(GCE?1)when  (LocalYear(GCE?1)=2015 AND LocalMonth(GCE?1)=2 AND LocalDay(GCE?1)=24 AND LocalHour(GCE?1)=14 AND LocalMinute(GCE?1)=45))</stp>
        <stp>Bar</stp>
        <stp/>
        <stp>Close</stp>
        <stp>5</stp>
        <stp>0</stp>
        <stp/>
        <stp/>
        <stp/>
        <stp>FALSE</stp>
        <stp>T</stp>
        <tr r="T90" s="6"/>
      </tp>
      <tp>
        <v>124</v>
        <stp/>
        <stp>StudyData</stp>
        <stp>(Vol(GCE?1)when  (LocalYear(GCE?1)=2015 AND LocalMonth(GCE?1)=2 AND LocalDay(GCE?1)=12 AND LocalHour(GCE?1)=12 AND LocalMinute(GCE?1)=45))</stp>
        <stp>Bar</stp>
        <stp/>
        <stp>Close</stp>
        <stp>5</stp>
        <stp>0</stp>
        <stp/>
        <stp/>
        <stp/>
        <stp>FALSE</stp>
        <stp>T</stp>
        <tr r="AB66" s="6"/>
      </tp>
      <tp>
        <v>132</v>
        <stp/>
        <stp>StudyData</stp>
        <stp>(Vol(GCE?1)when  (LocalYear(GCE?1)=2015 AND LocalMonth(GCE?1)=2 AND LocalDay(GCE?1)=13 AND LocalHour(GCE?1)=13 AND LocalMinute(GCE?1)=45))</stp>
        <stp>Bar</stp>
        <stp/>
        <stp>Close</stp>
        <stp>5</stp>
        <stp>0</stp>
        <stp/>
        <stp/>
        <stp/>
        <stp>FALSE</stp>
        <stp>T</stp>
        <tr r="AA78" s="6"/>
      </tp>
      <tp>
        <v>236</v>
        <stp/>
        <stp>StudyData</stp>
        <stp>(Vol(GCE?1)when  (LocalYear(GCE?1)=2015 AND LocalMonth(GCE?1)=2 AND LocalDay(GCE?1)=20 AND LocalHour(GCE?1)=10 AND LocalMinute(GCE?1)=50))</stp>
        <stp>Bar</stp>
        <stp/>
        <stp>Close</stp>
        <stp>5</stp>
        <stp>0</stp>
        <stp/>
        <stp/>
        <stp/>
        <stp>FALSE</stp>
        <stp>T</stp>
        <tr r="V43" s="6"/>
      </tp>
      <tp>
        <v>107</v>
        <stp/>
        <stp>StudyData</stp>
        <stp>(Vol(GCE?1)when  (LocalYear(GCE?1)=2015 AND LocalMonth(GCE?1)=2 AND LocalDay(GCE?1)=23 AND LocalHour(GCE?1)=13 AND LocalMinute(GCE?1)=50))</stp>
        <stp>Bar</stp>
        <stp/>
        <stp>Close</stp>
        <stp>5</stp>
        <stp>0</stp>
        <stp/>
        <stp/>
        <stp/>
        <stp>FALSE</stp>
        <stp>T</stp>
        <tr r="U79" s="6"/>
      </tp>
      <tp>
        <v>169</v>
        <stp/>
        <stp>StudyData</stp>
        <stp>(Vol(GCE?1)when  (LocalYear(GCE?1)=2015 AND LocalMonth(GCE?1)=2 AND LocalDay(GCE?1)=24 AND LocalHour(GCE?1)=14 AND LocalMinute(GCE?1)=50))</stp>
        <stp>Bar</stp>
        <stp/>
        <stp>Close</stp>
        <stp>5</stp>
        <stp>0</stp>
        <stp/>
        <stp/>
        <stp/>
        <stp>FALSE</stp>
        <stp>T</stp>
        <tr r="T91" s="6"/>
      </tp>
      <tp>
        <v>98</v>
        <stp/>
        <stp>StudyData</stp>
        <stp>(Vol(GCE?1)when  (LocalYear(GCE?1)=2015 AND LocalMonth(GCE?1)=2 AND LocalDay(GCE?1)=12 AND LocalHour(GCE?1)=12 AND LocalMinute(GCE?1)=50))</stp>
        <stp>Bar</stp>
        <stp/>
        <stp>Close</stp>
        <stp>5</stp>
        <stp>0</stp>
        <stp/>
        <stp/>
        <stp/>
        <stp>FALSE</stp>
        <stp>T</stp>
        <tr r="AB67" s="6"/>
      </tp>
      <tp>
        <v>277</v>
        <stp/>
        <stp>StudyData</stp>
        <stp>(Vol(GCE?1)when  (LocalYear(GCE?1)=2015 AND LocalMonth(GCE?1)=2 AND LocalDay(GCE?1)=13 AND LocalHour(GCE?1)=13 AND LocalMinute(GCE?1)=50))</stp>
        <stp>Bar</stp>
        <stp/>
        <stp>Close</stp>
        <stp>5</stp>
        <stp>0</stp>
        <stp/>
        <stp/>
        <stp/>
        <stp>FALSE</stp>
        <stp>T</stp>
        <tr r="AA79" s="6"/>
      </tp>
      <tp>
        <v>317</v>
        <stp/>
        <stp>StudyData</stp>
        <stp>(Vol(GCE?1)when  (LocalYear(GCE?1)=2015 AND LocalMonth(GCE?1)=2 AND LocalDay(GCE?1)=20 AND LocalHour(GCE?1)=10 AND LocalMinute(GCE?1)=55))</stp>
        <stp>Bar</stp>
        <stp/>
        <stp>Close</stp>
        <stp>5</stp>
        <stp>0</stp>
        <stp/>
        <stp/>
        <stp/>
        <stp>FALSE</stp>
        <stp>T</stp>
        <tr r="V44" s="6"/>
      </tp>
      <tp>
        <v>56</v>
        <stp/>
        <stp>StudyData</stp>
        <stp>(Vol(GCE?1)when  (LocalYear(GCE?1)=2015 AND LocalMonth(GCE?1)=2 AND LocalDay(GCE?1)=23 AND LocalHour(GCE?1)=13 AND LocalMinute(GCE?1)=55))</stp>
        <stp>Bar</stp>
        <stp/>
        <stp>Close</stp>
        <stp>5</stp>
        <stp>0</stp>
        <stp/>
        <stp/>
        <stp/>
        <stp>FALSE</stp>
        <stp>T</stp>
        <tr r="U80" s="6"/>
      </tp>
      <tp>
        <v>273</v>
        <stp/>
        <stp>StudyData</stp>
        <stp>(Vol(GCE?1)when  (LocalYear(GCE?1)=2015 AND LocalMonth(GCE?1)=2 AND LocalDay(GCE?1)=24 AND LocalHour(GCE?1)=14 AND LocalMinute(GCE?1)=55))</stp>
        <stp>Bar</stp>
        <stp/>
        <stp>Close</stp>
        <stp>5</stp>
        <stp>0</stp>
        <stp/>
        <stp/>
        <stp/>
        <stp>FALSE</stp>
        <stp>T</stp>
        <tr r="T92" s="6"/>
      </tp>
      <tp>
        <v>69</v>
        <stp/>
        <stp>StudyData</stp>
        <stp>(Vol(GCE?1)when  (LocalYear(GCE?1)=2015 AND LocalMonth(GCE?1)=2 AND LocalDay(GCE?1)=12 AND LocalHour(GCE?1)=12 AND LocalMinute(GCE?1)=55))</stp>
        <stp>Bar</stp>
        <stp/>
        <stp>Close</stp>
        <stp>5</stp>
        <stp>0</stp>
        <stp/>
        <stp/>
        <stp/>
        <stp>FALSE</stp>
        <stp>T</stp>
        <tr r="AB68" s="6"/>
      </tp>
      <tp>
        <v>236</v>
        <stp/>
        <stp>StudyData</stp>
        <stp>(Vol(GCE?1)when  (LocalYear(GCE?1)=2015 AND LocalMonth(GCE?1)=2 AND LocalDay(GCE?1)=13 AND LocalHour(GCE?1)=13 AND LocalMinute(GCE?1)=55))</stp>
        <stp>Bar</stp>
        <stp/>
        <stp>Close</stp>
        <stp>5</stp>
        <stp>0</stp>
        <stp/>
        <stp/>
        <stp/>
        <stp>FALSE</stp>
        <stp>T</stp>
        <tr r="AA80" s="6"/>
      </tp>
      <tp>
        <v>704</v>
        <stp/>
        <stp>StudyData</stp>
        <stp>(Vol(GCE?1)when  (LocalYear(GCE?1)=2015 AND LocalMonth(GCE?1)=2 AND LocalDay(GCE?1)=20 AND LocalHour(GCE?1)=10 AND LocalMinute(GCE?1)=00))</stp>
        <stp>Bar</stp>
        <stp/>
        <stp>Close</stp>
        <stp>5</stp>
        <stp>0</stp>
        <stp/>
        <stp/>
        <stp/>
        <stp>FALSE</stp>
        <stp>T</stp>
        <tr r="V33" s="6"/>
      </tp>
      <tp>
        <v>86</v>
        <stp/>
        <stp>StudyData</stp>
        <stp>(Vol(GCE?1)when  (LocalYear(GCE?1)=2015 AND LocalMonth(GCE?1)=2 AND LocalDay(GCE?1)=23 AND LocalHour(GCE?1)=13 AND LocalMinute(GCE?1)=00))</stp>
        <stp>Bar</stp>
        <stp/>
        <stp>Close</stp>
        <stp>5</stp>
        <stp>0</stp>
        <stp/>
        <stp/>
        <stp/>
        <stp>FALSE</stp>
        <stp>T</stp>
        <tr r="U69" s="6"/>
      </tp>
      <tp>
        <v>90</v>
        <stp/>
        <stp>StudyData</stp>
        <stp>(Vol(GCE?1)when  (LocalYear(GCE?1)=2015 AND LocalMonth(GCE?1)=2 AND LocalDay(GCE?1)=24 AND LocalHour(GCE?1)=14 AND LocalMinute(GCE?1)=00))</stp>
        <stp>Bar</stp>
        <stp/>
        <stp>Close</stp>
        <stp>5</stp>
        <stp>0</stp>
        <stp/>
        <stp/>
        <stp/>
        <stp>FALSE</stp>
        <stp>T</stp>
        <tr r="T81" s="6"/>
      </tp>
      <tp>
        <v>191</v>
        <stp/>
        <stp>StudyData</stp>
        <stp>(Vol(GCE?1)when  (LocalYear(GCE?1)=2015 AND LocalMonth(GCE?1)=2 AND LocalDay(GCE?1)=25 AND LocalHour(GCE?1)=15 AND LocalMinute(GCE?1)=00))</stp>
        <stp>Bar</stp>
        <stp/>
        <stp>Close</stp>
        <stp>5</stp>
        <stp>0</stp>
        <stp/>
        <stp/>
        <stp/>
        <stp>FALSE</stp>
        <stp>T</stp>
        <tr r="S93" s="6"/>
      </tp>
      <tp>
        <v>580</v>
        <stp/>
        <stp>StudyData</stp>
        <stp>(Vol(GCE?1)when  (LocalYear(GCE?1)=2015 AND LocalMonth(GCE?1)=2 AND LocalDay(GCE?1)=12 AND LocalHour(GCE?1)=12 AND LocalMinute(GCE?1)=00))</stp>
        <stp>Bar</stp>
        <stp/>
        <stp>Close</stp>
        <stp>5</stp>
        <stp>0</stp>
        <stp/>
        <stp/>
        <stp/>
        <stp>FALSE</stp>
        <stp>T</stp>
        <tr r="AB57" s="6"/>
      </tp>
      <tp>
        <v>98</v>
        <stp/>
        <stp>StudyData</stp>
        <stp>(Vol(GCE?1)when  (LocalYear(GCE?1)=2015 AND LocalMonth(GCE?1)=2 AND LocalDay(GCE?1)=13 AND LocalHour(GCE?1)=13 AND LocalMinute(GCE?1)=00))</stp>
        <stp>Bar</stp>
        <stp/>
        <stp>Close</stp>
        <stp>5</stp>
        <stp>0</stp>
        <stp/>
        <stp/>
        <stp/>
        <stp>FALSE</stp>
        <stp>T</stp>
        <tr r="AA69" s="6"/>
      </tp>
      <tp>
        <v>387</v>
        <stp/>
        <stp>StudyData</stp>
        <stp>(Vol(GCE?1)when  (LocalYear(GCE?1)=2015 AND LocalMonth(GCE?1)=2 AND LocalDay(GCE?1)=20 AND LocalHour(GCE?1)=10 AND LocalMinute(GCE?1)=05))</stp>
        <stp>Bar</stp>
        <stp/>
        <stp>Close</stp>
        <stp>5</stp>
        <stp>0</stp>
        <stp/>
        <stp/>
        <stp/>
        <stp>FALSE</stp>
        <stp>T</stp>
        <tr r="V34" s="6"/>
      </tp>
      <tp>
        <v>190</v>
        <stp/>
        <stp>StudyData</stp>
        <stp>(Vol(GCE?1)when  (LocalYear(GCE?1)=2015 AND LocalMonth(GCE?1)=2 AND LocalDay(GCE?1)=23 AND LocalHour(GCE?1)=13 AND LocalMinute(GCE?1)=05))</stp>
        <stp>Bar</stp>
        <stp/>
        <stp>Close</stp>
        <stp>5</stp>
        <stp>0</stp>
        <stp/>
        <stp/>
        <stp/>
        <stp>FALSE</stp>
        <stp>T</stp>
        <tr r="U70" s="6"/>
      </tp>
      <tp>
        <v>94</v>
        <stp/>
        <stp>StudyData</stp>
        <stp>(Vol(GCE?1)when  (LocalYear(GCE?1)=2015 AND LocalMonth(GCE?1)=2 AND LocalDay(GCE?1)=24 AND LocalHour(GCE?1)=14 AND LocalMinute(GCE?1)=05))</stp>
        <stp>Bar</stp>
        <stp/>
        <stp>Close</stp>
        <stp>5</stp>
        <stp>0</stp>
        <stp/>
        <stp/>
        <stp/>
        <stp>FALSE</stp>
        <stp>T</stp>
        <tr r="T82" s="6"/>
      </tp>
      <tp>
        <v>20</v>
        <stp/>
        <stp>StudyData</stp>
        <stp>(Vol(GCE?1)when  (LocalYear(GCE?1)=2015 AND LocalMonth(GCE?1)=2 AND LocalDay(GCE?1)=25 AND LocalHour(GCE?1)=15 AND LocalMinute(GCE?1)=05))</stp>
        <stp>Bar</stp>
        <stp/>
        <stp>Close</stp>
        <stp>5</stp>
        <stp>0</stp>
        <stp/>
        <stp/>
        <stp/>
        <stp>FALSE</stp>
        <stp>T</stp>
        <tr r="S94" s="6"/>
      </tp>
      <tp>
        <v>240</v>
        <stp/>
        <stp>StudyData</stp>
        <stp>(Vol(GCE?1)when  (LocalYear(GCE?1)=2015 AND LocalMonth(GCE?1)=2 AND LocalDay(GCE?1)=12 AND LocalHour(GCE?1)=12 AND LocalMinute(GCE?1)=05))</stp>
        <stp>Bar</stp>
        <stp/>
        <stp>Close</stp>
        <stp>5</stp>
        <stp>0</stp>
        <stp/>
        <stp/>
        <stp/>
        <stp>FALSE</stp>
        <stp>T</stp>
        <tr r="AB58" s="6"/>
      </tp>
      <tp>
        <v>50</v>
        <stp/>
        <stp>StudyData</stp>
        <stp>(Vol(GCE?1)when  (LocalYear(GCE?1)=2015 AND LocalMonth(GCE?1)=2 AND LocalDay(GCE?1)=13 AND LocalHour(GCE?1)=13 AND LocalMinute(GCE?1)=05))</stp>
        <stp>Bar</stp>
        <stp/>
        <stp>Close</stp>
        <stp>5</stp>
        <stp>0</stp>
        <stp/>
        <stp/>
        <stp/>
        <stp>FALSE</stp>
        <stp>T</stp>
        <tr r="AA70" s="6"/>
      </tp>
      <tp>
        <v>285</v>
        <stp/>
        <stp>StudyData</stp>
        <stp>(Vol(GCE?1)when  (LocalYear(GCE?1)=2015 AND LocalMonth(GCE?1)=2 AND LocalDay(GCE?1)=20 AND LocalHour(GCE?1)=10 AND LocalMinute(GCE?1)=10))</stp>
        <stp>Bar</stp>
        <stp/>
        <stp>Close</stp>
        <stp>5</stp>
        <stp>0</stp>
        <stp/>
        <stp/>
        <stp/>
        <stp>FALSE</stp>
        <stp>T</stp>
        <tr r="V35" s="6"/>
      </tp>
      <tp>
        <v>177</v>
        <stp/>
        <stp>StudyData</stp>
        <stp>(Vol(GCE?1)when  (LocalYear(GCE?1)=2015 AND LocalMonth(GCE?1)=2 AND LocalDay(GCE?1)=23 AND LocalHour(GCE?1)=13 AND LocalMinute(GCE?1)=10))</stp>
        <stp>Bar</stp>
        <stp/>
        <stp>Close</stp>
        <stp>5</stp>
        <stp>0</stp>
        <stp/>
        <stp/>
        <stp/>
        <stp>FALSE</stp>
        <stp>T</stp>
        <tr r="U71" s="6"/>
      </tp>
      <tp>
        <v>113</v>
        <stp/>
        <stp>StudyData</stp>
        <stp>(Vol(GCE?1)when  (LocalYear(GCE?1)=2015 AND LocalMonth(GCE?1)=2 AND LocalDay(GCE?1)=24 AND LocalHour(GCE?1)=14 AND LocalMinute(GCE?1)=10))</stp>
        <stp>Bar</stp>
        <stp/>
        <stp>Close</stp>
        <stp>5</stp>
        <stp>0</stp>
        <stp/>
        <stp/>
        <stp/>
        <stp>FALSE</stp>
        <stp>T</stp>
        <tr r="T83" s="6"/>
      </tp>
      <tp>
        <v>83</v>
        <stp/>
        <stp>StudyData</stp>
        <stp>(Vol(GCE?1)when  (LocalYear(GCE?1)=2015 AND LocalMonth(GCE?1)=2 AND LocalDay(GCE?1)=25 AND LocalHour(GCE?1)=15 AND LocalMinute(GCE?1)=10))</stp>
        <stp>Bar</stp>
        <stp/>
        <stp>Close</stp>
        <stp>5</stp>
        <stp>0</stp>
        <stp/>
        <stp/>
        <stp/>
        <stp>FALSE</stp>
        <stp>T</stp>
        <tr r="S95" s="6"/>
      </tp>
      <tp>
        <v>233</v>
        <stp/>
        <stp>StudyData</stp>
        <stp>(Vol(GCE?1)when  (LocalYear(GCE?1)=2015 AND LocalMonth(GCE?1)=2 AND LocalDay(GCE?1)=12 AND LocalHour(GCE?1)=12 AND LocalMinute(GCE?1)=10))</stp>
        <stp>Bar</stp>
        <stp/>
        <stp>Close</stp>
        <stp>5</stp>
        <stp>0</stp>
        <stp/>
        <stp/>
        <stp/>
        <stp>FALSE</stp>
        <stp>T</stp>
        <tr r="AB59" s="6"/>
      </tp>
      <tp>
        <v>77</v>
        <stp/>
        <stp>StudyData</stp>
        <stp>(Vol(GCE?1)when  (LocalYear(GCE?1)=2015 AND LocalMonth(GCE?1)=2 AND LocalDay(GCE?1)=13 AND LocalHour(GCE?1)=13 AND LocalMinute(GCE?1)=10))</stp>
        <stp>Bar</stp>
        <stp/>
        <stp>Close</stp>
        <stp>5</stp>
        <stp>0</stp>
        <stp/>
        <stp/>
        <stp/>
        <stp>FALSE</stp>
        <stp>T</stp>
        <tr r="AA71" s="6"/>
      </tp>
      <tp>
        <v>397</v>
        <stp/>
        <stp>StudyData</stp>
        <stp>(Vol(GCE?1)when  (LocalYear(GCE?1)=2015 AND LocalMonth(GCE?1)=2 AND LocalDay(GCE?1)=20 AND LocalHour(GCE?1)=10 AND LocalMinute(GCE?1)=15))</stp>
        <stp>Bar</stp>
        <stp/>
        <stp>Close</stp>
        <stp>5</stp>
        <stp>0</stp>
        <stp/>
        <stp/>
        <stp/>
        <stp>FALSE</stp>
        <stp>T</stp>
        <tr r="V36" s="6"/>
      </tp>
      <tp>
        <v>101</v>
        <stp/>
        <stp>StudyData</stp>
        <stp>(Vol(GCE?1)when  (LocalYear(GCE?1)=2015 AND LocalMonth(GCE?1)=2 AND LocalDay(GCE?1)=23 AND LocalHour(GCE?1)=13 AND LocalMinute(GCE?1)=15))</stp>
        <stp>Bar</stp>
        <stp/>
        <stp>Close</stp>
        <stp>5</stp>
        <stp>0</stp>
        <stp/>
        <stp/>
        <stp/>
        <stp>FALSE</stp>
        <stp>T</stp>
        <tr r="U72" s="6"/>
      </tp>
      <tp>
        <v>83</v>
        <stp/>
        <stp>StudyData</stp>
        <stp>(Vol(GCE?1)when  (LocalYear(GCE?1)=2015 AND LocalMonth(GCE?1)=2 AND LocalDay(GCE?1)=24 AND LocalHour(GCE?1)=14 AND LocalMinute(GCE?1)=15))</stp>
        <stp>Bar</stp>
        <stp/>
        <stp>Close</stp>
        <stp>5</stp>
        <stp>0</stp>
        <stp/>
        <stp/>
        <stp/>
        <stp>FALSE</stp>
        <stp>T</stp>
        <tr r="T84" s="6"/>
      </tp>
      <tp>
        <v>31</v>
        <stp/>
        <stp>StudyData</stp>
        <stp>(Vol(GCE?1)when  (LocalYear(GCE?1)=2015 AND LocalMonth(GCE?1)=2 AND LocalDay(GCE?1)=25 AND LocalHour(GCE?1)=15 AND LocalMinute(GCE?1)=15))</stp>
        <stp>Bar</stp>
        <stp/>
        <stp>Close</stp>
        <stp>5</stp>
        <stp>0</stp>
        <stp/>
        <stp/>
        <stp/>
        <stp>FALSE</stp>
        <stp>T</stp>
        <tr r="S96" s="6"/>
      </tp>
      <tp>
        <v>359</v>
        <stp/>
        <stp>StudyData</stp>
        <stp>(Vol(GCE?1)when  (LocalYear(GCE?1)=2015 AND LocalMonth(GCE?1)=2 AND LocalDay(GCE?1)=12 AND LocalHour(GCE?1)=12 AND LocalMinute(GCE?1)=15))</stp>
        <stp>Bar</stp>
        <stp/>
        <stp>Close</stp>
        <stp>5</stp>
        <stp>0</stp>
        <stp/>
        <stp/>
        <stp/>
        <stp>FALSE</stp>
        <stp>T</stp>
        <tr r="AB60" s="6"/>
      </tp>
      <tp>
        <v>73</v>
        <stp/>
        <stp>StudyData</stp>
        <stp>(Vol(GCE?1)when  (LocalYear(GCE?1)=2015 AND LocalMonth(GCE?1)=2 AND LocalDay(GCE?1)=13 AND LocalHour(GCE?1)=13 AND LocalMinute(GCE?1)=15))</stp>
        <stp>Bar</stp>
        <stp/>
        <stp>Close</stp>
        <stp>5</stp>
        <stp>0</stp>
        <stp/>
        <stp/>
        <stp/>
        <stp>FALSE</stp>
        <stp>T</stp>
        <tr r="AA72" s="6"/>
      </tp>
      <tp>
        <v>395</v>
        <stp/>
        <stp>StudyData</stp>
        <stp>(Vol(GCE?1)when  (LocalYear(GCE?1)=2015 AND LocalMonth(GCE?1)=2 AND LocalDay(GCE?1)=20 AND LocalHour(GCE?1)=10 AND LocalMinute(GCE?1)=20))</stp>
        <stp>Bar</stp>
        <stp/>
        <stp>Close</stp>
        <stp>5</stp>
        <stp>0</stp>
        <stp/>
        <stp/>
        <stp/>
        <stp>FALSE</stp>
        <stp>T</stp>
        <tr r="V37" s="6"/>
      </tp>
      <tp>
        <v>65</v>
        <stp/>
        <stp>StudyData</stp>
        <stp>(Vol(GCE?1)when  (LocalYear(GCE?1)=2015 AND LocalMonth(GCE?1)=2 AND LocalDay(GCE?1)=23 AND LocalHour(GCE?1)=13 AND LocalMinute(GCE?1)=20))</stp>
        <stp>Bar</stp>
        <stp/>
        <stp>Close</stp>
        <stp>5</stp>
        <stp>0</stp>
        <stp/>
        <stp/>
        <stp/>
        <stp>FALSE</stp>
        <stp>T</stp>
        <tr r="U73" s="6"/>
      </tp>
      <tp>
        <v>493</v>
        <stp/>
        <stp>StudyData</stp>
        <stp>(Vol(GCE?1)when  (LocalYear(GCE?1)=2015 AND LocalMonth(GCE?1)=2 AND LocalDay(GCE?1)=24 AND LocalHour(GCE?1)=14 AND LocalMinute(GCE?1)=20))</stp>
        <stp>Bar</stp>
        <stp/>
        <stp>Close</stp>
        <stp>5</stp>
        <stp>0</stp>
        <stp/>
        <stp/>
        <stp/>
        <stp>FALSE</stp>
        <stp>T</stp>
        <tr r="T85" s="6"/>
      </tp>
      <tp>
        <v>19</v>
        <stp/>
        <stp>StudyData</stp>
        <stp>(Vol(GCE?1)when  (LocalYear(GCE?1)=2015 AND LocalMonth(GCE?1)=2 AND LocalDay(GCE?1)=25 AND LocalHour(GCE?1)=15 AND LocalMinute(GCE?1)=20))</stp>
        <stp>Bar</stp>
        <stp/>
        <stp>Close</stp>
        <stp>5</stp>
        <stp>0</stp>
        <stp/>
        <stp/>
        <stp/>
        <stp>FALSE</stp>
        <stp>T</stp>
        <tr r="S97" s="6"/>
      </tp>
      <tp>
        <v>480</v>
        <stp/>
        <stp>StudyData</stp>
        <stp>(Vol(GCE?1)when  (LocalYear(GCE?1)=2015 AND LocalMonth(GCE?1)=2 AND LocalDay(GCE?1)=12 AND LocalHour(GCE?1)=12 AND LocalMinute(GCE?1)=20))</stp>
        <stp>Bar</stp>
        <stp/>
        <stp>Close</stp>
        <stp>5</stp>
        <stp>0</stp>
        <stp/>
        <stp/>
        <stp/>
        <stp>FALSE</stp>
        <stp>T</stp>
        <tr r="AB61" s="6"/>
      </tp>
      <tp>
        <v>78</v>
        <stp/>
        <stp>StudyData</stp>
        <stp>(Vol(GCE?1)when  (LocalYear(GCE?1)=2015 AND LocalMonth(GCE?1)=2 AND LocalDay(GCE?1)=13 AND LocalHour(GCE?1)=13 AND LocalMinute(GCE?1)=20))</stp>
        <stp>Bar</stp>
        <stp/>
        <stp>Close</stp>
        <stp>5</stp>
        <stp>0</stp>
        <stp/>
        <stp/>
        <stp/>
        <stp>FALSE</stp>
        <stp>T</stp>
        <tr r="AA73" s="6"/>
      </tp>
      <tp>
        <v>547</v>
        <stp/>
        <stp>StudyData</stp>
        <stp>(Vol(GCE?1)when  (LocalYear(GCE?1)=2015 AND LocalMonth(GCE?1)=2 AND LocalDay(GCE?1)=20 AND LocalHour(GCE?1)=10 AND LocalMinute(GCE?1)=25))</stp>
        <stp>Bar</stp>
        <stp/>
        <stp>Close</stp>
        <stp>5</stp>
        <stp>0</stp>
        <stp/>
        <stp/>
        <stp/>
        <stp>FALSE</stp>
        <stp>T</stp>
        <tr r="V38" s="6"/>
      </tp>
      <tp>
        <v>111</v>
        <stp/>
        <stp>StudyData</stp>
        <stp>(Vol(GCE?1)when  (LocalYear(GCE?1)=2015 AND LocalMonth(GCE?1)=2 AND LocalDay(GCE?1)=23 AND LocalHour(GCE?1)=13 AND LocalMinute(GCE?1)=25))</stp>
        <stp>Bar</stp>
        <stp/>
        <stp>Close</stp>
        <stp>5</stp>
        <stp>0</stp>
        <stp/>
        <stp/>
        <stp/>
        <stp>FALSE</stp>
        <stp>T</stp>
        <tr r="U74" s="6"/>
      </tp>
      <tp>
        <v>146</v>
        <stp/>
        <stp>StudyData</stp>
        <stp>(Vol(GCE?1)when  (LocalYear(GCE?1)=2015 AND LocalMonth(GCE?1)=2 AND LocalDay(GCE?1)=24 AND LocalHour(GCE?1)=14 AND LocalMinute(GCE?1)=25))</stp>
        <stp>Bar</stp>
        <stp/>
        <stp>Close</stp>
        <stp>5</stp>
        <stp>0</stp>
        <stp/>
        <stp/>
        <stp/>
        <stp>FALSE</stp>
        <stp>T</stp>
        <tr r="T86" s="6"/>
      </tp>
      <tp>
        <v>44</v>
        <stp/>
        <stp>StudyData</stp>
        <stp>(Vol(GCE?1)when  (LocalYear(GCE?1)=2015 AND LocalMonth(GCE?1)=2 AND LocalDay(GCE?1)=25 AND LocalHour(GCE?1)=15 AND LocalMinute(GCE?1)=25))</stp>
        <stp>Bar</stp>
        <stp/>
        <stp>Close</stp>
        <stp>5</stp>
        <stp>0</stp>
        <stp/>
        <stp/>
        <stp/>
        <stp>FALSE</stp>
        <stp>T</stp>
        <tr r="S98" s="6"/>
      </tp>
      <tp>
        <v>852</v>
        <stp/>
        <stp>StudyData</stp>
        <stp>(Vol(GCE?1)when  (LocalYear(GCE?1)=2015 AND LocalMonth(GCE?1)=2 AND LocalDay(GCE?1)=12 AND LocalHour(GCE?1)=12 AND LocalMinute(GCE?1)=25))</stp>
        <stp>Bar</stp>
        <stp/>
        <stp>Close</stp>
        <stp>5</stp>
        <stp>0</stp>
        <stp/>
        <stp/>
        <stp/>
        <stp>FALSE</stp>
        <stp>T</stp>
        <tr r="AB62" s="6"/>
      </tp>
      <tp>
        <v>120</v>
        <stp/>
        <stp>StudyData</stp>
        <stp>(Vol(GCE?1)when  (LocalYear(GCE?1)=2015 AND LocalMonth(GCE?1)=2 AND LocalDay(GCE?1)=13 AND LocalHour(GCE?1)=13 AND LocalMinute(GCE?1)=25))</stp>
        <stp>Bar</stp>
        <stp/>
        <stp>Close</stp>
        <stp>5</stp>
        <stp>0</stp>
        <stp/>
        <stp/>
        <stp/>
        <stp>FALSE</stp>
        <stp>T</stp>
        <tr r="AA74" s="6"/>
      </tp>
      <tp>
        <v>278</v>
        <stp/>
        <stp>StudyData</stp>
        <stp>(Vol(GCE?1)when  (LocalYear(GCE?1)=2015 AND LocalMonth(GCE?1)=2 AND LocalDay(GCE?1)=20 AND LocalHour(GCE?1)=10 AND LocalMinute(GCE?1)=30))</stp>
        <stp>Bar</stp>
        <stp/>
        <stp>Close</stp>
        <stp>5</stp>
        <stp>0</stp>
        <stp/>
        <stp/>
        <stp/>
        <stp>FALSE</stp>
        <stp>T</stp>
        <tr r="V39" s="6"/>
      </tp>
      <tp>
        <v>197</v>
        <stp/>
        <stp>StudyData</stp>
        <stp>(Vol(GCE?1)when  (LocalYear(GCE?1)=2015 AND LocalMonth(GCE?1)=2 AND LocalDay(GCE?1)=23 AND LocalHour(GCE?1)=13 AND LocalMinute(GCE?1)=30))</stp>
        <stp>Bar</stp>
        <stp/>
        <stp>Close</stp>
        <stp>5</stp>
        <stp>0</stp>
        <stp/>
        <stp/>
        <stp/>
        <stp>FALSE</stp>
        <stp>T</stp>
        <tr r="U75" s="6"/>
      </tp>
      <tp>
        <v>90</v>
        <stp/>
        <stp>StudyData</stp>
        <stp>(Vol(GCE?1)when  (LocalYear(GCE?1)=2015 AND LocalMonth(GCE?1)=2 AND LocalDay(GCE?1)=24 AND LocalHour(GCE?1)=14 AND LocalMinute(GCE?1)=30))</stp>
        <stp>Bar</stp>
        <stp/>
        <stp>Close</stp>
        <stp>5</stp>
        <stp>0</stp>
        <stp/>
        <stp/>
        <stp/>
        <stp>FALSE</stp>
        <stp>T</stp>
        <tr r="T87" s="6"/>
      </tp>
      <tp>
        <v>225</v>
        <stp/>
        <stp>StudyData</stp>
        <stp>(Vol(GCE?1)when  (LocalYear(GCE?1)=2015 AND LocalMonth(GCE?1)=2 AND LocalDay(GCE?1)=12 AND LocalHour(GCE?1)=12 AND LocalMinute(GCE?1)=30))</stp>
        <stp>Bar</stp>
        <stp/>
        <stp>Close</stp>
        <stp>5</stp>
        <stp>0</stp>
        <stp/>
        <stp/>
        <stp/>
        <stp>FALSE</stp>
        <stp>T</stp>
        <tr r="AB63" s="6"/>
      </tp>
      <tp>
        <v>107</v>
        <stp/>
        <stp>StudyData</stp>
        <stp>(Vol(GCE?1)when  (LocalYear(GCE?1)=2015 AND LocalMonth(GCE?1)=2 AND LocalDay(GCE?1)=13 AND LocalHour(GCE?1)=13 AND LocalMinute(GCE?1)=30))</stp>
        <stp>Bar</stp>
        <stp/>
        <stp>Close</stp>
        <stp>5</stp>
        <stp>0</stp>
        <stp/>
        <stp/>
        <stp/>
        <stp>FALSE</stp>
        <stp>T</stp>
        <tr r="AA75" s="6"/>
      </tp>
      <tp>
        <v>430</v>
        <stp/>
        <stp>StudyData</stp>
        <stp>(Vol(GCE?1)when  (LocalYear(GCE?1)=2015 AND LocalMonth(GCE?1)=2 AND LocalDay(GCE?1)=20 AND LocalHour(GCE?1)=10 AND LocalMinute(GCE?1)=35))</stp>
        <stp>Bar</stp>
        <stp/>
        <stp>Close</stp>
        <stp>5</stp>
        <stp>0</stp>
        <stp/>
        <stp/>
        <stp/>
        <stp>FALSE</stp>
        <stp>T</stp>
        <tr r="V40" s="6"/>
      </tp>
      <tp>
        <v>186</v>
        <stp/>
        <stp>StudyData</stp>
        <stp>(Vol(GCE?1)when  (LocalYear(GCE?1)=2015 AND LocalMonth(GCE?1)=2 AND LocalDay(GCE?1)=23 AND LocalHour(GCE?1)=13 AND LocalMinute(GCE?1)=35))</stp>
        <stp>Bar</stp>
        <stp/>
        <stp>Close</stp>
        <stp>5</stp>
        <stp>0</stp>
        <stp/>
        <stp/>
        <stp/>
        <stp>FALSE</stp>
        <stp>T</stp>
        <tr r="U76" s="6"/>
      </tp>
      <tp>
        <v>87</v>
        <stp/>
        <stp>StudyData</stp>
        <stp>(Vol(GCE?1)when  (LocalYear(GCE?1)=2015 AND LocalMonth(GCE?1)=2 AND LocalDay(GCE?1)=24 AND LocalHour(GCE?1)=14 AND LocalMinute(GCE?1)=35))</stp>
        <stp>Bar</stp>
        <stp/>
        <stp>Close</stp>
        <stp>5</stp>
        <stp>0</stp>
        <stp/>
        <stp/>
        <stp/>
        <stp>FALSE</stp>
        <stp>T</stp>
        <tr r="T88" s="6"/>
      </tp>
      <tp>
        <v>285</v>
        <stp/>
        <stp>StudyData</stp>
        <stp>(Vol(GCE?1)when  (LocalYear(GCE?1)=2015 AND LocalMonth(GCE?1)=2 AND LocalDay(GCE?1)=12 AND LocalHour(GCE?1)=12 AND LocalMinute(GCE?1)=35))</stp>
        <stp>Bar</stp>
        <stp/>
        <stp>Close</stp>
        <stp>5</stp>
        <stp>0</stp>
        <stp/>
        <stp/>
        <stp/>
        <stp>FALSE</stp>
        <stp>T</stp>
        <tr r="AB64" s="6"/>
      </tp>
      <tp>
        <v>107</v>
        <stp/>
        <stp>StudyData</stp>
        <stp>(Vol(GCE?1)when  (LocalYear(GCE?1)=2015 AND LocalMonth(GCE?1)=2 AND LocalDay(GCE?1)=13 AND LocalHour(GCE?1)=13 AND LocalMinute(GCE?1)=35))</stp>
        <stp>Bar</stp>
        <stp/>
        <stp>Close</stp>
        <stp>5</stp>
        <stp>0</stp>
        <stp/>
        <stp/>
        <stp/>
        <stp>FALSE</stp>
        <stp>T</stp>
        <tr r="AA76" s="6"/>
      </tp>
      <tp t="s">
        <v/>
        <stp/>
        <stp>StudyData</stp>
        <stp>SUBMINUTE(TYA,45,Regular)</stp>
        <stp>Bar</stp>
        <stp/>
        <stp>Low</stp>
        <stp/>
        <stp>0</stp>
        <stp>all</stp>
        <stp/>
        <stp/>
        <stp/>
        <stp>T</stp>
        <tr r="AV5" s="1"/>
      </tp>
      <tp>
        <v>2362</v>
        <stp/>
        <stp>StudyData</stp>
        <stp>(Vol(TYA?1)when  (LocalYear(TYA?1)=2015 AND LocalMonth(TYA?1)=2 AND LocalDay(TYA?1)=18 AND LocalHour(TYA?1)=12 AND LocalMinute(TYA?1)=25))</stp>
        <stp>Bar</stp>
        <stp/>
        <stp>Close</stp>
        <stp>5</stp>
        <stp>0</stp>
        <stp/>
        <stp/>
        <stp/>
        <stp>FALSE</stp>
        <stp>T</stp>
        <tr r="X62" s="8"/>
      </tp>
      <tp>
        <v>2098</v>
        <stp/>
        <stp>StudyData</stp>
        <stp>(Vol(TYA?1)when  (LocalYear(TYA?1)=2015 AND LocalMonth(TYA?1)=2 AND LocalDay(TYA?1)=19 AND LocalHour(TYA?1)=13 AND LocalMinute(TYA?1)=25))</stp>
        <stp>Bar</stp>
        <stp/>
        <stp>Close</stp>
        <stp>5</stp>
        <stp>0</stp>
        <stp/>
        <stp/>
        <stp/>
        <stp>FALSE</stp>
        <stp>T</stp>
        <tr r="W74" s="8"/>
      </tp>
      <tp>
        <v>5362</v>
        <stp/>
        <stp>StudyData</stp>
        <stp>(Vol(TYA?1)when  (LocalYear(TYA?1)=2015 AND LocalMonth(TYA?1)=2 AND LocalDay(TYA?1)=18 AND LocalHour(TYA?1)=12 AND LocalMinute(TYA?1)=20))</stp>
        <stp>Bar</stp>
        <stp/>
        <stp>Close</stp>
        <stp>5</stp>
        <stp>0</stp>
        <stp/>
        <stp/>
        <stp/>
        <stp>FALSE</stp>
        <stp>T</stp>
        <tr r="X61" s="8"/>
      </tp>
      <tp>
        <v>7000</v>
        <stp/>
        <stp>StudyData</stp>
        <stp>(Vol(TYA?1)when  (LocalYear(TYA?1)=2015 AND LocalMonth(TYA?1)=2 AND LocalDay(TYA?1)=19 AND LocalHour(TYA?1)=13 AND LocalMinute(TYA?1)=20))</stp>
        <stp>Bar</stp>
        <stp/>
        <stp>Close</stp>
        <stp>5</stp>
        <stp>0</stp>
        <stp/>
        <stp/>
        <stp/>
        <stp>FALSE</stp>
        <stp>T</stp>
        <tr r="W73" s="8"/>
      </tp>
      <tp>
        <v>2307</v>
        <stp/>
        <stp>StudyData</stp>
        <stp>(Vol(TYA?1)when  (LocalYear(TYA?1)=2015 AND LocalMonth(TYA?1)=2 AND LocalDay(TYA?1)=18 AND LocalHour(TYA?1)=12 AND LocalMinute(TYA?1)=35))</stp>
        <stp>Bar</stp>
        <stp/>
        <stp>Close</stp>
        <stp>5</stp>
        <stp>0</stp>
        <stp/>
        <stp/>
        <stp/>
        <stp>FALSE</stp>
        <stp>T</stp>
        <tr r="X64" s="8"/>
      </tp>
      <tp>
        <v>4433</v>
        <stp/>
        <stp>StudyData</stp>
        <stp>(Vol(TYA?1)when  (LocalYear(TYA?1)=2015 AND LocalMonth(TYA?1)=2 AND LocalDay(TYA?1)=19 AND LocalHour(TYA?1)=13 AND LocalMinute(TYA?1)=35))</stp>
        <stp>Bar</stp>
        <stp/>
        <stp>Close</stp>
        <stp>5</stp>
        <stp>0</stp>
        <stp/>
        <stp/>
        <stp/>
        <stp>FALSE</stp>
        <stp>T</stp>
        <tr r="W76" s="8"/>
      </tp>
      <tp>
        <v>5510</v>
        <stp/>
        <stp>StudyData</stp>
        <stp>(Vol(TYA?1)when  (LocalYear(TYA?1)=2015 AND LocalMonth(TYA?1)=2 AND LocalDay(TYA?1)=18 AND LocalHour(TYA?1)=12 AND LocalMinute(TYA?1)=30))</stp>
        <stp>Bar</stp>
        <stp/>
        <stp>Close</stp>
        <stp>5</stp>
        <stp>0</stp>
        <stp/>
        <stp/>
        <stp/>
        <stp>FALSE</stp>
        <stp>T</stp>
        <tr r="X63" s="8"/>
      </tp>
      <tp>
        <v>6897</v>
        <stp/>
        <stp>StudyData</stp>
        <stp>(Vol(TYA?1)when  (LocalYear(TYA?1)=2015 AND LocalMonth(TYA?1)=2 AND LocalDay(TYA?1)=19 AND LocalHour(TYA?1)=13 AND LocalMinute(TYA?1)=30))</stp>
        <stp>Bar</stp>
        <stp/>
        <stp>Close</stp>
        <stp>5</stp>
        <stp>0</stp>
        <stp/>
        <stp/>
        <stp/>
        <stp>FALSE</stp>
        <stp>T</stp>
        <tr r="W75" s="8"/>
      </tp>
      <tp>
        <v>3338</v>
        <stp/>
        <stp>StudyData</stp>
        <stp>(Vol(TYA?1)when  (LocalYear(TYA?1)=2015 AND LocalMonth(TYA?1)=2 AND LocalDay(TYA?1)=18 AND LocalHour(TYA?1)=12 AND LocalMinute(TYA?1)=05))</stp>
        <stp>Bar</stp>
        <stp/>
        <stp>Close</stp>
        <stp>5</stp>
        <stp>0</stp>
        <stp/>
        <stp/>
        <stp/>
        <stp>FALSE</stp>
        <stp>T</stp>
        <tr r="X58" s="8"/>
      </tp>
      <tp>
        <v>4391</v>
        <stp/>
        <stp>StudyData</stp>
        <stp>(Vol(TYA?1)when  (LocalYear(TYA?1)=2015 AND LocalMonth(TYA?1)=2 AND LocalDay(TYA?1)=19 AND LocalHour(TYA?1)=13 AND LocalMinute(TYA?1)=05))</stp>
        <stp>Bar</stp>
        <stp/>
        <stp>Close</stp>
        <stp>5</stp>
        <stp>0</stp>
        <stp/>
        <stp/>
        <stp/>
        <stp>FALSE</stp>
        <stp>T</stp>
        <tr r="W70" s="8"/>
      </tp>
      <tp>
        <v>6299</v>
        <stp/>
        <stp>StudyData</stp>
        <stp>(Vol(TYA?1)when  (LocalYear(TYA?1)=2015 AND LocalMonth(TYA?1)=2 AND LocalDay(TYA?1)=18 AND LocalHour(TYA?1)=12 AND LocalMinute(TYA?1)=00))</stp>
        <stp>Bar</stp>
        <stp/>
        <stp>Close</stp>
        <stp>5</stp>
        <stp>0</stp>
        <stp/>
        <stp/>
        <stp/>
        <stp>FALSE</stp>
        <stp>T</stp>
        <tr r="X57" s="8"/>
      </tp>
      <tp>
        <v>3172</v>
        <stp/>
        <stp>StudyData</stp>
        <stp>(Vol(TYA?1)when  (LocalYear(TYA?1)=2015 AND LocalMonth(TYA?1)=2 AND LocalDay(TYA?1)=19 AND LocalHour(TYA?1)=13 AND LocalMinute(TYA?1)=00))</stp>
        <stp>Bar</stp>
        <stp/>
        <stp>Close</stp>
        <stp>5</stp>
        <stp>0</stp>
        <stp/>
        <stp/>
        <stp/>
        <stp>FALSE</stp>
        <stp>T</stp>
        <tr r="W69" s="8"/>
      </tp>
      <tp>
        <v>2996</v>
        <stp/>
        <stp>StudyData</stp>
        <stp>(Vol(TYA?1)when  (LocalYear(TYA?1)=2015 AND LocalMonth(TYA?1)=2 AND LocalDay(TYA?1)=18 AND LocalHour(TYA?1)=12 AND LocalMinute(TYA?1)=15))</stp>
        <stp>Bar</stp>
        <stp/>
        <stp>Close</stp>
        <stp>5</stp>
        <stp>0</stp>
        <stp/>
        <stp/>
        <stp/>
        <stp>FALSE</stp>
        <stp>T</stp>
        <tr r="X60" s="8"/>
      </tp>
      <tp>
        <v>2944</v>
        <stp/>
        <stp>StudyData</stp>
        <stp>(Vol(TYA?1)when  (LocalYear(TYA?1)=2015 AND LocalMonth(TYA?1)=2 AND LocalDay(TYA?1)=19 AND LocalHour(TYA?1)=13 AND LocalMinute(TYA?1)=15))</stp>
        <stp>Bar</stp>
        <stp/>
        <stp>Close</stp>
        <stp>5</stp>
        <stp>0</stp>
        <stp/>
        <stp/>
        <stp/>
        <stp>FALSE</stp>
        <stp>T</stp>
        <tr r="W72" s="8"/>
      </tp>
      <tp>
        <v>5093</v>
        <stp/>
        <stp>StudyData</stp>
        <stp>(Vol(TYA?1)when  (LocalYear(TYA?1)=2015 AND LocalMonth(TYA?1)=2 AND LocalDay(TYA?1)=18 AND LocalHour(TYA?1)=12 AND LocalMinute(TYA?1)=10))</stp>
        <stp>Bar</stp>
        <stp/>
        <stp>Close</stp>
        <stp>5</stp>
        <stp>0</stp>
        <stp/>
        <stp/>
        <stp/>
        <stp>FALSE</stp>
        <stp>T</stp>
        <tr r="X59" s="8"/>
      </tp>
      <tp>
        <v>5269</v>
        <stp/>
        <stp>StudyData</stp>
        <stp>(Vol(TYA?1)when  (LocalYear(TYA?1)=2015 AND LocalMonth(TYA?1)=2 AND LocalDay(TYA?1)=19 AND LocalHour(TYA?1)=13 AND LocalMinute(TYA?1)=10))</stp>
        <stp>Bar</stp>
        <stp/>
        <stp>Close</stp>
        <stp>5</stp>
        <stp>0</stp>
        <stp/>
        <stp/>
        <stp/>
        <stp>FALSE</stp>
        <stp>T</stp>
        <tr r="W71" s="8"/>
      </tp>
      <tp>
        <v>14273</v>
        <stp/>
        <stp>StudyData</stp>
        <stp>(Vol(TYA?1)when  (LocalYear(TYA?1)=2015 AND LocalMonth(TYA?1)=2 AND LocalDay(TYA?1)=18 AND LocalHour(TYA?1)=12 AND LocalMinute(TYA?1)=45))</stp>
        <stp>Bar</stp>
        <stp/>
        <stp>Close</stp>
        <stp>5</stp>
        <stp>0</stp>
        <stp/>
        <stp/>
        <stp/>
        <stp>FALSE</stp>
        <stp>T</stp>
        <tr r="X66" s="8"/>
      </tp>
      <tp>
        <v>4728</v>
        <stp/>
        <stp>StudyData</stp>
        <stp>(Vol(TYA?1)when  (LocalYear(TYA?1)=2015 AND LocalMonth(TYA?1)=2 AND LocalDay(TYA?1)=19 AND LocalHour(TYA?1)=13 AND LocalMinute(TYA?1)=45))</stp>
        <stp>Bar</stp>
        <stp/>
        <stp>Close</stp>
        <stp>5</stp>
        <stp>0</stp>
        <stp/>
        <stp/>
        <stp/>
        <stp>FALSE</stp>
        <stp>T</stp>
        <tr r="W78" s="8"/>
      </tp>
      <tp>
        <v>6734</v>
        <stp/>
        <stp>StudyData</stp>
        <stp>(Vol(TYA?1)when  (LocalYear(TYA?1)=2015 AND LocalMonth(TYA?1)=2 AND LocalDay(TYA?1)=18 AND LocalHour(TYA?1)=12 AND LocalMinute(TYA?1)=40))</stp>
        <stp>Bar</stp>
        <stp/>
        <stp>Close</stp>
        <stp>5</stp>
        <stp>0</stp>
        <stp/>
        <stp/>
        <stp/>
        <stp>FALSE</stp>
        <stp>T</stp>
        <tr r="X65" s="8"/>
      </tp>
      <tp>
        <v>7203</v>
        <stp/>
        <stp>StudyData</stp>
        <stp>(Vol(TYA?1)when  (LocalYear(TYA?1)=2015 AND LocalMonth(TYA?1)=2 AND LocalDay(TYA?1)=19 AND LocalHour(TYA?1)=13 AND LocalMinute(TYA?1)=40))</stp>
        <stp>Bar</stp>
        <stp/>
        <stp>Close</stp>
        <stp>5</stp>
        <stp>0</stp>
        <stp/>
        <stp/>
        <stp/>
        <stp>FALSE</stp>
        <stp>T</stp>
        <tr r="W77" s="8"/>
      </tp>
      <tp>
        <v>7307</v>
        <stp/>
        <stp>StudyData</stp>
        <stp>(Vol(TYA?1)when  (LocalYear(TYA?1)=2015 AND LocalMonth(TYA?1)=2 AND LocalDay(TYA?1)=18 AND LocalHour(TYA?1)=12 AND LocalMinute(TYA?1)=55))</stp>
        <stp>Bar</stp>
        <stp/>
        <stp>Close</stp>
        <stp>5</stp>
        <stp>0</stp>
        <stp/>
        <stp/>
        <stp/>
        <stp>FALSE</stp>
        <stp>T</stp>
        <tr r="X68" s="8"/>
      </tp>
      <tp>
        <v>6721</v>
        <stp/>
        <stp>StudyData</stp>
        <stp>(Vol(TYA?1)when  (LocalYear(TYA?1)=2015 AND LocalMonth(TYA?1)=2 AND LocalDay(TYA?1)=19 AND LocalHour(TYA?1)=13 AND LocalMinute(TYA?1)=55))</stp>
        <stp>Bar</stp>
        <stp/>
        <stp>Close</stp>
        <stp>5</stp>
        <stp>0</stp>
        <stp/>
        <stp/>
        <stp/>
        <stp>FALSE</stp>
        <stp>T</stp>
        <tr r="W80" s="8"/>
      </tp>
      <tp>
        <v>12566</v>
        <stp/>
        <stp>StudyData</stp>
        <stp>(Vol(TYA?1)when  (LocalYear(TYA?1)=2015 AND LocalMonth(TYA?1)=2 AND LocalDay(TYA?1)=18 AND LocalHour(TYA?1)=12 AND LocalMinute(TYA?1)=50))</stp>
        <stp>Bar</stp>
        <stp/>
        <stp>Close</stp>
        <stp>5</stp>
        <stp>0</stp>
        <stp/>
        <stp/>
        <stp/>
        <stp>FALSE</stp>
        <stp>T</stp>
        <tr r="X67" s="8"/>
      </tp>
      <tp>
        <v>4702</v>
        <stp/>
        <stp>StudyData</stp>
        <stp>(Vol(TYA?1)when  (LocalYear(TYA?1)=2015 AND LocalMonth(TYA?1)=2 AND LocalDay(TYA?1)=19 AND LocalHour(TYA?1)=13 AND LocalMinute(TYA?1)=50))</stp>
        <stp>Bar</stp>
        <stp/>
        <stp>Close</stp>
        <stp>5</stp>
        <stp>0</stp>
        <stp/>
        <stp/>
        <stp/>
        <stp>FALSE</stp>
        <stp>T</stp>
        <tr r="W79" s="8"/>
      </tp>
      <tp>
        <v>298</v>
        <stp/>
        <stp>StudyData</stp>
        <stp>(Vol(GCE?1)when  (LocalYear(GCE?1)=2015 AND LocalMonth(GCE?1)=2 AND LocalDay(GCE?1)=20 AND LocalHour(GCE?1)=13 AND LocalMinute(GCE?1)=40))</stp>
        <stp>Bar</stp>
        <stp/>
        <stp>Close</stp>
        <stp>5</stp>
        <stp>0</stp>
        <stp/>
        <stp/>
        <stp/>
        <stp>FALSE</stp>
        <stp>T</stp>
        <tr r="V77" s="6"/>
      </tp>
      <tp>
        <v>392</v>
        <stp/>
        <stp>StudyData</stp>
        <stp>(Vol(GCE?1)when  (LocalYear(GCE?1)=2015 AND LocalMonth(GCE?1)=2 AND LocalDay(GCE?1)=23 AND LocalHour(GCE?1)=10 AND LocalMinute(GCE?1)=40))</stp>
        <stp>Bar</stp>
        <stp/>
        <stp>Close</stp>
        <stp>5</stp>
        <stp>0</stp>
        <stp/>
        <stp/>
        <stp/>
        <stp>FALSE</stp>
        <stp>T</stp>
        <tr r="U41" s="6"/>
      </tp>
      <tp>
        <v>441</v>
        <stp/>
        <stp>StudyData</stp>
        <stp>(Vol(GCE?1)when  (LocalYear(GCE?1)=2015 AND LocalMonth(GCE?1)=2 AND LocalDay(GCE?1)=12 AND LocalHour(GCE?1)=11 AND LocalMinute(GCE?1)=40))</stp>
        <stp>Bar</stp>
        <stp/>
        <stp>Close</stp>
        <stp>5</stp>
        <stp>0</stp>
        <stp/>
        <stp/>
        <stp/>
        <stp>FALSE</stp>
        <stp>T</stp>
        <tr r="AB53" s="6"/>
      </tp>
      <tp>
        <v>277</v>
        <stp/>
        <stp>StudyData</stp>
        <stp>(Vol(GCE?1)when  (LocalYear(GCE?1)=2015 AND LocalMonth(GCE?1)=2 AND LocalDay(GCE?1)=13 AND LocalHour(GCE?1)=10 AND LocalMinute(GCE?1)=40))</stp>
        <stp>Bar</stp>
        <stp/>
        <stp>Close</stp>
        <stp>5</stp>
        <stp>0</stp>
        <stp/>
        <stp/>
        <stp/>
        <stp>FALSE</stp>
        <stp>T</stp>
        <tr r="AA41" s="6"/>
      </tp>
      <tp>
        <v>226</v>
        <stp/>
        <stp>StudyData</stp>
        <stp>(Vol(GCE?1)when  (LocalYear(GCE?1)=2015 AND LocalMonth(GCE?1)=2 AND LocalDay(GCE?1)=17 AND LocalHour(GCE?1)=14 AND LocalMinute(GCE?1)=40))</stp>
        <stp>Bar</stp>
        <stp/>
        <stp>Close</stp>
        <stp>5</stp>
        <stp>0</stp>
        <stp/>
        <stp/>
        <stp/>
        <stp>FALSE</stp>
        <stp>T</stp>
        <tr r="Y89" s="6"/>
      </tp>
      <tp>
        <v>248</v>
        <stp/>
        <stp>StudyData</stp>
        <stp>(Vol(GCE?1)when  (LocalYear(GCE?1)=2015 AND LocalMonth(GCE?1)=2 AND LocalDay(GCE?1)=20 AND LocalHour(GCE?1)=13 AND LocalMinute(GCE?1)=45))</stp>
        <stp>Bar</stp>
        <stp/>
        <stp>Close</stp>
        <stp>5</stp>
        <stp>0</stp>
        <stp/>
        <stp/>
        <stp/>
        <stp>FALSE</stp>
        <stp>T</stp>
        <tr r="V78" s="6"/>
      </tp>
      <tp>
        <v>249</v>
        <stp/>
        <stp>StudyData</stp>
        <stp>(Vol(GCE?1)when  (LocalYear(GCE?1)=2015 AND LocalMonth(GCE?1)=2 AND LocalDay(GCE?1)=23 AND LocalHour(GCE?1)=10 AND LocalMinute(GCE?1)=45))</stp>
        <stp>Bar</stp>
        <stp/>
        <stp>Close</stp>
        <stp>5</stp>
        <stp>0</stp>
        <stp/>
        <stp/>
        <stp/>
        <stp>FALSE</stp>
        <stp>T</stp>
        <tr r="U42" s="6"/>
      </tp>
      <tp>
        <v>484</v>
        <stp/>
        <stp>StudyData</stp>
        <stp>(Vol(GCE?1)when  (LocalYear(GCE?1)=2015 AND LocalMonth(GCE?1)=2 AND LocalDay(GCE?1)=12 AND LocalHour(GCE?1)=11 AND LocalMinute(GCE?1)=45))</stp>
        <stp>Bar</stp>
        <stp/>
        <stp>Close</stp>
        <stp>5</stp>
        <stp>0</stp>
        <stp/>
        <stp/>
        <stp/>
        <stp>FALSE</stp>
        <stp>T</stp>
        <tr r="AB54" s="6"/>
      </tp>
      <tp>
        <v>620</v>
        <stp/>
        <stp>StudyData</stp>
        <stp>(Vol(GCE?1)when  (LocalYear(GCE?1)=2015 AND LocalMonth(GCE?1)=2 AND LocalDay(GCE?1)=13 AND LocalHour(GCE?1)=10 AND LocalMinute(GCE?1)=45))</stp>
        <stp>Bar</stp>
        <stp/>
        <stp>Close</stp>
        <stp>5</stp>
        <stp>0</stp>
        <stp/>
        <stp/>
        <stp/>
        <stp>FALSE</stp>
        <stp>T</stp>
        <tr r="AA42" s="6"/>
      </tp>
      <tp>
        <v>200</v>
        <stp/>
        <stp>StudyData</stp>
        <stp>(Vol(GCE?1)when  (LocalYear(GCE?1)=2015 AND LocalMonth(GCE?1)=2 AND LocalDay(GCE?1)=17 AND LocalHour(GCE?1)=14 AND LocalMinute(GCE?1)=45))</stp>
        <stp>Bar</stp>
        <stp/>
        <stp>Close</stp>
        <stp>5</stp>
        <stp>0</stp>
        <stp/>
        <stp/>
        <stp/>
        <stp>FALSE</stp>
        <stp>T</stp>
        <tr r="Y90" s="6"/>
      </tp>
      <tp>
        <v>322</v>
        <stp/>
        <stp>StudyData</stp>
        <stp>(Vol(GCE?1)when  (LocalYear(GCE?1)=2015 AND LocalMonth(GCE?1)=2 AND LocalDay(GCE?1)=20 AND LocalHour(GCE?1)=13 AND LocalMinute(GCE?1)=50))</stp>
        <stp>Bar</stp>
        <stp/>
        <stp>Close</stp>
        <stp>5</stp>
        <stp>0</stp>
        <stp/>
        <stp/>
        <stp/>
        <stp>FALSE</stp>
        <stp>T</stp>
        <tr r="V79" s="6"/>
      </tp>
      <tp>
        <v>275</v>
        <stp/>
        <stp>StudyData</stp>
        <stp>(Vol(GCE?1)when  (LocalYear(GCE?1)=2015 AND LocalMonth(GCE?1)=2 AND LocalDay(GCE?1)=23 AND LocalHour(GCE?1)=10 AND LocalMinute(GCE?1)=50))</stp>
        <stp>Bar</stp>
        <stp/>
        <stp>Close</stp>
        <stp>5</stp>
        <stp>0</stp>
        <stp/>
        <stp/>
        <stp/>
        <stp>FALSE</stp>
        <stp>T</stp>
        <tr r="U43" s="6"/>
      </tp>
      <tp>
        <v>575</v>
        <stp/>
        <stp>StudyData</stp>
        <stp>(Vol(GCE?1)when  (LocalYear(GCE?1)=2015 AND LocalMonth(GCE?1)=2 AND LocalDay(GCE?1)=12 AND LocalHour(GCE?1)=11 AND LocalMinute(GCE?1)=50))</stp>
        <stp>Bar</stp>
        <stp/>
        <stp>Close</stp>
        <stp>5</stp>
        <stp>0</stp>
        <stp/>
        <stp/>
        <stp/>
        <stp>FALSE</stp>
        <stp>T</stp>
        <tr r="AB55" s="6"/>
      </tp>
      <tp>
        <v>256</v>
        <stp/>
        <stp>StudyData</stp>
        <stp>(Vol(GCE?1)when  (LocalYear(GCE?1)=2015 AND LocalMonth(GCE?1)=2 AND LocalDay(GCE?1)=13 AND LocalHour(GCE?1)=10 AND LocalMinute(GCE?1)=50))</stp>
        <stp>Bar</stp>
        <stp/>
        <stp>Close</stp>
        <stp>5</stp>
        <stp>0</stp>
        <stp/>
        <stp/>
        <stp/>
        <stp>FALSE</stp>
        <stp>T</stp>
        <tr r="AA43" s="6"/>
      </tp>
      <tp>
        <v>161</v>
        <stp/>
        <stp>StudyData</stp>
        <stp>(Vol(GCE?1)when  (LocalYear(GCE?1)=2015 AND LocalMonth(GCE?1)=2 AND LocalDay(GCE?1)=17 AND LocalHour(GCE?1)=14 AND LocalMinute(GCE?1)=50))</stp>
        <stp>Bar</stp>
        <stp/>
        <stp>Close</stp>
        <stp>5</stp>
        <stp>0</stp>
        <stp/>
        <stp/>
        <stp/>
        <stp>FALSE</stp>
        <stp>T</stp>
        <tr r="Y91" s="6"/>
      </tp>
      <tp>
        <v>244</v>
        <stp/>
        <stp>StudyData</stp>
        <stp>(Vol(GCE?1)when  (LocalYear(GCE?1)=2015 AND LocalMonth(GCE?1)=2 AND LocalDay(GCE?1)=20 AND LocalHour(GCE?1)=13 AND LocalMinute(GCE?1)=55))</stp>
        <stp>Bar</stp>
        <stp/>
        <stp>Close</stp>
        <stp>5</stp>
        <stp>0</stp>
        <stp/>
        <stp/>
        <stp/>
        <stp>FALSE</stp>
        <stp>T</stp>
        <tr r="V80" s="6"/>
      </tp>
      <tp>
        <v>286</v>
        <stp/>
        <stp>StudyData</stp>
        <stp>(Vol(GCE?1)when  (LocalYear(GCE?1)=2015 AND LocalMonth(GCE?1)=2 AND LocalDay(GCE?1)=23 AND LocalHour(GCE?1)=10 AND LocalMinute(GCE?1)=55))</stp>
        <stp>Bar</stp>
        <stp/>
        <stp>Close</stp>
        <stp>5</stp>
        <stp>0</stp>
        <stp/>
        <stp/>
        <stp/>
        <stp>FALSE</stp>
        <stp>T</stp>
        <tr r="U44" s="6"/>
      </tp>
      <tp>
        <v>677</v>
        <stp/>
        <stp>StudyData</stp>
        <stp>(Vol(GCE?1)when  (LocalYear(GCE?1)=2015 AND LocalMonth(GCE?1)=2 AND LocalDay(GCE?1)=12 AND LocalHour(GCE?1)=11 AND LocalMinute(GCE?1)=55))</stp>
        <stp>Bar</stp>
        <stp/>
        <stp>Close</stp>
        <stp>5</stp>
        <stp>0</stp>
        <stp/>
        <stp/>
        <stp/>
        <stp>FALSE</stp>
        <stp>T</stp>
        <tr r="AB56" s="6"/>
      </tp>
      <tp>
        <v>390</v>
        <stp/>
        <stp>StudyData</stp>
        <stp>(Vol(GCE?1)when  (LocalYear(GCE?1)=2015 AND LocalMonth(GCE?1)=2 AND LocalDay(GCE?1)=13 AND LocalHour(GCE?1)=10 AND LocalMinute(GCE?1)=55))</stp>
        <stp>Bar</stp>
        <stp/>
        <stp>Close</stp>
        <stp>5</stp>
        <stp>0</stp>
        <stp/>
        <stp/>
        <stp/>
        <stp>FALSE</stp>
        <stp>T</stp>
        <tr r="AA44" s="6"/>
      </tp>
      <tp>
        <v>346</v>
        <stp/>
        <stp>StudyData</stp>
        <stp>(Vol(GCE?1)when  (LocalYear(GCE?1)=2015 AND LocalMonth(GCE?1)=2 AND LocalDay(GCE?1)=17 AND LocalHour(GCE?1)=14 AND LocalMinute(GCE?1)=55))</stp>
        <stp>Bar</stp>
        <stp/>
        <stp>Close</stp>
        <stp>5</stp>
        <stp>0</stp>
        <stp/>
        <stp/>
        <stp/>
        <stp>FALSE</stp>
        <stp>T</stp>
        <tr r="Y92" s="6"/>
      </tp>
      <tp>
        <v>617</v>
        <stp/>
        <stp>StudyData</stp>
        <stp>(Vol(GCE?1)when  (LocalYear(GCE?1)=2015 AND LocalMonth(GCE?1)=2 AND LocalDay(GCE?1)=20 AND LocalHour(GCE?1)=13 AND LocalMinute(GCE?1)=00))</stp>
        <stp>Bar</stp>
        <stp/>
        <stp>Close</stp>
        <stp>5</stp>
        <stp>0</stp>
        <stp/>
        <stp/>
        <stp/>
        <stp>FALSE</stp>
        <stp>T</stp>
        <tr r="V69" s="6"/>
      </tp>
      <tp>
        <v>1153</v>
        <stp/>
        <stp>StudyData</stp>
        <stp>(Vol(GCE?1)when  (LocalYear(GCE?1)=2015 AND LocalMonth(GCE?1)=2 AND LocalDay(GCE?1)=23 AND LocalHour(GCE?1)=10 AND LocalMinute(GCE?1)=00))</stp>
        <stp>Bar</stp>
        <stp/>
        <stp>Close</stp>
        <stp>5</stp>
        <stp>0</stp>
        <stp/>
        <stp/>
        <stp/>
        <stp>FALSE</stp>
        <stp>T</stp>
        <tr r="U33" s="6"/>
      </tp>
      <tp>
        <v>126</v>
        <stp/>
        <stp>StudyData</stp>
        <stp>(Vol(GCE?1)when  (LocalYear(GCE?1)=2015 AND LocalMonth(GCE?1)=2 AND LocalDay(GCE?1)=26 AND LocalHour(GCE?1)=15 AND LocalMinute(GCE?1)=00))</stp>
        <stp>Bar</stp>
        <stp/>
        <stp>Close</stp>
        <stp>5</stp>
        <stp>0</stp>
        <stp/>
        <stp/>
        <stp/>
        <stp>FALSE</stp>
        <stp>T</stp>
        <tr r="L93" s="6"/>
        <tr r="K93" s="6"/>
      </tp>
      <tp>
        <v>482</v>
        <stp/>
        <stp>StudyData</stp>
        <stp>(Vol(GCE?1)when  (LocalYear(GCE?1)=2015 AND LocalMonth(GCE?1)=2 AND LocalDay(GCE?1)=12 AND LocalHour(GCE?1)=11 AND LocalMinute(GCE?1)=00))</stp>
        <stp>Bar</stp>
        <stp/>
        <stp>Close</stp>
        <stp>5</stp>
        <stp>0</stp>
        <stp/>
        <stp/>
        <stp/>
        <stp>FALSE</stp>
        <stp>T</stp>
        <tr r="AB45" s="6"/>
      </tp>
      <tp>
        <v>524</v>
        <stp/>
        <stp>StudyData</stp>
        <stp>(Vol(GCE?1)when  (LocalYear(GCE?1)=2015 AND LocalMonth(GCE?1)=2 AND LocalDay(GCE?1)=13 AND LocalHour(GCE?1)=10 AND LocalMinute(GCE?1)=00))</stp>
        <stp>Bar</stp>
        <stp/>
        <stp>Close</stp>
        <stp>5</stp>
        <stp>0</stp>
        <stp/>
        <stp/>
        <stp/>
        <stp>FALSE</stp>
        <stp>T</stp>
        <tr r="AA33" s="6"/>
      </tp>
      <tp t="s">
        <v/>
        <stp/>
        <stp>StudyData</stp>
        <stp>(Vol(GCE?1)when  (LocalYear(GCE?1)=2015 AND LocalMonth(GCE?1)=2 AND LocalDay(GCE?1)=16 AND LocalHour(GCE?1)=15 AND LocalMinute(GCE?1)=00))</stp>
        <stp>Bar</stp>
        <stp/>
        <stp>Close</stp>
        <stp>5</stp>
        <stp>0</stp>
        <stp/>
        <stp/>
        <stp/>
        <stp>FALSE</stp>
        <stp>T</stp>
        <tr r="Z93" s="6"/>
      </tp>
      <tp>
        <v>124</v>
        <stp/>
        <stp>StudyData</stp>
        <stp>(Vol(GCE?1)when  (LocalYear(GCE?1)=2015 AND LocalMonth(GCE?1)=2 AND LocalDay(GCE?1)=17 AND LocalHour(GCE?1)=14 AND LocalMinute(GCE?1)=00))</stp>
        <stp>Bar</stp>
        <stp/>
        <stp>Close</stp>
        <stp>5</stp>
        <stp>0</stp>
        <stp/>
        <stp/>
        <stp/>
        <stp>FALSE</stp>
        <stp>T</stp>
        <tr r="Y81" s="6"/>
      </tp>
      <tp>
        <v>422</v>
        <stp/>
        <stp>StudyData</stp>
        <stp>(Vol(GCE?1)when  (LocalYear(GCE?1)=2015 AND LocalMonth(GCE?1)=2 AND LocalDay(GCE?1)=20 AND LocalHour(GCE?1)=13 AND LocalMinute(GCE?1)=05))</stp>
        <stp>Bar</stp>
        <stp/>
        <stp>Close</stp>
        <stp>5</stp>
        <stp>0</stp>
        <stp/>
        <stp/>
        <stp/>
        <stp>FALSE</stp>
        <stp>T</stp>
        <tr r="V70" s="6"/>
      </tp>
      <tp>
        <v>902</v>
        <stp/>
        <stp>StudyData</stp>
        <stp>(Vol(GCE?1)when  (LocalYear(GCE?1)=2015 AND LocalMonth(GCE?1)=2 AND LocalDay(GCE?1)=23 AND LocalHour(GCE?1)=10 AND LocalMinute(GCE?1)=05))</stp>
        <stp>Bar</stp>
        <stp/>
        <stp>Close</stp>
        <stp>5</stp>
        <stp>0</stp>
        <stp/>
        <stp/>
        <stp/>
        <stp>FALSE</stp>
        <stp>T</stp>
        <tr r="U34" s="6"/>
      </tp>
      <tp t="s">
        <v/>
        <stp/>
        <stp>StudyData</stp>
        <stp>(Vol(GCE?1)when  (LocalYear(GCE?1)=2015 AND LocalMonth(GCE?1)=2 AND LocalDay(GCE?1)=26 AND LocalHour(GCE?1)=15 AND LocalMinute(GCE?1)=05))</stp>
        <stp>Bar</stp>
        <stp/>
        <stp>Close</stp>
        <stp>5</stp>
        <stp>0</stp>
        <stp/>
        <stp/>
        <stp/>
        <stp>FALSE</stp>
        <stp>T</stp>
        <tr r="K94" s="6"/>
      </tp>
      <tp>
        <v>290</v>
        <stp/>
        <stp>StudyData</stp>
        <stp>(Vol(GCE?1)when  (LocalYear(GCE?1)=2015 AND LocalMonth(GCE?1)=2 AND LocalDay(GCE?1)=12 AND LocalHour(GCE?1)=11 AND LocalMinute(GCE?1)=05))</stp>
        <stp>Bar</stp>
        <stp/>
        <stp>Close</stp>
        <stp>5</stp>
        <stp>0</stp>
        <stp/>
        <stp/>
        <stp/>
        <stp>FALSE</stp>
        <stp>T</stp>
        <tr r="AB46" s="6"/>
      </tp>
      <tp>
        <v>285</v>
        <stp/>
        <stp>StudyData</stp>
        <stp>(Vol(GCE?1)when  (LocalYear(GCE?1)=2015 AND LocalMonth(GCE?1)=2 AND LocalDay(GCE?1)=13 AND LocalHour(GCE?1)=10 AND LocalMinute(GCE?1)=05))</stp>
        <stp>Bar</stp>
        <stp/>
        <stp>Close</stp>
        <stp>5</stp>
        <stp>0</stp>
        <stp/>
        <stp/>
        <stp/>
        <stp>FALSE</stp>
        <stp>T</stp>
        <tr r="AA34" s="6"/>
      </tp>
      <tp t="s">
        <v/>
        <stp/>
        <stp>StudyData</stp>
        <stp>(Vol(GCE?1)when  (LocalYear(GCE?1)=2015 AND LocalMonth(GCE?1)=2 AND LocalDay(GCE?1)=16 AND LocalHour(GCE?1)=15 AND LocalMinute(GCE?1)=05))</stp>
        <stp>Bar</stp>
        <stp/>
        <stp>Close</stp>
        <stp>5</stp>
        <stp>0</stp>
        <stp/>
        <stp/>
        <stp/>
        <stp>FALSE</stp>
        <stp>T</stp>
        <tr r="Z94" s="6"/>
      </tp>
      <tp>
        <v>62</v>
        <stp/>
        <stp>StudyData</stp>
        <stp>(Vol(GCE?1)when  (LocalYear(GCE?1)=2015 AND LocalMonth(GCE?1)=2 AND LocalDay(GCE?1)=17 AND LocalHour(GCE?1)=14 AND LocalMinute(GCE?1)=05))</stp>
        <stp>Bar</stp>
        <stp/>
        <stp>Close</stp>
        <stp>5</stp>
        <stp>0</stp>
        <stp/>
        <stp/>
        <stp/>
        <stp>FALSE</stp>
        <stp>T</stp>
        <tr r="Y82" s="6"/>
      </tp>
      <tp>
        <v>842</v>
        <stp/>
        <stp>StudyData</stp>
        <stp>(Vol(GCE?1)when  (LocalYear(GCE?1)=2015 AND LocalMonth(GCE?1)=2 AND LocalDay(GCE?1)=20 AND LocalHour(GCE?1)=13 AND LocalMinute(GCE?1)=10))</stp>
        <stp>Bar</stp>
        <stp/>
        <stp>Close</stp>
        <stp>5</stp>
        <stp>0</stp>
        <stp/>
        <stp/>
        <stp/>
        <stp>FALSE</stp>
        <stp>T</stp>
        <tr r="V71" s="6"/>
      </tp>
      <tp>
        <v>1281</v>
        <stp/>
        <stp>StudyData</stp>
        <stp>(Vol(GCE?1)when  (LocalYear(GCE?1)=2015 AND LocalMonth(GCE?1)=2 AND LocalDay(GCE?1)=23 AND LocalHour(GCE?1)=10 AND LocalMinute(GCE?1)=10))</stp>
        <stp>Bar</stp>
        <stp/>
        <stp>Close</stp>
        <stp>5</stp>
        <stp>0</stp>
        <stp/>
        <stp/>
        <stp/>
        <stp>FALSE</stp>
        <stp>T</stp>
        <tr r="U35" s="6"/>
      </tp>
      <tp t="s">
        <v/>
        <stp/>
        <stp>StudyData</stp>
        <stp>(Vol(GCE?1)when  (LocalYear(GCE?1)=2015 AND LocalMonth(GCE?1)=2 AND LocalDay(GCE?1)=26 AND LocalHour(GCE?1)=15 AND LocalMinute(GCE?1)=10))</stp>
        <stp>Bar</stp>
        <stp/>
        <stp>Close</stp>
        <stp>5</stp>
        <stp>0</stp>
        <stp/>
        <stp/>
        <stp/>
        <stp>FALSE</stp>
        <stp>T</stp>
        <tr r="K95" s="6"/>
      </tp>
      <tp>
        <v>271</v>
        <stp/>
        <stp>StudyData</stp>
        <stp>(Vol(GCE?1)when  (LocalYear(GCE?1)=2015 AND LocalMonth(GCE?1)=2 AND LocalDay(GCE?1)=12 AND LocalHour(GCE?1)=11 AND LocalMinute(GCE?1)=10))</stp>
        <stp>Bar</stp>
        <stp/>
        <stp>Close</stp>
        <stp>5</stp>
        <stp>0</stp>
        <stp/>
        <stp/>
        <stp/>
        <stp>FALSE</stp>
        <stp>T</stp>
        <tr r="AB47" s="6"/>
      </tp>
      <tp>
        <v>329</v>
        <stp/>
        <stp>StudyData</stp>
        <stp>(Vol(GCE?1)when  (LocalYear(GCE?1)=2015 AND LocalMonth(GCE?1)=2 AND LocalDay(GCE?1)=13 AND LocalHour(GCE?1)=10 AND LocalMinute(GCE?1)=10))</stp>
        <stp>Bar</stp>
        <stp/>
        <stp>Close</stp>
        <stp>5</stp>
        <stp>0</stp>
        <stp/>
        <stp/>
        <stp/>
        <stp>FALSE</stp>
        <stp>T</stp>
        <tr r="AA35" s="6"/>
      </tp>
      <tp t="s">
        <v/>
        <stp/>
        <stp>StudyData</stp>
        <stp>(Vol(GCE?1)when  (LocalYear(GCE?1)=2015 AND LocalMonth(GCE?1)=2 AND LocalDay(GCE?1)=16 AND LocalHour(GCE?1)=15 AND LocalMinute(GCE?1)=10))</stp>
        <stp>Bar</stp>
        <stp/>
        <stp>Close</stp>
        <stp>5</stp>
        <stp>0</stp>
        <stp/>
        <stp/>
        <stp/>
        <stp>FALSE</stp>
        <stp>T</stp>
        <tr r="Z95" s="6"/>
      </tp>
      <tp>
        <v>108</v>
        <stp/>
        <stp>StudyData</stp>
        <stp>(Vol(GCE?1)when  (LocalYear(GCE?1)=2015 AND LocalMonth(GCE?1)=2 AND LocalDay(GCE?1)=17 AND LocalHour(GCE?1)=14 AND LocalMinute(GCE?1)=10))</stp>
        <stp>Bar</stp>
        <stp/>
        <stp>Close</stp>
        <stp>5</stp>
        <stp>0</stp>
        <stp/>
        <stp/>
        <stp/>
        <stp>FALSE</stp>
        <stp>T</stp>
        <tr r="Y83" s="6"/>
      </tp>
      <tp>
        <v>955</v>
        <stp/>
        <stp>StudyData</stp>
        <stp>(Vol(GCE?1)when  (LocalYear(GCE?1)=2015 AND LocalMonth(GCE?1)=2 AND LocalDay(GCE?1)=20 AND LocalHour(GCE?1)=13 AND LocalMinute(GCE?1)=15))</stp>
        <stp>Bar</stp>
        <stp/>
        <stp>Close</stp>
        <stp>5</stp>
        <stp>0</stp>
        <stp/>
        <stp/>
        <stp/>
        <stp>FALSE</stp>
        <stp>T</stp>
        <tr r="V72" s="6"/>
      </tp>
      <tp>
        <v>578</v>
        <stp/>
        <stp>StudyData</stp>
        <stp>(Vol(GCE?1)when  (LocalYear(GCE?1)=2015 AND LocalMonth(GCE?1)=2 AND LocalDay(GCE?1)=23 AND LocalHour(GCE?1)=10 AND LocalMinute(GCE?1)=15))</stp>
        <stp>Bar</stp>
        <stp/>
        <stp>Close</stp>
        <stp>5</stp>
        <stp>0</stp>
        <stp/>
        <stp/>
        <stp/>
        <stp>FALSE</stp>
        <stp>T</stp>
        <tr r="U36" s="6"/>
      </tp>
      <tp t="s">
        <v/>
        <stp/>
        <stp>StudyData</stp>
        <stp>(Vol(GCE?1)when  (LocalYear(GCE?1)=2015 AND LocalMonth(GCE?1)=2 AND LocalDay(GCE?1)=26 AND LocalHour(GCE?1)=15 AND LocalMinute(GCE?1)=15))</stp>
        <stp>Bar</stp>
        <stp/>
        <stp>Close</stp>
        <stp>5</stp>
        <stp>0</stp>
        <stp/>
        <stp/>
        <stp/>
        <stp>FALSE</stp>
        <stp>T</stp>
        <tr r="K96" s="6"/>
      </tp>
      <tp>
        <v>336</v>
        <stp/>
        <stp>StudyData</stp>
        <stp>(Vol(GCE?1)when  (LocalYear(GCE?1)=2015 AND LocalMonth(GCE?1)=2 AND LocalDay(GCE?1)=12 AND LocalHour(GCE?1)=11 AND LocalMinute(GCE?1)=15))</stp>
        <stp>Bar</stp>
        <stp/>
        <stp>Close</stp>
        <stp>5</stp>
        <stp>0</stp>
        <stp/>
        <stp/>
        <stp/>
        <stp>FALSE</stp>
        <stp>T</stp>
        <tr r="AB48" s="6"/>
      </tp>
      <tp>
        <v>266</v>
        <stp/>
        <stp>StudyData</stp>
        <stp>(Vol(GCE?1)when  (LocalYear(GCE?1)=2015 AND LocalMonth(GCE?1)=2 AND LocalDay(GCE?1)=13 AND LocalHour(GCE?1)=10 AND LocalMinute(GCE?1)=15))</stp>
        <stp>Bar</stp>
        <stp/>
        <stp>Close</stp>
        <stp>5</stp>
        <stp>0</stp>
        <stp/>
        <stp/>
        <stp/>
        <stp>FALSE</stp>
        <stp>T</stp>
        <tr r="AA36" s="6"/>
      </tp>
      <tp t="s">
        <v/>
        <stp/>
        <stp>StudyData</stp>
        <stp>(Vol(GCE?1)when  (LocalYear(GCE?1)=2015 AND LocalMonth(GCE?1)=2 AND LocalDay(GCE?1)=16 AND LocalHour(GCE?1)=15 AND LocalMinute(GCE?1)=15))</stp>
        <stp>Bar</stp>
        <stp/>
        <stp>Close</stp>
        <stp>5</stp>
        <stp>0</stp>
        <stp/>
        <stp/>
        <stp/>
        <stp>FALSE</stp>
        <stp>T</stp>
        <tr r="Z96" s="6"/>
      </tp>
      <tp>
        <v>72</v>
        <stp/>
        <stp>StudyData</stp>
        <stp>(Vol(GCE?1)when  (LocalYear(GCE?1)=2015 AND LocalMonth(GCE?1)=2 AND LocalDay(GCE?1)=17 AND LocalHour(GCE?1)=14 AND LocalMinute(GCE?1)=15))</stp>
        <stp>Bar</stp>
        <stp/>
        <stp>Close</stp>
        <stp>5</stp>
        <stp>0</stp>
        <stp/>
        <stp/>
        <stp/>
        <stp>FALSE</stp>
        <stp>T</stp>
        <tr r="Y84" s="6"/>
      </tp>
      <tp>
        <v>487</v>
        <stp/>
        <stp>StudyData</stp>
        <stp>(Vol(GCE?1)when  (LocalYear(GCE?1)=2015 AND LocalMonth(GCE?1)=2 AND LocalDay(GCE?1)=20 AND LocalHour(GCE?1)=13 AND LocalMinute(GCE?1)=20))</stp>
        <stp>Bar</stp>
        <stp/>
        <stp>Close</stp>
        <stp>5</stp>
        <stp>0</stp>
        <stp/>
        <stp/>
        <stp/>
        <stp>FALSE</stp>
        <stp>T</stp>
        <tr r="V73" s="6"/>
      </tp>
      <tp>
        <v>814</v>
        <stp/>
        <stp>StudyData</stp>
        <stp>(Vol(GCE?1)when  (LocalYear(GCE?1)=2015 AND LocalMonth(GCE?1)=2 AND LocalDay(GCE?1)=23 AND LocalHour(GCE?1)=10 AND LocalMinute(GCE?1)=20))</stp>
        <stp>Bar</stp>
        <stp/>
        <stp>Close</stp>
        <stp>5</stp>
        <stp>0</stp>
        <stp/>
        <stp/>
        <stp/>
        <stp>FALSE</stp>
        <stp>T</stp>
        <tr r="U37" s="6"/>
      </tp>
      <tp t="s">
        <v/>
        <stp/>
        <stp>StudyData</stp>
        <stp>(Vol(GCE?1)when  (LocalYear(GCE?1)=2015 AND LocalMonth(GCE?1)=2 AND LocalDay(GCE?1)=26 AND LocalHour(GCE?1)=15 AND LocalMinute(GCE?1)=20))</stp>
        <stp>Bar</stp>
        <stp/>
        <stp>Close</stp>
        <stp>5</stp>
        <stp>0</stp>
        <stp/>
        <stp/>
        <stp/>
        <stp>FALSE</stp>
        <stp>T</stp>
        <tr r="K97" s="6"/>
      </tp>
      <tp>
        <v>182</v>
        <stp/>
        <stp>StudyData</stp>
        <stp>(Vol(GCE?1)when  (LocalYear(GCE?1)=2015 AND LocalMonth(GCE?1)=2 AND LocalDay(GCE?1)=12 AND LocalHour(GCE?1)=11 AND LocalMinute(GCE?1)=20))</stp>
        <stp>Bar</stp>
        <stp/>
        <stp>Close</stp>
        <stp>5</stp>
        <stp>0</stp>
        <stp/>
        <stp/>
        <stp/>
        <stp>FALSE</stp>
        <stp>T</stp>
        <tr r="AB49" s="6"/>
      </tp>
      <tp>
        <v>336</v>
        <stp/>
        <stp>StudyData</stp>
        <stp>(Vol(GCE?1)when  (LocalYear(GCE?1)=2015 AND LocalMonth(GCE?1)=2 AND LocalDay(GCE?1)=13 AND LocalHour(GCE?1)=10 AND LocalMinute(GCE?1)=20))</stp>
        <stp>Bar</stp>
        <stp/>
        <stp>Close</stp>
        <stp>5</stp>
        <stp>0</stp>
        <stp/>
        <stp/>
        <stp/>
        <stp>FALSE</stp>
        <stp>T</stp>
        <tr r="AA37" s="6"/>
      </tp>
      <tp t="s">
        <v/>
        <stp/>
        <stp>StudyData</stp>
        <stp>(Vol(GCE?1)when  (LocalYear(GCE?1)=2015 AND LocalMonth(GCE?1)=2 AND LocalDay(GCE?1)=16 AND LocalHour(GCE?1)=15 AND LocalMinute(GCE?1)=20))</stp>
        <stp>Bar</stp>
        <stp/>
        <stp>Close</stp>
        <stp>5</stp>
        <stp>0</stp>
        <stp/>
        <stp/>
        <stp/>
        <stp>FALSE</stp>
        <stp>T</stp>
        <tr r="Z97" s="6"/>
      </tp>
      <tp>
        <v>76</v>
        <stp/>
        <stp>StudyData</stp>
        <stp>(Vol(GCE?1)when  (LocalYear(GCE?1)=2015 AND LocalMonth(GCE?1)=2 AND LocalDay(GCE?1)=17 AND LocalHour(GCE?1)=14 AND LocalMinute(GCE?1)=20))</stp>
        <stp>Bar</stp>
        <stp/>
        <stp>Close</stp>
        <stp>5</stp>
        <stp>0</stp>
        <stp/>
        <stp/>
        <stp/>
        <stp>FALSE</stp>
        <stp>T</stp>
        <tr r="Y85" s="6"/>
      </tp>
      <tp>
        <v>730</v>
        <stp/>
        <stp>StudyData</stp>
        <stp>(Vol(GCE?1)when  (LocalYear(GCE?1)=2015 AND LocalMonth(GCE?1)=2 AND LocalDay(GCE?1)=20 AND LocalHour(GCE?1)=13 AND LocalMinute(GCE?1)=25))</stp>
        <stp>Bar</stp>
        <stp/>
        <stp>Close</stp>
        <stp>5</stp>
        <stp>0</stp>
        <stp/>
        <stp/>
        <stp/>
        <stp>FALSE</stp>
        <stp>T</stp>
        <tr r="V74" s="6"/>
      </tp>
      <tp>
        <v>486</v>
        <stp/>
        <stp>StudyData</stp>
        <stp>(Vol(GCE?1)when  (LocalYear(GCE?1)=2015 AND LocalMonth(GCE?1)=2 AND LocalDay(GCE?1)=23 AND LocalHour(GCE?1)=10 AND LocalMinute(GCE?1)=25))</stp>
        <stp>Bar</stp>
        <stp/>
        <stp>Close</stp>
        <stp>5</stp>
        <stp>0</stp>
        <stp/>
        <stp/>
        <stp/>
        <stp>FALSE</stp>
        <stp>T</stp>
        <tr r="U38" s="6"/>
      </tp>
      <tp t="s">
        <v/>
        <stp/>
        <stp>StudyData</stp>
        <stp>(Vol(GCE?1)when  (LocalYear(GCE?1)=2015 AND LocalMonth(GCE?1)=2 AND LocalDay(GCE?1)=26 AND LocalHour(GCE?1)=15 AND LocalMinute(GCE?1)=25))</stp>
        <stp>Bar</stp>
        <stp/>
        <stp>Close</stp>
        <stp>5</stp>
        <stp>0</stp>
        <stp/>
        <stp/>
        <stp/>
        <stp>FALSE</stp>
        <stp>T</stp>
        <tr r="K98" s="6"/>
      </tp>
      <tp>
        <v>267</v>
        <stp/>
        <stp>StudyData</stp>
        <stp>(Vol(GCE?1)when  (LocalYear(GCE?1)=2015 AND LocalMonth(GCE?1)=2 AND LocalDay(GCE?1)=12 AND LocalHour(GCE?1)=11 AND LocalMinute(GCE?1)=25))</stp>
        <stp>Bar</stp>
        <stp/>
        <stp>Close</stp>
        <stp>5</stp>
        <stp>0</stp>
        <stp/>
        <stp/>
        <stp/>
        <stp>FALSE</stp>
        <stp>T</stp>
        <tr r="AB50" s="6"/>
      </tp>
      <tp>
        <v>779</v>
        <stp/>
        <stp>StudyData</stp>
        <stp>(Vol(GCE?1)when  (LocalYear(GCE?1)=2015 AND LocalMonth(GCE?1)=2 AND LocalDay(GCE?1)=13 AND LocalHour(GCE?1)=10 AND LocalMinute(GCE?1)=25))</stp>
        <stp>Bar</stp>
        <stp/>
        <stp>Close</stp>
        <stp>5</stp>
        <stp>0</stp>
        <stp/>
        <stp/>
        <stp/>
        <stp>FALSE</stp>
        <stp>T</stp>
        <tr r="AA38" s="6"/>
      </tp>
      <tp t="s">
        <v/>
        <stp/>
        <stp>StudyData</stp>
        <stp>(Vol(GCE?1)when  (LocalYear(GCE?1)=2015 AND LocalMonth(GCE?1)=2 AND LocalDay(GCE?1)=16 AND LocalHour(GCE?1)=15 AND LocalMinute(GCE?1)=25))</stp>
        <stp>Bar</stp>
        <stp/>
        <stp>Close</stp>
        <stp>5</stp>
        <stp>0</stp>
        <stp/>
        <stp/>
        <stp/>
        <stp>FALSE</stp>
        <stp>T</stp>
        <tr r="Z98" s="6"/>
      </tp>
      <tp>
        <v>52</v>
        <stp/>
        <stp>StudyData</stp>
        <stp>(Vol(GCE?1)when  (LocalYear(GCE?1)=2015 AND LocalMonth(GCE?1)=2 AND LocalDay(GCE?1)=17 AND LocalHour(GCE?1)=14 AND LocalMinute(GCE?1)=25))</stp>
        <stp>Bar</stp>
        <stp/>
        <stp>Close</stp>
        <stp>5</stp>
        <stp>0</stp>
        <stp/>
        <stp/>
        <stp/>
        <stp>FALSE</stp>
        <stp>T</stp>
        <tr r="Y86" s="6"/>
      </tp>
      <tp>
        <v>511</v>
        <stp/>
        <stp>StudyData</stp>
        <stp>(Vol(GCE?1)when  (LocalYear(GCE?1)=2015 AND LocalMonth(GCE?1)=2 AND LocalDay(GCE?1)=20 AND LocalHour(GCE?1)=13 AND LocalMinute(GCE?1)=30))</stp>
        <stp>Bar</stp>
        <stp/>
        <stp>Close</stp>
        <stp>5</stp>
        <stp>0</stp>
        <stp/>
        <stp/>
        <stp/>
        <stp>FALSE</stp>
        <stp>T</stp>
        <tr r="V75" s="6"/>
      </tp>
      <tp>
        <v>429</v>
        <stp/>
        <stp>StudyData</stp>
        <stp>(Vol(GCE?1)when  (LocalYear(GCE?1)=2015 AND LocalMonth(GCE?1)=2 AND LocalDay(GCE?1)=23 AND LocalHour(GCE?1)=10 AND LocalMinute(GCE?1)=30))</stp>
        <stp>Bar</stp>
        <stp/>
        <stp>Close</stp>
        <stp>5</stp>
        <stp>0</stp>
        <stp/>
        <stp/>
        <stp/>
        <stp>FALSE</stp>
        <stp>T</stp>
        <tr r="U39" s="6"/>
      </tp>
      <tp>
        <v>736</v>
        <stp/>
        <stp>StudyData</stp>
        <stp>(Vol(GCE?1)when  (LocalYear(GCE?1)=2015 AND LocalMonth(GCE?1)=2 AND LocalDay(GCE?1)=12 AND LocalHour(GCE?1)=11 AND LocalMinute(GCE?1)=30))</stp>
        <stp>Bar</stp>
        <stp/>
        <stp>Close</stp>
        <stp>5</stp>
        <stp>0</stp>
        <stp/>
        <stp/>
        <stp/>
        <stp>FALSE</stp>
        <stp>T</stp>
        <tr r="AB51" s="6"/>
      </tp>
      <tp>
        <v>1373</v>
        <stp/>
        <stp>StudyData</stp>
        <stp>(Vol(GCE?1)when  (LocalYear(GCE?1)=2015 AND LocalMonth(GCE?1)=2 AND LocalDay(GCE?1)=13 AND LocalHour(GCE?1)=10 AND LocalMinute(GCE?1)=30))</stp>
        <stp>Bar</stp>
        <stp/>
        <stp>Close</stp>
        <stp>5</stp>
        <stp>0</stp>
        <stp/>
        <stp/>
        <stp/>
        <stp>FALSE</stp>
        <stp>T</stp>
        <tr r="AA39" s="6"/>
      </tp>
      <tp>
        <v>201</v>
        <stp/>
        <stp>StudyData</stp>
        <stp>(Vol(GCE?1)when  (LocalYear(GCE?1)=2015 AND LocalMonth(GCE?1)=2 AND LocalDay(GCE?1)=17 AND LocalHour(GCE?1)=14 AND LocalMinute(GCE?1)=30))</stp>
        <stp>Bar</stp>
        <stp/>
        <stp>Close</stp>
        <stp>5</stp>
        <stp>0</stp>
        <stp/>
        <stp/>
        <stp/>
        <stp>FALSE</stp>
        <stp>T</stp>
        <tr r="Y87" s="6"/>
      </tp>
      <tp>
        <v>489</v>
        <stp/>
        <stp>StudyData</stp>
        <stp>(Vol(GCE?1)when  (LocalYear(GCE?1)=2015 AND LocalMonth(GCE?1)=2 AND LocalDay(GCE?1)=20 AND LocalHour(GCE?1)=13 AND LocalMinute(GCE?1)=35))</stp>
        <stp>Bar</stp>
        <stp/>
        <stp>Close</stp>
        <stp>5</stp>
        <stp>0</stp>
        <stp/>
        <stp/>
        <stp/>
        <stp>FALSE</stp>
        <stp>T</stp>
        <tr r="V76" s="6"/>
      </tp>
      <tp>
        <v>657</v>
        <stp/>
        <stp>StudyData</stp>
        <stp>(Vol(GCE?1)when  (LocalYear(GCE?1)=2015 AND LocalMonth(GCE?1)=2 AND LocalDay(GCE?1)=23 AND LocalHour(GCE?1)=10 AND LocalMinute(GCE?1)=35))</stp>
        <stp>Bar</stp>
        <stp/>
        <stp>Close</stp>
        <stp>5</stp>
        <stp>0</stp>
        <stp/>
        <stp/>
        <stp/>
        <stp>FALSE</stp>
        <stp>T</stp>
        <tr r="U40" s="6"/>
      </tp>
      <tp>
        <v>469</v>
        <stp/>
        <stp>StudyData</stp>
        <stp>(Vol(GCE?1)when  (LocalYear(GCE?1)=2015 AND LocalMonth(GCE?1)=2 AND LocalDay(GCE?1)=12 AND LocalHour(GCE?1)=11 AND LocalMinute(GCE?1)=35))</stp>
        <stp>Bar</stp>
        <stp/>
        <stp>Close</stp>
        <stp>5</stp>
        <stp>0</stp>
        <stp/>
        <stp/>
        <stp/>
        <stp>FALSE</stp>
        <stp>T</stp>
        <tr r="AB52" s="6"/>
      </tp>
      <tp>
        <v>567</v>
        <stp/>
        <stp>StudyData</stp>
        <stp>(Vol(GCE?1)when  (LocalYear(GCE?1)=2015 AND LocalMonth(GCE?1)=2 AND LocalDay(GCE?1)=13 AND LocalHour(GCE?1)=10 AND LocalMinute(GCE?1)=35))</stp>
        <stp>Bar</stp>
        <stp/>
        <stp>Close</stp>
        <stp>5</stp>
        <stp>0</stp>
        <stp/>
        <stp/>
        <stp/>
        <stp>FALSE</stp>
        <stp>T</stp>
        <tr r="AA40" s="6"/>
      </tp>
      <tp>
        <v>119</v>
        <stp/>
        <stp>StudyData</stp>
        <stp>(Vol(GCE?1)when  (LocalYear(GCE?1)=2015 AND LocalMonth(GCE?1)=2 AND LocalDay(GCE?1)=17 AND LocalHour(GCE?1)=14 AND LocalMinute(GCE?1)=35))</stp>
        <stp>Bar</stp>
        <stp/>
        <stp>Close</stp>
        <stp>5</stp>
        <stp>0</stp>
        <stp/>
        <stp/>
        <stp/>
        <stp>FALSE</stp>
        <stp>T</stp>
        <tr r="Y88" s="6"/>
      </tp>
      <tp>
        <v>128040</v>
        <stp/>
        <stp>StudyData</stp>
        <stp>TYA</stp>
        <stp>Tick</stp>
        <stp>FlatTicks=0</stp>
        <stp>Tick</stp>
        <stp>D</stp>
        <stp>-15</stp>
        <stp>all</stp>
        <tr r="AS20" s="1"/>
      </tp>
      <tp>
        <v>128035</v>
        <stp/>
        <stp>StudyData</stp>
        <stp>TYA</stp>
        <stp>Tick</stp>
        <stp>FlatTicks=0</stp>
        <stp>Tick</stp>
        <stp>D</stp>
        <stp>-14</stp>
        <stp>all</stp>
        <tr r="AS21" s="1"/>
      </tp>
      <tp>
        <v>128040</v>
        <stp/>
        <stp>StudyData</stp>
        <stp>TYA</stp>
        <stp>Tick</stp>
        <stp>FlatTicks=0</stp>
        <stp>Tick</stp>
        <stp>D</stp>
        <stp>-17</stp>
        <stp>all</stp>
        <tr r="AS18" s="1"/>
      </tp>
      <tp>
        <v>128035</v>
        <stp/>
        <stp>StudyData</stp>
        <stp>TYA</stp>
        <stp>Tick</stp>
        <stp>FlatTicks=0</stp>
        <stp>Tick</stp>
        <stp>D</stp>
        <stp>-16</stp>
        <stp>all</stp>
        <tr r="AS19" s="1"/>
      </tp>
      <tp>
        <v>128030</v>
        <stp/>
        <stp>StudyData</stp>
        <stp>TYA</stp>
        <stp>Tick</stp>
        <stp>FlatTicks=0</stp>
        <stp>Tick</stp>
        <stp>D</stp>
        <stp>-11</stp>
        <stp>all</stp>
        <tr r="AS24" s="1"/>
      </tp>
      <tp>
        <v>128035</v>
        <stp/>
        <stp>StudyData</stp>
        <stp>TYA</stp>
        <stp>Tick</stp>
        <stp>FlatTicks=0</stp>
        <stp>Tick</stp>
        <stp>D</stp>
        <stp>-10</stp>
        <stp>all</stp>
        <tr r="AS25" s="1"/>
      </tp>
      <tp>
        <v>128040</v>
        <stp/>
        <stp>StudyData</stp>
        <stp>TYA</stp>
        <stp>Tick</stp>
        <stp>FlatTicks=0</stp>
        <stp>Tick</stp>
        <stp>D</stp>
        <stp>-13</stp>
        <stp>all</stp>
        <tr r="AS22" s="1"/>
      </tp>
      <tp>
        <v>128035</v>
        <stp/>
        <stp>StudyData</stp>
        <stp>TYA</stp>
        <stp>Tick</stp>
        <stp>FlatTicks=0</stp>
        <stp>Tick</stp>
        <stp>D</stp>
        <stp>-12</stp>
        <stp>all</stp>
        <tr r="AS23" s="1"/>
      </tp>
      <tp>
        <v>128040</v>
        <stp/>
        <stp>StudyData</stp>
        <stp>TYA</stp>
        <stp>Tick</stp>
        <stp>FlatTicks=0</stp>
        <stp>Tick</stp>
        <stp>D</stp>
        <stp>-19</stp>
        <stp>all</stp>
        <tr r="AS16" s="1"/>
      </tp>
      <tp>
        <v>128035</v>
        <stp/>
        <stp>StudyData</stp>
        <stp>TYA</stp>
        <stp>Tick</stp>
        <stp>FlatTicks=0</stp>
        <stp>Tick</stp>
        <stp>D</stp>
        <stp>-18</stp>
        <stp>all</stp>
        <tr r="AS17" s="1"/>
      </tp>
      <tp>
        <v>128040</v>
        <stp/>
        <stp>StudyData</stp>
        <stp>TYA</stp>
        <stp>Tick</stp>
        <stp>FlatTicks=0</stp>
        <stp>Tick</stp>
        <stp>D</stp>
        <stp>-25</stp>
        <stp>all</stp>
        <tr r="AS10" s="1"/>
      </tp>
      <tp>
        <v>128045</v>
        <stp/>
        <stp>StudyData</stp>
        <stp>TYA</stp>
        <stp>Tick</stp>
        <stp>FlatTicks=0</stp>
        <stp>Tick</stp>
        <stp>D</stp>
        <stp>-24</stp>
        <stp>all</stp>
        <tr r="AS11" s="1"/>
      </tp>
      <tp>
        <v>128040</v>
        <stp/>
        <stp>StudyData</stp>
        <stp>TYA</stp>
        <stp>Tick</stp>
        <stp>FlatTicks=0</stp>
        <stp>Tick</stp>
        <stp>D</stp>
        <stp>-27</stp>
        <stp>all</stp>
        <tr r="AS8" s="1"/>
      </tp>
      <tp>
        <v>128045</v>
        <stp/>
        <stp>StudyData</stp>
        <stp>TYA</stp>
        <stp>Tick</stp>
        <stp>FlatTicks=0</stp>
        <stp>Tick</stp>
        <stp>D</stp>
        <stp>-26</stp>
        <stp>all</stp>
        <tr r="AS9" s="1"/>
      </tp>
      <tp>
        <v>128040</v>
        <stp/>
        <stp>StudyData</stp>
        <stp>TYA</stp>
        <stp>Tick</stp>
        <stp>FlatTicks=0</stp>
        <stp>Tick</stp>
        <stp>D</stp>
        <stp>-21</stp>
        <stp>all</stp>
        <tr r="AS14" s="1"/>
      </tp>
      <tp>
        <v>128035</v>
        <stp/>
        <stp>StudyData</stp>
        <stp>TYA</stp>
        <stp>Tick</stp>
        <stp>FlatTicks=0</stp>
        <stp>Tick</stp>
        <stp>D</stp>
        <stp>-20</stp>
        <stp>all</stp>
        <tr r="AS15" s="1"/>
      </tp>
      <tp>
        <v>128040</v>
        <stp/>
        <stp>StudyData</stp>
        <stp>TYA</stp>
        <stp>Tick</stp>
        <stp>FlatTicks=0</stp>
        <stp>Tick</stp>
        <stp>D</stp>
        <stp>-23</stp>
        <stp>all</stp>
        <tr r="AS12" s="1"/>
      </tp>
      <tp>
        <v>128035</v>
        <stp/>
        <stp>StudyData</stp>
        <stp>TYA</stp>
        <stp>Tick</stp>
        <stp>FlatTicks=0</stp>
        <stp>Tick</stp>
        <stp>D</stp>
        <stp>-22</stp>
        <stp>all</stp>
        <tr r="AS13" s="1"/>
      </tp>
      <tp>
        <v>128040</v>
        <stp/>
        <stp>StudyData</stp>
        <stp>TYA</stp>
        <stp>Tick</stp>
        <stp>FlatTicks=0</stp>
        <stp>Tick</stp>
        <stp>D</stp>
        <stp>-29</stp>
        <stp>all</stp>
        <tr r="AS6" s="1"/>
      </tp>
      <tp>
        <v>128035</v>
        <stp/>
        <stp>StudyData</stp>
        <stp>TYA</stp>
        <stp>Tick</stp>
        <stp>FlatTicks=0</stp>
        <stp>Tick</stp>
        <stp>D</stp>
        <stp>-28</stp>
        <stp>all</stp>
        <tr r="AS7" s="1"/>
      </tp>
      <tp>
        <v>128035</v>
        <stp/>
        <stp>StudyData</stp>
        <stp>TYA</stp>
        <stp>Tick</stp>
        <stp>FlatTicks=0</stp>
        <stp>Tick</stp>
        <stp>D</stp>
        <stp>-30</stp>
        <stp>all</stp>
        <tr r="AS5" s="1"/>
      </tp>
      <tp>
        <v>1208.8</v>
        <stp/>
        <stp>StudyData</stp>
        <stp>SUBMINUTE(GCE,30,Regular)</stp>
        <stp>Bar</stp>
        <stp/>
        <stp>Low</stp>
        <stp/>
        <stp>-1</stp>
        <stp>all</stp>
        <stp/>
        <stp/>
        <stp/>
        <stp>T</stp>
        <tr r="AM6" s="1"/>
        <tr r="AM6" s="1"/>
      </tp>
      <tp>
        <v>1208.8</v>
        <stp/>
        <stp>StudyData</stp>
        <stp>SUBMINUTE(GCE,30,Regular)</stp>
        <stp>Bar</stp>
        <stp/>
        <stp>Low</stp>
        <stp/>
        <stp>-2</stp>
        <stp>all</stp>
        <stp/>
        <stp/>
        <stp/>
        <stp>T</stp>
        <tr r="AM7" s="1"/>
        <tr r="AM7" s="1"/>
      </tp>
      <tp>
        <v>1208.7</v>
        <stp/>
        <stp>StudyData</stp>
        <stp>SUBMINUTE(GCE,30,Regular)</stp>
        <stp>Bar</stp>
        <stp/>
        <stp>Low</stp>
        <stp/>
        <stp>-3</stp>
        <stp>all</stp>
        <stp/>
        <stp/>
        <stp/>
        <stp>T</stp>
        <tr r="AM8" s="1"/>
        <tr r="AM8" s="1"/>
      </tp>
      <tp>
        <v>1208.5</v>
        <stp/>
        <stp>StudyData</stp>
        <stp>SUBMINUTE(GCE,30,Regular)</stp>
        <stp>Bar</stp>
        <stp/>
        <stp>Low</stp>
        <stp/>
        <stp>-4</stp>
        <stp>all</stp>
        <stp/>
        <stp/>
        <stp/>
        <stp>T</stp>
        <tr r="AM9" s="1"/>
        <tr r="AM9" s="1"/>
      </tp>
      <tp>
        <v>1208.3</v>
        <stp/>
        <stp>StudyData</stp>
        <stp>SUBMINUTE(GCE,30,Regular)</stp>
        <stp>Bar</stp>
        <stp/>
        <stp>Low</stp>
        <stp/>
        <stp>-5</stp>
        <stp>all</stp>
        <stp/>
        <stp/>
        <stp/>
        <stp>T</stp>
        <tr r="AM10" s="1"/>
        <tr r="AM10" s="1"/>
      </tp>
      <tp>
        <v>1208.2</v>
        <stp/>
        <stp>StudyData</stp>
        <stp>SUBMINUTE(GCE,30,Regular)</stp>
        <stp>Bar</stp>
        <stp/>
        <stp>Low</stp>
        <stp/>
        <stp>-6</stp>
        <stp>all</stp>
        <stp/>
        <stp/>
        <stp/>
        <stp>T</stp>
        <tr r="AM11" s="1"/>
        <tr r="AM11" s="1"/>
      </tp>
      <tp>
        <v>1208.8</v>
        <stp/>
        <stp>StudyData</stp>
        <stp>SUBMINUTE(GCE,30,Regular)</stp>
        <stp>Bar</stp>
        <stp/>
        <stp>Low</stp>
        <stp/>
        <stp>-7</stp>
        <stp>all</stp>
        <stp/>
        <stp/>
        <stp/>
        <stp>T</stp>
        <tr r="AM12" s="1"/>
        <tr r="AM12" s="1"/>
      </tp>
      <tp>
        <v>1208.3</v>
        <stp/>
        <stp>StudyData</stp>
        <stp>SUBMINUTE(GCE,30,Regular)</stp>
        <stp>Bar</stp>
        <stp/>
        <stp>Low</stp>
        <stp/>
        <stp>-8</stp>
        <stp>all</stp>
        <stp/>
        <stp/>
        <stp/>
        <stp>T</stp>
        <tr r="AM13" s="1"/>
        <tr r="AM13" s="1"/>
      </tp>
      <tp>
        <v>1208.4000000000001</v>
        <stp/>
        <stp>StudyData</stp>
        <stp>SUBMINUTE(GCE,30,Regular)</stp>
        <stp>Bar</stp>
        <stp/>
        <stp>Low</stp>
        <stp/>
        <stp>-9</stp>
        <stp>all</stp>
        <stp/>
        <stp/>
        <stp/>
        <stp>T</stp>
        <tr r="AM14" s="1"/>
        <tr r="AM14" s="1"/>
      </tp>
      <tp>
        <v>35534</v>
        <stp/>
        <stp>StudyData</stp>
        <stp>(Vol(TYA?1)when  (LocalYear(TYA?1)=2015 AND LocalMonth(TYA?1)=2 AND LocalDay(TYA?1)=18 AND LocalHour(TYA?1)=13 AND LocalMinute(TYA?1)=25))</stp>
        <stp>Bar</stp>
        <stp/>
        <stp>Close</stp>
        <stp>5</stp>
        <stp>0</stp>
        <stp/>
        <stp/>
        <stp/>
        <stp>FALSE</stp>
        <stp>T</stp>
        <tr r="X74" s="8"/>
      </tp>
      <tp>
        <v>17744</v>
        <stp/>
        <stp>StudyData</stp>
        <stp>(Vol(TYA?1)when  (LocalYear(TYA?1)=2015 AND LocalMonth(TYA?1)=2 AND LocalDay(TYA?1)=19 AND LocalHour(TYA?1)=12 AND LocalMinute(TYA?1)=25))</stp>
        <stp>Bar</stp>
        <stp/>
        <stp>Close</stp>
        <stp>5</stp>
        <stp>0</stp>
        <stp/>
        <stp/>
        <stp/>
        <stp>FALSE</stp>
        <stp>T</stp>
        <tr r="W62" s="8"/>
      </tp>
      <tp>
        <v>23036</v>
        <stp/>
        <stp>StudyData</stp>
        <stp>(Vol(TYA?1)when  (LocalYear(TYA?1)=2015 AND LocalMonth(TYA?1)=2 AND LocalDay(TYA?1)=18 AND LocalHour(TYA?1)=13 AND LocalMinute(TYA?1)=20))</stp>
        <stp>Bar</stp>
        <stp/>
        <stp>Close</stp>
        <stp>5</stp>
        <stp>0</stp>
        <stp/>
        <stp/>
        <stp/>
        <stp>FALSE</stp>
        <stp>T</stp>
        <tr r="X73" s="8"/>
      </tp>
      <tp>
        <v>19494</v>
        <stp/>
        <stp>StudyData</stp>
        <stp>(Vol(TYA?1)when  (LocalYear(TYA?1)=2015 AND LocalMonth(TYA?1)=2 AND LocalDay(TYA?1)=19 AND LocalHour(TYA?1)=12 AND LocalMinute(TYA?1)=20))</stp>
        <stp>Bar</stp>
        <stp/>
        <stp>Close</stp>
        <stp>5</stp>
        <stp>0</stp>
        <stp/>
        <stp/>
        <stp/>
        <stp>FALSE</stp>
        <stp>T</stp>
        <tr r="W61" s="8"/>
      </tp>
      <tp>
        <v>29435</v>
        <stp/>
        <stp>StudyData</stp>
        <stp>(Vol(TYA?1)when  (LocalYear(TYA?1)=2015 AND LocalMonth(TYA?1)=2 AND LocalDay(TYA?1)=18 AND LocalHour(TYA?1)=13 AND LocalMinute(TYA?1)=35))</stp>
        <stp>Bar</stp>
        <stp/>
        <stp>Close</stp>
        <stp>5</stp>
        <stp>0</stp>
        <stp/>
        <stp/>
        <stp/>
        <stp>FALSE</stp>
        <stp>T</stp>
        <tr r="X76" s="8"/>
      </tp>
      <tp>
        <v>5943</v>
        <stp/>
        <stp>StudyData</stp>
        <stp>(Vol(TYA?1)when  (LocalYear(TYA?1)=2015 AND LocalMonth(TYA?1)=2 AND LocalDay(TYA?1)=19 AND LocalHour(TYA?1)=12 AND LocalMinute(TYA?1)=35))</stp>
        <stp>Bar</stp>
        <stp/>
        <stp>Close</stp>
        <stp>5</stp>
        <stp>0</stp>
        <stp/>
        <stp/>
        <stp/>
        <stp>FALSE</stp>
        <stp>T</stp>
        <tr r="W64" s="8"/>
      </tp>
      <tp>
        <v>28665</v>
        <stp/>
        <stp>StudyData</stp>
        <stp>(Vol(TYA?1)when  (LocalYear(TYA?1)=2015 AND LocalMonth(TYA?1)=2 AND LocalDay(TYA?1)=18 AND LocalHour(TYA?1)=13 AND LocalMinute(TYA?1)=30))</stp>
        <stp>Bar</stp>
        <stp/>
        <stp>Close</stp>
        <stp>5</stp>
        <stp>0</stp>
        <stp/>
        <stp/>
        <stp/>
        <stp>FALSE</stp>
        <stp>T</stp>
        <tr r="X75" s="8"/>
      </tp>
      <tp>
        <v>12064</v>
        <stp/>
        <stp>StudyData</stp>
        <stp>(Vol(TYA?1)when  (LocalYear(TYA?1)=2015 AND LocalMonth(TYA?1)=2 AND LocalDay(TYA?1)=19 AND LocalHour(TYA?1)=12 AND LocalMinute(TYA?1)=30))</stp>
        <stp>Bar</stp>
        <stp/>
        <stp>Close</stp>
        <stp>5</stp>
        <stp>0</stp>
        <stp/>
        <stp/>
        <stp/>
        <stp>FALSE</stp>
        <stp>T</stp>
        <tr r="W63" s="8"/>
      </tp>
      <tp>
        <v>58487</v>
        <stp/>
        <stp>StudyData</stp>
        <stp>(Vol(TYA?1)when  (LocalYear(TYA?1)=2015 AND LocalMonth(TYA?1)=2 AND LocalDay(TYA?1)=18 AND LocalHour(TYA?1)=13 AND LocalMinute(TYA?1)=05))</stp>
        <stp>Bar</stp>
        <stp/>
        <stp>Close</stp>
        <stp>5</stp>
        <stp>0</stp>
        <stp/>
        <stp/>
        <stp/>
        <stp>FALSE</stp>
        <stp>T</stp>
        <tr r="X70" s="8"/>
      </tp>
      <tp>
        <v>10450</v>
        <stp/>
        <stp>StudyData</stp>
        <stp>(Vol(TYA?1)when  (LocalYear(TYA?1)=2015 AND LocalMonth(TYA?1)=2 AND LocalDay(TYA?1)=19 AND LocalHour(TYA?1)=12 AND LocalMinute(TYA?1)=05))</stp>
        <stp>Bar</stp>
        <stp/>
        <stp>Close</stp>
        <stp>5</stp>
        <stp>0</stp>
        <stp/>
        <stp/>
        <stp/>
        <stp>FALSE</stp>
        <stp>T</stp>
        <tr r="W58" s="8"/>
      </tp>
      <tp>
        <v>76602</v>
        <stp/>
        <stp>StudyData</stp>
        <stp>(Vol(TYA?1)when  (LocalYear(TYA?1)=2015 AND LocalMonth(TYA?1)=2 AND LocalDay(TYA?1)=18 AND LocalHour(TYA?1)=13 AND LocalMinute(TYA?1)=00))</stp>
        <stp>Bar</stp>
        <stp/>
        <stp>Close</stp>
        <stp>5</stp>
        <stp>0</stp>
        <stp/>
        <stp/>
        <stp/>
        <stp>FALSE</stp>
        <stp>T</stp>
        <tr r="X69" s="8"/>
      </tp>
      <tp>
        <v>13860</v>
        <stp/>
        <stp>StudyData</stp>
        <stp>(Vol(TYA?1)when  (LocalYear(TYA?1)=2015 AND LocalMonth(TYA?1)=2 AND LocalDay(TYA?1)=19 AND LocalHour(TYA?1)=12 AND LocalMinute(TYA?1)=00))</stp>
        <stp>Bar</stp>
        <stp/>
        <stp>Close</stp>
        <stp>5</stp>
        <stp>0</stp>
        <stp/>
        <stp/>
        <stp/>
        <stp>FALSE</stp>
        <stp>T</stp>
        <tr r="W57" s="8"/>
      </tp>
      <tp>
        <v>21992</v>
        <stp/>
        <stp>StudyData</stp>
        <stp>(Vol(TYA?1)when  (LocalYear(TYA?1)=2015 AND LocalMonth(TYA?1)=2 AND LocalDay(TYA?1)=18 AND LocalHour(TYA?1)=13 AND LocalMinute(TYA?1)=15))</stp>
        <stp>Bar</stp>
        <stp/>
        <stp>Close</stp>
        <stp>5</stp>
        <stp>0</stp>
        <stp/>
        <stp/>
        <stp/>
        <stp>FALSE</stp>
        <stp>T</stp>
        <tr r="X72" s="8"/>
      </tp>
      <tp>
        <v>5442</v>
        <stp/>
        <stp>StudyData</stp>
        <stp>(Vol(TYA?1)when  (LocalYear(TYA?1)=2015 AND LocalMonth(TYA?1)=2 AND LocalDay(TYA?1)=19 AND LocalHour(TYA?1)=12 AND LocalMinute(TYA?1)=15))</stp>
        <stp>Bar</stp>
        <stp/>
        <stp>Close</stp>
        <stp>5</stp>
        <stp>0</stp>
        <stp/>
        <stp/>
        <stp/>
        <stp>FALSE</stp>
        <stp>T</stp>
        <tr r="W60" s="8"/>
      </tp>
      <tp>
        <v>26320</v>
        <stp/>
        <stp>StudyData</stp>
        <stp>(Vol(TYA?1)when  (LocalYear(TYA?1)=2015 AND LocalMonth(TYA?1)=2 AND LocalDay(TYA?1)=18 AND LocalHour(TYA?1)=13 AND LocalMinute(TYA?1)=10))</stp>
        <stp>Bar</stp>
        <stp/>
        <stp>Close</stp>
        <stp>5</stp>
        <stp>0</stp>
        <stp/>
        <stp/>
        <stp/>
        <stp>FALSE</stp>
        <stp>T</stp>
        <tr r="X71" s="8"/>
      </tp>
      <tp>
        <v>7071</v>
        <stp/>
        <stp>StudyData</stp>
        <stp>(Vol(TYA?1)when  (LocalYear(TYA?1)=2015 AND LocalMonth(TYA?1)=2 AND LocalDay(TYA?1)=19 AND LocalHour(TYA?1)=12 AND LocalMinute(TYA?1)=10))</stp>
        <stp>Bar</stp>
        <stp/>
        <stp>Close</stp>
        <stp>5</stp>
        <stp>0</stp>
        <stp/>
        <stp/>
        <stp/>
        <stp>FALSE</stp>
        <stp>T</stp>
        <tr r="W59" s="8"/>
      </tp>
      <tp>
        <v>14932</v>
        <stp/>
        <stp>StudyData</stp>
        <stp>(Vol(TYA?1)when  (LocalYear(TYA?1)=2015 AND LocalMonth(TYA?1)=2 AND LocalDay(TYA?1)=18 AND LocalHour(TYA?1)=13 AND LocalMinute(TYA?1)=45))</stp>
        <stp>Bar</stp>
        <stp/>
        <stp>Close</stp>
        <stp>5</stp>
        <stp>0</stp>
        <stp/>
        <stp/>
        <stp/>
        <stp>FALSE</stp>
        <stp>T</stp>
        <tr r="X78" s="8"/>
      </tp>
      <tp>
        <v>9034</v>
        <stp/>
        <stp>StudyData</stp>
        <stp>(Vol(TYA?1)when  (LocalYear(TYA?1)=2015 AND LocalMonth(TYA?1)=2 AND LocalDay(TYA?1)=19 AND LocalHour(TYA?1)=12 AND LocalMinute(TYA?1)=45))</stp>
        <stp>Bar</stp>
        <stp/>
        <stp>Close</stp>
        <stp>5</stp>
        <stp>0</stp>
        <stp/>
        <stp/>
        <stp/>
        <stp>FALSE</stp>
        <stp>T</stp>
        <tr r="W66" s="8"/>
      </tp>
      <tp>
        <v>22476</v>
        <stp/>
        <stp>StudyData</stp>
        <stp>(Vol(TYA?1)when  (LocalYear(TYA?1)=2015 AND LocalMonth(TYA?1)=2 AND LocalDay(TYA?1)=18 AND LocalHour(TYA?1)=13 AND LocalMinute(TYA?1)=40))</stp>
        <stp>Bar</stp>
        <stp/>
        <stp>Close</stp>
        <stp>5</stp>
        <stp>0</stp>
        <stp/>
        <stp/>
        <stp/>
        <stp>FALSE</stp>
        <stp>T</stp>
        <tr r="X77" s="8"/>
      </tp>
      <tp>
        <v>8277</v>
        <stp/>
        <stp>StudyData</stp>
        <stp>(Vol(TYA?1)when  (LocalYear(TYA?1)=2015 AND LocalMonth(TYA?1)=2 AND LocalDay(TYA?1)=19 AND LocalHour(TYA?1)=12 AND LocalMinute(TYA?1)=40))</stp>
        <stp>Bar</stp>
        <stp/>
        <stp>Close</stp>
        <stp>5</stp>
        <stp>0</stp>
        <stp/>
        <stp/>
        <stp/>
        <stp>FALSE</stp>
        <stp>T</stp>
        <tr r="W65" s="8"/>
      </tp>
      <tp>
        <v>19715</v>
        <stp/>
        <stp>StudyData</stp>
        <stp>(Vol(TYA?1)when  (LocalYear(TYA?1)=2015 AND LocalMonth(TYA?1)=2 AND LocalDay(TYA?1)=18 AND LocalHour(TYA?1)=13 AND LocalMinute(TYA?1)=55))</stp>
        <stp>Bar</stp>
        <stp/>
        <stp>Close</stp>
        <stp>5</stp>
        <stp>0</stp>
        <stp/>
        <stp/>
        <stp/>
        <stp>FALSE</stp>
        <stp>T</stp>
        <tr r="X80" s="8"/>
      </tp>
      <tp>
        <v>6240</v>
        <stp/>
        <stp>StudyData</stp>
        <stp>(Vol(TYA?1)when  (LocalYear(TYA?1)=2015 AND LocalMonth(TYA?1)=2 AND LocalDay(TYA?1)=19 AND LocalHour(TYA?1)=12 AND LocalMinute(TYA?1)=55))</stp>
        <stp>Bar</stp>
        <stp/>
        <stp>Close</stp>
        <stp>5</stp>
        <stp>0</stp>
        <stp/>
        <stp/>
        <stp/>
        <stp>FALSE</stp>
        <stp>T</stp>
        <tr r="W68" s="8"/>
      </tp>
      <tp>
        <v>20870</v>
        <stp/>
        <stp>StudyData</stp>
        <stp>(Vol(TYA?1)when  (LocalYear(TYA?1)=2015 AND LocalMonth(TYA?1)=2 AND LocalDay(TYA?1)=18 AND LocalHour(TYA?1)=13 AND LocalMinute(TYA?1)=50))</stp>
        <stp>Bar</stp>
        <stp/>
        <stp>Close</stp>
        <stp>5</stp>
        <stp>0</stp>
        <stp/>
        <stp/>
        <stp/>
        <stp>FALSE</stp>
        <stp>T</stp>
        <tr r="X79" s="8"/>
      </tp>
      <tp>
        <v>3482</v>
        <stp/>
        <stp>StudyData</stp>
        <stp>(Vol(TYA?1)when  (LocalYear(TYA?1)=2015 AND LocalMonth(TYA?1)=2 AND LocalDay(TYA?1)=19 AND LocalHour(TYA?1)=12 AND LocalMinute(TYA?1)=50))</stp>
        <stp>Bar</stp>
        <stp/>
        <stp>Close</stp>
        <stp>5</stp>
        <stp>0</stp>
        <stp/>
        <stp/>
        <stp/>
        <stp>FALSE</stp>
        <stp>T</stp>
        <tr r="W67" s="8"/>
      </tp>
      <tp>
        <v>1368</v>
        <stp/>
        <stp>StudyData</stp>
        <stp>(Vol(GCE?1)when  (LocalYear(GCE?1)=2015 AND LocalMonth(GCE?1)=2 AND LocalDay(GCE?1)=20 AND LocalHour(GCE?1)=12 AND LocalMinute(GCE?1)=40))</stp>
        <stp>Bar</stp>
        <stp/>
        <stp>Close</stp>
        <stp>5</stp>
        <stp>0</stp>
        <stp/>
        <stp/>
        <stp/>
        <stp>FALSE</stp>
        <stp>T</stp>
        <tr r="V65" s="6"/>
      </tp>
      <tp>
        <v>133</v>
        <stp/>
        <stp>StudyData</stp>
        <stp>(Vol(GCE?1)when  (LocalYear(GCE?1)=2015 AND LocalMonth(GCE?1)=2 AND LocalDay(GCE?1)=23 AND LocalHour(GCE?1)=11 AND LocalMinute(GCE?1)=40))</stp>
        <stp>Bar</stp>
        <stp/>
        <stp>Close</stp>
        <stp>5</stp>
        <stp>0</stp>
        <stp/>
        <stp/>
        <stp/>
        <stp>FALSE</stp>
        <stp>T</stp>
        <tr r="U53" s="6"/>
      </tp>
      <tp>
        <v>99</v>
        <stp/>
        <stp>StudyData</stp>
        <stp>(Vol(GCE?1)when  (LocalYear(GCE?1)=2015 AND LocalMonth(GCE?1)=2 AND LocalDay(GCE?1)=26 AND LocalHour(GCE?1)=14 AND LocalMinute(GCE?1)=40))</stp>
        <stp>Bar</stp>
        <stp/>
        <stp>Close</stp>
        <stp>5</stp>
        <stp>0</stp>
        <stp/>
        <stp/>
        <stp/>
        <stp>FALSE</stp>
        <stp>T</stp>
        <tr r="L89" s="6"/>
        <tr r="K89" s="6"/>
      </tp>
      <tp>
        <v>1039</v>
        <stp/>
        <stp>StudyData</stp>
        <stp>(Vol(GCE?1)when  (LocalYear(GCE?1)=2015 AND LocalMonth(GCE?1)=2 AND LocalDay(GCE?1)=12 AND LocalHour(GCE?1)=10 AND LocalMinute(GCE?1)=40))</stp>
        <stp>Bar</stp>
        <stp/>
        <stp>Close</stp>
        <stp>5</stp>
        <stp>0</stp>
        <stp/>
        <stp/>
        <stp/>
        <stp>FALSE</stp>
        <stp>T</stp>
        <tr r="AB41" s="6"/>
      </tp>
      <tp>
        <v>114</v>
        <stp/>
        <stp>StudyData</stp>
        <stp>(Vol(GCE?1)when  (LocalYear(GCE?1)=2015 AND LocalMonth(GCE?1)=2 AND LocalDay(GCE?1)=13 AND LocalHour(GCE?1)=11 AND LocalMinute(GCE?1)=40))</stp>
        <stp>Bar</stp>
        <stp/>
        <stp>Close</stp>
        <stp>5</stp>
        <stp>0</stp>
        <stp/>
        <stp/>
        <stp/>
        <stp>FALSE</stp>
        <stp>T</stp>
        <tr r="AA53" s="6"/>
      </tp>
      <tp t="s">
        <v/>
        <stp/>
        <stp>StudyData</stp>
        <stp>(Vol(GCE?1)when  (LocalYear(GCE?1)=2015 AND LocalMonth(GCE?1)=2 AND LocalDay(GCE?1)=16 AND LocalHour(GCE?1)=14 AND LocalMinute(GCE?1)=40))</stp>
        <stp>Bar</stp>
        <stp/>
        <stp>Close</stp>
        <stp>5</stp>
        <stp>0</stp>
        <stp/>
        <stp/>
        <stp/>
        <stp>FALSE</stp>
        <stp>T</stp>
        <tr r="Z89" s="6"/>
      </tp>
      <tp>
        <v>1797</v>
        <stp/>
        <stp>StudyData</stp>
        <stp>(Vol(GCE?1)when  (LocalYear(GCE?1)=2015 AND LocalMonth(GCE?1)=2 AND LocalDay(GCE?1)=20 AND LocalHour(GCE?1)=12 AND LocalMinute(GCE?1)=45))</stp>
        <stp>Bar</stp>
        <stp/>
        <stp>Close</stp>
        <stp>5</stp>
        <stp>0</stp>
        <stp/>
        <stp/>
        <stp/>
        <stp>FALSE</stp>
        <stp>T</stp>
        <tr r="V66" s="6"/>
      </tp>
      <tp>
        <v>674</v>
        <stp/>
        <stp>StudyData</stp>
        <stp>(Vol(GCE?1)when  (LocalYear(GCE?1)=2015 AND LocalMonth(GCE?1)=2 AND LocalDay(GCE?1)=23 AND LocalHour(GCE?1)=11 AND LocalMinute(GCE?1)=45))</stp>
        <stp>Bar</stp>
        <stp/>
        <stp>Close</stp>
        <stp>5</stp>
        <stp>0</stp>
        <stp/>
        <stp/>
        <stp/>
        <stp>FALSE</stp>
        <stp>T</stp>
        <tr r="U54" s="6"/>
      </tp>
      <tp>
        <v>209</v>
        <stp/>
        <stp>StudyData</stp>
        <stp>(Vol(GCE?1)when  (LocalYear(GCE?1)=2015 AND LocalMonth(GCE?1)=2 AND LocalDay(GCE?1)=26 AND LocalHour(GCE?1)=14 AND LocalMinute(GCE?1)=45))</stp>
        <stp>Bar</stp>
        <stp/>
        <stp>Close</stp>
        <stp>5</stp>
        <stp>0</stp>
        <stp/>
        <stp/>
        <stp/>
        <stp>FALSE</stp>
        <stp>T</stp>
        <tr r="L90" s="6"/>
        <tr r="K90" s="6"/>
      </tp>
      <tp>
        <v>660</v>
        <stp/>
        <stp>StudyData</stp>
        <stp>(Vol(GCE?1)when  (LocalYear(GCE?1)=2015 AND LocalMonth(GCE?1)=2 AND LocalDay(GCE?1)=12 AND LocalHour(GCE?1)=10 AND LocalMinute(GCE?1)=45))</stp>
        <stp>Bar</stp>
        <stp/>
        <stp>Close</stp>
        <stp>5</stp>
        <stp>0</stp>
        <stp/>
        <stp/>
        <stp/>
        <stp>FALSE</stp>
        <stp>T</stp>
        <tr r="AB42" s="6"/>
      </tp>
      <tp>
        <v>190</v>
        <stp/>
        <stp>StudyData</stp>
        <stp>(Vol(GCE?1)when  (LocalYear(GCE?1)=2015 AND LocalMonth(GCE?1)=2 AND LocalDay(GCE?1)=13 AND LocalHour(GCE?1)=11 AND LocalMinute(GCE?1)=45))</stp>
        <stp>Bar</stp>
        <stp/>
        <stp>Close</stp>
        <stp>5</stp>
        <stp>0</stp>
        <stp/>
        <stp/>
        <stp/>
        <stp>FALSE</stp>
        <stp>T</stp>
        <tr r="AA54" s="6"/>
      </tp>
      <tp t="s">
        <v/>
        <stp/>
        <stp>StudyData</stp>
        <stp>(Vol(GCE?1)when  (LocalYear(GCE?1)=2015 AND LocalMonth(GCE?1)=2 AND LocalDay(GCE?1)=16 AND LocalHour(GCE?1)=14 AND LocalMinute(GCE?1)=45))</stp>
        <stp>Bar</stp>
        <stp/>
        <stp>Close</stp>
        <stp>5</stp>
        <stp>0</stp>
        <stp/>
        <stp/>
        <stp/>
        <stp>FALSE</stp>
        <stp>T</stp>
        <tr r="Z90" s="6"/>
      </tp>
      <tp>
        <v>783</v>
        <stp/>
        <stp>StudyData</stp>
        <stp>(Vol(GCE?1)when  (LocalYear(GCE?1)=2015 AND LocalMonth(GCE?1)=2 AND LocalDay(GCE?1)=20 AND LocalHour(GCE?1)=12 AND LocalMinute(GCE?1)=50))</stp>
        <stp>Bar</stp>
        <stp/>
        <stp>Close</stp>
        <stp>5</stp>
        <stp>0</stp>
        <stp/>
        <stp/>
        <stp/>
        <stp>FALSE</stp>
        <stp>T</stp>
        <tr r="V67" s="6"/>
      </tp>
      <tp>
        <v>229</v>
        <stp/>
        <stp>StudyData</stp>
        <stp>(Vol(GCE?1)when  (LocalYear(GCE?1)=2015 AND LocalMonth(GCE?1)=2 AND LocalDay(GCE?1)=23 AND LocalHour(GCE?1)=11 AND LocalMinute(GCE?1)=50))</stp>
        <stp>Bar</stp>
        <stp/>
        <stp>Close</stp>
        <stp>5</stp>
        <stp>0</stp>
        <stp/>
        <stp/>
        <stp/>
        <stp>FALSE</stp>
        <stp>T</stp>
        <tr r="U55" s="6"/>
      </tp>
      <tp>
        <v>61</v>
        <stp/>
        <stp>StudyData</stp>
        <stp>(Vol(GCE?1)when  (LocalYear(GCE?1)=2015 AND LocalMonth(GCE?1)=2 AND LocalDay(GCE?1)=26 AND LocalHour(GCE?1)=14 AND LocalMinute(GCE?1)=50))</stp>
        <stp>Bar</stp>
        <stp/>
        <stp>Close</stp>
        <stp>5</stp>
        <stp>0</stp>
        <stp/>
        <stp/>
        <stp/>
        <stp>FALSE</stp>
        <stp>T</stp>
        <tr r="L91" s="6"/>
        <tr r="K91" s="6"/>
      </tp>
      <tp>
        <v>342</v>
        <stp/>
        <stp>StudyData</stp>
        <stp>(Vol(GCE?1)when  (LocalYear(GCE?1)=2015 AND LocalMonth(GCE?1)=2 AND LocalDay(GCE?1)=12 AND LocalHour(GCE?1)=10 AND LocalMinute(GCE?1)=50))</stp>
        <stp>Bar</stp>
        <stp/>
        <stp>Close</stp>
        <stp>5</stp>
        <stp>0</stp>
        <stp/>
        <stp/>
        <stp/>
        <stp>FALSE</stp>
        <stp>T</stp>
        <tr r="AB43" s="6"/>
      </tp>
      <tp>
        <v>327</v>
        <stp/>
        <stp>StudyData</stp>
        <stp>(Vol(GCE?1)when  (LocalYear(GCE?1)=2015 AND LocalMonth(GCE?1)=2 AND LocalDay(GCE?1)=13 AND LocalHour(GCE?1)=11 AND LocalMinute(GCE?1)=50))</stp>
        <stp>Bar</stp>
        <stp/>
        <stp>Close</stp>
        <stp>5</stp>
        <stp>0</stp>
        <stp/>
        <stp/>
        <stp/>
        <stp>FALSE</stp>
        <stp>T</stp>
        <tr r="AA55" s="6"/>
      </tp>
      <tp t="s">
        <v/>
        <stp/>
        <stp>StudyData</stp>
        <stp>(Vol(GCE?1)when  (LocalYear(GCE?1)=2015 AND LocalMonth(GCE?1)=2 AND LocalDay(GCE?1)=16 AND LocalHour(GCE?1)=14 AND LocalMinute(GCE?1)=50))</stp>
        <stp>Bar</stp>
        <stp/>
        <stp>Close</stp>
        <stp>5</stp>
        <stp>0</stp>
        <stp/>
        <stp/>
        <stp/>
        <stp>FALSE</stp>
        <stp>T</stp>
        <tr r="Z91" s="6"/>
      </tp>
      <tp>
        <v>780</v>
        <stp/>
        <stp>StudyData</stp>
        <stp>(Vol(GCE?1)when  (LocalYear(GCE?1)=2015 AND LocalMonth(GCE?1)=2 AND LocalDay(GCE?1)=20 AND LocalHour(GCE?1)=12 AND LocalMinute(GCE?1)=55))</stp>
        <stp>Bar</stp>
        <stp/>
        <stp>Close</stp>
        <stp>5</stp>
        <stp>0</stp>
        <stp/>
        <stp/>
        <stp/>
        <stp>FALSE</stp>
        <stp>T</stp>
        <tr r="V68" s="6"/>
      </tp>
      <tp>
        <v>386</v>
        <stp/>
        <stp>StudyData</stp>
        <stp>(Vol(GCE?1)when  (LocalYear(GCE?1)=2015 AND LocalMonth(GCE?1)=2 AND LocalDay(GCE?1)=23 AND LocalHour(GCE?1)=11 AND LocalMinute(GCE?1)=55))</stp>
        <stp>Bar</stp>
        <stp/>
        <stp>Close</stp>
        <stp>5</stp>
        <stp>0</stp>
        <stp/>
        <stp/>
        <stp/>
        <stp>FALSE</stp>
        <stp>T</stp>
        <tr r="U56" s="6"/>
      </tp>
      <tp>
        <v>267</v>
        <stp/>
        <stp>StudyData</stp>
        <stp>(Vol(GCE?1)when  (LocalYear(GCE?1)=2015 AND LocalMonth(GCE?1)=2 AND LocalDay(GCE?1)=26 AND LocalHour(GCE?1)=14 AND LocalMinute(GCE?1)=55))</stp>
        <stp>Bar</stp>
        <stp/>
        <stp>Close</stp>
        <stp>5</stp>
        <stp>0</stp>
        <stp/>
        <stp/>
        <stp/>
        <stp>FALSE</stp>
        <stp>T</stp>
        <tr r="L92" s="6"/>
        <tr r="K92" s="6"/>
      </tp>
      <tp>
        <v>358</v>
        <stp/>
        <stp>StudyData</stp>
        <stp>(Vol(GCE?1)when  (LocalYear(GCE?1)=2015 AND LocalMonth(GCE?1)=2 AND LocalDay(GCE?1)=12 AND LocalHour(GCE?1)=10 AND LocalMinute(GCE?1)=55))</stp>
        <stp>Bar</stp>
        <stp/>
        <stp>Close</stp>
        <stp>5</stp>
        <stp>0</stp>
        <stp/>
        <stp/>
        <stp/>
        <stp>FALSE</stp>
        <stp>T</stp>
        <tr r="AB44" s="6"/>
      </tp>
      <tp>
        <v>274</v>
        <stp/>
        <stp>StudyData</stp>
        <stp>(Vol(GCE?1)when  (LocalYear(GCE?1)=2015 AND LocalMonth(GCE?1)=2 AND LocalDay(GCE?1)=13 AND LocalHour(GCE?1)=11 AND LocalMinute(GCE?1)=55))</stp>
        <stp>Bar</stp>
        <stp/>
        <stp>Close</stp>
        <stp>5</stp>
        <stp>0</stp>
        <stp/>
        <stp/>
        <stp/>
        <stp>FALSE</stp>
        <stp>T</stp>
        <tr r="AA56" s="6"/>
      </tp>
      <tp t="s">
        <v/>
        <stp/>
        <stp>StudyData</stp>
        <stp>(Vol(GCE?1)when  (LocalYear(GCE?1)=2015 AND LocalMonth(GCE?1)=2 AND LocalDay(GCE?1)=16 AND LocalHour(GCE?1)=14 AND LocalMinute(GCE?1)=55))</stp>
        <stp>Bar</stp>
        <stp/>
        <stp>Close</stp>
        <stp>5</stp>
        <stp>0</stp>
        <stp/>
        <stp/>
        <stp/>
        <stp>FALSE</stp>
        <stp>T</stp>
        <tr r="Z92" s="6"/>
      </tp>
      <tp>
        <v>910</v>
        <stp/>
        <stp>StudyData</stp>
        <stp>(Vol(GCE?1)when  (LocalYear(GCE?1)=2015 AND LocalMonth(GCE?1)=2 AND LocalDay(GCE?1)=20 AND LocalHour(GCE?1)=12 AND LocalMinute(GCE?1)=00))</stp>
        <stp>Bar</stp>
        <stp/>
        <stp>Close</stp>
        <stp>5</stp>
        <stp>0</stp>
        <stp/>
        <stp/>
        <stp/>
        <stp>FALSE</stp>
        <stp>T</stp>
        <tr r="V57" s="6"/>
      </tp>
      <tp>
        <v>709</v>
        <stp/>
        <stp>StudyData</stp>
        <stp>(Vol(GCE?1)when  (LocalYear(GCE?1)=2015 AND LocalMonth(GCE?1)=2 AND LocalDay(GCE?1)=23 AND LocalHour(GCE?1)=11 AND LocalMinute(GCE?1)=00))</stp>
        <stp>Bar</stp>
        <stp/>
        <stp>Close</stp>
        <stp>5</stp>
        <stp>0</stp>
        <stp/>
        <stp/>
        <stp/>
        <stp>FALSE</stp>
        <stp>T</stp>
        <tr r="U45" s="6"/>
      </tp>
      <tp>
        <v>201</v>
        <stp/>
        <stp>StudyData</stp>
        <stp>(Vol(GCE?1)when  (LocalYear(GCE?1)=2015 AND LocalMonth(GCE?1)=2 AND LocalDay(GCE?1)=26 AND LocalHour(GCE?1)=14 AND LocalMinute(GCE?1)=00))</stp>
        <stp>Bar</stp>
        <stp/>
        <stp>Close</stp>
        <stp>5</stp>
        <stp>0</stp>
        <stp/>
        <stp/>
        <stp/>
        <stp>FALSE</stp>
        <stp>T</stp>
        <tr r="L81" s="6"/>
        <tr r="K81" s="6"/>
      </tp>
      <tp>
        <v>758</v>
        <stp/>
        <stp>StudyData</stp>
        <stp>(Vol(GCE?1)when  (LocalYear(GCE?1)=2015 AND LocalMonth(GCE?1)=2 AND LocalDay(GCE?1)=12 AND LocalHour(GCE?1)=10 AND LocalMinute(GCE?1)=00))</stp>
        <stp>Bar</stp>
        <stp/>
        <stp>Close</stp>
        <stp>5</stp>
        <stp>0</stp>
        <stp/>
        <stp/>
        <stp/>
        <stp>FALSE</stp>
        <stp>T</stp>
        <tr r="AB33" s="6"/>
      </tp>
      <tp>
        <v>596</v>
        <stp/>
        <stp>StudyData</stp>
        <stp>(Vol(GCE?1)when  (LocalYear(GCE?1)=2015 AND LocalMonth(GCE?1)=2 AND LocalDay(GCE?1)=13 AND LocalHour(GCE?1)=11 AND LocalMinute(GCE?1)=00))</stp>
        <stp>Bar</stp>
        <stp/>
        <stp>Close</stp>
        <stp>5</stp>
        <stp>0</stp>
        <stp/>
        <stp/>
        <stp/>
        <stp>FALSE</stp>
        <stp>T</stp>
        <tr r="AA45" s="6"/>
      </tp>
      <tp t="s">
        <v/>
        <stp/>
        <stp>StudyData</stp>
        <stp>(Vol(GCE?1)when  (LocalYear(GCE?1)=2015 AND LocalMonth(GCE?1)=2 AND LocalDay(GCE?1)=16 AND LocalHour(GCE?1)=14 AND LocalMinute(GCE?1)=00))</stp>
        <stp>Bar</stp>
        <stp/>
        <stp>Close</stp>
        <stp>5</stp>
        <stp>0</stp>
        <stp/>
        <stp/>
        <stp/>
        <stp>FALSE</stp>
        <stp>T</stp>
        <tr r="Z81" s="6"/>
      </tp>
      <tp>
        <v>210</v>
        <stp/>
        <stp>StudyData</stp>
        <stp>(Vol(GCE?1)when  (LocalYear(GCE?1)=2015 AND LocalMonth(GCE?1)=2 AND LocalDay(GCE?1)=17 AND LocalHour(GCE?1)=15 AND LocalMinute(GCE?1)=00))</stp>
        <stp>Bar</stp>
        <stp/>
        <stp>Close</stp>
        <stp>5</stp>
        <stp>0</stp>
        <stp/>
        <stp/>
        <stp/>
        <stp>FALSE</stp>
        <stp>T</stp>
        <tr r="Y93" s="6"/>
      </tp>
      <tp>
        <v>174</v>
        <stp/>
        <stp>StudyData</stp>
        <stp>(Vol(GCE?1)when  (LocalYear(GCE?1)=2015 AND LocalMonth(GCE?1)=2 AND LocalDay(GCE?1)=20 AND LocalHour(GCE?1)=12 AND LocalMinute(GCE?1)=05))</stp>
        <stp>Bar</stp>
        <stp/>
        <stp>Close</stp>
        <stp>5</stp>
        <stp>0</stp>
        <stp/>
        <stp/>
        <stp/>
        <stp>FALSE</stp>
        <stp>T</stp>
        <tr r="V58" s="6"/>
      </tp>
      <tp>
        <v>643</v>
        <stp/>
        <stp>StudyData</stp>
        <stp>(Vol(GCE?1)when  (LocalYear(GCE?1)=2015 AND LocalMonth(GCE?1)=2 AND LocalDay(GCE?1)=23 AND LocalHour(GCE?1)=11 AND LocalMinute(GCE?1)=05))</stp>
        <stp>Bar</stp>
        <stp/>
        <stp>Close</stp>
        <stp>5</stp>
        <stp>0</stp>
        <stp/>
        <stp/>
        <stp/>
        <stp>FALSE</stp>
        <stp>T</stp>
        <tr r="U46" s="6"/>
      </tp>
      <tp>
        <v>304</v>
        <stp/>
        <stp>StudyData</stp>
        <stp>(Vol(GCE?1)when  (LocalYear(GCE?1)=2015 AND LocalMonth(GCE?1)=2 AND LocalDay(GCE?1)=26 AND LocalHour(GCE?1)=14 AND LocalMinute(GCE?1)=05))</stp>
        <stp>Bar</stp>
        <stp/>
        <stp>Close</stp>
        <stp>5</stp>
        <stp>0</stp>
        <stp/>
        <stp/>
        <stp/>
        <stp>FALSE</stp>
        <stp>T</stp>
        <tr r="L82" s="6"/>
        <tr r="K82" s="6"/>
      </tp>
      <tp>
        <v>707</v>
        <stp/>
        <stp>StudyData</stp>
        <stp>(Vol(GCE?1)when  (LocalYear(GCE?1)=2015 AND LocalMonth(GCE?1)=2 AND LocalDay(GCE?1)=12 AND LocalHour(GCE?1)=10 AND LocalMinute(GCE?1)=05))</stp>
        <stp>Bar</stp>
        <stp/>
        <stp>Close</stp>
        <stp>5</stp>
        <stp>0</stp>
        <stp/>
        <stp/>
        <stp/>
        <stp>FALSE</stp>
        <stp>T</stp>
        <tr r="AB34" s="6"/>
      </tp>
      <tp>
        <v>161</v>
        <stp/>
        <stp>StudyData</stp>
        <stp>(Vol(GCE?1)when  (LocalYear(GCE?1)=2015 AND LocalMonth(GCE?1)=2 AND LocalDay(GCE?1)=13 AND LocalHour(GCE?1)=11 AND LocalMinute(GCE?1)=05))</stp>
        <stp>Bar</stp>
        <stp/>
        <stp>Close</stp>
        <stp>5</stp>
        <stp>0</stp>
        <stp/>
        <stp/>
        <stp/>
        <stp>FALSE</stp>
        <stp>T</stp>
        <tr r="AA46" s="6"/>
      </tp>
      <tp t="s">
        <v/>
        <stp/>
        <stp>StudyData</stp>
        <stp>(Vol(GCE?1)when  (LocalYear(GCE?1)=2015 AND LocalMonth(GCE?1)=2 AND LocalDay(GCE?1)=16 AND LocalHour(GCE?1)=14 AND LocalMinute(GCE?1)=05))</stp>
        <stp>Bar</stp>
        <stp/>
        <stp>Close</stp>
        <stp>5</stp>
        <stp>0</stp>
        <stp/>
        <stp/>
        <stp/>
        <stp>FALSE</stp>
        <stp>T</stp>
        <tr r="Z82" s="6"/>
      </tp>
      <tp>
        <v>131</v>
        <stp/>
        <stp>StudyData</stp>
        <stp>(Vol(GCE?1)when  (LocalYear(GCE?1)=2015 AND LocalMonth(GCE?1)=2 AND LocalDay(GCE?1)=17 AND LocalHour(GCE?1)=15 AND LocalMinute(GCE?1)=05))</stp>
        <stp>Bar</stp>
        <stp/>
        <stp>Close</stp>
        <stp>5</stp>
        <stp>0</stp>
        <stp/>
        <stp/>
        <stp/>
        <stp>FALSE</stp>
        <stp>T</stp>
        <tr r="Y94" s="6"/>
      </tp>
      <tp>
        <v>258</v>
        <stp/>
        <stp>StudyData</stp>
        <stp>(Vol(GCE?1)when  (LocalYear(GCE?1)=2015 AND LocalMonth(GCE?1)=2 AND LocalDay(GCE?1)=20 AND LocalHour(GCE?1)=12 AND LocalMinute(GCE?1)=10))</stp>
        <stp>Bar</stp>
        <stp/>
        <stp>Close</stp>
        <stp>5</stp>
        <stp>0</stp>
        <stp/>
        <stp/>
        <stp/>
        <stp>FALSE</stp>
        <stp>T</stp>
        <tr r="V59" s="6"/>
      </tp>
      <tp>
        <v>689</v>
        <stp/>
        <stp>StudyData</stp>
        <stp>(Vol(GCE?1)when  (LocalYear(GCE?1)=2015 AND LocalMonth(GCE?1)=2 AND LocalDay(GCE?1)=23 AND LocalHour(GCE?1)=11 AND LocalMinute(GCE?1)=10))</stp>
        <stp>Bar</stp>
        <stp/>
        <stp>Close</stp>
        <stp>5</stp>
        <stp>0</stp>
        <stp/>
        <stp/>
        <stp/>
        <stp>FALSE</stp>
        <stp>T</stp>
        <tr r="U47" s="6"/>
      </tp>
      <tp>
        <v>361</v>
        <stp/>
        <stp>StudyData</stp>
        <stp>(Vol(GCE?1)when  (LocalYear(GCE?1)=2015 AND LocalMonth(GCE?1)=2 AND LocalDay(GCE?1)=26 AND LocalHour(GCE?1)=14 AND LocalMinute(GCE?1)=10))</stp>
        <stp>Bar</stp>
        <stp/>
        <stp>Close</stp>
        <stp>5</stp>
        <stp>0</stp>
        <stp/>
        <stp/>
        <stp/>
        <stp>FALSE</stp>
        <stp>T</stp>
        <tr r="L83" s="6"/>
        <tr r="K83" s="6"/>
      </tp>
      <tp>
        <v>458</v>
        <stp/>
        <stp>StudyData</stp>
        <stp>(Vol(GCE?1)when  (LocalYear(GCE?1)=2015 AND LocalMonth(GCE?1)=2 AND LocalDay(GCE?1)=12 AND LocalHour(GCE?1)=10 AND LocalMinute(GCE?1)=10))</stp>
        <stp>Bar</stp>
        <stp/>
        <stp>Close</stp>
        <stp>5</stp>
        <stp>0</stp>
        <stp/>
        <stp/>
        <stp/>
        <stp>FALSE</stp>
        <stp>T</stp>
        <tr r="AB35" s="6"/>
      </tp>
      <tp>
        <v>166</v>
        <stp/>
        <stp>StudyData</stp>
        <stp>(Vol(GCE?1)when  (LocalYear(GCE?1)=2015 AND LocalMonth(GCE?1)=2 AND LocalDay(GCE?1)=13 AND LocalHour(GCE?1)=11 AND LocalMinute(GCE?1)=10))</stp>
        <stp>Bar</stp>
        <stp/>
        <stp>Close</stp>
        <stp>5</stp>
        <stp>0</stp>
        <stp/>
        <stp/>
        <stp/>
        <stp>FALSE</stp>
        <stp>T</stp>
        <tr r="AA47" s="6"/>
      </tp>
      <tp t="s">
        <v/>
        <stp/>
        <stp>StudyData</stp>
        <stp>(Vol(GCE?1)when  (LocalYear(GCE?1)=2015 AND LocalMonth(GCE?1)=2 AND LocalDay(GCE?1)=16 AND LocalHour(GCE?1)=14 AND LocalMinute(GCE?1)=10))</stp>
        <stp>Bar</stp>
        <stp/>
        <stp>Close</stp>
        <stp>5</stp>
        <stp>0</stp>
        <stp/>
        <stp/>
        <stp/>
        <stp>FALSE</stp>
        <stp>T</stp>
        <tr r="Z83" s="6"/>
      </tp>
      <tp>
        <v>36</v>
        <stp/>
        <stp>StudyData</stp>
        <stp>(Vol(GCE?1)when  (LocalYear(GCE?1)=2015 AND LocalMonth(GCE?1)=2 AND LocalDay(GCE?1)=17 AND LocalHour(GCE?1)=15 AND LocalMinute(GCE?1)=10))</stp>
        <stp>Bar</stp>
        <stp/>
        <stp>Close</stp>
        <stp>5</stp>
        <stp>0</stp>
        <stp/>
        <stp/>
        <stp/>
        <stp>FALSE</stp>
        <stp>T</stp>
        <tr r="Y95" s="6"/>
      </tp>
      <tp>
        <v>232</v>
        <stp/>
        <stp>StudyData</stp>
        <stp>(Vol(GCE?1)when  (LocalYear(GCE?1)=2015 AND LocalMonth(GCE?1)=2 AND LocalDay(GCE?1)=20 AND LocalHour(GCE?1)=12 AND LocalMinute(GCE?1)=15))</stp>
        <stp>Bar</stp>
        <stp/>
        <stp>Close</stp>
        <stp>5</stp>
        <stp>0</stp>
        <stp/>
        <stp/>
        <stp/>
        <stp>FALSE</stp>
        <stp>T</stp>
        <tr r="V60" s="6"/>
      </tp>
      <tp>
        <v>443</v>
        <stp/>
        <stp>StudyData</stp>
        <stp>(Vol(GCE?1)when  (LocalYear(GCE?1)=2015 AND LocalMonth(GCE?1)=2 AND LocalDay(GCE?1)=23 AND LocalHour(GCE?1)=11 AND LocalMinute(GCE?1)=15))</stp>
        <stp>Bar</stp>
        <stp/>
        <stp>Close</stp>
        <stp>5</stp>
        <stp>0</stp>
        <stp/>
        <stp/>
        <stp/>
        <stp>FALSE</stp>
        <stp>T</stp>
        <tr r="U48" s="6"/>
      </tp>
      <tp>
        <v>169</v>
        <stp/>
        <stp>StudyData</stp>
        <stp>(Vol(GCE?1)when  (LocalYear(GCE?1)=2015 AND LocalMonth(GCE?1)=2 AND LocalDay(GCE?1)=26 AND LocalHour(GCE?1)=14 AND LocalMinute(GCE?1)=15))</stp>
        <stp>Bar</stp>
        <stp/>
        <stp>Close</stp>
        <stp>5</stp>
        <stp>0</stp>
        <stp/>
        <stp/>
        <stp/>
        <stp>FALSE</stp>
        <stp>T</stp>
        <tr r="L84" s="6"/>
        <tr r="K84" s="6"/>
      </tp>
      <tp>
        <v>273</v>
        <stp/>
        <stp>StudyData</stp>
        <stp>(Vol(GCE?1)when  (LocalYear(GCE?1)=2015 AND LocalMonth(GCE?1)=2 AND LocalDay(GCE?1)=12 AND LocalHour(GCE?1)=10 AND LocalMinute(GCE?1)=15))</stp>
        <stp>Bar</stp>
        <stp/>
        <stp>Close</stp>
        <stp>5</stp>
        <stp>0</stp>
        <stp/>
        <stp/>
        <stp/>
        <stp>FALSE</stp>
        <stp>T</stp>
        <tr r="AB36" s="6"/>
      </tp>
      <tp>
        <v>534</v>
        <stp/>
        <stp>StudyData</stp>
        <stp>(Vol(GCE?1)when  (LocalYear(GCE?1)=2015 AND LocalMonth(GCE?1)=2 AND LocalDay(GCE?1)=13 AND LocalHour(GCE?1)=11 AND LocalMinute(GCE?1)=15))</stp>
        <stp>Bar</stp>
        <stp/>
        <stp>Close</stp>
        <stp>5</stp>
        <stp>0</stp>
        <stp/>
        <stp/>
        <stp/>
        <stp>FALSE</stp>
        <stp>T</stp>
        <tr r="AA48" s="6"/>
      </tp>
      <tp t="s">
        <v/>
        <stp/>
        <stp>StudyData</stp>
        <stp>(Vol(GCE?1)when  (LocalYear(GCE?1)=2015 AND LocalMonth(GCE?1)=2 AND LocalDay(GCE?1)=16 AND LocalHour(GCE?1)=14 AND LocalMinute(GCE?1)=15))</stp>
        <stp>Bar</stp>
        <stp/>
        <stp>Close</stp>
        <stp>5</stp>
        <stp>0</stp>
        <stp/>
        <stp/>
        <stp/>
        <stp>FALSE</stp>
        <stp>T</stp>
        <tr r="Z84" s="6"/>
      </tp>
      <tp>
        <v>56</v>
        <stp/>
        <stp>StudyData</stp>
        <stp>(Vol(GCE?1)when  (LocalYear(GCE?1)=2015 AND LocalMonth(GCE?1)=2 AND LocalDay(GCE?1)=17 AND LocalHour(GCE?1)=15 AND LocalMinute(GCE?1)=15))</stp>
        <stp>Bar</stp>
        <stp/>
        <stp>Close</stp>
        <stp>5</stp>
        <stp>0</stp>
        <stp/>
        <stp/>
        <stp/>
        <stp>FALSE</stp>
        <stp>T</stp>
        <tr r="Y96" s="6"/>
      </tp>
      <tp>
        <v>470</v>
        <stp/>
        <stp>StudyData</stp>
        <stp>(Vol(GCE?1)when  (LocalYear(GCE?1)=2015 AND LocalMonth(GCE?1)=2 AND LocalDay(GCE?1)=20 AND LocalHour(GCE?1)=12 AND LocalMinute(GCE?1)=20))</stp>
        <stp>Bar</stp>
        <stp/>
        <stp>Close</stp>
        <stp>5</stp>
        <stp>0</stp>
        <stp/>
        <stp/>
        <stp/>
        <stp>FALSE</stp>
        <stp>T</stp>
        <tr r="V61" s="6"/>
      </tp>
      <tp>
        <v>168</v>
        <stp/>
        <stp>StudyData</stp>
        <stp>(Vol(GCE?1)when  (LocalYear(GCE?1)=2015 AND LocalMonth(GCE?1)=2 AND LocalDay(GCE?1)=23 AND LocalHour(GCE?1)=11 AND LocalMinute(GCE?1)=20))</stp>
        <stp>Bar</stp>
        <stp/>
        <stp>Close</stp>
        <stp>5</stp>
        <stp>0</stp>
        <stp/>
        <stp/>
        <stp/>
        <stp>FALSE</stp>
        <stp>T</stp>
        <tr r="U49" s="6"/>
      </tp>
      <tp>
        <v>77</v>
        <stp/>
        <stp>StudyData</stp>
        <stp>(Vol(GCE?1)when  (LocalYear(GCE?1)=2015 AND LocalMonth(GCE?1)=2 AND LocalDay(GCE?1)=26 AND LocalHour(GCE?1)=14 AND LocalMinute(GCE?1)=20))</stp>
        <stp>Bar</stp>
        <stp/>
        <stp>Close</stp>
        <stp>5</stp>
        <stp>0</stp>
        <stp/>
        <stp/>
        <stp/>
        <stp>FALSE</stp>
        <stp>T</stp>
        <tr r="L85" s="6"/>
        <tr r="K85" s="6"/>
      </tp>
      <tp>
        <v>757</v>
        <stp/>
        <stp>StudyData</stp>
        <stp>(Vol(GCE?1)when  (LocalYear(GCE?1)=2015 AND LocalMonth(GCE?1)=2 AND LocalDay(GCE?1)=12 AND LocalHour(GCE?1)=10 AND LocalMinute(GCE?1)=20))</stp>
        <stp>Bar</stp>
        <stp/>
        <stp>Close</stp>
        <stp>5</stp>
        <stp>0</stp>
        <stp/>
        <stp/>
        <stp/>
        <stp>FALSE</stp>
        <stp>T</stp>
        <tr r="AB37" s="6"/>
      </tp>
      <tp>
        <v>437</v>
        <stp/>
        <stp>StudyData</stp>
        <stp>(Vol(GCE?1)when  (LocalYear(GCE?1)=2015 AND LocalMonth(GCE?1)=2 AND LocalDay(GCE?1)=13 AND LocalHour(GCE?1)=11 AND LocalMinute(GCE?1)=20))</stp>
        <stp>Bar</stp>
        <stp/>
        <stp>Close</stp>
        <stp>5</stp>
        <stp>0</stp>
        <stp/>
        <stp/>
        <stp/>
        <stp>FALSE</stp>
        <stp>T</stp>
        <tr r="AA49" s="6"/>
      </tp>
      <tp t="s">
        <v/>
        <stp/>
        <stp>StudyData</stp>
        <stp>(Vol(GCE?1)when  (LocalYear(GCE?1)=2015 AND LocalMonth(GCE?1)=2 AND LocalDay(GCE?1)=16 AND LocalHour(GCE?1)=14 AND LocalMinute(GCE?1)=20))</stp>
        <stp>Bar</stp>
        <stp/>
        <stp>Close</stp>
        <stp>5</stp>
        <stp>0</stp>
        <stp/>
        <stp/>
        <stp/>
        <stp>FALSE</stp>
        <stp>T</stp>
        <tr r="Z85" s="6"/>
      </tp>
      <tp>
        <v>15</v>
        <stp/>
        <stp>StudyData</stp>
        <stp>(Vol(GCE?1)when  (LocalYear(GCE?1)=2015 AND LocalMonth(GCE?1)=2 AND LocalDay(GCE?1)=17 AND LocalHour(GCE?1)=15 AND LocalMinute(GCE?1)=20))</stp>
        <stp>Bar</stp>
        <stp/>
        <stp>Close</stp>
        <stp>5</stp>
        <stp>0</stp>
        <stp/>
        <stp/>
        <stp/>
        <stp>FALSE</stp>
        <stp>T</stp>
        <tr r="Y97" s="6"/>
      </tp>
      <tp>
        <v>924</v>
        <stp/>
        <stp>StudyData</stp>
        <stp>(Vol(GCE?1)when  (LocalYear(GCE?1)=2015 AND LocalMonth(GCE?1)=2 AND LocalDay(GCE?1)=20 AND LocalHour(GCE?1)=12 AND LocalMinute(GCE?1)=25))</stp>
        <stp>Bar</stp>
        <stp/>
        <stp>Close</stp>
        <stp>5</stp>
        <stp>0</stp>
        <stp/>
        <stp/>
        <stp/>
        <stp>FALSE</stp>
        <stp>T</stp>
        <tr r="V62" s="6"/>
      </tp>
      <tp>
        <v>176</v>
        <stp/>
        <stp>StudyData</stp>
        <stp>(Vol(GCE?1)when  (LocalYear(GCE?1)=2015 AND LocalMonth(GCE?1)=2 AND LocalDay(GCE?1)=23 AND LocalHour(GCE?1)=11 AND LocalMinute(GCE?1)=25))</stp>
        <stp>Bar</stp>
        <stp/>
        <stp>Close</stp>
        <stp>5</stp>
        <stp>0</stp>
        <stp/>
        <stp/>
        <stp/>
        <stp>FALSE</stp>
        <stp>T</stp>
        <tr r="U50" s="6"/>
      </tp>
      <tp>
        <v>259</v>
        <stp/>
        <stp>StudyData</stp>
        <stp>(Vol(GCE?1)when  (LocalYear(GCE?1)=2015 AND LocalMonth(GCE?1)=2 AND LocalDay(GCE?1)=26 AND LocalHour(GCE?1)=14 AND LocalMinute(GCE?1)=25))</stp>
        <stp>Bar</stp>
        <stp/>
        <stp>Close</stp>
        <stp>5</stp>
        <stp>0</stp>
        <stp/>
        <stp/>
        <stp/>
        <stp>FALSE</stp>
        <stp>T</stp>
        <tr r="L86" s="6"/>
        <tr r="K86" s="6"/>
      </tp>
      <tp>
        <v>1293</v>
        <stp/>
        <stp>StudyData</stp>
        <stp>(Vol(GCE?1)when  (LocalYear(GCE?1)=2015 AND LocalMonth(GCE?1)=2 AND LocalDay(GCE?1)=12 AND LocalHour(GCE?1)=10 AND LocalMinute(GCE?1)=25))</stp>
        <stp>Bar</stp>
        <stp/>
        <stp>Close</stp>
        <stp>5</stp>
        <stp>0</stp>
        <stp/>
        <stp/>
        <stp/>
        <stp>FALSE</stp>
        <stp>T</stp>
        <tr r="AB38" s="6"/>
      </tp>
      <tp>
        <v>403</v>
        <stp/>
        <stp>StudyData</stp>
        <stp>(Vol(GCE?1)when  (LocalYear(GCE?1)=2015 AND LocalMonth(GCE?1)=2 AND LocalDay(GCE?1)=13 AND LocalHour(GCE?1)=11 AND LocalMinute(GCE?1)=25))</stp>
        <stp>Bar</stp>
        <stp/>
        <stp>Close</stp>
        <stp>5</stp>
        <stp>0</stp>
        <stp/>
        <stp/>
        <stp/>
        <stp>FALSE</stp>
        <stp>T</stp>
        <tr r="AA50" s="6"/>
      </tp>
      <tp t="s">
        <v/>
        <stp/>
        <stp>StudyData</stp>
        <stp>(Vol(GCE?1)when  (LocalYear(GCE?1)=2015 AND LocalMonth(GCE?1)=2 AND LocalDay(GCE?1)=16 AND LocalHour(GCE?1)=14 AND LocalMinute(GCE?1)=25))</stp>
        <stp>Bar</stp>
        <stp/>
        <stp>Close</stp>
        <stp>5</stp>
        <stp>0</stp>
        <stp/>
        <stp/>
        <stp/>
        <stp>FALSE</stp>
        <stp>T</stp>
        <tr r="Z86" s="6"/>
      </tp>
      <tp>
        <v>171</v>
        <stp/>
        <stp>StudyData</stp>
        <stp>(Vol(GCE?1)when  (LocalYear(GCE?1)=2015 AND LocalMonth(GCE?1)=2 AND LocalDay(GCE?1)=17 AND LocalHour(GCE?1)=15 AND LocalMinute(GCE?1)=25))</stp>
        <stp>Bar</stp>
        <stp/>
        <stp>Close</stp>
        <stp>5</stp>
        <stp>0</stp>
        <stp/>
        <stp/>
        <stp/>
        <stp>FALSE</stp>
        <stp>T</stp>
        <tr r="Y98" s="6"/>
      </tp>
      <tp>
        <v>1393</v>
        <stp/>
        <stp>StudyData</stp>
        <stp>(Vol(GCE?1)when  (LocalYear(GCE?1)=2015 AND LocalMonth(GCE?1)=2 AND LocalDay(GCE?1)=20 AND LocalHour(GCE?1)=12 AND LocalMinute(GCE?1)=30))</stp>
        <stp>Bar</stp>
        <stp/>
        <stp>Close</stp>
        <stp>5</stp>
        <stp>0</stp>
        <stp/>
        <stp/>
        <stp/>
        <stp>FALSE</stp>
        <stp>T</stp>
        <tr r="V63" s="6"/>
      </tp>
      <tp>
        <v>436</v>
        <stp/>
        <stp>StudyData</stp>
        <stp>(Vol(GCE?1)when  (LocalYear(GCE?1)=2015 AND LocalMonth(GCE?1)=2 AND LocalDay(GCE?1)=23 AND LocalHour(GCE?1)=11 AND LocalMinute(GCE?1)=30))</stp>
        <stp>Bar</stp>
        <stp/>
        <stp>Close</stp>
        <stp>5</stp>
        <stp>0</stp>
        <stp/>
        <stp/>
        <stp/>
        <stp>FALSE</stp>
        <stp>T</stp>
        <tr r="U51" s="6"/>
      </tp>
      <tp>
        <v>119</v>
        <stp/>
        <stp>StudyData</stp>
        <stp>(Vol(GCE?1)when  (LocalYear(GCE?1)=2015 AND LocalMonth(GCE?1)=2 AND LocalDay(GCE?1)=26 AND LocalHour(GCE?1)=14 AND LocalMinute(GCE?1)=30))</stp>
        <stp>Bar</stp>
        <stp/>
        <stp>Close</stp>
        <stp>5</stp>
        <stp>0</stp>
        <stp/>
        <stp/>
        <stp/>
        <stp>FALSE</stp>
        <stp>T</stp>
        <tr r="L87" s="6"/>
        <tr r="K87" s="6"/>
      </tp>
      <tp>
        <v>797</v>
        <stp/>
        <stp>StudyData</stp>
        <stp>(Vol(GCE?1)when  (LocalYear(GCE?1)=2015 AND LocalMonth(GCE?1)=2 AND LocalDay(GCE?1)=12 AND LocalHour(GCE?1)=10 AND LocalMinute(GCE?1)=30))</stp>
        <stp>Bar</stp>
        <stp/>
        <stp>Close</stp>
        <stp>5</stp>
        <stp>0</stp>
        <stp/>
        <stp/>
        <stp/>
        <stp>FALSE</stp>
        <stp>T</stp>
        <tr r="AB39" s="6"/>
      </tp>
      <tp>
        <v>142</v>
        <stp/>
        <stp>StudyData</stp>
        <stp>(Vol(GCE?1)when  (LocalYear(GCE?1)=2015 AND LocalMonth(GCE?1)=2 AND LocalDay(GCE?1)=13 AND LocalHour(GCE?1)=11 AND LocalMinute(GCE?1)=30))</stp>
        <stp>Bar</stp>
        <stp/>
        <stp>Close</stp>
        <stp>5</stp>
        <stp>0</stp>
        <stp/>
        <stp/>
        <stp/>
        <stp>FALSE</stp>
        <stp>T</stp>
        <tr r="AA51" s="6"/>
      </tp>
      <tp t="s">
        <v/>
        <stp/>
        <stp>StudyData</stp>
        <stp>(Vol(GCE?1)when  (LocalYear(GCE?1)=2015 AND LocalMonth(GCE?1)=2 AND LocalDay(GCE?1)=16 AND LocalHour(GCE?1)=14 AND LocalMinute(GCE?1)=30))</stp>
        <stp>Bar</stp>
        <stp/>
        <stp>Close</stp>
        <stp>5</stp>
        <stp>0</stp>
        <stp/>
        <stp/>
        <stp/>
        <stp>FALSE</stp>
        <stp>T</stp>
        <tr r="Z87" s="6"/>
      </tp>
      <tp>
        <v>1066</v>
        <stp/>
        <stp>StudyData</stp>
        <stp>(Vol(GCE?1)when  (LocalYear(GCE?1)=2015 AND LocalMonth(GCE?1)=2 AND LocalDay(GCE?1)=20 AND LocalHour(GCE?1)=12 AND LocalMinute(GCE?1)=35))</stp>
        <stp>Bar</stp>
        <stp/>
        <stp>Close</stp>
        <stp>5</stp>
        <stp>0</stp>
        <stp/>
        <stp/>
        <stp/>
        <stp>FALSE</stp>
        <stp>T</stp>
        <tr r="V64" s="6"/>
      </tp>
      <tp>
        <v>297</v>
        <stp/>
        <stp>StudyData</stp>
        <stp>(Vol(GCE?1)when  (LocalYear(GCE?1)=2015 AND LocalMonth(GCE?1)=2 AND LocalDay(GCE?1)=23 AND LocalHour(GCE?1)=11 AND LocalMinute(GCE?1)=35))</stp>
        <stp>Bar</stp>
        <stp/>
        <stp>Close</stp>
        <stp>5</stp>
        <stp>0</stp>
        <stp/>
        <stp/>
        <stp/>
        <stp>FALSE</stp>
        <stp>T</stp>
        <tr r="U52" s="6"/>
      </tp>
      <tp>
        <v>113</v>
        <stp/>
        <stp>StudyData</stp>
        <stp>(Vol(GCE?1)when  (LocalYear(GCE?1)=2015 AND LocalMonth(GCE?1)=2 AND LocalDay(GCE?1)=26 AND LocalHour(GCE?1)=14 AND LocalMinute(GCE?1)=35))</stp>
        <stp>Bar</stp>
        <stp/>
        <stp>Close</stp>
        <stp>5</stp>
        <stp>0</stp>
        <stp/>
        <stp/>
        <stp/>
        <stp>FALSE</stp>
        <stp>T</stp>
        <tr r="L88" s="6"/>
        <tr r="K88" s="6"/>
      </tp>
      <tp>
        <v>702</v>
        <stp/>
        <stp>StudyData</stp>
        <stp>(Vol(GCE?1)when  (LocalYear(GCE?1)=2015 AND LocalMonth(GCE?1)=2 AND LocalDay(GCE?1)=12 AND LocalHour(GCE?1)=10 AND LocalMinute(GCE?1)=35))</stp>
        <stp>Bar</stp>
        <stp/>
        <stp>Close</stp>
        <stp>5</stp>
        <stp>0</stp>
        <stp/>
        <stp/>
        <stp/>
        <stp>FALSE</stp>
        <stp>T</stp>
        <tr r="AB40" s="6"/>
      </tp>
      <tp>
        <v>175</v>
        <stp/>
        <stp>StudyData</stp>
        <stp>(Vol(GCE?1)when  (LocalYear(GCE?1)=2015 AND LocalMonth(GCE?1)=2 AND LocalDay(GCE?1)=13 AND LocalHour(GCE?1)=11 AND LocalMinute(GCE?1)=35))</stp>
        <stp>Bar</stp>
        <stp/>
        <stp>Close</stp>
        <stp>5</stp>
        <stp>0</stp>
        <stp/>
        <stp/>
        <stp/>
        <stp>FALSE</stp>
        <stp>T</stp>
        <tr r="AA52" s="6"/>
      </tp>
      <tp t="s">
        <v/>
        <stp/>
        <stp>StudyData</stp>
        <stp>(Vol(GCE?1)when  (LocalYear(GCE?1)=2015 AND LocalMonth(GCE?1)=2 AND LocalDay(GCE?1)=16 AND LocalHour(GCE?1)=14 AND LocalMinute(GCE?1)=35))</stp>
        <stp>Bar</stp>
        <stp/>
        <stp>Close</stp>
        <stp>5</stp>
        <stp>0</stp>
        <stp/>
        <stp/>
        <stp/>
        <stp>FALSE</stp>
        <stp>T</stp>
        <tr r="Z88" s="6"/>
      </tp>
      <tp>
        <v>-24.855936549999999</v>
        <stp/>
        <stp>StudyData</stp>
        <stp>Correlation(SF6,HOE,Period:=12,InputChoice1:=Close,InputChoice2:=Close)</stp>
        <stp>FG</stp>
        <stp/>
        <stp>Close</stp>
        <stp>15</stp>
        <stp>0</stp>
        <stp>all</stp>
        <stp/>
        <stp/>
        <stp>True</stp>
        <stp>T</stp>
        <tr r="M7" s="2"/>
      </tp>
      <tp>
        <v>8496</v>
        <stp/>
        <stp>StudyData</stp>
        <stp>(Vol(TYA?1)when  (LocalYear(TYA?1)=2015 AND LocalMonth(TYA?1)=2 AND LocalDay(TYA?1)=18 AND LocalHour(TYA?1)=14 AND LocalMinute(TYA?1)=25))</stp>
        <stp>Bar</stp>
        <stp/>
        <stp>Close</stp>
        <stp>5</stp>
        <stp>0</stp>
        <stp/>
        <stp/>
        <stp/>
        <stp>FALSE</stp>
        <stp>T</stp>
        <tr r="X86" s="8"/>
      </tp>
      <tp>
        <v>1088</v>
        <stp/>
        <stp>StudyData</stp>
        <stp>(Vol(TYA?1)when  (LocalYear(TYA?1)=2015 AND LocalMonth(TYA?1)=2 AND LocalDay(TYA?1)=19 AND LocalHour(TYA?1)=15 AND LocalMinute(TYA?1)=25))</stp>
        <stp>Bar</stp>
        <stp/>
        <stp>Close</stp>
        <stp>5</stp>
        <stp>0</stp>
        <stp/>
        <stp/>
        <stp/>
        <stp>FALSE</stp>
        <stp>T</stp>
        <tr r="W98" s="8"/>
      </tp>
      <tp>
        <v>6823</v>
        <stp/>
        <stp>StudyData</stp>
        <stp>(Vol(TYA?1)when  (LocalYear(TYA?1)=2015 AND LocalMonth(TYA?1)=2 AND LocalDay(TYA?1)=18 AND LocalHour(TYA?1)=14 AND LocalMinute(TYA?1)=20))</stp>
        <stp>Bar</stp>
        <stp/>
        <stp>Close</stp>
        <stp>5</stp>
        <stp>0</stp>
        <stp/>
        <stp/>
        <stp/>
        <stp>FALSE</stp>
        <stp>T</stp>
        <tr r="X85" s="8"/>
      </tp>
      <tp>
        <v>702</v>
        <stp/>
        <stp>StudyData</stp>
        <stp>(Vol(TYA?1)when  (LocalYear(TYA?1)=2015 AND LocalMonth(TYA?1)=2 AND LocalDay(TYA?1)=19 AND LocalHour(TYA?1)=15 AND LocalMinute(TYA?1)=20))</stp>
        <stp>Bar</stp>
        <stp/>
        <stp>Close</stp>
        <stp>5</stp>
        <stp>0</stp>
        <stp/>
        <stp/>
        <stp/>
        <stp>FALSE</stp>
        <stp>T</stp>
        <tr r="W97" s="8"/>
      </tp>
      <tp>
        <v>8658</v>
        <stp/>
        <stp>StudyData</stp>
        <stp>(Vol(TYA?1)when  (LocalYear(TYA?1)=2015 AND LocalMonth(TYA?1)=2 AND LocalDay(TYA?1)=18 AND LocalHour(TYA?1)=14 AND LocalMinute(TYA?1)=35))</stp>
        <stp>Bar</stp>
        <stp/>
        <stp>Close</stp>
        <stp>5</stp>
        <stp>0</stp>
        <stp/>
        <stp/>
        <stp/>
        <stp>FALSE</stp>
        <stp>T</stp>
        <tr r="X88" s="8"/>
      </tp>
      <tp>
        <v>13969</v>
        <stp/>
        <stp>StudyData</stp>
        <stp>(Vol(TYA?1)when  (LocalYear(TYA?1)=2015 AND LocalMonth(TYA?1)=2 AND LocalDay(TYA?1)=18 AND LocalHour(TYA?1)=14 AND LocalMinute(TYA?1)=30))</stp>
        <stp>Bar</stp>
        <stp/>
        <stp>Close</stp>
        <stp>5</stp>
        <stp>0</stp>
        <stp/>
        <stp/>
        <stp/>
        <stp>FALSE</stp>
        <stp>T</stp>
        <tr r="X87" s="8"/>
      </tp>
      <tp t="s">
        <v>10yr US Treasury Notes (Globex), Mar 15</v>
        <stp/>
        <stp>ContractData</stp>
        <stp>TYA</stp>
        <stp>LongDescription</stp>
        <stp/>
        <stp>T</stp>
        <tr r="B32" s="1"/>
      </tp>
      <tp>
        <v>8761</v>
        <stp/>
        <stp>StudyData</stp>
        <stp>(Vol(TYA?1)when  (LocalYear(TYA?1)=2015 AND LocalMonth(TYA?1)=2 AND LocalDay(TYA?1)=18 AND LocalHour(TYA?1)=14 AND LocalMinute(TYA?1)=05))</stp>
        <stp>Bar</stp>
        <stp/>
        <stp>Close</stp>
        <stp>5</stp>
        <stp>0</stp>
        <stp/>
        <stp/>
        <stp/>
        <stp>FALSE</stp>
        <stp>T</stp>
        <tr r="X82" s="8"/>
      </tp>
      <tp>
        <v>593</v>
        <stp/>
        <stp>StudyData</stp>
        <stp>(Vol(TYA?1)when  (LocalYear(TYA?1)=2015 AND LocalMonth(TYA?1)=2 AND LocalDay(TYA?1)=19 AND LocalHour(TYA?1)=15 AND LocalMinute(TYA?1)=05))</stp>
        <stp>Bar</stp>
        <stp/>
        <stp>Close</stp>
        <stp>5</stp>
        <stp>0</stp>
        <stp/>
        <stp/>
        <stp/>
        <stp>FALSE</stp>
        <stp>T</stp>
        <tr r="W94" s="8"/>
      </tp>
      <tp>
        <v>21499</v>
        <stp/>
        <stp>StudyData</stp>
        <stp>(Vol(TYA?1)when  (LocalYear(TYA?1)=2015 AND LocalMonth(TYA?1)=2 AND LocalDay(TYA?1)=18 AND LocalHour(TYA?1)=14 AND LocalMinute(TYA?1)=00))</stp>
        <stp>Bar</stp>
        <stp/>
        <stp>Close</stp>
        <stp>5</stp>
        <stp>0</stp>
        <stp/>
        <stp/>
        <stp/>
        <stp>FALSE</stp>
        <stp>T</stp>
        <tr r="X81" s="8"/>
      </tp>
      <tp>
        <v>977</v>
        <stp/>
        <stp>StudyData</stp>
        <stp>(Vol(TYA?1)when  (LocalYear(TYA?1)=2015 AND LocalMonth(TYA?1)=2 AND LocalDay(TYA?1)=19 AND LocalHour(TYA?1)=15 AND LocalMinute(TYA?1)=00))</stp>
        <stp>Bar</stp>
        <stp/>
        <stp>Close</stp>
        <stp>5</stp>
        <stp>0</stp>
        <stp/>
        <stp/>
        <stp/>
        <stp>FALSE</stp>
        <stp>T</stp>
        <tr r="W93" s="8"/>
      </tp>
      <tp>
        <v>5406</v>
        <stp/>
        <stp>StudyData</stp>
        <stp>(Vol(TYA?1)when  (LocalYear(TYA?1)=2015 AND LocalMonth(TYA?1)=2 AND LocalDay(TYA?1)=18 AND LocalHour(TYA?1)=14 AND LocalMinute(TYA?1)=15))</stp>
        <stp>Bar</stp>
        <stp/>
        <stp>Close</stp>
        <stp>5</stp>
        <stp>0</stp>
        <stp/>
        <stp/>
        <stp/>
        <stp>FALSE</stp>
        <stp>T</stp>
        <tr r="X84" s="8"/>
      </tp>
      <tp>
        <v>1607</v>
        <stp/>
        <stp>StudyData</stp>
        <stp>(Vol(TYA?1)when  (LocalYear(TYA?1)=2015 AND LocalMonth(TYA?1)=2 AND LocalDay(TYA?1)=19 AND LocalHour(TYA?1)=15 AND LocalMinute(TYA?1)=15))</stp>
        <stp>Bar</stp>
        <stp/>
        <stp>Close</stp>
        <stp>5</stp>
        <stp>0</stp>
        <stp/>
        <stp/>
        <stp/>
        <stp>FALSE</stp>
        <stp>T</stp>
        <tr r="W96" s="8"/>
      </tp>
      <tp>
        <v>6807</v>
        <stp/>
        <stp>StudyData</stp>
        <stp>(Vol(TYA?1)when  (LocalYear(TYA?1)=2015 AND LocalMonth(TYA?1)=2 AND LocalDay(TYA?1)=18 AND LocalHour(TYA?1)=14 AND LocalMinute(TYA?1)=10))</stp>
        <stp>Bar</stp>
        <stp/>
        <stp>Close</stp>
        <stp>5</stp>
        <stp>0</stp>
        <stp/>
        <stp/>
        <stp/>
        <stp>FALSE</stp>
        <stp>T</stp>
        <tr r="X83" s="8"/>
      </tp>
      <tp>
        <v>1459</v>
        <stp/>
        <stp>StudyData</stp>
        <stp>(Vol(TYA?1)when  (LocalYear(TYA?1)=2015 AND LocalMonth(TYA?1)=2 AND LocalDay(TYA?1)=19 AND LocalHour(TYA?1)=15 AND LocalMinute(TYA?1)=10))</stp>
        <stp>Bar</stp>
        <stp/>
        <stp>Close</stp>
        <stp>5</stp>
        <stp>0</stp>
        <stp/>
        <stp/>
        <stp/>
        <stp>FALSE</stp>
        <stp>T</stp>
        <tr r="W95" s="8"/>
      </tp>
      <tp>
        <v>9618</v>
        <stp/>
        <stp>StudyData</stp>
        <stp>(Vol(TYA?1)when  (LocalYear(TYA?1)=2015 AND LocalMonth(TYA?1)=2 AND LocalDay(TYA?1)=18 AND LocalHour(TYA?1)=14 AND LocalMinute(TYA?1)=45))</stp>
        <stp>Bar</stp>
        <stp/>
        <stp>Close</stp>
        <stp>5</stp>
        <stp>0</stp>
        <stp/>
        <stp/>
        <stp/>
        <stp>FALSE</stp>
        <stp>T</stp>
        <tr r="X90" s="8"/>
      </tp>
      <tp>
        <v>4510</v>
        <stp/>
        <stp>StudyData</stp>
        <stp>(Vol(TYA?1)when  (LocalYear(TYA?1)=2015 AND LocalMonth(TYA?1)=2 AND LocalDay(TYA?1)=18 AND LocalHour(TYA?1)=14 AND LocalMinute(TYA?1)=40))</stp>
        <stp>Bar</stp>
        <stp/>
        <stp>Close</stp>
        <stp>5</stp>
        <stp>0</stp>
        <stp/>
        <stp/>
        <stp/>
        <stp>FALSE</stp>
        <stp>T</stp>
        <tr r="X89" s="8"/>
      </tp>
      <tp>
        <v>2517</v>
        <stp/>
        <stp>StudyData</stp>
        <stp>(Vol(TYA?1)when  (LocalYear(TYA?1)=2015 AND LocalMonth(TYA?1)=2 AND LocalDay(TYA?1)=18 AND LocalHour(TYA?1)=14 AND LocalMinute(TYA?1)=55))</stp>
        <stp>Bar</stp>
        <stp/>
        <stp>Close</stp>
        <stp>5</stp>
        <stp>0</stp>
        <stp/>
        <stp/>
        <stp/>
        <stp>FALSE</stp>
        <stp>T</stp>
        <tr r="X92" s="8"/>
      </tp>
      <tp>
        <v>2775</v>
        <stp/>
        <stp>StudyData</stp>
        <stp>(Vol(TYA?1)when  (LocalYear(TYA?1)=2015 AND LocalMonth(TYA?1)=2 AND LocalDay(TYA?1)=18 AND LocalHour(TYA?1)=14 AND LocalMinute(TYA?1)=50))</stp>
        <stp>Bar</stp>
        <stp/>
        <stp>Close</stp>
        <stp>5</stp>
        <stp>0</stp>
        <stp/>
        <stp/>
        <stp/>
        <stp>FALSE</stp>
        <stp>T</stp>
        <tr r="X91" s="8"/>
      </tp>
      <tp>
        <v>345</v>
        <stp/>
        <stp>StudyData</stp>
        <stp>(Vol(GCE?1)when  (LocalYear(GCE?1)=2015 AND LocalMonth(GCE?1)=2 AND LocalDay(GCE?1)=24 AND LocalHour(GCE?1)=11 AND LocalMinute(GCE?1)=40))</stp>
        <stp>Bar</stp>
        <stp/>
        <stp>Close</stp>
        <stp>5</stp>
        <stp>0</stp>
        <stp/>
        <stp/>
        <stp/>
        <stp>FALSE</stp>
        <stp>T</stp>
        <tr r="T53" s="6"/>
      </tp>
      <tp>
        <v>161</v>
        <stp/>
        <stp>StudyData</stp>
        <stp>(Vol(GCE?1)when  (LocalYear(GCE?1)=2015 AND LocalMonth(GCE?1)=2 AND LocalDay(GCE?1)=25 AND LocalHour(GCE?1)=10 AND LocalMinute(GCE?1)=40))</stp>
        <stp>Bar</stp>
        <stp/>
        <stp>Close</stp>
        <stp>5</stp>
        <stp>0</stp>
        <stp/>
        <stp/>
        <stp/>
        <stp>FALSE</stp>
        <stp>T</stp>
        <tr r="S41" s="6"/>
      </tp>
      <tp>
        <v>244</v>
        <stp/>
        <stp>StudyData</stp>
        <stp>(Vol(GCE?1)when  (LocalYear(GCE?1)=2015 AND LocalMonth(GCE?1)=2 AND LocalDay(GCE?1)=26 AND LocalHour(GCE?1)=13 AND LocalMinute(GCE?1)=40))</stp>
        <stp>Bar</stp>
        <stp/>
        <stp>Close</stp>
        <stp>5</stp>
        <stp>0</stp>
        <stp/>
        <stp/>
        <stp/>
        <stp>FALSE</stp>
        <stp>T</stp>
        <tr r="L77" s="6"/>
        <tr r="K77" s="6"/>
      </tp>
      <tp t="s">
        <v/>
        <stp/>
        <stp>StudyData</stp>
        <stp>(Vol(GCE?1)when  (LocalYear(GCE?1)=2015 AND LocalMonth(GCE?1)=2 AND LocalDay(GCE?1)=16 AND LocalHour(GCE?1)=13 AND LocalMinute(GCE?1)=40))</stp>
        <stp>Bar</stp>
        <stp/>
        <stp>Close</stp>
        <stp>5</stp>
        <stp>0</stp>
        <stp/>
        <stp/>
        <stp/>
        <stp>FALSE</stp>
        <stp>T</stp>
        <tr r="Z77" s="6"/>
      </tp>
      <tp>
        <v>162</v>
        <stp/>
        <stp>StudyData</stp>
        <stp>(Vol(GCE?1)when  (LocalYear(GCE?1)=2015 AND LocalMonth(GCE?1)=2 AND LocalDay(GCE?1)=17 AND LocalHour(GCE?1)=12 AND LocalMinute(GCE?1)=40))</stp>
        <stp>Bar</stp>
        <stp/>
        <stp>Close</stp>
        <stp>5</stp>
        <stp>0</stp>
        <stp/>
        <stp/>
        <stp/>
        <stp>FALSE</stp>
        <stp>T</stp>
        <tr r="Y65" s="6"/>
      </tp>
      <tp>
        <v>489</v>
        <stp/>
        <stp>StudyData</stp>
        <stp>(Vol(GCE?1)when  (LocalYear(GCE?1)=2015 AND LocalMonth(GCE?1)=2 AND LocalDay(GCE?1)=24 AND LocalHour(GCE?1)=11 AND LocalMinute(GCE?1)=45))</stp>
        <stp>Bar</stp>
        <stp/>
        <stp>Close</stp>
        <stp>5</stp>
        <stp>0</stp>
        <stp/>
        <stp/>
        <stp/>
        <stp>FALSE</stp>
        <stp>T</stp>
        <tr r="T54" s="6"/>
      </tp>
      <tp>
        <v>195</v>
        <stp/>
        <stp>StudyData</stp>
        <stp>(Vol(GCE?1)when  (LocalYear(GCE?1)=2015 AND LocalMonth(GCE?1)=2 AND LocalDay(GCE?1)=25 AND LocalHour(GCE?1)=10 AND LocalMinute(GCE?1)=45))</stp>
        <stp>Bar</stp>
        <stp/>
        <stp>Close</stp>
        <stp>5</stp>
        <stp>0</stp>
        <stp/>
        <stp/>
        <stp/>
        <stp>FALSE</stp>
        <stp>T</stp>
        <tr r="S42" s="6"/>
      </tp>
      <tp>
        <v>150</v>
        <stp/>
        <stp>StudyData</stp>
        <stp>(Vol(GCE?1)when  (LocalYear(GCE?1)=2015 AND LocalMonth(GCE?1)=2 AND LocalDay(GCE?1)=26 AND LocalHour(GCE?1)=13 AND LocalMinute(GCE?1)=45))</stp>
        <stp>Bar</stp>
        <stp/>
        <stp>Close</stp>
        <stp>5</stp>
        <stp>0</stp>
        <stp/>
        <stp/>
        <stp/>
        <stp>FALSE</stp>
        <stp>T</stp>
        <tr r="L78" s="6"/>
        <tr r="K78" s="6"/>
      </tp>
      <tp t="s">
        <v/>
        <stp/>
        <stp>StudyData</stp>
        <stp>(Vol(GCE?1)when  (LocalYear(GCE?1)=2015 AND LocalMonth(GCE?1)=2 AND LocalDay(GCE?1)=16 AND LocalHour(GCE?1)=13 AND LocalMinute(GCE?1)=45))</stp>
        <stp>Bar</stp>
        <stp/>
        <stp>Close</stp>
        <stp>5</stp>
        <stp>0</stp>
        <stp/>
        <stp/>
        <stp/>
        <stp>FALSE</stp>
        <stp>T</stp>
        <tr r="Z78" s="6"/>
      </tp>
      <tp>
        <v>202</v>
        <stp/>
        <stp>StudyData</stp>
        <stp>(Vol(GCE?1)when  (LocalYear(GCE?1)=2015 AND LocalMonth(GCE?1)=2 AND LocalDay(GCE?1)=17 AND LocalHour(GCE?1)=12 AND LocalMinute(GCE?1)=45))</stp>
        <stp>Bar</stp>
        <stp/>
        <stp>Close</stp>
        <stp>5</stp>
        <stp>0</stp>
        <stp/>
        <stp/>
        <stp/>
        <stp>FALSE</stp>
        <stp>T</stp>
        <tr r="Y66" s="6"/>
      </tp>
      <tp>
        <v>675</v>
        <stp/>
        <stp>StudyData</stp>
        <stp>(Vol(GCE?1)when  (LocalYear(GCE?1)=2015 AND LocalMonth(GCE?1)=2 AND LocalDay(GCE?1)=24 AND LocalHour(GCE?1)=11 AND LocalMinute(GCE?1)=50))</stp>
        <stp>Bar</stp>
        <stp/>
        <stp>Close</stp>
        <stp>5</stp>
        <stp>0</stp>
        <stp/>
        <stp/>
        <stp/>
        <stp>FALSE</stp>
        <stp>T</stp>
        <tr r="T55" s="6"/>
      </tp>
      <tp>
        <v>406</v>
        <stp/>
        <stp>StudyData</stp>
        <stp>(Vol(GCE?1)when  (LocalYear(GCE?1)=2015 AND LocalMonth(GCE?1)=2 AND LocalDay(GCE?1)=25 AND LocalHour(GCE?1)=10 AND LocalMinute(GCE?1)=50))</stp>
        <stp>Bar</stp>
        <stp/>
        <stp>Close</stp>
        <stp>5</stp>
        <stp>0</stp>
        <stp/>
        <stp/>
        <stp/>
        <stp>FALSE</stp>
        <stp>T</stp>
        <tr r="S43" s="6"/>
      </tp>
      <tp>
        <v>134</v>
        <stp/>
        <stp>StudyData</stp>
        <stp>(Vol(GCE?1)when  (LocalYear(GCE?1)=2015 AND LocalMonth(GCE?1)=2 AND LocalDay(GCE?1)=26 AND LocalHour(GCE?1)=13 AND LocalMinute(GCE?1)=50))</stp>
        <stp>Bar</stp>
        <stp/>
        <stp>Close</stp>
        <stp>5</stp>
        <stp>0</stp>
        <stp/>
        <stp/>
        <stp/>
        <stp>FALSE</stp>
        <stp>T</stp>
        <tr r="L79" s="6"/>
        <tr r="K79" s="6"/>
      </tp>
      <tp t="s">
        <v/>
        <stp/>
        <stp>StudyData</stp>
        <stp>(Vol(GCE?1)when  (LocalYear(GCE?1)=2015 AND LocalMonth(GCE?1)=2 AND LocalDay(GCE?1)=16 AND LocalHour(GCE?1)=13 AND LocalMinute(GCE?1)=50))</stp>
        <stp>Bar</stp>
        <stp/>
        <stp>Close</stp>
        <stp>5</stp>
        <stp>0</stp>
        <stp/>
        <stp/>
        <stp/>
        <stp>FALSE</stp>
        <stp>T</stp>
        <tr r="Z79" s="6"/>
      </tp>
      <tp>
        <v>158</v>
        <stp/>
        <stp>StudyData</stp>
        <stp>(Vol(GCE?1)when  (LocalYear(GCE?1)=2015 AND LocalMonth(GCE?1)=2 AND LocalDay(GCE?1)=17 AND LocalHour(GCE?1)=12 AND LocalMinute(GCE?1)=50))</stp>
        <stp>Bar</stp>
        <stp/>
        <stp>Close</stp>
        <stp>5</stp>
        <stp>0</stp>
        <stp/>
        <stp/>
        <stp/>
        <stp>FALSE</stp>
        <stp>T</stp>
        <tr r="Y67" s="6"/>
      </tp>
      <tp>
        <v>421</v>
        <stp/>
        <stp>StudyData</stp>
        <stp>(Vol(GCE?1)when  (LocalYear(GCE?1)=2015 AND LocalMonth(GCE?1)=2 AND LocalDay(GCE?1)=24 AND LocalHour(GCE?1)=11 AND LocalMinute(GCE?1)=55))</stp>
        <stp>Bar</stp>
        <stp/>
        <stp>Close</stp>
        <stp>5</stp>
        <stp>0</stp>
        <stp/>
        <stp/>
        <stp/>
        <stp>FALSE</stp>
        <stp>T</stp>
        <tr r="T56" s="6"/>
      </tp>
      <tp>
        <v>731</v>
        <stp/>
        <stp>StudyData</stp>
        <stp>(Vol(GCE?1)when  (LocalYear(GCE?1)=2015 AND LocalMonth(GCE?1)=2 AND LocalDay(GCE?1)=25 AND LocalHour(GCE?1)=10 AND LocalMinute(GCE?1)=55))</stp>
        <stp>Bar</stp>
        <stp/>
        <stp>Close</stp>
        <stp>5</stp>
        <stp>0</stp>
        <stp/>
        <stp/>
        <stp/>
        <stp>FALSE</stp>
        <stp>T</stp>
        <tr r="S44" s="6"/>
      </tp>
      <tp>
        <v>258</v>
        <stp/>
        <stp>StudyData</stp>
        <stp>(Vol(GCE?1)when  (LocalYear(GCE?1)=2015 AND LocalMonth(GCE?1)=2 AND LocalDay(GCE?1)=26 AND LocalHour(GCE?1)=13 AND LocalMinute(GCE?1)=55))</stp>
        <stp>Bar</stp>
        <stp/>
        <stp>Close</stp>
        <stp>5</stp>
        <stp>0</stp>
        <stp/>
        <stp/>
        <stp/>
        <stp>FALSE</stp>
        <stp>T</stp>
        <tr r="L80" s="6"/>
        <tr r="K80" s="6"/>
      </tp>
      <tp t="s">
        <v/>
        <stp/>
        <stp>StudyData</stp>
        <stp>(Vol(GCE?1)when  (LocalYear(GCE?1)=2015 AND LocalMonth(GCE?1)=2 AND LocalDay(GCE?1)=16 AND LocalHour(GCE?1)=13 AND LocalMinute(GCE?1)=55))</stp>
        <stp>Bar</stp>
        <stp/>
        <stp>Close</stp>
        <stp>5</stp>
        <stp>0</stp>
        <stp/>
        <stp/>
        <stp/>
        <stp>FALSE</stp>
        <stp>T</stp>
        <tr r="Z80" s="6"/>
      </tp>
      <tp>
        <v>553</v>
        <stp/>
        <stp>StudyData</stp>
        <stp>(Vol(GCE?1)when  (LocalYear(GCE?1)=2015 AND LocalMonth(GCE?1)=2 AND LocalDay(GCE?1)=17 AND LocalHour(GCE?1)=12 AND LocalMinute(GCE?1)=55))</stp>
        <stp>Bar</stp>
        <stp/>
        <stp>Close</stp>
        <stp>5</stp>
        <stp>0</stp>
        <stp/>
        <stp/>
        <stp/>
        <stp>FALSE</stp>
        <stp>T</stp>
        <tr r="Y68" s="6"/>
      </tp>
      <tp>
        <v>179</v>
        <stp/>
        <stp>StudyData</stp>
        <stp>(Vol(GCE?1)when  (LocalYear(GCE?1)=2015 AND LocalMonth(GCE?1)=2 AND LocalDay(GCE?1)=20 AND LocalHour(GCE?1)=15 AND LocalMinute(GCE?1)=00))</stp>
        <stp>Bar</stp>
        <stp/>
        <stp>Close</stp>
        <stp>5</stp>
        <stp>0</stp>
        <stp/>
        <stp/>
        <stp/>
        <stp>FALSE</stp>
        <stp>T</stp>
        <tr r="V93" s="6"/>
      </tp>
      <tp>
        <v>1305</v>
        <stp/>
        <stp>StudyData</stp>
        <stp>(Vol(GCE?1)when  (LocalYear(GCE?1)=2015 AND LocalMonth(GCE?1)=2 AND LocalDay(GCE?1)=24 AND LocalHour(GCE?1)=11 AND LocalMinute(GCE?1)=00))</stp>
        <stp>Bar</stp>
        <stp/>
        <stp>Close</stp>
        <stp>5</stp>
        <stp>0</stp>
        <stp/>
        <stp/>
        <stp/>
        <stp>FALSE</stp>
        <stp>T</stp>
        <tr r="T45" s="6"/>
      </tp>
      <tp>
        <v>1062</v>
        <stp/>
        <stp>StudyData</stp>
        <stp>(Vol(GCE?1)when  (LocalYear(GCE?1)=2015 AND LocalMonth(GCE?1)=2 AND LocalDay(GCE?1)=25 AND LocalHour(GCE?1)=10 AND LocalMinute(GCE?1)=00))</stp>
        <stp>Bar</stp>
        <stp/>
        <stp>Close</stp>
        <stp>5</stp>
        <stp>0</stp>
        <stp/>
        <stp/>
        <stp/>
        <stp>FALSE</stp>
        <stp>T</stp>
        <tr r="S33" s="6"/>
      </tp>
      <tp>
        <v>279</v>
        <stp/>
        <stp>StudyData</stp>
        <stp>(Vol(GCE?1)when  (LocalYear(GCE?1)=2015 AND LocalMonth(GCE?1)=2 AND LocalDay(GCE?1)=26 AND LocalHour(GCE?1)=13 AND LocalMinute(GCE?1)=00))</stp>
        <stp>Bar</stp>
        <stp/>
        <stp>Close</stp>
        <stp>5</stp>
        <stp>0</stp>
        <stp/>
        <stp/>
        <stp/>
        <stp>FALSE</stp>
        <stp>T</stp>
        <tr r="L69" s="6"/>
        <tr r="K69" s="6"/>
      </tp>
      <tp t="s">
        <v/>
        <stp/>
        <stp>StudyData</stp>
        <stp>(Vol(GCE?1)when  (LocalYear(GCE?1)=2015 AND LocalMonth(GCE?1)=2 AND LocalDay(GCE?1)=16 AND LocalHour(GCE?1)=13 AND LocalMinute(GCE?1)=00))</stp>
        <stp>Bar</stp>
        <stp/>
        <stp>Close</stp>
        <stp>5</stp>
        <stp>0</stp>
        <stp/>
        <stp/>
        <stp/>
        <stp>FALSE</stp>
        <stp>T</stp>
        <tr r="Z69" s="6"/>
      </tp>
      <tp>
        <v>321</v>
        <stp/>
        <stp>StudyData</stp>
        <stp>(Vol(GCE?1)when  (LocalYear(GCE?1)=2015 AND LocalMonth(GCE?1)=2 AND LocalDay(GCE?1)=17 AND LocalHour(GCE?1)=12 AND LocalMinute(GCE?1)=00))</stp>
        <stp>Bar</stp>
        <stp/>
        <stp>Close</stp>
        <stp>5</stp>
        <stp>0</stp>
        <stp/>
        <stp/>
        <stp/>
        <stp>FALSE</stp>
        <stp>T</stp>
        <tr r="Y57" s="6"/>
      </tp>
      <tp>
        <v>82</v>
        <stp/>
        <stp>StudyData</stp>
        <stp>(Vol(GCE?1)when  (LocalYear(GCE?1)=2015 AND LocalMonth(GCE?1)=2 AND LocalDay(GCE?1)=20 AND LocalHour(GCE?1)=15 AND LocalMinute(GCE?1)=05))</stp>
        <stp>Bar</stp>
        <stp/>
        <stp>Close</stp>
        <stp>5</stp>
        <stp>0</stp>
        <stp/>
        <stp/>
        <stp/>
        <stp>FALSE</stp>
        <stp>T</stp>
        <tr r="V94" s="6"/>
      </tp>
      <tp>
        <v>661</v>
        <stp/>
        <stp>StudyData</stp>
        <stp>(Vol(GCE?1)when  (LocalYear(GCE?1)=2015 AND LocalMonth(GCE?1)=2 AND LocalDay(GCE?1)=24 AND LocalHour(GCE?1)=11 AND LocalMinute(GCE?1)=05))</stp>
        <stp>Bar</stp>
        <stp/>
        <stp>Close</stp>
        <stp>5</stp>
        <stp>0</stp>
        <stp/>
        <stp/>
        <stp/>
        <stp>FALSE</stp>
        <stp>T</stp>
        <tr r="T46" s="6"/>
      </tp>
      <tp>
        <v>432</v>
        <stp/>
        <stp>StudyData</stp>
        <stp>(Vol(GCE?1)when  (LocalYear(GCE?1)=2015 AND LocalMonth(GCE?1)=2 AND LocalDay(GCE?1)=25 AND LocalHour(GCE?1)=10 AND LocalMinute(GCE?1)=05))</stp>
        <stp>Bar</stp>
        <stp/>
        <stp>Close</stp>
        <stp>5</stp>
        <stp>0</stp>
        <stp/>
        <stp/>
        <stp/>
        <stp>FALSE</stp>
        <stp>T</stp>
        <tr r="S34" s="6"/>
      </tp>
      <tp>
        <v>160</v>
        <stp/>
        <stp>StudyData</stp>
        <stp>(Vol(GCE?1)when  (LocalYear(GCE?1)=2015 AND LocalMonth(GCE?1)=2 AND LocalDay(GCE?1)=26 AND LocalHour(GCE?1)=13 AND LocalMinute(GCE?1)=05))</stp>
        <stp>Bar</stp>
        <stp/>
        <stp>Close</stp>
        <stp>5</stp>
        <stp>0</stp>
        <stp/>
        <stp/>
        <stp/>
        <stp>FALSE</stp>
        <stp>T</stp>
        <tr r="L70" s="6"/>
        <tr r="K70" s="6"/>
      </tp>
      <tp t="s">
        <v/>
        <stp/>
        <stp>StudyData</stp>
        <stp>(Vol(GCE?1)when  (LocalYear(GCE?1)=2015 AND LocalMonth(GCE?1)=2 AND LocalDay(GCE?1)=16 AND LocalHour(GCE?1)=13 AND LocalMinute(GCE?1)=05))</stp>
        <stp>Bar</stp>
        <stp/>
        <stp>Close</stp>
        <stp>5</stp>
        <stp>0</stp>
        <stp/>
        <stp/>
        <stp/>
        <stp>FALSE</stp>
        <stp>T</stp>
        <tr r="Z70" s="6"/>
      </tp>
      <tp>
        <v>278</v>
        <stp/>
        <stp>StudyData</stp>
        <stp>(Vol(GCE?1)when  (LocalYear(GCE?1)=2015 AND LocalMonth(GCE?1)=2 AND LocalDay(GCE?1)=17 AND LocalHour(GCE?1)=12 AND LocalMinute(GCE?1)=05))</stp>
        <stp>Bar</stp>
        <stp/>
        <stp>Close</stp>
        <stp>5</stp>
        <stp>0</stp>
        <stp/>
        <stp/>
        <stp/>
        <stp>FALSE</stp>
        <stp>T</stp>
        <tr r="Y58" s="6"/>
      </tp>
      <tp>
        <v>148</v>
        <stp/>
        <stp>StudyData</stp>
        <stp>(Vol(GCE?1)when  (LocalYear(GCE?1)=2015 AND LocalMonth(GCE?1)=2 AND LocalDay(GCE?1)=20 AND LocalHour(GCE?1)=15 AND LocalMinute(GCE?1)=10))</stp>
        <stp>Bar</stp>
        <stp/>
        <stp>Close</stp>
        <stp>5</stp>
        <stp>0</stp>
        <stp/>
        <stp/>
        <stp/>
        <stp>FALSE</stp>
        <stp>T</stp>
        <tr r="V95" s="6"/>
      </tp>
      <tp>
        <v>535</v>
        <stp/>
        <stp>StudyData</stp>
        <stp>(Vol(GCE?1)when  (LocalYear(GCE?1)=2015 AND LocalMonth(GCE?1)=2 AND LocalDay(GCE?1)=24 AND LocalHour(GCE?1)=11 AND LocalMinute(GCE?1)=10))</stp>
        <stp>Bar</stp>
        <stp/>
        <stp>Close</stp>
        <stp>5</stp>
        <stp>0</stp>
        <stp/>
        <stp/>
        <stp/>
        <stp>FALSE</stp>
        <stp>T</stp>
        <tr r="T47" s="6"/>
      </tp>
      <tp>
        <v>806</v>
        <stp/>
        <stp>StudyData</stp>
        <stp>(Vol(GCE?1)when  (LocalYear(GCE?1)=2015 AND LocalMonth(GCE?1)=2 AND LocalDay(GCE?1)=25 AND LocalHour(GCE?1)=10 AND LocalMinute(GCE?1)=10))</stp>
        <stp>Bar</stp>
        <stp/>
        <stp>Close</stp>
        <stp>5</stp>
        <stp>0</stp>
        <stp/>
        <stp/>
        <stp/>
        <stp>FALSE</stp>
        <stp>T</stp>
        <tr r="S35" s="6"/>
      </tp>
      <tp>
        <v>135</v>
        <stp/>
        <stp>StudyData</stp>
        <stp>(Vol(GCE?1)when  (LocalYear(GCE?1)=2015 AND LocalMonth(GCE?1)=2 AND LocalDay(GCE?1)=26 AND LocalHour(GCE?1)=13 AND LocalMinute(GCE?1)=10))</stp>
        <stp>Bar</stp>
        <stp/>
        <stp>Close</stp>
        <stp>5</stp>
        <stp>0</stp>
        <stp/>
        <stp/>
        <stp/>
        <stp>FALSE</stp>
        <stp>T</stp>
        <tr r="L71" s="6"/>
        <tr r="K71" s="6"/>
      </tp>
      <tp t="s">
        <v/>
        <stp/>
        <stp>StudyData</stp>
        <stp>(Vol(GCE?1)when  (LocalYear(GCE?1)=2015 AND LocalMonth(GCE?1)=2 AND LocalDay(GCE?1)=16 AND LocalHour(GCE?1)=13 AND LocalMinute(GCE?1)=10))</stp>
        <stp>Bar</stp>
        <stp/>
        <stp>Close</stp>
        <stp>5</stp>
        <stp>0</stp>
        <stp/>
        <stp/>
        <stp/>
        <stp>FALSE</stp>
        <stp>T</stp>
        <tr r="Z71" s="6"/>
      </tp>
      <tp>
        <v>363</v>
        <stp/>
        <stp>StudyData</stp>
        <stp>(Vol(GCE?1)when  (LocalYear(GCE?1)=2015 AND LocalMonth(GCE?1)=2 AND LocalDay(GCE?1)=17 AND LocalHour(GCE?1)=12 AND LocalMinute(GCE?1)=10))</stp>
        <stp>Bar</stp>
        <stp/>
        <stp>Close</stp>
        <stp>5</stp>
        <stp>0</stp>
        <stp/>
        <stp/>
        <stp/>
        <stp>FALSE</stp>
        <stp>T</stp>
        <tr r="Y59" s="6"/>
      </tp>
      <tp>
        <v>29</v>
        <stp/>
        <stp>StudyData</stp>
        <stp>(Vol(GCE?1)when  (LocalYear(GCE?1)=2015 AND LocalMonth(GCE?1)=2 AND LocalDay(GCE?1)=20 AND LocalHour(GCE?1)=15 AND LocalMinute(GCE?1)=15))</stp>
        <stp>Bar</stp>
        <stp/>
        <stp>Close</stp>
        <stp>5</stp>
        <stp>0</stp>
        <stp/>
        <stp/>
        <stp/>
        <stp>FALSE</stp>
        <stp>T</stp>
        <tr r="V96" s="6"/>
      </tp>
      <tp>
        <v>388</v>
        <stp/>
        <stp>StudyData</stp>
        <stp>(Vol(GCE?1)when  (LocalYear(GCE?1)=2015 AND LocalMonth(GCE?1)=2 AND LocalDay(GCE?1)=24 AND LocalHour(GCE?1)=11 AND LocalMinute(GCE?1)=15))</stp>
        <stp>Bar</stp>
        <stp/>
        <stp>Close</stp>
        <stp>5</stp>
        <stp>0</stp>
        <stp/>
        <stp/>
        <stp/>
        <stp>FALSE</stp>
        <stp>T</stp>
        <tr r="T48" s="6"/>
      </tp>
      <tp>
        <v>370</v>
        <stp/>
        <stp>StudyData</stp>
        <stp>(Vol(GCE?1)when  (LocalYear(GCE?1)=2015 AND LocalMonth(GCE?1)=2 AND LocalDay(GCE?1)=25 AND LocalHour(GCE?1)=10 AND LocalMinute(GCE?1)=15))</stp>
        <stp>Bar</stp>
        <stp/>
        <stp>Close</stp>
        <stp>5</stp>
        <stp>0</stp>
        <stp/>
        <stp/>
        <stp/>
        <stp>FALSE</stp>
        <stp>T</stp>
        <tr r="S36" s="6"/>
      </tp>
      <tp>
        <v>159</v>
        <stp/>
        <stp>StudyData</stp>
        <stp>(Vol(GCE?1)when  (LocalYear(GCE?1)=2015 AND LocalMonth(GCE?1)=2 AND LocalDay(GCE?1)=26 AND LocalHour(GCE?1)=13 AND LocalMinute(GCE?1)=15))</stp>
        <stp>Bar</stp>
        <stp/>
        <stp>Close</stp>
        <stp>5</stp>
        <stp>0</stp>
        <stp/>
        <stp/>
        <stp/>
        <stp>FALSE</stp>
        <stp>T</stp>
        <tr r="L72" s="6"/>
        <tr r="K72" s="6"/>
      </tp>
      <tp t="s">
        <v/>
        <stp/>
        <stp>StudyData</stp>
        <stp>(Vol(GCE?1)when  (LocalYear(GCE?1)=2015 AND LocalMonth(GCE?1)=2 AND LocalDay(GCE?1)=16 AND LocalHour(GCE?1)=13 AND LocalMinute(GCE?1)=15))</stp>
        <stp>Bar</stp>
        <stp/>
        <stp>Close</stp>
        <stp>5</stp>
        <stp>0</stp>
        <stp/>
        <stp/>
        <stp/>
        <stp>FALSE</stp>
        <stp>T</stp>
        <tr r="Z72" s="6"/>
      </tp>
      <tp>
        <v>481</v>
        <stp/>
        <stp>StudyData</stp>
        <stp>(Vol(GCE?1)when  (LocalYear(GCE?1)=2015 AND LocalMonth(GCE?1)=2 AND LocalDay(GCE?1)=17 AND LocalHour(GCE?1)=12 AND LocalMinute(GCE?1)=15))</stp>
        <stp>Bar</stp>
        <stp/>
        <stp>Close</stp>
        <stp>5</stp>
        <stp>0</stp>
        <stp/>
        <stp/>
        <stp/>
        <stp>FALSE</stp>
        <stp>T</stp>
        <tr r="Y60" s="6"/>
      </tp>
      <tp>
        <v>105</v>
        <stp/>
        <stp>StudyData</stp>
        <stp>(Vol(GCE?1)when  (LocalYear(GCE?1)=2015 AND LocalMonth(GCE?1)=2 AND LocalDay(GCE?1)=20 AND LocalHour(GCE?1)=15 AND LocalMinute(GCE?1)=20))</stp>
        <stp>Bar</stp>
        <stp/>
        <stp>Close</stp>
        <stp>5</stp>
        <stp>0</stp>
        <stp/>
        <stp/>
        <stp/>
        <stp>FALSE</stp>
        <stp>T</stp>
        <tr r="V97" s="6"/>
      </tp>
      <tp>
        <v>373</v>
        <stp/>
        <stp>StudyData</stp>
        <stp>(Vol(GCE?1)when  (LocalYear(GCE?1)=2015 AND LocalMonth(GCE?1)=2 AND LocalDay(GCE?1)=24 AND LocalHour(GCE?1)=11 AND LocalMinute(GCE?1)=20))</stp>
        <stp>Bar</stp>
        <stp/>
        <stp>Close</stp>
        <stp>5</stp>
        <stp>0</stp>
        <stp/>
        <stp/>
        <stp/>
        <stp>FALSE</stp>
        <stp>T</stp>
        <tr r="T49" s="6"/>
      </tp>
      <tp>
        <v>508</v>
        <stp/>
        <stp>StudyData</stp>
        <stp>(Vol(GCE?1)when  (LocalYear(GCE?1)=2015 AND LocalMonth(GCE?1)=2 AND LocalDay(GCE?1)=25 AND LocalHour(GCE?1)=10 AND LocalMinute(GCE?1)=20))</stp>
        <stp>Bar</stp>
        <stp/>
        <stp>Close</stp>
        <stp>5</stp>
        <stp>0</stp>
        <stp/>
        <stp/>
        <stp/>
        <stp>FALSE</stp>
        <stp>T</stp>
        <tr r="S37" s="6"/>
      </tp>
      <tp>
        <v>154</v>
        <stp/>
        <stp>StudyData</stp>
        <stp>(Vol(GCE?1)when  (LocalYear(GCE?1)=2015 AND LocalMonth(GCE?1)=2 AND LocalDay(GCE?1)=26 AND LocalHour(GCE?1)=13 AND LocalMinute(GCE?1)=20))</stp>
        <stp>Bar</stp>
        <stp/>
        <stp>Close</stp>
        <stp>5</stp>
        <stp>0</stp>
        <stp/>
        <stp/>
        <stp/>
        <stp>FALSE</stp>
        <stp>T</stp>
        <tr r="L73" s="6"/>
        <tr r="K73" s="6"/>
      </tp>
      <tp t="s">
        <v/>
        <stp/>
        <stp>StudyData</stp>
        <stp>(Vol(GCE?1)when  (LocalYear(GCE?1)=2015 AND LocalMonth(GCE?1)=2 AND LocalDay(GCE?1)=16 AND LocalHour(GCE?1)=13 AND LocalMinute(GCE?1)=20))</stp>
        <stp>Bar</stp>
        <stp/>
        <stp>Close</stp>
        <stp>5</stp>
        <stp>0</stp>
        <stp/>
        <stp/>
        <stp/>
        <stp>FALSE</stp>
        <stp>T</stp>
        <tr r="Z73" s="6"/>
      </tp>
      <tp>
        <v>601</v>
        <stp/>
        <stp>StudyData</stp>
        <stp>(Vol(GCE?1)when  (LocalYear(GCE?1)=2015 AND LocalMonth(GCE?1)=2 AND LocalDay(GCE?1)=17 AND LocalHour(GCE?1)=12 AND LocalMinute(GCE?1)=20))</stp>
        <stp>Bar</stp>
        <stp/>
        <stp>Close</stp>
        <stp>5</stp>
        <stp>0</stp>
        <stp/>
        <stp/>
        <stp/>
        <stp>FALSE</stp>
        <stp>T</stp>
        <tr r="Y61" s="6"/>
      </tp>
      <tp>
        <v>188</v>
        <stp/>
        <stp>StudyData</stp>
        <stp>(Vol(GCE?1)when  (LocalYear(GCE?1)=2015 AND LocalMonth(GCE?1)=2 AND LocalDay(GCE?1)=20 AND LocalHour(GCE?1)=15 AND LocalMinute(GCE?1)=25))</stp>
        <stp>Bar</stp>
        <stp/>
        <stp>Close</stp>
        <stp>5</stp>
        <stp>0</stp>
        <stp/>
        <stp/>
        <stp/>
        <stp>FALSE</stp>
        <stp>T</stp>
        <tr r="V98" s="6"/>
      </tp>
      <tp>
        <v>975</v>
        <stp/>
        <stp>StudyData</stp>
        <stp>(Vol(GCE?1)when  (LocalYear(GCE?1)=2015 AND LocalMonth(GCE?1)=2 AND LocalDay(GCE?1)=24 AND LocalHour(GCE?1)=11 AND LocalMinute(GCE?1)=25))</stp>
        <stp>Bar</stp>
        <stp/>
        <stp>Close</stp>
        <stp>5</stp>
        <stp>0</stp>
        <stp/>
        <stp/>
        <stp/>
        <stp>FALSE</stp>
        <stp>T</stp>
        <tr r="T50" s="6"/>
      </tp>
      <tp>
        <v>719</v>
        <stp/>
        <stp>StudyData</stp>
        <stp>(Vol(GCE?1)when  (LocalYear(GCE?1)=2015 AND LocalMonth(GCE?1)=2 AND LocalDay(GCE?1)=25 AND LocalHour(GCE?1)=10 AND LocalMinute(GCE?1)=25))</stp>
        <stp>Bar</stp>
        <stp/>
        <stp>Close</stp>
        <stp>5</stp>
        <stp>0</stp>
        <stp/>
        <stp/>
        <stp/>
        <stp>FALSE</stp>
        <stp>T</stp>
        <tr r="S38" s="6"/>
      </tp>
      <tp>
        <v>115</v>
        <stp/>
        <stp>StudyData</stp>
        <stp>(Vol(GCE?1)when  (LocalYear(GCE?1)=2015 AND LocalMonth(GCE?1)=2 AND LocalDay(GCE?1)=26 AND LocalHour(GCE?1)=13 AND LocalMinute(GCE?1)=25))</stp>
        <stp>Bar</stp>
        <stp/>
        <stp>Close</stp>
        <stp>5</stp>
        <stp>0</stp>
        <stp/>
        <stp/>
        <stp/>
        <stp>FALSE</stp>
        <stp>T</stp>
        <tr r="L74" s="6"/>
        <tr r="K74" s="6"/>
      </tp>
      <tp t="s">
        <v/>
        <stp/>
        <stp>StudyData</stp>
        <stp>(Vol(GCE?1)when  (LocalYear(GCE?1)=2015 AND LocalMonth(GCE?1)=2 AND LocalDay(GCE?1)=16 AND LocalHour(GCE?1)=13 AND LocalMinute(GCE?1)=25))</stp>
        <stp>Bar</stp>
        <stp/>
        <stp>Close</stp>
        <stp>5</stp>
        <stp>0</stp>
        <stp/>
        <stp/>
        <stp/>
        <stp>FALSE</stp>
        <stp>T</stp>
        <tr r="Z74" s="6"/>
      </tp>
      <tp>
        <v>2186</v>
        <stp/>
        <stp>StudyData</stp>
        <stp>(Vol(GCE?1)when  (LocalYear(GCE?1)=2015 AND LocalMonth(GCE?1)=2 AND LocalDay(GCE?1)=17 AND LocalHour(GCE?1)=12 AND LocalMinute(GCE?1)=25))</stp>
        <stp>Bar</stp>
        <stp/>
        <stp>Close</stp>
        <stp>5</stp>
        <stp>0</stp>
        <stp/>
        <stp/>
        <stp/>
        <stp>FALSE</stp>
        <stp>T</stp>
        <tr r="Y62" s="6"/>
      </tp>
      <tp>
        <v>766</v>
        <stp/>
        <stp>StudyData</stp>
        <stp>(Vol(GCE?1)when  (LocalYear(GCE?1)=2015 AND LocalMonth(GCE?1)=2 AND LocalDay(GCE?1)=24 AND LocalHour(GCE?1)=11 AND LocalMinute(GCE?1)=30))</stp>
        <stp>Bar</stp>
        <stp/>
        <stp>Close</stp>
        <stp>5</stp>
        <stp>0</stp>
        <stp/>
        <stp/>
        <stp/>
        <stp>FALSE</stp>
        <stp>T</stp>
        <tr r="T51" s="6"/>
      </tp>
      <tp>
        <v>359</v>
        <stp/>
        <stp>StudyData</stp>
        <stp>(Vol(GCE?1)when  (LocalYear(GCE?1)=2015 AND LocalMonth(GCE?1)=2 AND LocalDay(GCE?1)=25 AND LocalHour(GCE?1)=10 AND LocalMinute(GCE?1)=30))</stp>
        <stp>Bar</stp>
        <stp/>
        <stp>Close</stp>
        <stp>5</stp>
        <stp>0</stp>
        <stp/>
        <stp/>
        <stp/>
        <stp>FALSE</stp>
        <stp>T</stp>
        <tr r="S39" s="6"/>
      </tp>
      <tp>
        <v>212</v>
        <stp/>
        <stp>StudyData</stp>
        <stp>(Vol(GCE?1)when  (LocalYear(GCE?1)=2015 AND LocalMonth(GCE?1)=2 AND LocalDay(GCE?1)=26 AND LocalHour(GCE?1)=13 AND LocalMinute(GCE?1)=30))</stp>
        <stp>Bar</stp>
        <stp/>
        <stp>Close</stp>
        <stp>5</stp>
        <stp>0</stp>
        <stp/>
        <stp/>
        <stp/>
        <stp>FALSE</stp>
        <stp>T</stp>
        <tr r="L75" s="6"/>
        <tr r="K75" s="6"/>
      </tp>
      <tp t="s">
        <v/>
        <stp/>
        <stp>StudyData</stp>
        <stp>(Vol(GCE?1)when  (LocalYear(GCE?1)=2015 AND LocalMonth(GCE?1)=2 AND LocalDay(GCE?1)=16 AND LocalHour(GCE?1)=13 AND LocalMinute(GCE?1)=30))</stp>
        <stp>Bar</stp>
        <stp/>
        <stp>Close</stp>
        <stp>5</stp>
        <stp>0</stp>
        <stp/>
        <stp/>
        <stp/>
        <stp>FALSE</stp>
        <stp>T</stp>
        <tr r="Z75" s="6"/>
      </tp>
      <tp>
        <v>463</v>
        <stp/>
        <stp>StudyData</stp>
        <stp>(Vol(GCE?1)when  (LocalYear(GCE?1)=2015 AND LocalMonth(GCE?1)=2 AND LocalDay(GCE?1)=17 AND LocalHour(GCE?1)=12 AND LocalMinute(GCE?1)=30))</stp>
        <stp>Bar</stp>
        <stp/>
        <stp>Close</stp>
        <stp>5</stp>
        <stp>0</stp>
        <stp/>
        <stp/>
        <stp/>
        <stp>FALSE</stp>
        <stp>T</stp>
        <tr r="Y63" s="6"/>
      </tp>
      <tp>
        <v>373</v>
        <stp/>
        <stp>StudyData</stp>
        <stp>(Vol(GCE?1)when  (LocalYear(GCE?1)=2015 AND LocalMonth(GCE?1)=2 AND LocalDay(GCE?1)=24 AND LocalHour(GCE?1)=11 AND LocalMinute(GCE?1)=35))</stp>
        <stp>Bar</stp>
        <stp/>
        <stp>Close</stp>
        <stp>5</stp>
        <stp>0</stp>
        <stp/>
        <stp/>
        <stp/>
        <stp>FALSE</stp>
        <stp>T</stp>
        <tr r="T52" s="6"/>
      </tp>
      <tp>
        <v>350</v>
        <stp/>
        <stp>StudyData</stp>
        <stp>(Vol(GCE?1)when  (LocalYear(GCE?1)=2015 AND LocalMonth(GCE?1)=2 AND LocalDay(GCE?1)=25 AND LocalHour(GCE?1)=10 AND LocalMinute(GCE?1)=35))</stp>
        <stp>Bar</stp>
        <stp/>
        <stp>Close</stp>
        <stp>5</stp>
        <stp>0</stp>
        <stp/>
        <stp/>
        <stp/>
        <stp>FALSE</stp>
        <stp>T</stp>
        <tr r="S40" s="6"/>
      </tp>
      <tp>
        <v>197</v>
        <stp/>
        <stp>StudyData</stp>
        <stp>(Vol(GCE?1)when  (LocalYear(GCE?1)=2015 AND LocalMonth(GCE?1)=2 AND LocalDay(GCE?1)=26 AND LocalHour(GCE?1)=13 AND LocalMinute(GCE?1)=35))</stp>
        <stp>Bar</stp>
        <stp/>
        <stp>Close</stp>
        <stp>5</stp>
        <stp>0</stp>
        <stp/>
        <stp/>
        <stp/>
        <stp>FALSE</stp>
        <stp>T</stp>
        <tr r="L76" s="6"/>
        <tr r="K76" s="6"/>
      </tp>
      <tp t="s">
        <v/>
        <stp/>
        <stp>StudyData</stp>
        <stp>(Vol(GCE?1)when  (LocalYear(GCE?1)=2015 AND LocalMonth(GCE?1)=2 AND LocalDay(GCE?1)=16 AND LocalHour(GCE?1)=13 AND LocalMinute(GCE?1)=35))</stp>
        <stp>Bar</stp>
        <stp/>
        <stp>Close</stp>
        <stp>5</stp>
        <stp>0</stp>
        <stp/>
        <stp/>
        <stp/>
        <stp>FALSE</stp>
        <stp>T</stp>
        <tr r="Z76" s="6"/>
      </tp>
      <tp>
        <v>395</v>
        <stp/>
        <stp>StudyData</stp>
        <stp>(Vol(GCE?1)when  (LocalYear(GCE?1)=2015 AND LocalMonth(GCE?1)=2 AND LocalDay(GCE?1)=17 AND LocalHour(GCE?1)=12 AND LocalMinute(GCE?1)=35))</stp>
        <stp>Bar</stp>
        <stp/>
        <stp>Close</stp>
        <stp>5</stp>
        <stp>0</stp>
        <stp/>
        <stp/>
        <stp/>
        <stp>FALSE</stp>
        <stp>T</stp>
        <tr r="Y64" s="6"/>
      </tp>
      <tp t="s">
        <v>Gold (Globex), Apr 15</v>
        <stp/>
        <stp>ContractData</stp>
        <stp>GCE</stp>
        <stp>LongDescription</stp>
        <stp/>
        <stp>T</stp>
        <tr r="O7" s="1"/>
      </tp>
      <tp>
        <v>128.125</v>
        <stp/>
        <stp>StudyData</stp>
        <stp>SUBMINUTE(TYA,45,Regular)</stp>
        <stp>Bar</stp>
        <stp/>
        <stp>High</stp>
        <stp/>
        <stp>-8</stp>
        <stp>all</stp>
        <stp/>
        <stp/>
        <stp/>
        <stp>T</stp>
        <tr r="AU13" s="1"/>
        <tr r="AU13" s="1"/>
      </tp>
      <tp>
        <v>128.109375</v>
        <stp/>
        <stp>StudyData</stp>
        <stp>SUBMINUTE(TYA,45,Regular)</stp>
        <stp>Bar</stp>
        <stp/>
        <stp>High</stp>
        <stp/>
        <stp>-9</stp>
        <stp>all</stp>
        <stp/>
        <stp/>
        <stp/>
        <stp>T</stp>
        <tr r="AU14" s="1"/>
        <tr r="AU14" s="1"/>
      </tp>
      <tp>
        <v>128.109375</v>
        <stp/>
        <stp>StudyData</stp>
        <stp>SUBMINUTE(TYA,45,Regular)</stp>
        <stp>Bar</stp>
        <stp/>
        <stp>High</stp>
        <stp/>
        <stp>-6</stp>
        <stp>all</stp>
        <stp/>
        <stp/>
        <stp/>
        <stp>T</stp>
        <tr r="AU11" s="1"/>
        <tr r="AU11" s="1"/>
      </tp>
      <tp>
        <v>128.109375</v>
        <stp/>
        <stp>StudyData</stp>
        <stp>SUBMINUTE(TYA,45,Regular)</stp>
        <stp>Bar</stp>
        <stp/>
        <stp>High</stp>
        <stp/>
        <stp>-7</stp>
        <stp>all</stp>
        <stp/>
        <stp/>
        <stp/>
        <stp>T</stp>
        <tr r="AU12" s="1"/>
        <tr r="AU12" s="1"/>
      </tp>
      <tp>
        <v>128.125</v>
        <stp/>
        <stp>StudyData</stp>
        <stp>SUBMINUTE(TYA,45,Regular)</stp>
        <stp>Bar</stp>
        <stp/>
        <stp>High</stp>
        <stp/>
        <stp>-4</stp>
        <stp>all</stp>
        <stp/>
        <stp/>
        <stp/>
        <stp>T</stp>
        <tr r="AU9" s="1"/>
        <tr r="AU9" s="1"/>
      </tp>
      <tp>
        <v>128.125</v>
        <stp/>
        <stp>StudyData</stp>
        <stp>SUBMINUTE(TYA,45,Regular)</stp>
        <stp>Bar</stp>
        <stp/>
        <stp>High</stp>
        <stp/>
        <stp>-5</stp>
        <stp>all</stp>
        <stp/>
        <stp/>
        <stp/>
        <stp>T</stp>
        <tr r="AU10" s="1"/>
        <tr r="AU10" s="1"/>
      </tp>
      <tp>
        <v>128.125</v>
        <stp/>
        <stp>StudyData</stp>
        <stp>SUBMINUTE(TYA,45,Regular)</stp>
        <stp>Bar</stp>
        <stp/>
        <stp>High</stp>
        <stp/>
        <stp>-2</stp>
        <stp>all</stp>
        <stp/>
        <stp/>
        <stp/>
        <stp>T</stp>
        <tr r="AU7" s="1"/>
        <tr r="AU7" s="1"/>
      </tp>
      <tp>
        <v>128.125</v>
        <stp/>
        <stp>StudyData</stp>
        <stp>SUBMINUTE(TYA,45,Regular)</stp>
        <stp>Bar</stp>
        <stp/>
        <stp>High</stp>
        <stp/>
        <stp>-3</stp>
        <stp>all</stp>
        <stp/>
        <stp/>
        <stp/>
        <stp>T</stp>
        <tr r="AU8" s="1"/>
        <tr r="AU8" s="1"/>
      </tp>
      <tp>
        <v>128.125</v>
        <stp/>
        <stp>StudyData</stp>
        <stp>SUBMINUTE(TYA,45,Regular)</stp>
        <stp>Bar</stp>
        <stp/>
        <stp>High</stp>
        <stp/>
        <stp>-1</stp>
        <stp>all</stp>
        <stp/>
        <stp/>
        <stp/>
        <stp>T</stp>
        <tr r="AU6" s="1"/>
        <tr r="AU6" s="1"/>
      </tp>
      <tp>
        <v>1208.9000000000001</v>
        <stp/>
        <stp>StudyData</stp>
        <stp>SUBMINUTE(GCE,30,Regular)</stp>
        <stp>Bar</stp>
        <stp/>
        <stp>High</stp>
        <stp/>
        <stp>-8</stp>
        <stp>all</stp>
        <stp/>
        <stp/>
        <stp/>
        <stp>T</stp>
        <tr r="AL13" s="1"/>
        <tr r="AL13" s="1"/>
      </tp>
      <tp>
        <v>1208.5</v>
        <stp/>
        <stp>StudyData</stp>
        <stp>SUBMINUTE(GCE,30,Regular)</stp>
        <stp>Bar</stp>
        <stp/>
        <stp>High</stp>
        <stp/>
        <stp>-9</stp>
        <stp>all</stp>
        <stp/>
        <stp/>
        <stp/>
        <stp>T</stp>
        <tr r="AL14" s="1"/>
        <tr r="AL14" s="1"/>
      </tp>
      <tp>
        <v>1208.9000000000001</v>
        <stp/>
        <stp>StudyData</stp>
        <stp>SUBMINUTE(GCE,30,Regular)</stp>
        <stp>Bar</stp>
        <stp/>
        <stp>High</stp>
        <stp/>
        <stp>-2</stp>
        <stp>all</stp>
        <stp/>
        <stp/>
        <stp/>
        <stp>T</stp>
        <tr r="AL7" s="1"/>
        <tr r="AL7" s="1"/>
      </tp>
      <tp>
        <v>1208.8</v>
        <stp/>
        <stp>StudyData</stp>
        <stp>SUBMINUTE(GCE,30,Regular)</stp>
        <stp>Bar</stp>
        <stp/>
        <stp>High</stp>
        <stp/>
        <stp>-3</stp>
        <stp>all</stp>
        <stp/>
        <stp/>
        <stp/>
        <stp>T</stp>
        <tr r="AL8" s="1"/>
        <tr r="AL8" s="1"/>
      </tp>
      <tp>
        <v>1208.9000000000001</v>
        <stp/>
        <stp>StudyData</stp>
        <stp>SUBMINUTE(GCE,30,Regular)</stp>
        <stp>Bar</stp>
        <stp/>
        <stp>High</stp>
        <stp/>
        <stp>-1</stp>
        <stp>all</stp>
        <stp/>
        <stp/>
        <stp/>
        <stp>T</stp>
        <tr r="AL6" s="1"/>
        <tr r="AL6" s="1"/>
      </tp>
      <tp>
        <v>1208.9000000000001</v>
        <stp/>
        <stp>StudyData</stp>
        <stp>SUBMINUTE(GCE,30,Regular)</stp>
        <stp>Bar</stp>
        <stp/>
        <stp>High</stp>
        <stp/>
        <stp>-6</stp>
        <stp>all</stp>
        <stp/>
        <stp/>
        <stp/>
        <stp>T</stp>
        <tr r="AL11" s="1"/>
        <tr r="AL11" s="1"/>
      </tp>
      <tp>
        <v>1209</v>
        <stp/>
        <stp>StudyData</stp>
        <stp>SUBMINUTE(GCE,30,Regular)</stp>
        <stp>Bar</stp>
        <stp/>
        <stp>High</stp>
        <stp/>
        <stp>-7</stp>
        <stp>all</stp>
        <stp/>
        <stp/>
        <stp/>
        <stp>T</stp>
        <tr r="AL12" s="1"/>
        <tr r="AL12" s="1"/>
      </tp>
      <tp>
        <v>1208.7</v>
        <stp/>
        <stp>StudyData</stp>
        <stp>SUBMINUTE(GCE,30,Regular)</stp>
        <stp>Bar</stp>
        <stp/>
        <stp>High</stp>
        <stp/>
        <stp>-4</stp>
        <stp>all</stp>
        <stp/>
        <stp/>
        <stp/>
        <stp>T</stp>
        <tr r="AL9" s="1"/>
        <tr r="AL9" s="1"/>
      </tp>
      <tp>
        <v>1208.7</v>
        <stp/>
        <stp>StudyData</stp>
        <stp>SUBMINUTE(GCE,30,Regular)</stp>
        <stp>Bar</stp>
        <stp/>
        <stp>High</stp>
        <stp/>
        <stp>-5</stp>
        <stp>all</stp>
        <stp/>
        <stp/>
        <stp/>
        <stp>T</stp>
        <tr r="AL10" s="1"/>
        <tr r="AL10" s="1"/>
      </tp>
      <tp>
        <v>-0.59375</v>
        <stp/>
        <stp>ContractData</stp>
        <stp>TYA</stp>
        <stp>NetChange</stp>
        <stp/>
        <stp>T</stp>
        <tr r="N31" s="1"/>
      </tp>
      <tp>
        <v>-190</v>
        <stp/>
        <stp>ContractData</stp>
        <stp>TYA</stp>
        <stp>NetChange</stp>
        <stp/>
        <stp>D</stp>
        <tr r="J32" s="1"/>
      </tp>
      <tp>
        <v>1151</v>
        <stp/>
        <stp>StudyData</stp>
        <stp>(Vol(TYA?1)when  (LocalYear(TYA?1)=2015 AND LocalMonth(TYA?1)=2 AND LocalDay(TYA?1)=18 AND LocalHour(TYA?1)=15 AND LocalMinute(TYA?1)=25))</stp>
        <stp>Bar</stp>
        <stp/>
        <stp>Close</stp>
        <stp>5</stp>
        <stp>0</stp>
        <stp/>
        <stp/>
        <stp/>
        <stp>FALSE</stp>
        <stp>T</stp>
        <tr r="X98" s="8"/>
      </tp>
      <tp>
        <v>4250</v>
        <stp/>
        <stp>StudyData</stp>
        <stp>(Vol(TYA?1)when  (LocalYear(TYA?1)=2015 AND LocalMonth(TYA?1)=2 AND LocalDay(TYA?1)=19 AND LocalHour(TYA?1)=14 AND LocalMinute(TYA?1)=25))</stp>
        <stp>Bar</stp>
        <stp/>
        <stp>Close</stp>
        <stp>5</stp>
        <stp>0</stp>
        <stp/>
        <stp/>
        <stp/>
        <stp>FALSE</stp>
        <stp>T</stp>
        <tr r="W86" s="8"/>
      </tp>
      <tp>
        <v>1903</v>
        <stp/>
        <stp>StudyData</stp>
        <stp>(Vol(TYA?1)when  (LocalYear(TYA?1)=2015 AND LocalMonth(TYA?1)=2 AND LocalDay(TYA?1)=18 AND LocalHour(TYA?1)=15 AND LocalMinute(TYA?1)=20))</stp>
        <stp>Bar</stp>
        <stp/>
        <stp>Close</stp>
        <stp>5</stp>
        <stp>0</stp>
        <stp/>
        <stp/>
        <stp/>
        <stp>FALSE</stp>
        <stp>T</stp>
        <tr r="X97" s="8"/>
      </tp>
      <tp>
        <v>1796</v>
        <stp/>
        <stp>StudyData</stp>
        <stp>(Vol(TYA?1)when  (LocalYear(TYA?1)=2015 AND LocalMonth(TYA?1)=2 AND LocalDay(TYA?1)=19 AND LocalHour(TYA?1)=14 AND LocalMinute(TYA?1)=20))</stp>
        <stp>Bar</stp>
        <stp/>
        <stp>Close</stp>
        <stp>5</stp>
        <stp>0</stp>
        <stp/>
        <stp/>
        <stp/>
        <stp>FALSE</stp>
        <stp>T</stp>
        <tr r="W85" s="8"/>
      </tp>
      <tp>
        <v>2224</v>
        <stp/>
        <stp>StudyData</stp>
        <stp>(Vol(TYA?1)when  (LocalYear(TYA?1)=2015 AND LocalMonth(TYA?1)=2 AND LocalDay(TYA?1)=19 AND LocalHour(TYA?1)=14 AND LocalMinute(TYA?1)=35))</stp>
        <stp>Bar</stp>
        <stp/>
        <stp>Close</stp>
        <stp>5</stp>
        <stp>0</stp>
        <stp/>
        <stp/>
        <stp/>
        <stp>FALSE</stp>
        <stp>T</stp>
        <tr r="W88" s="8"/>
      </tp>
      <tp>
        <v>4222</v>
        <stp/>
        <stp>StudyData</stp>
        <stp>(Vol(TYA?1)when  (LocalYear(TYA?1)=2015 AND LocalMonth(TYA?1)=2 AND LocalDay(TYA?1)=19 AND LocalHour(TYA?1)=14 AND LocalMinute(TYA?1)=30))</stp>
        <stp>Bar</stp>
        <stp/>
        <stp>Close</stp>
        <stp>5</stp>
        <stp>0</stp>
        <stp/>
        <stp/>
        <stp/>
        <stp>FALSE</stp>
        <stp>T</stp>
        <tr r="W87" s="8"/>
      </tp>
      <tp>
        <v>2041</v>
        <stp/>
        <stp>StudyData</stp>
        <stp>(Vol(TYA?1)when  (LocalYear(TYA?1)=2015 AND LocalMonth(TYA?1)=2 AND LocalDay(TYA?1)=18 AND LocalHour(TYA?1)=15 AND LocalMinute(TYA?1)=05))</stp>
        <stp>Bar</stp>
        <stp/>
        <stp>Close</stp>
        <stp>5</stp>
        <stp>0</stp>
        <stp/>
        <stp/>
        <stp/>
        <stp>FALSE</stp>
        <stp>T</stp>
        <tr r="X94" s="8"/>
      </tp>
      <tp>
        <v>4642</v>
        <stp/>
        <stp>StudyData</stp>
        <stp>(Vol(TYA?1)when  (LocalYear(TYA?1)=2015 AND LocalMonth(TYA?1)=2 AND LocalDay(TYA?1)=19 AND LocalHour(TYA?1)=14 AND LocalMinute(TYA?1)=05))</stp>
        <stp>Bar</stp>
        <stp/>
        <stp>Close</stp>
        <stp>5</stp>
        <stp>0</stp>
        <stp/>
        <stp/>
        <stp/>
        <stp>FALSE</stp>
        <stp>T</stp>
        <tr r="W82" s="8"/>
      </tp>
      <tp>
        <v>3986</v>
        <stp/>
        <stp>StudyData</stp>
        <stp>(Vol(TYA?1)when  (LocalYear(TYA?1)=2015 AND LocalMonth(TYA?1)=2 AND LocalDay(TYA?1)=18 AND LocalHour(TYA?1)=15 AND LocalMinute(TYA?1)=00))</stp>
        <stp>Bar</stp>
        <stp/>
        <stp>Close</stp>
        <stp>5</stp>
        <stp>0</stp>
        <stp/>
        <stp/>
        <stp/>
        <stp>FALSE</stp>
        <stp>T</stp>
        <tr r="X93" s="8"/>
      </tp>
      <tp>
        <v>8888</v>
        <stp/>
        <stp>StudyData</stp>
        <stp>(Vol(TYA?1)when  (LocalYear(TYA?1)=2015 AND LocalMonth(TYA?1)=2 AND LocalDay(TYA?1)=19 AND LocalHour(TYA?1)=14 AND LocalMinute(TYA?1)=00))</stp>
        <stp>Bar</stp>
        <stp/>
        <stp>Close</stp>
        <stp>5</stp>
        <stp>0</stp>
        <stp/>
        <stp/>
        <stp/>
        <stp>FALSE</stp>
        <stp>T</stp>
        <tr r="W81" s="8"/>
      </tp>
      <tp>
        <v>1428</v>
        <stp/>
        <stp>StudyData</stp>
        <stp>(Vol(TYA?1)when  (LocalYear(TYA?1)=2015 AND LocalMonth(TYA?1)=2 AND LocalDay(TYA?1)=18 AND LocalHour(TYA?1)=15 AND LocalMinute(TYA?1)=15))</stp>
        <stp>Bar</stp>
        <stp/>
        <stp>Close</stp>
        <stp>5</stp>
        <stp>0</stp>
        <stp/>
        <stp/>
        <stp/>
        <stp>FALSE</stp>
        <stp>T</stp>
        <tr r="X96" s="8"/>
      </tp>
      <tp>
        <v>1817</v>
        <stp/>
        <stp>StudyData</stp>
        <stp>(Vol(TYA?1)when  (LocalYear(TYA?1)=2015 AND LocalMonth(TYA?1)=2 AND LocalDay(TYA?1)=19 AND LocalHour(TYA?1)=14 AND LocalMinute(TYA?1)=15))</stp>
        <stp>Bar</stp>
        <stp/>
        <stp>Close</stp>
        <stp>5</stp>
        <stp>0</stp>
        <stp/>
        <stp/>
        <stp/>
        <stp>FALSE</stp>
        <stp>T</stp>
        <tr r="W84" s="8"/>
      </tp>
      <tp>
        <v>3529</v>
        <stp/>
        <stp>StudyData</stp>
        <stp>(Vol(TYA?1)when  (LocalYear(TYA?1)=2015 AND LocalMonth(TYA?1)=2 AND LocalDay(TYA?1)=18 AND LocalHour(TYA?1)=15 AND LocalMinute(TYA?1)=10))</stp>
        <stp>Bar</stp>
        <stp/>
        <stp>Close</stp>
        <stp>5</stp>
        <stp>0</stp>
        <stp/>
        <stp/>
        <stp/>
        <stp>FALSE</stp>
        <stp>T</stp>
        <tr r="X95" s="8"/>
      </tp>
      <tp>
        <v>2220</v>
        <stp/>
        <stp>StudyData</stp>
        <stp>(Vol(TYA?1)when  (LocalYear(TYA?1)=2015 AND LocalMonth(TYA?1)=2 AND LocalDay(TYA?1)=19 AND LocalHour(TYA?1)=14 AND LocalMinute(TYA?1)=10))</stp>
        <stp>Bar</stp>
        <stp/>
        <stp>Close</stp>
        <stp>5</stp>
        <stp>0</stp>
        <stp/>
        <stp/>
        <stp/>
        <stp>FALSE</stp>
        <stp>T</stp>
        <tr r="W83" s="8"/>
      </tp>
      <tp>
        <v>3052</v>
        <stp/>
        <stp>StudyData</stp>
        <stp>(Vol(TYA?1)when  (LocalYear(TYA?1)=2015 AND LocalMonth(TYA?1)=2 AND LocalDay(TYA?1)=19 AND LocalHour(TYA?1)=14 AND LocalMinute(TYA?1)=45))</stp>
        <stp>Bar</stp>
        <stp/>
        <stp>Close</stp>
        <stp>5</stp>
        <stp>0</stp>
        <stp/>
        <stp/>
        <stp/>
        <stp>FALSE</stp>
        <stp>T</stp>
        <tr r="W90" s="8"/>
      </tp>
      <tp>
        <v>3442</v>
        <stp/>
        <stp>StudyData</stp>
        <stp>(Vol(TYA?1)when  (LocalYear(TYA?1)=2015 AND LocalMonth(TYA?1)=2 AND LocalDay(TYA?1)=19 AND LocalHour(TYA?1)=14 AND LocalMinute(TYA?1)=40))</stp>
        <stp>Bar</stp>
        <stp/>
        <stp>Close</stp>
        <stp>5</stp>
        <stp>0</stp>
        <stp/>
        <stp/>
        <stp/>
        <stp>FALSE</stp>
        <stp>T</stp>
        <tr r="W89" s="8"/>
      </tp>
      <tp>
        <v>1184</v>
        <stp/>
        <stp>StudyData</stp>
        <stp>(Vol(TYA?1)when  (LocalYear(TYA?1)=2015 AND LocalMonth(TYA?1)=2 AND LocalDay(TYA?1)=19 AND LocalHour(TYA?1)=14 AND LocalMinute(TYA?1)=55))</stp>
        <stp>Bar</stp>
        <stp/>
        <stp>Close</stp>
        <stp>5</stp>
        <stp>0</stp>
        <stp/>
        <stp/>
        <stp/>
        <stp>FALSE</stp>
        <stp>T</stp>
        <tr r="W92" s="8"/>
      </tp>
      <tp>
        <v>4994</v>
        <stp/>
        <stp>StudyData</stp>
        <stp>(Vol(TYA?1)when  (LocalYear(TYA?1)=2015 AND LocalMonth(TYA?1)=2 AND LocalDay(TYA?1)=19 AND LocalHour(TYA?1)=14 AND LocalMinute(TYA?1)=50))</stp>
        <stp>Bar</stp>
        <stp/>
        <stp>Close</stp>
        <stp>5</stp>
        <stp>0</stp>
        <stp/>
        <stp/>
        <stp/>
        <stp>FALSE</stp>
        <stp>T</stp>
        <tr r="W91" s="8"/>
      </tp>
      <tp>
        <v>136</v>
        <stp/>
        <stp>StudyData</stp>
        <stp>(Vol(GCE?1)when  (LocalYear(GCE?1)=2015 AND LocalMonth(GCE?1)=2 AND LocalDay(GCE?1)=20 AND LocalHour(GCE?1)=14 AND LocalMinute(GCE?1)=40))</stp>
        <stp>Bar</stp>
        <stp/>
        <stp>Close</stp>
        <stp>5</stp>
        <stp>0</stp>
        <stp/>
        <stp/>
        <stp/>
        <stp>FALSE</stp>
        <stp>T</stp>
        <tr r="V89" s="6"/>
      </tp>
      <tp>
        <v>517</v>
        <stp/>
        <stp>StudyData</stp>
        <stp>(Vol(GCE?1)when  (LocalYear(GCE?1)=2015 AND LocalMonth(GCE?1)=2 AND LocalDay(GCE?1)=24 AND LocalHour(GCE?1)=10 AND LocalMinute(GCE?1)=40))</stp>
        <stp>Bar</stp>
        <stp/>
        <stp>Close</stp>
        <stp>5</stp>
        <stp>0</stp>
        <stp/>
        <stp/>
        <stp/>
        <stp>FALSE</stp>
        <stp>T</stp>
        <tr r="T41" s="6"/>
      </tp>
      <tp>
        <v>213</v>
        <stp/>
        <stp>StudyData</stp>
        <stp>(Vol(GCE?1)when  (LocalYear(GCE?1)=2015 AND LocalMonth(GCE?1)=2 AND LocalDay(GCE?1)=25 AND LocalHour(GCE?1)=11 AND LocalMinute(GCE?1)=40))</stp>
        <stp>Bar</stp>
        <stp/>
        <stp>Close</stp>
        <stp>5</stp>
        <stp>0</stp>
        <stp/>
        <stp/>
        <stp/>
        <stp>FALSE</stp>
        <stp>T</stp>
        <tr r="S53" s="6"/>
      </tp>
      <tp>
        <v>61</v>
        <stp/>
        <stp>StudyData</stp>
        <stp>(Vol(GCE?1)when  (LocalYear(GCE?1)=2015 AND LocalMonth(GCE?1)=2 AND LocalDay(GCE?1)=26 AND LocalHour(GCE?1)=12 AND LocalMinute(GCE?1)=40))</stp>
        <stp>Bar</stp>
        <stp/>
        <stp>Close</stp>
        <stp>5</stp>
        <stp>0</stp>
        <stp/>
        <stp/>
        <stp/>
        <stp>FALSE</stp>
        <stp>T</stp>
        <tr r="L65" s="6"/>
        <tr r="K65" s="6"/>
      </tp>
      <tp t="s">
        <v/>
        <stp/>
        <stp>StudyData</stp>
        <stp>(Vol(GCE?1)when  (LocalYear(GCE?1)=2015 AND LocalMonth(GCE?1)=2 AND LocalDay(GCE?1)=16 AND LocalHour(GCE?1)=12 AND LocalMinute(GCE?1)=40))</stp>
        <stp>Bar</stp>
        <stp/>
        <stp>Close</stp>
        <stp>5</stp>
        <stp>0</stp>
        <stp/>
        <stp/>
        <stp/>
        <stp>FALSE</stp>
        <stp>T</stp>
        <tr r="Z65" s="6"/>
      </tp>
      <tp>
        <v>38</v>
        <stp/>
        <stp>StudyData</stp>
        <stp>(Vol(GCE?1)when  (LocalYear(GCE?1)=2015 AND LocalMonth(GCE?1)=2 AND LocalDay(GCE?1)=17 AND LocalHour(GCE?1)=13 AND LocalMinute(GCE?1)=40))</stp>
        <stp>Bar</stp>
        <stp/>
        <stp>Close</stp>
        <stp>5</stp>
        <stp>0</stp>
        <stp/>
        <stp/>
        <stp/>
        <stp>FALSE</stp>
        <stp>T</stp>
        <tr r="Y77" s="6"/>
      </tp>
      <tp>
        <v>282</v>
        <stp/>
        <stp>StudyData</stp>
        <stp>(Vol(GCE?1)when  (LocalYear(GCE?1)=2015 AND LocalMonth(GCE?1)=2 AND LocalDay(GCE?1)=20 AND LocalHour(GCE?1)=14 AND LocalMinute(GCE?1)=45))</stp>
        <stp>Bar</stp>
        <stp/>
        <stp>Close</stp>
        <stp>5</stp>
        <stp>0</stp>
        <stp/>
        <stp/>
        <stp/>
        <stp>FALSE</stp>
        <stp>T</stp>
        <tr r="V90" s="6"/>
      </tp>
      <tp>
        <v>671</v>
        <stp/>
        <stp>StudyData</stp>
        <stp>(Vol(GCE?1)when  (LocalYear(GCE?1)=2015 AND LocalMonth(GCE?1)=2 AND LocalDay(GCE?1)=24 AND LocalHour(GCE?1)=10 AND LocalMinute(GCE?1)=45))</stp>
        <stp>Bar</stp>
        <stp/>
        <stp>Close</stp>
        <stp>5</stp>
        <stp>0</stp>
        <stp/>
        <stp/>
        <stp/>
        <stp>FALSE</stp>
        <stp>T</stp>
        <tr r="T42" s="6"/>
      </tp>
      <tp>
        <v>216</v>
        <stp/>
        <stp>StudyData</stp>
        <stp>(Vol(GCE?1)when  (LocalYear(GCE?1)=2015 AND LocalMonth(GCE?1)=2 AND LocalDay(GCE?1)=25 AND LocalHour(GCE?1)=11 AND LocalMinute(GCE?1)=45))</stp>
        <stp>Bar</stp>
        <stp/>
        <stp>Close</stp>
        <stp>5</stp>
        <stp>0</stp>
        <stp/>
        <stp/>
        <stp/>
        <stp>FALSE</stp>
        <stp>T</stp>
        <tr r="S54" s="6"/>
      </tp>
      <tp>
        <v>117</v>
        <stp/>
        <stp>StudyData</stp>
        <stp>(Vol(GCE?1)when  (LocalYear(GCE?1)=2015 AND LocalMonth(GCE?1)=2 AND LocalDay(GCE?1)=26 AND LocalHour(GCE?1)=12 AND LocalMinute(GCE?1)=45))</stp>
        <stp>Bar</stp>
        <stp/>
        <stp>Close</stp>
        <stp>5</stp>
        <stp>0</stp>
        <stp/>
        <stp/>
        <stp/>
        <stp>FALSE</stp>
        <stp>T</stp>
        <tr r="L66" s="6"/>
        <tr r="K66" s="6"/>
      </tp>
      <tp t="s">
        <v/>
        <stp/>
        <stp>StudyData</stp>
        <stp>(Vol(GCE?1)when  (LocalYear(GCE?1)=2015 AND LocalMonth(GCE?1)=2 AND LocalDay(GCE?1)=16 AND LocalHour(GCE?1)=12 AND LocalMinute(GCE?1)=45))</stp>
        <stp>Bar</stp>
        <stp/>
        <stp>Close</stp>
        <stp>5</stp>
        <stp>0</stp>
        <stp/>
        <stp/>
        <stp/>
        <stp>FALSE</stp>
        <stp>T</stp>
        <tr r="Z66" s="6"/>
      </tp>
      <tp>
        <v>171</v>
        <stp/>
        <stp>StudyData</stp>
        <stp>(Vol(GCE?1)when  (LocalYear(GCE?1)=2015 AND LocalMonth(GCE?1)=2 AND LocalDay(GCE?1)=17 AND LocalHour(GCE?1)=13 AND LocalMinute(GCE?1)=45))</stp>
        <stp>Bar</stp>
        <stp/>
        <stp>Close</stp>
        <stp>5</stp>
        <stp>0</stp>
        <stp/>
        <stp/>
        <stp/>
        <stp>FALSE</stp>
        <stp>T</stp>
        <tr r="Y78" s="6"/>
      </tp>
      <tp>
        <v>154</v>
        <stp/>
        <stp>StudyData</stp>
        <stp>(Vol(GCE?1)when  (LocalYear(GCE?1)=2015 AND LocalMonth(GCE?1)=2 AND LocalDay(GCE?1)=20 AND LocalHour(GCE?1)=14 AND LocalMinute(GCE?1)=50))</stp>
        <stp>Bar</stp>
        <stp/>
        <stp>Close</stp>
        <stp>5</stp>
        <stp>0</stp>
        <stp/>
        <stp/>
        <stp/>
        <stp>FALSE</stp>
        <stp>T</stp>
        <tr r="V91" s="6"/>
      </tp>
      <tp>
        <v>485</v>
        <stp/>
        <stp>StudyData</stp>
        <stp>(Vol(GCE?1)when  (LocalYear(GCE?1)=2015 AND LocalMonth(GCE?1)=2 AND LocalDay(GCE?1)=24 AND LocalHour(GCE?1)=10 AND LocalMinute(GCE?1)=50))</stp>
        <stp>Bar</stp>
        <stp/>
        <stp>Close</stp>
        <stp>5</stp>
        <stp>0</stp>
        <stp/>
        <stp/>
        <stp/>
        <stp>FALSE</stp>
        <stp>T</stp>
        <tr r="T43" s="6"/>
      </tp>
      <tp>
        <v>192</v>
        <stp/>
        <stp>StudyData</stp>
        <stp>(Vol(GCE?1)when  (LocalYear(GCE?1)=2015 AND LocalMonth(GCE?1)=2 AND LocalDay(GCE?1)=25 AND LocalHour(GCE?1)=11 AND LocalMinute(GCE?1)=50))</stp>
        <stp>Bar</stp>
        <stp/>
        <stp>Close</stp>
        <stp>5</stp>
        <stp>0</stp>
        <stp/>
        <stp/>
        <stp/>
        <stp>FALSE</stp>
        <stp>T</stp>
        <tr r="S55" s="6"/>
      </tp>
      <tp>
        <v>264</v>
        <stp/>
        <stp>StudyData</stp>
        <stp>(Vol(GCE?1)when  (LocalYear(GCE?1)=2015 AND LocalMonth(GCE?1)=2 AND LocalDay(GCE?1)=26 AND LocalHour(GCE?1)=12 AND LocalMinute(GCE?1)=50))</stp>
        <stp>Bar</stp>
        <stp/>
        <stp>Close</stp>
        <stp>5</stp>
        <stp>0</stp>
        <stp/>
        <stp/>
        <stp/>
        <stp>FALSE</stp>
        <stp>T</stp>
        <tr r="L67" s="6"/>
        <tr r="K67" s="6"/>
      </tp>
      <tp t="s">
        <v/>
        <stp/>
        <stp>StudyData</stp>
        <stp>(Vol(GCE?1)when  (LocalYear(GCE?1)=2015 AND LocalMonth(GCE?1)=2 AND LocalDay(GCE?1)=16 AND LocalHour(GCE?1)=12 AND LocalMinute(GCE?1)=50))</stp>
        <stp>Bar</stp>
        <stp/>
        <stp>Close</stp>
        <stp>5</stp>
        <stp>0</stp>
        <stp/>
        <stp/>
        <stp/>
        <stp>FALSE</stp>
        <stp>T</stp>
        <tr r="Z67" s="6"/>
      </tp>
      <tp>
        <v>103</v>
        <stp/>
        <stp>StudyData</stp>
        <stp>(Vol(GCE?1)when  (LocalYear(GCE?1)=2015 AND LocalMonth(GCE?1)=2 AND LocalDay(GCE?1)=17 AND LocalHour(GCE?1)=13 AND LocalMinute(GCE?1)=50))</stp>
        <stp>Bar</stp>
        <stp/>
        <stp>Close</stp>
        <stp>5</stp>
        <stp>0</stp>
        <stp/>
        <stp/>
        <stp/>
        <stp>FALSE</stp>
        <stp>T</stp>
        <tr r="Y79" s="6"/>
      </tp>
      <tp>
        <v>293</v>
        <stp/>
        <stp>StudyData</stp>
        <stp>(Vol(GCE?1)when  (LocalYear(GCE?1)=2015 AND LocalMonth(GCE?1)=2 AND LocalDay(GCE?1)=20 AND LocalHour(GCE?1)=14 AND LocalMinute(GCE?1)=55))</stp>
        <stp>Bar</stp>
        <stp/>
        <stp>Close</stp>
        <stp>5</stp>
        <stp>0</stp>
        <stp/>
        <stp/>
        <stp/>
        <stp>FALSE</stp>
        <stp>T</stp>
        <tr r="V92" s="6"/>
      </tp>
      <tp>
        <v>756</v>
        <stp/>
        <stp>StudyData</stp>
        <stp>(Vol(GCE?1)when  (LocalYear(GCE?1)=2015 AND LocalMonth(GCE?1)=2 AND LocalDay(GCE?1)=24 AND LocalHour(GCE?1)=10 AND LocalMinute(GCE?1)=55))</stp>
        <stp>Bar</stp>
        <stp/>
        <stp>Close</stp>
        <stp>5</stp>
        <stp>0</stp>
        <stp/>
        <stp/>
        <stp/>
        <stp>FALSE</stp>
        <stp>T</stp>
        <tr r="T44" s="6"/>
      </tp>
      <tp>
        <v>373</v>
        <stp/>
        <stp>StudyData</stp>
        <stp>(Vol(GCE?1)when  (LocalYear(GCE?1)=2015 AND LocalMonth(GCE?1)=2 AND LocalDay(GCE?1)=25 AND LocalHour(GCE?1)=11 AND LocalMinute(GCE?1)=55))</stp>
        <stp>Bar</stp>
        <stp/>
        <stp>Close</stp>
        <stp>5</stp>
        <stp>0</stp>
        <stp/>
        <stp/>
        <stp/>
        <stp>FALSE</stp>
        <stp>T</stp>
        <tr r="S56" s="6"/>
      </tp>
      <tp>
        <v>136</v>
        <stp/>
        <stp>StudyData</stp>
        <stp>(Vol(GCE?1)when  (LocalYear(GCE?1)=2015 AND LocalMonth(GCE?1)=2 AND LocalDay(GCE?1)=26 AND LocalHour(GCE?1)=12 AND LocalMinute(GCE?1)=55))</stp>
        <stp>Bar</stp>
        <stp/>
        <stp>Close</stp>
        <stp>5</stp>
        <stp>0</stp>
        <stp/>
        <stp/>
        <stp/>
        <stp>FALSE</stp>
        <stp>T</stp>
        <tr r="L68" s="6"/>
        <tr r="K68" s="6"/>
      </tp>
      <tp t="s">
        <v/>
        <stp/>
        <stp>StudyData</stp>
        <stp>(Vol(GCE?1)when  (LocalYear(GCE?1)=2015 AND LocalMonth(GCE?1)=2 AND LocalDay(GCE?1)=16 AND LocalHour(GCE?1)=12 AND LocalMinute(GCE?1)=55))</stp>
        <stp>Bar</stp>
        <stp/>
        <stp>Close</stp>
        <stp>5</stp>
        <stp>0</stp>
        <stp/>
        <stp/>
        <stp/>
        <stp>FALSE</stp>
        <stp>T</stp>
        <tr r="Z68" s="6"/>
      </tp>
      <tp>
        <v>115</v>
        <stp/>
        <stp>StudyData</stp>
        <stp>(Vol(GCE?1)when  (LocalYear(GCE?1)=2015 AND LocalMonth(GCE?1)=2 AND LocalDay(GCE?1)=17 AND LocalHour(GCE?1)=13 AND LocalMinute(GCE?1)=55))</stp>
        <stp>Bar</stp>
        <stp/>
        <stp>Close</stp>
        <stp>5</stp>
        <stp>0</stp>
        <stp/>
        <stp/>
        <stp/>
        <stp>FALSE</stp>
        <stp>T</stp>
        <tr r="Y80" s="6"/>
      </tp>
      <tp>
        <v>299</v>
        <stp/>
        <stp>StudyData</stp>
        <stp>(Vol(GCE?1)when  (LocalYear(GCE?1)=2015 AND LocalMonth(GCE?1)=2 AND LocalDay(GCE?1)=20 AND LocalHour(GCE?1)=14 AND LocalMinute(GCE?1)=00))</stp>
        <stp>Bar</stp>
        <stp/>
        <stp>Close</stp>
        <stp>5</stp>
        <stp>0</stp>
        <stp/>
        <stp/>
        <stp/>
        <stp>FALSE</stp>
        <stp>T</stp>
        <tr r="V81" s="6"/>
      </tp>
      <tp>
        <v>1531</v>
        <stp/>
        <stp>StudyData</stp>
        <stp>(Vol(GCE?1)when  (LocalYear(GCE?1)=2015 AND LocalMonth(GCE?1)=2 AND LocalDay(GCE?1)=24 AND LocalHour(GCE?1)=10 AND LocalMinute(GCE?1)=00))</stp>
        <stp>Bar</stp>
        <stp/>
        <stp>Close</stp>
        <stp>5</stp>
        <stp>0</stp>
        <stp/>
        <stp/>
        <stp/>
        <stp>FALSE</stp>
        <stp>T</stp>
        <tr r="T33" s="6"/>
      </tp>
      <tp>
        <v>560</v>
        <stp/>
        <stp>StudyData</stp>
        <stp>(Vol(GCE?1)when  (LocalYear(GCE?1)=2015 AND LocalMonth(GCE?1)=2 AND LocalDay(GCE?1)=25 AND LocalHour(GCE?1)=11 AND LocalMinute(GCE?1)=00))</stp>
        <stp>Bar</stp>
        <stp/>
        <stp>Close</stp>
        <stp>5</stp>
        <stp>0</stp>
        <stp/>
        <stp/>
        <stp/>
        <stp>FALSE</stp>
        <stp>T</stp>
        <tr r="S45" s="6"/>
      </tp>
      <tp>
        <v>736</v>
        <stp/>
        <stp>StudyData</stp>
        <stp>(Vol(GCE?1)when  (LocalYear(GCE?1)=2015 AND LocalMonth(GCE?1)=2 AND LocalDay(GCE?1)=26 AND LocalHour(GCE?1)=12 AND LocalMinute(GCE?1)=00))</stp>
        <stp>Bar</stp>
        <stp/>
        <stp>Close</stp>
        <stp>5</stp>
        <stp>0</stp>
        <stp/>
        <stp/>
        <stp/>
        <stp>FALSE</stp>
        <stp>T</stp>
        <tr r="L57" s="6"/>
        <tr r="K57" s="6"/>
      </tp>
      <tp t="s">
        <v/>
        <stp/>
        <stp>StudyData</stp>
        <stp>(Vol(GCE?1)when  (LocalYear(GCE?1)=2015 AND LocalMonth(GCE?1)=2 AND LocalDay(GCE?1)=16 AND LocalHour(GCE?1)=12 AND LocalMinute(GCE?1)=00))</stp>
        <stp>Bar</stp>
        <stp/>
        <stp>Close</stp>
        <stp>5</stp>
        <stp>0</stp>
        <stp/>
        <stp/>
        <stp/>
        <stp>FALSE</stp>
        <stp>T</stp>
        <tr r="Z57" s="6"/>
      </tp>
      <tp>
        <v>326</v>
        <stp/>
        <stp>StudyData</stp>
        <stp>(Vol(GCE?1)when  (LocalYear(GCE?1)=2015 AND LocalMonth(GCE?1)=2 AND LocalDay(GCE?1)=17 AND LocalHour(GCE?1)=13 AND LocalMinute(GCE?1)=00))</stp>
        <stp>Bar</stp>
        <stp/>
        <stp>Close</stp>
        <stp>5</stp>
        <stp>0</stp>
        <stp/>
        <stp/>
        <stp/>
        <stp>FALSE</stp>
        <stp>T</stp>
        <tr r="Y69" s="6"/>
      </tp>
      <tp>
        <v>348</v>
        <stp/>
        <stp>StudyData</stp>
        <stp>(Vol(GCE?1)when  (LocalYear(GCE?1)=2015 AND LocalMonth(GCE?1)=2 AND LocalDay(GCE?1)=20 AND LocalHour(GCE?1)=14 AND LocalMinute(GCE?1)=05))</stp>
        <stp>Bar</stp>
        <stp/>
        <stp>Close</stp>
        <stp>5</stp>
        <stp>0</stp>
        <stp/>
        <stp/>
        <stp/>
        <stp>FALSE</stp>
        <stp>T</stp>
        <tr r="V82" s="6"/>
      </tp>
      <tp>
        <v>890</v>
        <stp/>
        <stp>StudyData</stp>
        <stp>(Vol(GCE?1)when  (LocalYear(GCE?1)=2015 AND LocalMonth(GCE?1)=2 AND LocalDay(GCE?1)=24 AND LocalHour(GCE?1)=10 AND LocalMinute(GCE?1)=05))</stp>
        <stp>Bar</stp>
        <stp/>
        <stp>Close</stp>
        <stp>5</stp>
        <stp>0</stp>
        <stp/>
        <stp/>
        <stp/>
        <stp>FALSE</stp>
        <stp>T</stp>
        <tr r="T34" s="6"/>
      </tp>
      <tp>
        <v>321</v>
        <stp/>
        <stp>StudyData</stp>
        <stp>(Vol(GCE?1)when  (LocalYear(GCE?1)=2015 AND LocalMonth(GCE?1)=2 AND LocalDay(GCE?1)=25 AND LocalHour(GCE?1)=11 AND LocalMinute(GCE?1)=05))</stp>
        <stp>Bar</stp>
        <stp/>
        <stp>Close</stp>
        <stp>5</stp>
        <stp>0</stp>
        <stp/>
        <stp/>
        <stp/>
        <stp>FALSE</stp>
        <stp>T</stp>
        <tr r="S46" s="6"/>
      </tp>
      <tp>
        <v>186</v>
        <stp/>
        <stp>StudyData</stp>
        <stp>(Vol(GCE?1)when  (LocalYear(GCE?1)=2015 AND LocalMonth(GCE?1)=2 AND LocalDay(GCE?1)=26 AND LocalHour(GCE?1)=12 AND LocalMinute(GCE?1)=05))</stp>
        <stp>Bar</stp>
        <stp/>
        <stp>Close</stp>
        <stp>5</stp>
        <stp>0</stp>
        <stp/>
        <stp/>
        <stp/>
        <stp>FALSE</stp>
        <stp>T</stp>
        <tr r="L58" s="6"/>
        <tr r="K58" s="6"/>
      </tp>
      <tp t="s">
        <v/>
        <stp/>
        <stp>StudyData</stp>
        <stp>(Vol(GCE?1)when  (LocalYear(GCE?1)=2015 AND LocalMonth(GCE?1)=2 AND LocalDay(GCE?1)=16 AND LocalHour(GCE?1)=12 AND LocalMinute(GCE?1)=05))</stp>
        <stp>Bar</stp>
        <stp/>
        <stp>Close</stp>
        <stp>5</stp>
        <stp>0</stp>
        <stp/>
        <stp/>
        <stp/>
        <stp>FALSE</stp>
        <stp>T</stp>
        <tr r="Z58" s="6"/>
      </tp>
      <tp>
        <v>183</v>
        <stp/>
        <stp>StudyData</stp>
        <stp>(Vol(GCE?1)when  (LocalYear(GCE?1)=2015 AND LocalMonth(GCE?1)=2 AND LocalDay(GCE?1)=17 AND LocalHour(GCE?1)=13 AND LocalMinute(GCE?1)=05))</stp>
        <stp>Bar</stp>
        <stp/>
        <stp>Close</stp>
        <stp>5</stp>
        <stp>0</stp>
        <stp/>
        <stp/>
        <stp/>
        <stp>FALSE</stp>
        <stp>T</stp>
        <tr r="Y70" s="6"/>
      </tp>
      <tp>
        <v>223</v>
        <stp/>
        <stp>StudyData</stp>
        <stp>(Vol(GCE?1)when  (LocalYear(GCE?1)=2015 AND LocalMonth(GCE?1)=2 AND LocalDay(GCE?1)=20 AND LocalHour(GCE?1)=14 AND LocalMinute(GCE?1)=10))</stp>
        <stp>Bar</stp>
        <stp/>
        <stp>Close</stp>
        <stp>5</stp>
        <stp>0</stp>
        <stp/>
        <stp/>
        <stp/>
        <stp>FALSE</stp>
        <stp>T</stp>
        <tr r="V83" s="6"/>
      </tp>
      <tp>
        <v>703</v>
        <stp/>
        <stp>StudyData</stp>
        <stp>(Vol(GCE?1)when  (LocalYear(GCE?1)=2015 AND LocalMonth(GCE?1)=2 AND LocalDay(GCE?1)=24 AND LocalHour(GCE?1)=10 AND LocalMinute(GCE?1)=10))</stp>
        <stp>Bar</stp>
        <stp/>
        <stp>Close</stp>
        <stp>5</stp>
        <stp>0</stp>
        <stp/>
        <stp/>
        <stp/>
        <stp>FALSE</stp>
        <stp>T</stp>
        <tr r="T35" s="6"/>
      </tp>
      <tp>
        <v>320</v>
        <stp/>
        <stp>StudyData</stp>
        <stp>(Vol(GCE?1)when  (LocalYear(GCE?1)=2015 AND LocalMonth(GCE?1)=2 AND LocalDay(GCE?1)=25 AND LocalHour(GCE?1)=11 AND LocalMinute(GCE?1)=10))</stp>
        <stp>Bar</stp>
        <stp/>
        <stp>Close</stp>
        <stp>5</stp>
        <stp>0</stp>
        <stp/>
        <stp/>
        <stp/>
        <stp>FALSE</stp>
        <stp>T</stp>
        <tr r="S47" s="6"/>
      </tp>
      <tp>
        <v>362</v>
        <stp/>
        <stp>StudyData</stp>
        <stp>(Vol(GCE?1)when  (LocalYear(GCE?1)=2015 AND LocalMonth(GCE?1)=2 AND LocalDay(GCE?1)=26 AND LocalHour(GCE?1)=12 AND LocalMinute(GCE?1)=10))</stp>
        <stp>Bar</stp>
        <stp/>
        <stp>Close</stp>
        <stp>5</stp>
        <stp>0</stp>
        <stp/>
        <stp/>
        <stp/>
        <stp>FALSE</stp>
        <stp>T</stp>
        <tr r="L59" s="6"/>
        <tr r="K59" s="6"/>
      </tp>
      <tp t="s">
        <v/>
        <stp/>
        <stp>StudyData</stp>
        <stp>(Vol(GCE?1)when  (LocalYear(GCE?1)=2015 AND LocalMonth(GCE?1)=2 AND LocalDay(GCE?1)=16 AND LocalHour(GCE?1)=12 AND LocalMinute(GCE?1)=10))</stp>
        <stp>Bar</stp>
        <stp/>
        <stp>Close</stp>
        <stp>5</stp>
        <stp>0</stp>
        <stp/>
        <stp/>
        <stp/>
        <stp>FALSE</stp>
        <stp>T</stp>
        <tr r="Z59" s="6"/>
      </tp>
      <tp>
        <v>203</v>
        <stp/>
        <stp>StudyData</stp>
        <stp>(Vol(GCE?1)when  (LocalYear(GCE?1)=2015 AND LocalMonth(GCE?1)=2 AND LocalDay(GCE?1)=17 AND LocalHour(GCE?1)=13 AND LocalMinute(GCE?1)=10))</stp>
        <stp>Bar</stp>
        <stp/>
        <stp>Close</stp>
        <stp>5</stp>
        <stp>0</stp>
        <stp/>
        <stp/>
        <stp/>
        <stp>FALSE</stp>
        <stp>T</stp>
        <tr r="Y71" s="6"/>
      </tp>
      <tp>
        <v>188</v>
        <stp/>
        <stp>StudyData</stp>
        <stp>(Vol(GCE?1)when  (LocalYear(GCE?1)=2015 AND LocalMonth(GCE?1)=2 AND LocalDay(GCE?1)=20 AND LocalHour(GCE?1)=14 AND LocalMinute(GCE?1)=15))</stp>
        <stp>Bar</stp>
        <stp/>
        <stp>Close</stp>
        <stp>5</stp>
        <stp>0</stp>
        <stp/>
        <stp/>
        <stp/>
        <stp>FALSE</stp>
        <stp>T</stp>
        <tr r="V84" s="6"/>
      </tp>
      <tp>
        <v>532</v>
        <stp/>
        <stp>StudyData</stp>
        <stp>(Vol(GCE?1)when  (LocalYear(GCE?1)=2015 AND LocalMonth(GCE?1)=2 AND LocalDay(GCE?1)=24 AND LocalHour(GCE?1)=10 AND LocalMinute(GCE?1)=15))</stp>
        <stp>Bar</stp>
        <stp/>
        <stp>Close</stp>
        <stp>5</stp>
        <stp>0</stp>
        <stp/>
        <stp/>
        <stp/>
        <stp>FALSE</stp>
        <stp>T</stp>
        <tr r="T36" s="6"/>
      </tp>
      <tp>
        <v>258</v>
        <stp/>
        <stp>StudyData</stp>
        <stp>(Vol(GCE?1)when  (LocalYear(GCE?1)=2015 AND LocalMonth(GCE?1)=2 AND LocalDay(GCE?1)=25 AND LocalHour(GCE?1)=11 AND LocalMinute(GCE?1)=15))</stp>
        <stp>Bar</stp>
        <stp/>
        <stp>Close</stp>
        <stp>5</stp>
        <stp>0</stp>
        <stp/>
        <stp/>
        <stp/>
        <stp>FALSE</stp>
        <stp>T</stp>
        <tr r="S48" s="6"/>
      </tp>
      <tp>
        <v>498</v>
        <stp/>
        <stp>StudyData</stp>
        <stp>(Vol(GCE?1)when  (LocalYear(GCE?1)=2015 AND LocalMonth(GCE?1)=2 AND LocalDay(GCE?1)=26 AND LocalHour(GCE?1)=12 AND LocalMinute(GCE?1)=15))</stp>
        <stp>Bar</stp>
        <stp/>
        <stp>Close</stp>
        <stp>5</stp>
        <stp>0</stp>
        <stp/>
        <stp/>
        <stp/>
        <stp>FALSE</stp>
        <stp>T</stp>
        <tr r="L60" s="6"/>
        <tr r="K60" s="6"/>
      </tp>
      <tp t="s">
        <v/>
        <stp/>
        <stp>StudyData</stp>
        <stp>(Vol(GCE?1)when  (LocalYear(GCE?1)=2015 AND LocalMonth(GCE?1)=2 AND LocalDay(GCE?1)=16 AND LocalHour(GCE?1)=12 AND LocalMinute(GCE?1)=15))</stp>
        <stp>Bar</stp>
        <stp/>
        <stp>Close</stp>
        <stp>5</stp>
        <stp>0</stp>
        <stp/>
        <stp/>
        <stp/>
        <stp>FALSE</stp>
        <stp>T</stp>
        <tr r="Z60" s="6"/>
      </tp>
      <tp>
        <v>114</v>
        <stp/>
        <stp>StudyData</stp>
        <stp>(Vol(GCE?1)when  (LocalYear(GCE?1)=2015 AND LocalMonth(GCE?1)=2 AND LocalDay(GCE?1)=17 AND LocalHour(GCE?1)=13 AND LocalMinute(GCE?1)=15))</stp>
        <stp>Bar</stp>
        <stp/>
        <stp>Close</stp>
        <stp>5</stp>
        <stp>0</stp>
        <stp/>
        <stp/>
        <stp/>
        <stp>FALSE</stp>
        <stp>T</stp>
        <tr r="Y72" s="6"/>
      </tp>
      <tp>
        <v>124</v>
        <stp/>
        <stp>StudyData</stp>
        <stp>(Vol(GCE?1)when  (LocalYear(GCE?1)=2015 AND LocalMonth(GCE?1)=2 AND LocalDay(GCE?1)=20 AND LocalHour(GCE?1)=14 AND LocalMinute(GCE?1)=20))</stp>
        <stp>Bar</stp>
        <stp/>
        <stp>Close</stp>
        <stp>5</stp>
        <stp>0</stp>
        <stp/>
        <stp/>
        <stp/>
        <stp>FALSE</stp>
        <stp>T</stp>
        <tr r="V85" s="6"/>
      </tp>
      <tp>
        <v>432</v>
        <stp/>
        <stp>StudyData</stp>
        <stp>(Vol(GCE?1)when  (LocalYear(GCE?1)=2015 AND LocalMonth(GCE?1)=2 AND LocalDay(GCE?1)=24 AND LocalHour(GCE?1)=10 AND LocalMinute(GCE?1)=20))</stp>
        <stp>Bar</stp>
        <stp/>
        <stp>Close</stp>
        <stp>5</stp>
        <stp>0</stp>
        <stp/>
        <stp/>
        <stp/>
        <stp>FALSE</stp>
        <stp>T</stp>
        <tr r="T37" s="6"/>
      </tp>
      <tp>
        <v>175</v>
        <stp/>
        <stp>StudyData</stp>
        <stp>(Vol(GCE?1)when  (LocalYear(GCE?1)=2015 AND LocalMonth(GCE?1)=2 AND LocalDay(GCE?1)=25 AND LocalHour(GCE?1)=11 AND LocalMinute(GCE?1)=20))</stp>
        <stp>Bar</stp>
        <stp/>
        <stp>Close</stp>
        <stp>5</stp>
        <stp>0</stp>
        <stp/>
        <stp/>
        <stp/>
        <stp>FALSE</stp>
        <stp>T</stp>
        <tr r="S49" s="6"/>
      </tp>
      <tp>
        <v>407</v>
        <stp/>
        <stp>StudyData</stp>
        <stp>(Vol(GCE?1)when  (LocalYear(GCE?1)=2015 AND LocalMonth(GCE?1)=2 AND LocalDay(GCE?1)=26 AND LocalHour(GCE?1)=12 AND LocalMinute(GCE?1)=20))</stp>
        <stp>Bar</stp>
        <stp/>
        <stp>Close</stp>
        <stp>5</stp>
        <stp>0</stp>
        <stp/>
        <stp/>
        <stp/>
        <stp>FALSE</stp>
        <stp>T</stp>
        <tr r="L61" s="6"/>
        <tr r="K61" s="6"/>
      </tp>
      <tp t="s">
        <v/>
        <stp/>
        <stp>StudyData</stp>
        <stp>(Vol(GCE?1)when  (LocalYear(GCE?1)=2015 AND LocalMonth(GCE?1)=2 AND LocalDay(GCE?1)=16 AND LocalHour(GCE?1)=12 AND LocalMinute(GCE?1)=20))</stp>
        <stp>Bar</stp>
        <stp/>
        <stp>Close</stp>
        <stp>5</stp>
        <stp>0</stp>
        <stp/>
        <stp/>
        <stp/>
        <stp>FALSE</stp>
        <stp>T</stp>
        <tr r="Z61" s="6"/>
      </tp>
      <tp>
        <v>307</v>
        <stp/>
        <stp>StudyData</stp>
        <stp>(Vol(GCE?1)when  (LocalYear(GCE?1)=2015 AND LocalMonth(GCE?1)=2 AND LocalDay(GCE?1)=17 AND LocalHour(GCE?1)=13 AND LocalMinute(GCE?1)=20))</stp>
        <stp>Bar</stp>
        <stp/>
        <stp>Close</stp>
        <stp>5</stp>
        <stp>0</stp>
        <stp/>
        <stp/>
        <stp/>
        <stp>FALSE</stp>
        <stp>T</stp>
        <tr r="Y73" s="6"/>
      </tp>
      <tp>
        <v>284</v>
        <stp/>
        <stp>StudyData</stp>
        <stp>(Vol(GCE?1)when  (LocalYear(GCE?1)=2015 AND LocalMonth(GCE?1)=2 AND LocalDay(GCE?1)=20 AND LocalHour(GCE?1)=14 AND LocalMinute(GCE?1)=25))</stp>
        <stp>Bar</stp>
        <stp/>
        <stp>Close</stp>
        <stp>5</stp>
        <stp>0</stp>
        <stp/>
        <stp/>
        <stp/>
        <stp>FALSE</stp>
        <stp>T</stp>
        <tr r="V86" s="6"/>
      </tp>
      <tp>
        <v>2958</v>
        <stp/>
        <stp>StudyData</stp>
        <stp>(Vol(GCE?1)when  (LocalYear(GCE?1)=2015 AND LocalMonth(GCE?1)=2 AND LocalDay(GCE?1)=24 AND LocalHour(GCE?1)=10 AND LocalMinute(GCE?1)=25))</stp>
        <stp>Bar</stp>
        <stp/>
        <stp>Close</stp>
        <stp>5</stp>
        <stp>0</stp>
        <stp/>
        <stp/>
        <stp/>
        <stp>FALSE</stp>
        <stp>T</stp>
        <tr r="T38" s="6"/>
      </tp>
      <tp>
        <v>369</v>
        <stp/>
        <stp>StudyData</stp>
        <stp>(Vol(GCE?1)when  (LocalYear(GCE?1)=2015 AND LocalMonth(GCE?1)=2 AND LocalDay(GCE?1)=25 AND LocalHour(GCE?1)=11 AND LocalMinute(GCE?1)=25))</stp>
        <stp>Bar</stp>
        <stp/>
        <stp>Close</stp>
        <stp>5</stp>
        <stp>0</stp>
        <stp/>
        <stp/>
        <stp/>
        <stp>FALSE</stp>
        <stp>T</stp>
        <tr r="S50" s="6"/>
      </tp>
      <tp>
        <v>968</v>
        <stp/>
        <stp>StudyData</stp>
        <stp>(Vol(GCE?1)when  (LocalYear(GCE?1)=2015 AND LocalMonth(GCE?1)=2 AND LocalDay(GCE?1)=26 AND LocalHour(GCE?1)=12 AND LocalMinute(GCE?1)=25))</stp>
        <stp>Bar</stp>
        <stp/>
        <stp>Close</stp>
        <stp>5</stp>
        <stp>0</stp>
        <stp/>
        <stp/>
        <stp/>
        <stp>FALSE</stp>
        <stp>T</stp>
        <tr r="L62" s="6"/>
        <tr r="K62" s="6"/>
      </tp>
      <tp t="s">
        <v/>
        <stp/>
        <stp>StudyData</stp>
        <stp>(Vol(GCE?1)when  (LocalYear(GCE?1)=2015 AND LocalMonth(GCE?1)=2 AND LocalDay(GCE?1)=16 AND LocalHour(GCE?1)=12 AND LocalMinute(GCE?1)=25))</stp>
        <stp>Bar</stp>
        <stp/>
        <stp>Close</stp>
        <stp>5</stp>
        <stp>0</stp>
        <stp/>
        <stp/>
        <stp/>
        <stp>FALSE</stp>
        <stp>T</stp>
        <tr r="Z62" s="6"/>
      </tp>
      <tp>
        <v>85</v>
        <stp/>
        <stp>StudyData</stp>
        <stp>(Vol(GCE?1)when  (LocalYear(GCE?1)=2015 AND LocalMonth(GCE?1)=2 AND LocalDay(GCE?1)=17 AND LocalHour(GCE?1)=13 AND LocalMinute(GCE?1)=25))</stp>
        <stp>Bar</stp>
        <stp/>
        <stp>Close</stp>
        <stp>5</stp>
        <stp>0</stp>
        <stp/>
        <stp/>
        <stp/>
        <stp>FALSE</stp>
        <stp>T</stp>
        <tr r="Y74" s="6"/>
      </tp>
      <tp>
        <v>338</v>
        <stp/>
        <stp>StudyData</stp>
        <stp>(Vol(GCE?1)when  (LocalYear(GCE?1)=2015 AND LocalMonth(GCE?1)=2 AND LocalDay(GCE?1)=20 AND LocalHour(GCE?1)=14 AND LocalMinute(GCE?1)=30))</stp>
        <stp>Bar</stp>
        <stp/>
        <stp>Close</stp>
        <stp>5</stp>
        <stp>0</stp>
        <stp/>
        <stp/>
        <stp/>
        <stp>FALSE</stp>
        <stp>T</stp>
        <tr r="V87" s="6"/>
      </tp>
      <tp>
        <v>3182</v>
        <stp/>
        <stp>StudyData</stp>
        <stp>(Vol(GCE?1)when  (LocalYear(GCE?1)=2015 AND LocalMonth(GCE?1)=2 AND LocalDay(GCE?1)=24 AND LocalHour(GCE?1)=10 AND LocalMinute(GCE?1)=30))</stp>
        <stp>Bar</stp>
        <stp/>
        <stp>Close</stp>
        <stp>5</stp>
        <stp>0</stp>
        <stp/>
        <stp/>
        <stp/>
        <stp>FALSE</stp>
        <stp>T</stp>
        <tr r="T39" s="6"/>
      </tp>
      <tp>
        <v>175</v>
        <stp/>
        <stp>StudyData</stp>
        <stp>(Vol(GCE?1)when  (LocalYear(GCE?1)=2015 AND LocalMonth(GCE?1)=2 AND LocalDay(GCE?1)=25 AND LocalHour(GCE?1)=11 AND LocalMinute(GCE?1)=30))</stp>
        <stp>Bar</stp>
        <stp/>
        <stp>Close</stp>
        <stp>5</stp>
        <stp>0</stp>
        <stp/>
        <stp/>
        <stp/>
        <stp>FALSE</stp>
        <stp>T</stp>
        <tr r="S51" s="6"/>
      </tp>
      <tp>
        <v>234</v>
        <stp/>
        <stp>StudyData</stp>
        <stp>(Vol(GCE?1)when  (LocalYear(GCE?1)=2015 AND LocalMonth(GCE?1)=2 AND LocalDay(GCE?1)=26 AND LocalHour(GCE?1)=12 AND LocalMinute(GCE?1)=30))</stp>
        <stp>Bar</stp>
        <stp/>
        <stp>Close</stp>
        <stp>5</stp>
        <stp>0</stp>
        <stp/>
        <stp/>
        <stp/>
        <stp>FALSE</stp>
        <stp>T</stp>
        <tr r="L63" s="6"/>
        <tr r="K63" s="6"/>
      </tp>
      <tp t="s">
        <v/>
        <stp/>
        <stp>StudyData</stp>
        <stp>(Vol(GCE?1)when  (LocalYear(GCE?1)=2015 AND LocalMonth(GCE?1)=2 AND LocalDay(GCE?1)=16 AND LocalHour(GCE?1)=12 AND LocalMinute(GCE?1)=30))</stp>
        <stp>Bar</stp>
        <stp/>
        <stp>Close</stp>
        <stp>5</stp>
        <stp>0</stp>
        <stp/>
        <stp/>
        <stp/>
        <stp>FALSE</stp>
        <stp>T</stp>
        <tr r="Z63" s="6"/>
      </tp>
      <tp>
        <v>242</v>
        <stp/>
        <stp>StudyData</stp>
        <stp>(Vol(GCE?1)when  (LocalYear(GCE?1)=2015 AND LocalMonth(GCE?1)=2 AND LocalDay(GCE?1)=17 AND LocalHour(GCE?1)=13 AND LocalMinute(GCE?1)=30))</stp>
        <stp>Bar</stp>
        <stp/>
        <stp>Close</stp>
        <stp>5</stp>
        <stp>0</stp>
        <stp/>
        <stp/>
        <stp/>
        <stp>FALSE</stp>
        <stp>T</stp>
        <tr r="Y75" s="6"/>
      </tp>
      <tp>
        <v>340</v>
        <stp/>
        <stp>StudyData</stp>
        <stp>(Vol(GCE?1)when  (LocalYear(GCE?1)=2015 AND LocalMonth(GCE?1)=2 AND LocalDay(GCE?1)=20 AND LocalHour(GCE?1)=14 AND LocalMinute(GCE?1)=35))</stp>
        <stp>Bar</stp>
        <stp/>
        <stp>Close</stp>
        <stp>5</stp>
        <stp>0</stp>
        <stp/>
        <stp/>
        <stp/>
        <stp>FALSE</stp>
        <stp>T</stp>
        <tr r="V88" s="6"/>
      </tp>
      <tp>
        <v>1159</v>
        <stp/>
        <stp>StudyData</stp>
        <stp>(Vol(GCE?1)when  (LocalYear(GCE?1)=2015 AND LocalMonth(GCE?1)=2 AND LocalDay(GCE?1)=24 AND LocalHour(GCE?1)=10 AND LocalMinute(GCE?1)=35))</stp>
        <stp>Bar</stp>
        <stp/>
        <stp>Close</stp>
        <stp>5</stp>
        <stp>0</stp>
        <stp/>
        <stp/>
        <stp/>
        <stp>FALSE</stp>
        <stp>T</stp>
        <tr r="T40" s="6"/>
      </tp>
      <tp>
        <v>157</v>
        <stp/>
        <stp>StudyData</stp>
        <stp>(Vol(GCE?1)when  (LocalYear(GCE?1)=2015 AND LocalMonth(GCE?1)=2 AND LocalDay(GCE?1)=25 AND LocalHour(GCE?1)=11 AND LocalMinute(GCE?1)=35))</stp>
        <stp>Bar</stp>
        <stp/>
        <stp>Close</stp>
        <stp>5</stp>
        <stp>0</stp>
        <stp/>
        <stp/>
        <stp/>
        <stp>FALSE</stp>
        <stp>T</stp>
        <tr r="S52" s="6"/>
      </tp>
      <tp>
        <v>156</v>
        <stp/>
        <stp>StudyData</stp>
        <stp>(Vol(GCE?1)when  (LocalYear(GCE?1)=2015 AND LocalMonth(GCE?1)=2 AND LocalDay(GCE?1)=26 AND LocalHour(GCE?1)=12 AND LocalMinute(GCE?1)=35))</stp>
        <stp>Bar</stp>
        <stp/>
        <stp>Close</stp>
        <stp>5</stp>
        <stp>0</stp>
        <stp/>
        <stp/>
        <stp/>
        <stp>FALSE</stp>
        <stp>T</stp>
        <tr r="L64" s="6"/>
        <tr r="K64" s="6"/>
      </tp>
      <tp t="s">
        <v/>
        <stp/>
        <stp>StudyData</stp>
        <stp>(Vol(GCE?1)when  (LocalYear(GCE?1)=2015 AND LocalMonth(GCE?1)=2 AND LocalDay(GCE?1)=16 AND LocalHour(GCE?1)=12 AND LocalMinute(GCE?1)=35))</stp>
        <stp>Bar</stp>
        <stp/>
        <stp>Close</stp>
        <stp>5</stp>
        <stp>0</stp>
        <stp/>
        <stp/>
        <stp/>
        <stp>FALSE</stp>
        <stp>T</stp>
        <tr r="Z64" s="6"/>
      </tp>
      <tp>
        <v>161</v>
        <stp/>
        <stp>StudyData</stp>
        <stp>(Vol(GCE?1)when  (LocalYear(GCE?1)=2015 AND LocalMonth(GCE?1)=2 AND LocalDay(GCE?1)=17 AND LocalHour(GCE?1)=13 AND LocalMinute(GCE?1)=35))</stp>
        <stp>Bar</stp>
        <stp/>
        <stp>Close</stp>
        <stp>5</stp>
        <stp>0</stp>
        <stp/>
        <stp/>
        <stp/>
        <stp>FALSE</stp>
        <stp>T</stp>
        <tr r="Y76" s="6"/>
      </tp>
      <tp>
        <v>96</v>
        <stp/>
        <stp>StudyData</stp>
        <stp>(Vol(GCE?1)when  (LocalYear(GCE?1)=2015 AND LocalMonth(GCE?1)=2 AND LocalDay(GCE?1)=23 AND LocalHour(GCE?1)=14 AND LocalMinute(GCE?1)=40))</stp>
        <stp>Bar</stp>
        <stp/>
        <stp>Close</stp>
        <stp>5</stp>
        <stp>0</stp>
        <stp/>
        <stp/>
        <stp/>
        <stp>FALSE</stp>
        <stp>T</stp>
        <tr r="U89" s="6"/>
      </tp>
      <tp>
        <v>161</v>
        <stp/>
        <stp>StudyData</stp>
        <stp>(Vol(GCE?1)when  (LocalYear(GCE?1)=2015 AND LocalMonth(GCE?1)=2 AND LocalDay(GCE?1)=24 AND LocalHour(GCE?1)=13 AND LocalMinute(GCE?1)=40))</stp>
        <stp>Bar</stp>
        <stp/>
        <stp>Close</stp>
        <stp>5</stp>
        <stp>0</stp>
        <stp/>
        <stp/>
        <stp/>
        <stp>FALSE</stp>
        <stp>T</stp>
        <tr r="T77" s="6"/>
      </tp>
      <tp>
        <v>226</v>
        <stp/>
        <stp>StudyData</stp>
        <stp>(Vol(GCE?1)when  (LocalYear(GCE?1)=2015 AND LocalMonth(GCE?1)=2 AND LocalDay(GCE?1)=25 AND LocalHour(GCE?1)=12 AND LocalMinute(GCE?1)=40))</stp>
        <stp>Bar</stp>
        <stp/>
        <stp>Close</stp>
        <stp>5</stp>
        <stp>0</stp>
        <stp/>
        <stp/>
        <stp/>
        <stp>FALSE</stp>
        <stp>T</stp>
        <tr r="S65" s="6"/>
      </tp>
      <tp>
        <v>328</v>
        <stp/>
        <stp>StudyData</stp>
        <stp>(Vol(GCE?1)when  (LocalYear(GCE?1)=2015 AND LocalMonth(GCE?1)=2 AND LocalDay(GCE?1)=26 AND LocalHour(GCE?1)=11 AND LocalMinute(GCE?1)=40))</stp>
        <stp>Bar</stp>
        <stp/>
        <stp>Close</stp>
        <stp>5</stp>
        <stp>0</stp>
        <stp/>
        <stp/>
        <stp/>
        <stp>FALSE</stp>
        <stp>T</stp>
        <tr r="L53" s="6"/>
        <tr r="K53" s="6"/>
      </tp>
      <tp>
        <v>58</v>
        <stp/>
        <stp>StudyData</stp>
        <stp>(Vol(GCE?1)when  (LocalYear(GCE?1)=2015 AND LocalMonth(GCE?1)=2 AND LocalDay(GCE?1)=13 AND LocalHour(GCE?1)=14 AND LocalMinute(GCE?1)=40))</stp>
        <stp>Bar</stp>
        <stp/>
        <stp>Close</stp>
        <stp>5</stp>
        <stp>0</stp>
        <stp/>
        <stp/>
        <stp/>
        <stp>FALSE</stp>
        <stp>T</stp>
        <tr r="AA89" s="6"/>
      </tp>
      <tp>
        <v>71</v>
        <stp/>
        <stp>StudyData</stp>
        <stp>(Vol(GCE?1)when  (LocalYear(GCE?1)=2015 AND LocalMonth(GCE?1)=2 AND LocalDay(GCE?1)=16 AND LocalHour(GCE?1)=11 AND LocalMinute(GCE?1)=40))</stp>
        <stp>Bar</stp>
        <stp/>
        <stp>Close</stp>
        <stp>5</stp>
        <stp>0</stp>
        <stp/>
        <stp/>
        <stp/>
        <stp>FALSE</stp>
        <stp>T</stp>
        <tr r="Z53" s="6"/>
      </tp>
      <tp>
        <v>602</v>
        <stp/>
        <stp>StudyData</stp>
        <stp>(Vol(GCE?1)when  (LocalYear(GCE?1)=2015 AND LocalMonth(GCE?1)=2 AND LocalDay(GCE?1)=17 AND LocalHour(GCE?1)=10 AND LocalMinute(GCE?1)=40))</stp>
        <stp>Bar</stp>
        <stp/>
        <stp>Close</stp>
        <stp>5</stp>
        <stp>0</stp>
        <stp/>
        <stp/>
        <stp/>
        <stp>FALSE</stp>
        <stp>T</stp>
        <tr r="Y41" s="6"/>
      </tp>
      <tp>
        <v>69</v>
        <stp/>
        <stp>StudyData</stp>
        <stp>(Vol(GCE?1)when  (LocalYear(GCE?1)=2015 AND LocalMonth(GCE?1)=2 AND LocalDay(GCE?1)=23 AND LocalHour(GCE?1)=14 AND LocalMinute(GCE?1)=45))</stp>
        <stp>Bar</stp>
        <stp/>
        <stp>Close</stp>
        <stp>5</stp>
        <stp>0</stp>
        <stp/>
        <stp/>
        <stp/>
        <stp>FALSE</stp>
        <stp>T</stp>
        <tr r="U90" s="6"/>
      </tp>
      <tp>
        <v>84</v>
        <stp/>
        <stp>StudyData</stp>
        <stp>(Vol(GCE?1)when  (LocalYear(GCE?1)=2015 AND LocalMonth(GCE?1)=2 AND LocalDay(GCE?1)=24 AND LocalHour(GCE?1)=13 AND LocalMinute(GCE?1)=45))</stp>
        <stp>Bar</stp>
        <stp/>
        <stp>Close</stp>
        <stp>5</stp>
        <stp>0</stp>
        <stp/>
        <stp/>
        <stp/>
        <stp>FALSE</stp>
        <stp>T</stp>
        <tr r="T78" s="6"/>
      </tp>
      <tp>
        <v>231</v>
        <stp/>
        <stp>StudyData</stp>
        <stp>(Vol(GCE?1)when  (LocalYear(GCE?1)=2015 AND LocalMonth(GCE?1)=2 AND LocalDay(GCE?1)=25 AND LocalHour(GCE?1)=12 AND LocalMinute(GCE?1)=45))</stp>
        <stp>Bar</stp>
        <stp/>
        <stp>Close</stp>
        <stp>5</stp>
        <stp>0</stp>
        <stp/>
        <stp/>
        <stp/>
        <stp>FALSE</stp>
        <stp>T</stp>
        <tr r="S66" s="6"/>
      </tp>
      <tp>
        <v>380</v>
        <stp/>
        <stp>StudyData</stp>
        <stp>(Vol(GCE?1)when  (LocalYear(GCE?1)=2015 AND LocalMonth(GCE?1)=2 AND LocalDay(GCE?1)=26 AND LocalHour(GCE?1)=11 AND LocalMinute(GCE?1)=45))</stp>
        <stp>Bar</stp>
        <stp/>
        <stp>Close</stp>
        <stp>5</stp>
        <stp>0</stp>
        <stp/>
        <stp/>
        <stp/>
        <stp>FALSE</stp>
        <stp>T</stp>
        <tr r="L54" s="6"/>
        <tr r="K54" s="6"/>
      </tp>
      <tp>
        <v>64</v>
        <stp/>
        <stp>StudyData</stp>
        <stp>(Vol(GCE?1)when  (LocalYear(GCE?1)=2015 AND LocalMonth(GCE?1)=2 AND LocalDay(GCE?1)=13 AND LocalHour(GCE?1)=14 AND LocalMinute(GCE?1)=45))</stp>
        <stp>Bar</stp>
        <stp/>
        <stp>Close</stp>
        <stp>5</stp>
        <stp>0</stp>
        <stp/>
        <stp/>
        <stp/>
        <stp>FALSE</stp>
        <stp>T</stp>
        <tr r="AA90" s="6"/>
      </tp>
      <tp>
        <v>178</v>
        <stp/>
        <stp>StudyData</stp>
        <stp>(Vol(GCE?1)when  (LocalYear(GCE?1)=2015 AND LocalMonth(GCE?1)=2 AND LocalDay(GCE?1)=16 AND LocalHour(GCE?1)=11 AND LocalMinute(GCE?1)=45))</stp>
        <stp>Bar</stp>
        <stp/>
        <stp>Close</stp>
        <stp>5</stp>
        <stp>0</stp>
        <stp/>
        <stp/>
        <stp/>
        <stp>FALSE</stp>
        <stp>T</stp>
        <tr r="Z54" s="6"/>
      </tp>
      <tp>
        <v>659</v>
        <stp/>
        <stp>StudyData</stp>
        <stp>(Vol(GCE?1)when  (LocalYear(GCE?1)=2015 AND LocalMonth(GCE?1)=2 AND LocalDay(GCE?1)=17 AND LocalHour(GCE?1)=10 AND LocalMinute(GCE?1)=45))</stp>
        <stp>Bar</stp>
        <stp/>
        <stp>Close</stp>
        <stp>5</stp>
        <stp>0</stp>
        <stp/>
        <stp/>
        <stp/>
        <stp>FALSE</stp>
        <stp>T</stp>
        <tr r="Y42" s="6"/>
      </tp>
      <tp>
        <v>135</v>
        <stp/>
        <stp>StudyData</stp>
        <stp>(Vol(GCE?1)when  (LocalYear(GCE?1)=2015 AND LocalMonth(GCE?1)=2 AND LocalDay(GCE?1)=23 AND LocalHour(GCE?1)=14 AND LocalMinute(GCE?1)=50))</stp>
        <stp>Bar</stp>
        <stp/>
        <stp>Close</stp>
        <stp>5</stp>
        <stp>0</stp>
        <stp/>
        <stp/>
        <stp/>
        <stp>FALSE</stp>
        <stp>T</stp>
        <tr r="U91" s="6"/>
      </tp>
      <tp>
        <v>91</v>
        <stp/>
        <stp>StudyData</stp>
        <stp>(Vol(GCE?1)when  (LocalYear(GCE?1)=2015 AND LocalMonth(GCE?1)=2 AND LocalDay(GCE?1)=24 AND LocalHour(GCE?1)=13 AND LocalMinute(GCE?1)=50))</stp>
        <stp>Bar</stp>
        <stp/>
        <stp>Close</stp>
        <stp>5</stp>
        <stp>0</stp>
        <stp/>
        <stp/>
        <stp/>
        <stp>FALSE</stp>
        <stp>T</stp>
        <tr r="T79" s="6"/>
      </tp>
      <tp>
        <v>99</v>
        <stp/>
        <stp>StudyData</stp>
        <stp>(Vol(GCE?1)when  (LocalYear(GCE?1)=2015 AND LocalMonth(GCE?1)=2 AND LocalDay(GCE?1)=25 AND LocalHour(GCE?1)=12 AND LocalMinute(GCE?1)=50))</stp>
        <stp>Bar</stp>
        <stp/>
        <stp>Close</stp>
        <stp>5</stp>
        <stp>0</stp>
        <stp/>
        <stp/>
        <stp/>
        <stp>FALSE</stp>
        <stp>T</stp>
        <tr r="S67" s="6"/>
      </tp>
      <tp>
        <v>341</v>
        <stp/>
        <stp>StudyData</stp>
        <stp>(Vol(GCE?1)when  (LocalYear(GCE?1)=2015 AND LocalMonth(GCE?1)=2 AND LocalDay(GCE?1)=26 AND LocalHour(GCE?1)=11 AND LocalMinute(GCE?1)=50))</stp>
        <stp>Bar</stp>
        <stp/>
        <stp>Close</stp>
        <stp>5</stp>
        <stp>0</stp>
        <stp/>
        <stp/>
        <stp/>
        <stp>FALSE</stp>
        <stp>T</stp>
        <tr r="L55" s="6"/>
        <tr r="K55" s="6"/>
      </tp>
      <tp>
        <v>59</v>
        <stp/>
        <stp>StudyData</stp>
        <stp>(Vol(GCE?1)when  (LocalYear(GCE?1)=2015 AND LocalMonth(GCE?1)=2 AND LocalDay(GCE?1)=13 AND LocalHour(GCE?1)=14 AND LocalMinute(GCE?1)=50))</stp>
        <stp>Bar</stp>
        <stp/>
        <stp>Close</stp>
        <stp>5</stp>
        <stp>0</stp>
        <stp/>
        <stp/>
        <stp/>
        <stp>FALSE</stp>
        <stp>T</stp>
        <tr r="AA91" s="6"/>
      </tp>
      <tp>
        <v>428</v>
        <stp/>
        <stp>StudyData</stp>
        <stp>(Vol(GCE?1)when  (LocalYear(GCE?1)=2015 AND LocalMonth(GCE?1)=2 AND LocalDay(GCE?1)=16 AND LocalHour(GCE?1)=11 AND LocalMinute(GCE?1)=50))</stp>
        <stp>Bar</stp>
        <stp/>
        <stp>Close</stp>
        <stp>5</stp>
        <stp>0</stp>
        <stp/>
        <stp/>
        <stp/>
        <stp>FALSE</stp>
        <stp>T</stp>
        <tr r="Z55" s="6"/>
      </tp>
      <tp>
        <v>538</v>
        <stp/>
        <stp>StudyData</stp>
        <stp>(Vol(GCE?1)when  (LocalYear(GCE?1)=2015 AND LocalMonth(GCE?1)=2 AND LocalDay(GCE?1)=17 AND LocalHour(GCE?1)=10 AND LocalMinute(GCE?1)=50))</stp>
        <stp>Bar</stp>
        <stp/>
        <stp>Close</stp>
        <stp>5</stp>
        <stp>0</stp>
        <stp/>
        <stp/>
        <stp/>
        <stp>FALSE</stp>
        <stp>T</stp>
        <tr r="Y43" s="6"/>
      </tp>
      <tp>
        <v>136</v>
        <stp/>
        <stp>StudyData</stp>
        <stp>(Vol(GCE?1)when  (LocalYear(GCE?1)=2015 AND LocalMonth(GCE?1)=2 AND LocalDay(GCE?1)=23 AND LocalHour(GCE?1)=14 AND LocalMinute(GCE?1)=55))</stp>
        <stp>Bar</stp>
        <stp/>
        <stp>Close</stp>
        <stp>5</stp>
        <stp>0</stp>
        <stp/>
        <stp/>
        <stp/>
        <stp>FALSE</stp>
        <stp>T</stp>
        <tr r="U92" s="6"/>
      </tp>
      <tp>
        <v>114</v>
        <stp/>
        <stp>StudyData</stp>
        <stp>(Vol(GCE?1)when  (LocalYear(GCE?1)=2015 AND LocalMonth(GCE?1)=2 AND LocalDay(GCE?1)=24 AND LocalHour(GCE?1)=13 AND LocalMinute(GCE?1)=55))</stp>
        <stp>Bar</stp>
        <stp/>
        <stp>Close</stp>
        <stp>5</stp>
        <stp>0</stp>
        <stp/>
        <stp/>
        <stp/>
        <stp>FALSE</stp>
        <stp>T</stp>
        <tr r="T80" s="6"/>
      </tp>
      <tp>
        <v>871</v>
        <stp/>
        <stp>StudyData</stp>
        <stp>(Vol(GCE?1)when  (LocalYear(GCE?1)=2015 AND LocalMonth(GCE?1)=2 AND LocalDay(GCE?1)=25 AND LocalHour(GCE?1)=12 AND LocalMinute(GCE?1)=55))</stp>
        <stp>Bar</stp>
        <stp/>
        <stp>Close</stp>
        <stp>5</stp>
        <stp>0</stp>
        <stp/>
        <stp/>
        <stp/>
        <stp>FALSE</stp>
        <stp>T</stp>
        <tr r="S68" s="6"/>
      </tp>
      <tp>
        <v>289</v>
        <stp/>
        <stp>StudyData</stp>
        <stp>(Vol(GCE?1)when  (LocalYear(GCE?1)=2015 AND LocalMonth(GCE?1)=2 AND LocalDay(GCE?1)=26 AND LocalHour(GCE?1)=11 AND LocalMinute(GCE?1)=55))</stp>
        <stp>Bar</stp>
        <stp/>
        <stp>Close</stp>
        <stp>5</stp>
        <stp>0</stp>
        <stp/>
        <stp/>
        <stp/>
        <stp>FALSE</stp>
        <stp>T</stp>
        <tr r="L56" s="6"/>
        <tr r="K56" s="6"/>
      </tp>
      <tp>
        <v>198</v>
        <stp/>
        <stp>StudyData</stp>
        <stp>(Vol(GCE?1)when  (LocalYear(GCE?1)=2015 AND LocalMonth(GCE?1)=2 AND LocalDay(GCE?1)=13 AND LocalHour(GCE?1)=14 AND LocalMinute(GCE?1)=55))</stp>
        <stp>Bar</stp>
        <stp/>
        <stp>Close</stp>
        <stp>5</stp>
        <stp>0</stp>
        <stp/>
        <stp/>
        <stp/>
        <stp>FALSE</stp>
        <stp>T</stp>
        <tr r="AA92" s="6"/>
      </tp>
      <tp>
        <v>171</v>
        <stp/>
        <stp>StudyData</stp>
        <stp>(Vol(GCE?1)when  (LocalYear(GCE?1)=2015 AND LocalMonth(GCE?1)=2 AND LocalDay(GCE?1)=16 AND LocalHour(GCE?1)=11 AND LocalMinute(GCE?1)=55))</stp>
        <stp>Bar</stp>
        <stp/>
        <stp>Close</stp>
        <stp>5</stp>
        <stp>0</stp>
        <stp/>
        <stp/>
        <stp/>
        <stp>FALSE</stp>
        <stp>T</stp>
        <tr r="Z56" s="6"/>
      </tp>
      <tp>
        <v>1688</v>
        <stp/>
        <stp>StudyData</stp>
        <stp>(Vol(GCE?1)when  (LocalYear(GCE?1)=2015 AND LocalMonth(GCE?1)=2 AND LocalDay(GCE?1)=17 AND LocalHour(GCE?1)=10 AND LocalMinute(GCE?1)=55))</stp>
        <stp>Bar</stp>
        <stp/>
        <stp>Close</stp>
        <stp>5</stp>
        <stp>0</stp>
        <stp/>
        <stp/>
        <stp/>
        <stp>FALSE</stp>
        <stp>T</stp>
        <tr r="Y44" s="6"/>
      </tp>
      <tp>
        <v>76</v>
        <stp/>
        <stp>StudyData</stp>
        <stp>(Vol(GCE?1)when  (LocalYear(GCE?1)=2015 AND LocalMonth(GCE?1)=2 AND LocalDay(GCE?1)=23 AND LocalHour(GCE?1)=14 AND LocalMinute(GCE?1)=00))</stp>
        <stp>Bar</stp>
        <stp/>
        <stp>Close</stp>
        <stp>5</stp>
        <stp>0</stp>
        <stp/>
        <stp/>
        <stp/>
        <stp>FALSE</stp>
        <stp>T</stp>
        <tr r="U81" s="6"/>
      </tp>
      <tp>
        <v>148</v>
        <stp/>
        <stp>StudyData</stp>
        <stp>(Vol(GCE?1)when  (LocalYear(GCE?1)=2015 AND LocalMonth(GCE?1)=2 AND LocalDay(GCE?1)=24 AND LocalHour(GCE?1)=13 AND LocalMinute(GCE?1)=00))</stp>
        <stp>Bar</stp>
        <stp/>
        <stp>Close</stp>
        <stp>5</stp>
        <stp>0</stp>
        <stp/>
        <stp/>
        <stp/>
        <stp>FALSE</stp>
        <stp>T</stp>
        <tr r="T69" s="6"/>
      </tp>
      <tp>
        <v>213</v>
        <stp/>
        <stp>StudyData</stp>
        <stp>(Vol(GCE?1)when  (LocalYear(GCE?1)=2015 AND LocalMonth(GCE?1)=2 AND LocalDay(GCE?1)=25 AND LocalHour(GCE?1)=12 AND LocalMinute(GCE?1)=00))</stp>
        <stp>Bar</stp>
        <stp/>
        <stp>Close</stp>
        <stp>5</stp>
        <stp>0</stp>
        <stp/>
        <stp/>
        <stp/>
        <stp>FALSE</stp>
        <stp>T</stp>
        <tr r="S57" s="6"/>
      </tp>
      <tp>
        <v>447</v>
        <stp/>
        <stp>StudyData</stp>
        <stp>(Vol(GCE?1)when  (LocalYear(GCE?1)=2015 AND LocalMonth(GCE?1)=2 AND LocalDay(GCE?1)=26 AND LocalHour(GCE?1)=11 AND LocalMinute(GCE?1)=00))</stp>
        <stp>Bar</stp>
        <stp/>
        <stp>Close</stp>
        <stp>5</stp>
        <stp>0</stp>
        <stp/>
        <stp/>
        <stp/>
        <stp>FALSE</stp>
        <stp>T</stp>
        <tr r="L45" s="6"/>
        <tr r="K45" s="6"/>
      </tp>
      <tp>
        <v>102</v>
        <stp/>
        <stp>StudyData</stp>
        <stp>(Vol(GCE?1)when  (LocalYear(GCE?1)=2015 AND LocalMonth(GCE?1)=2 AND LocalDay(GCE?1)=12 AND LocalHour(GCE?1)=15 AND LocalMinute(GCE?1)=00))</stp>
        <stp>Bar</stp>
        <stp/>
        <stp>Close</stp>
        <stp>5</stp>
        <stp>0</stp>
        <stp/>
        <stp/>
        <stp/>
        <stp>FALSE</stp>
        <stp>T</stp>
        <tr r="AB93" s="6"/>
      </tp>
      <tp>
        <v>74</v>
        <stp/>
        <stp>StudyData</stp>
        <stp>(Vol(GCE?1)when  (LocalYear(GCE?1)=2015 AND LocalMonth(GCE?1)=2 AND LocalDay(GCE?1)=13 AND LocalHour(GCE?1)=14 AND LocalMinute(GCE?1)=00))</stp>
        <stp>Bar</stp>
        <stp/>
        <stp>Close</stp>
        <stp>5</stp>
        <stp>0</stp>
        <stp/>
        <stp/>
        <stp/>
        <stp>FALSE</stp>
        <stp>T</stp>
        <tr r="AA81" s="6"/>
      </tp>
      <tp>
        <v>136</v>
        <stp/>
        <stp>StudyData</stp>
        <stp>(Vol(GCE?1)when  (LocalYear(GCE?1)=2015 AND LocalMonth(GCE?1)=2 AND LocalDay(GCE?1)=16 AND LocalHour(GCE?1)=11 AND LocalMinute(GCE?1)=00))</stp>
        <stp>Bar</stp>
        <stp/>
        <stp>Close</stp>
        <stp>5</stp>
        <stp>0</stp>
        <stp/>
        <stp/>
        <stp/>
        <stp>FALSE</stp>
        <stp>T</stp>
        <tr r="Z45" s="6"/>
      </tp>
      <tp>
        <v>713</v>
        <stp/>
        <stp>StudyData</stp>
        <stp>(Vol(GCE?1)when  (LocalYear(GCE?1)=2015 AND LocalMonth(GCE?1)=2 AND LocalDay(GCE?1)=17 AND LocalHour(GCE?1)=10 AND LocalMinute(GCE?1)=00))</stp>
        <stp>Bar</stp>
        <stp/>
        <stp>Close</stp>
        <stp>5</stp>
        <stp>0</stp>
        <stp/>
        <stp/>
        <stp/>
        <stp>FALSE</stp>
        <stp>T</stp>
        <tr r="Y33" s="6"/>
      </tp>
      <tp>
        <v>36</v>
        <stp/>
        <stp>StudyData</stp>
        <stp>(Vol(GCE?1)when  (LocalYear(GCE?1)=2015 AND LocalMonth(GCE?1)=2 AND LocalDay(GCE?1)=23 AND LocalHour(GCE?1)=14 AND LocalMinute(GCE?1)=05))</stp>
        <stp>Bar</stp>
        <stp/>
        <stp>Close</stp>
        <stp>5</stp>
        <stp>0</stp>
        <stp/>
        <stp/>
        <stp/>
        <stp>FALSE</stp>
        <stp>T</stp>
        <tr r="U82" s="6"/>
      </tp>
      <tp>
        <v>205</v>
        <stp/>
        <stp>StudyData</stp>
        <stp>(Vol(GCE?1)when  (LocalYear(GCE?1)=2015 AND LocalMonth(GCE?1)=2 AND LocalDay(GCE?1)=24 AND LocalHour(GCE?1)=13 AND LocalMinute(GCE?1)=05))</stp>
        <stp>Bar</stp>
        <stp/>
        <stp>Close</stp>
        <stp>5</stp>
        <stp>0</stp>
        <stp/>
        <stp/>
        <stp/>
        <stp>FALSE</stp>
        <stp>T</stp>
        <tr r="T70" s="6"/>
      </tp>
      <tp>
        <v>1058</v>
        <stp/>
        <stp>StudyData</stp>
        <stp>(Vol(GCE?1)when  (LocalYear(GCE?1)=2015 AND LocalMonth(GCE?1)=2 AND LocalDay(GCE?1)=25 AND LocalHour(GCE?1)=12 AND LocalMinute(GCE?1)=05))</stp>
        <stp>Bar</stp>
        <stp/>
        <stp>Close</stp>
        <stp>5</stp>
        <stp>0</stp>
        <stp/>
        <stp/>
        <stp/>
        <stp>FALSE</stp>
        <stp>T</stp>
        <tr r="S58" s="6"/>
      </tp>
      <tp>
        <v>305</v>
        <stp/>
        <stp>StudyData</stp>
        <stp>(Vol(GCE?1)when  (LocalYear(GCE?1)=2015 AND LocalMonth(GCE?1)=2 AND LocalDay(GCE?1)=26 AND LocalHour(GCE?1)=11 AND LocalMinute(GCE?1)=05))</stp>
        <stp>Bar</stp>
        <stp/>
        <stp>Close</stp>
        <stp>5</stp>
        <stp>0</stp>
        <stp/>
        <stp/>
        <stp/>
        <stp>FALSE</stp>
        <stp>T</stp>
        <tr r="L46" s="6"/>
        <tr r="K46" s="6"/>
      </tp>
      <tp>
        <v>121</v>
        <stp/>
        <stp>StudyData</stp>
        <stp>(Vol(GCE?1)when  (LocalYear(GCE?1)=2015 AND LocalMonth(GCE?1)=2 AND LocalDay(GCE?1)=12 AND LocalHour(GCE?1)=15 AND LocalMinute(GCE?1)=05))</stp>
        <stp>Bar</stp>
        <stp/>
        <stp>Close</stp>
        <stp>5</stp>
        <stp>0</stp>
        <stp/>
        <stp/>
        <stp/>
        <stp>FALSE</stp>
        <stp>T</stp>
        <tr r="AB94" s="6"/>
      </tp>
      <tp>
        <v>16</v>
        <stp/>
        <stp>StudyData</stp>
        <stp>(Vol(GCE?1)when  (LocalYear(GCE?1)=2015 AND LocalMonth(GCE?1)=2 AND LocalDay(GCE?1)=13 AND LocalHour(GCE?1)=14 AND LocalMinute(GCE?1)=05))</stp>
        <stp>Bar</stp>
        <stp/>
        <stp>Close</stp>
        <stp>5</stp>
        <stp>0</stp>
        <stp/>
        <stp/>
        <stp/>
        <stp>FALSE</stp>
        <stp>T</stp>
        <tr r="AA82" s="6"/>
      </tp>
      <tp>
        <v>100</v>
        <stp/>
        <stp>StudyData</stp>
        <stp>(Vol(GCE?1)when  (LocalYear(GCE?1)=2015 AND LocalMonth(GCE?1)=2 AND LocalDay(GCE?1)=16 AND LocalHour(GCE?1)=11 AND LocalMinute(GCE?1)=05))</stp>
        <stp>Bar</stp>
        <stp/>
        <stp>Close</stp>
        <stp>5</stp>
        <stp>0</stp>
        <stp/>
        <stp/>
        <stp/>
        <stp>FALSE</stp>
        <stp>T</stp>
        <tr r="Z46" s="6"/>
      </tp>
      <tp>
        <v>587</v>
        <stp/>
        <stp>StudyData</stp>
        <stp>(Vol(GCE?1)when  (LocalYear(GCE?1)=2015 AND LocalMonth(GCE?1)=2 AND LocalDay(GCE?1)=17 AND LocalHour(GCE?1)=10 AND LocalMinute(GCE?1)=05))</stp>
        <stp>Bar</stp>
        <stp/>
        <stp>Close</stp>
        <stp>5</stp>
        <stp>0</stp>
        <stp/>
        <stp/>
        <stp/>
        <stp>FALSE</stp>
        <stp>T</stp>
        <tr r="Y34" s="6"/>
      </tp>
      <tp>
        <v>113</v>
        <stp/>
        <stp>StudyData</stp>
        <stp>(Vol(GCE?1)when  (LocalYear(GCE?1)=2015 AND LocalMonth(GCE?1)=2 AND LocalDay(GCE?1)=23 AND LocalHour(GCE?1)=14 AND LocalMinute(GCE?1)=10))</stp>
        <stp>Bar</stp>
        <stp/>
        <stp>Close</stp>
        <stp>5</stp>
        <stp>0</stp>
        <stp/>
        <stp/>
        <stp/>
        <stp>FALSE</stp>
        <stp>T</stp>
        <tr r="U83" s="6"/>
      </tp>
      <tp>
        <v>219</v>
        <stp/>
        <stp>StudyData</stp>
        <stp>(Vol(GCE?1)when  (LocalYear(GCE?1)=2015 AND LocalMonth(GCE?1)=2 AND LocalDay(GCE?1)=24 AND LocalHour(GCE?1)=13 AND LocalMinute(GCE?1)=10))</stp>
        <stp>Bar</stp>
        <stp/>
        <stp>Close</stp>
        <stp>5</stp>
        <stp>0</stp>
        <stp/>
        <stp/>
        <stp/>
        <stp>FALSE</stp>
        <stp>T</stp>
        <tr r="T71" s="6"/>
      </tp>
      <tp>
        <v>279</v>
        <stp/>
        <stp>StudyData</stp>
        <stp>(Vol(GCE?1)when  (LocalYear(GCE?1)=2015 AND LocalMonth(GCE?1)=2 AND LocalDay(GCE?1)=25 AND LocalHour(GCE?1)=12 AND LocalMinute(GCE?1)=10))</stp>
        <stp>Bar</stp>
        <stp/>
        <stp>Close</stp>
        <stp>5</stp>
        <stp>0</stp>
        <stp/>
        <stp/>
        <stp/>
        <stp>FALSE</stp>
        <stp>T</stp>
        <tr r="S59" s="6"/>
      </tp>
      <tp>
        <v>390</v>
        <stp/>
        <stp>StudyData</stp>
        <stp>(Vol(GCE?1)when  (LocalYear(GCE?1)=2015 AND LocalMonth(GCE?1)=2 AND LocalDay(GCE?1)=26 AND LocalHour(GCE?1)=11 AND LocalMinute(GCE?1)=10))</stp>
        <stp>Bar</stp>
        <stp/>
        <stp>Close</stp>
        <stp>5</stp>
        <stp>0</stp>
        <stp/>
        <stp/>
        <stp/>
        <stp>FALSE</stp>
        <stp>T</stp>
        <tr r="L47" s="6"/>
        <tr r="K47" s="6"/>
      </tp>
      <tp>
        <v>72</v>
        <stp/>
        <stp>StudyData</stp>
        <stp>(Vol(GCE?1)when  (LocalYear(GCE?1)=2015 AND LocalMonth(GCE?1)=2 AND LocalDay(GCE?1)=12 AND LocalHour(GCE?1)=15 AND LocalMinute(GCE?1)=10))</stp>
        <stp>Bar</stp>
        <stp/>
        <stp>Close</stp>
        <stp>5</stp>
        <stp>0</stp>
        <stp/>
        <stp/>
        <stp/>
        <stp>FALSE</stp>
        <stp>T</stp>
        <tr r="AB95" s="6"/>
      </tp>
      <tp>
        <v>95</v>
        <stp/>
        <stp>StudyData</stp>
        <stp>(Vol(GCE?1)when  (LocalYear(GCE?1)=2015 AND LocalMonth(GCE?1)=2 AND LocalDay(GCE?1)=13 AND LocalHour(GCE?1)=14 AND LocalMinute(GCE?1)=10))</stp>
        <stp>Bar</stp>
        <stp/>
        <stp>Close</stp>
        <stp>5</stp>
        <stp>0</stp>
        <stp/>
        <stp/>
        <stp/>
        <stp>FALSE</stp>
        <stp>T</stp>
        <tr r="AA83" s="6"/>
      </tp>
      <tp>
        <v>83</v>
        <stp/>
        <stp>StudyData</stp>
        <stp>(Vol(GCE?1)when  (LocalYear(GCE?1)=2015 AND LocalMonth(GCE?1)=2 AND LocalDay(GCE?1)=16 AND LocalHour(GCE?1)=11 AND LocalMinute(GCE?1)=10))</stp>
        <stp>Bar</stp>
        <stp/>
        <stp>Close</stp>
        <stp>5</stp>
        <stp>0</stp>
        <stp/>
        <stp/>
        <stp/>
        <stp>FALSE</stp>
        <stp>T</stp>
        <tr r="Z47" s="6"/>
      </tp>
      <tp>
        <v>843</v>
        <stp/>
        <stp>StudyData</stp>
        <stp>(Vol(GCE?1)when  (LocalYear(GCE?1)=2015 AND LocalMonth(GCE?1)=2 AND LocalDay(GCE?1)=17 AND LocalHour(GCE?1)=10 AND LocalMinute(GCE?1)=10))</stp>
        <stp>Bar</stp>
        <stp/>
        <stp>Close</stp>
        <stp>5</stp>
        <stp>0</stp>
        <stp/>
        <stp/>
        <stp/>
        <stp>FALSE</stp>
        <stp>T</stp>
        <tr r="Y35" s="6"/>
      </tp>
      <tp>
        <v>219</v>
        <stp/>
        <stp>StudyData</stp>
        <stp>(Vol(GCE?1)when  (LocalYear(GCE?1)=2015 AND LocalMonth(GCE?1)=2 AND LocalDay(GCE?1)=23 AND LocalHour(GCE?1)=14 AND LocalMinute(GCE?1)=15))</stp>
        <stp>Bar</stp>
        <stp/>
        <stp>Close</stp>
        <stp>5</stp>
        <stp>0</stp>
        <stp/>
        <stp/>
        <stp/>
        <stp>FALSE</stp>
        <stp>T</stp>
        <tr r="U84" s="6"/>
      </tp>
      <tp>
        <v>682</v>
        <stp/>
        <stp>StudyData</stp>
        <stp>(Vol(GCE?1)when  (LocalYear(GCE?1)=2015 AND LocalMonth(GCE?1)=2 AND LocalDay(GCE?1)=24 AND LocalHour(GCE?1)=13 AND LocalMinute(GCE?1)=15))</stp>
        <stp>Bar</stp>
        <stp/>
        <stp>Close</stp>
        <stp>5</stp>
        <stp>0</stp>
        <stp/>
        <stp/>
        <stp/>
        <stp>FALSE</stp>
        <stp>T</stp>
        <tr r="T72" s="6"/>
      </tp>
      <tp>
        <v>666</v>
        <stp/>
        <stp>StudyData</stp>
        <stp>(Vol(GCE?1)when  (LocalYear(GCE?1)=2015 AND LocalMonth(GCE?1)=2 AND LocalDay(GCE?1)=25 AND LocalHour(GCE?1)=12 AND LocalMinute(GCE?1)=15))</stp>
        <stp>Bar</stp>
        <stp/>
        <stp>Close</stp>
        <stp>5</stp>
        <stp>0</stp>
        <stp/>
        <stp/>
        <stp/>
        <stp>FALSE</stp>
        <stp>T</stp>
        <tr r="S60" s="6"/>
      </tp>
      <tp>
        <v>412</v>
        <stp/>
        <stp>StudyData</stp>
        <stp>(Vol(GCE?1)when  (LocalYear(GCE?1)=2015 AND LocalMonth(GCE?1)=2 AND LocalDay(GCE?1)=26 AND LocalHour(GCE?1)=11 AND LocalMinute(GCE?1)=15))</stp>
        <stp>Bar</stp>
        <stp/>
        <stp>Close</stp>
        <stp>5</stp>
        <stp>0</stp>
        <stp/>
        <stp/>
        <stp/>
        <stp>FALSE</stp>
        <stp>T</stp>
        <tr r="L48" s="6"/>
        <tr r="K48" s="6"/>
      </tp>
      <tp>
        <v>98</v>
        <stp/>
        <stp>StudyData</stp>
        <stp>(Vol(GCE?1)when  (LocalYear(GCE?1)=2015 AND LocalMonth(GCE?1)=2 AND LocalDay(GCE?1)=12 AND LocalHour(GCE?1)=15 AND LocalMinute(GCE?1)=15))</stp>
        <stp>Bar</stp>
        <stp/>
        <stp>Close</stp>
        <stp>5</stp>
        <stp>0</stp>
        <stp/>
        <stp/>
        <stp/>
        <stp>FALSE</stp>
        <stp>T</stp>
        <tr r="AB96" s="6"/>
      </tp>
      <tp>
        <v>144</v>
        <stp/>
        <stp>StudyData</stp>
        <stp>(Vol(GCE?1)when  (LocalYear(GCE?1)=2015 AND LocalMonth(GCE?1)=2 AND LocalDay(GCE?1)=13 AND LocalHour(GCE?1)=14 AND LocalMinute(GCE?1)=15))</stp>
        <stp>Bar</stp>
        <stp/>
        <stp>Close</stp>
        <stp>5</stp>
        <stp>0</stp>
        <stp/>
        <stp/>
        <stp/>
        <stp>FALSE</stp>
        <stp>T</stp>
        <tr r="AA84" s="6"/>
      </tp>
      <tp>
        <v>54</v>
        <stp/>
        <stp>StudyData</stp>
        <stp>(Vol(GCE?1)when  (LocalYear(GCE?1)=2015 AND LocalMonth(GCE?1)=2 AND LocalDay(GCE?1)=16 AND LocalHour(GCE?1)=11 AND LocalMinute(GCE?1)=15))</stp>
        <stp>Bar</stp>
        <stp/>
        <stp>Close</stp>
        <stp>5</stp>
        <stp>0</stp>
        <stp/>
        <stp/>
        <stp/>
        <stp>FALSE</stp>
        <stp>T</stp>
        <tr r="Z48" s="6"/>
      </tp>
      <tp>
        <v>1025</v>
        <stp/>
        <stp>StudyData</stp>
        <stp>(Vol(GCE?1)when  (LocalYear(GCE?1)=2015 AND LocalMonth(GCE?1)=2 AND LocalDay(GCE?1)=17 AND LocalHour(GCE?1)=10 AND LocalMinute(GCE?1)=15))</stp>
        <stp>Bar</stp>
        <stp/>
        <stp>Close</stp>
        <stp>5</stp>
        <stp>0</stp>
        <stp/>
        <stp/>
        <stp/>
        <stp>FALSE</stp>
        <stp>T</stp>
        <tr r="Y36" s="6"/>
      </tp>
      <tp>
        <v>68</v>
        <stp/>
        <stp>StudyData</stp>
        <stp>(Vol(GCE?1)when  (LocalYear(GCE?1)=2015 AND LocalMonth(GCE?1)=2 AND LocalDay(GCE?1)=23 AND LocalHour(GCE?1)=14 AND LocalMinute(GCE?1)=20))</stp>
        <stp>Bar</stp>
        <stp/>
        <stp>Close</stp>
        <stp>5</stp>
        <stp>0</stp>
        <stp/>
        <stp/>
        <stp/>
        <stp>FALSE</stp>
        <stp>T</stp>
        <tr r="U85" s="6"/>
      </tp>
      <tp>
        <v>380</v>
        <stp/>
        <stp>StudyData</stp>
        <stp>(Vol(GCE?1)when  (LocalYear(GCE?1)=2015 AND LocalMonth(GCE?1)=2 AND LocalDay(GCE?1)=24 AND LocalHour(GCE?1)=13 AND LocalMinute(GCE?1)=20))</stp>
        <stp>Bar</stp>
        <stp/>
        <stp>Close</stp>
        <stp>5</stp>
        <stp>0</stp>
        <stp/>
        <stp/>
        <stp/>
        <stp>FALSE</stp>
        <stp>T</stp>
        <tr r="T73" s="6"/>
      </tp>
      <tp>
        <v>667</v>
        <stp/>
        <stp>StudyData</stp>
        <stp>(Vol(GCE?1)when  (LocalYear(GCE?1)=2015 AND LocalMonth(GCE?1)=2 AND LocalDay(GCE?1)=25 AND LocalHour(GCE?1)=12 AND LocalMinute(GCE?1)=20))</stp>
        <stp>Bar</stp>
        <stp/>
        <stp>Close</stp>
        <stp>5</stp>
        <stp>0</stp>
        <stp/>
        <stp/>
        <stp/>
        <stp>FALSE</stp>
        <stp>T</stp>
        <tr r="S61" s="6"/>
      </tp>
      <tp>
        <v>142</v>
        <stp/>
        <stp>StudyData</stp>
        <stp>(Vol(GCE?1)when  (LocalYear(GCE?1)=2015 AND LocalMonth(GCE?1)=2 AND LocalDay(GCE?1)=26 AND LocalHour(GCE?1)=11 AND LocalMinute(GCE?1)=20))</stp>
        <stp>Bar</stp>
        <stp/>
        <stp>Close</stp>
        <stp>5</stp>
        <stp>0</stp>
        <stp/>
        <stp/>
        <stp/>
        <stp>FALSE</stp>
        <stp>T</stp>
        <tr r="L49" s="6"/>
        <tr r="K49" s="6"/>
      </tp>
      <tp>
        <v>65</v>
        <stp/>
        <stp>StudyData</stp>
        <stp>(Vol(GCE?1)when  (LocalYear(GCE?1)=2015 AND LocalMonth(GCE?1)=2 AND LocalDay(GCE?1)=12 AND LocalHour(GCE?1)=15 AND LocalMinute(GCE?1)=20))</stp>
        <stp>Bar</stp>
        <stp/>
        <stp>Close</stp>
        <stp>5</stp>
        <stp>0</stp>
        <stp/>
        <stp/>
        <stp/>
        <stp>FALSE</stp>
        <stp>T</stp>
        <tr r="AB97" s="6"/>
      </tp>
      <tp>
        <v>153</v>
        <stp/>
        <stp>StudyData</stp>
        <stp>(Vol(GCE?1)when  (LocalYear(GCE?1)=2015 AND LocalMonth(GCE?1)=2 AND LocalDay(GCE?1)=13 AND LocalHour(GCE?1)=14 AND LocalMinute(GCE?1)=20))</stp>
        <stp>Bar</stp>
        <stp/>
        <stp>Close</stp>
        <stp>5</stp>
        <stp>0</stp>
        <stp/>
        <stp/>
        <stp/>
        <stp>FALSE</stp>
        <stp>T</stp>
        <tr r="AA85" s="6"/>
      </tp>
      <tp>
        <v>51</v>
        <stp/>
        <stp>StudyData</stp>
        <stp>(Vol(GCE?1)when  (LocalYear(GCE?1)=2015 AND LocalMonth(GCE?1)=2 AND LocalDay(GCE?1)=16 AND LocalHour(GCE?1)=11 AND LocalMinute(GCE?1)=20))</stp>
        <stp>Bar</stp>
        <stp/>
        <stp>Close</stp>
        <stp>5</stp>
        <stp>0</stp>
        <stp/>
        <stp/>
        <stp/>
        <stp>FALSE</stp>
        <stp>T</stp>
        <tr r="Z49" s="6"/>
      </tp>
      <tp>
        <v>756</v>
        <stp/>
        <stp>StudyData</stp>
        <stp>(Vol(GCE?1)when  (LocalYear(GCE?1)=2015 AND LocalMonth(GCE?1)=2 AND LocalDay(GCE?1)=17 AND LocalHour(GCE?1)=10 AND LocalMinute(GCE?1)=20))</stp>
        <stp>Bar</stp>
        <stp/>
        <stp>Close</stp>
        <stp>5</stp>
        <stp>0</stp>
        <stp/>
        <stp/>
        <stp/>
        <stp>FALSE</stp>
        <stp>T</stp>
        <tr r="Y37" s="6"/>
      </tp>
      <tp>
        <v>31</v>
        <stp/>
        <stp>StudyData</stp>
        <stp>(Vol(GCE?1)when  (LocalYear(GCE?1)=2015 AND LocalMonth(GCE?1)=2 AND LocalDay(GCE?1)=23 AND LocalHour(GCE?1)=14 AND LocalMinute(GCE?1)=25))</stp>
        <stp>Bar</stp>
        <stp/>
        <stp>Close</stp>
        <stp>5</stp>
        <stp>0</stp>
        <stp/>
        <stp/>
        <stp/>
        <stp>FALSE</stp>
        <stp>T</stp>
        <tr r="U86" s="6"/>
      </tp>
      <tp>
        <v>262</v>
        <stp/>
        <stp>StudyData</stp>
        <stp>(Vol(GCE?1)when  (LocalYear(GCE?1)=2015 AND LocalMonth(GCE?1)=2 AND LocalDay(GCE?1)=24 AND LocalHour(GCE?1)=13 AND LocalMinute(GCE?1)=25))</stp>
        <stp>Bar</stp>
        <stp/>
        <stp>Close</stp>
        <stp>5</stp>
        <stp>0</stp>
        <stp/>
        <stp/>
        <stp/>
        <stp>FALSE</stp>
        <stp>T</stp>
        <tr r="T74" s="6"/>
      </tp>
      <tp>
        <v>983</v>
        <stp/>
        <stp>StudyData</stp>
        <stp>(Vol(GCE?1)when  (LocalYear(GCE?1)=2015 AND LocalMonth(GCE?1)=2 AND LocalDay(GCE?1)=25 AND LocalHour(GCE?1)=12 AND LocalMinute(GCE?1)=25))</stp>
        <stp>Bar</stp>
        <stp/>
        <stp>Close</stp>
        <stp>5</stp>
        <stp>0</stp>
        <stp/>
        <stp/>
        <stp/>
        <stp>FALSE</stp>
        <stp>T</stp>
        <tr r="S62" s="6"/>
      </tp>
      <tp>
        <v>259</v>
        <stp/>
        <stp>StudyData</stp>
        <stp>(Vol(GCE?1)when  (LocalYear(GCE?1)=2015 AND LocalMonth(GCE?1)=2 AND LocalDay(GCE?1)=26 AND LocalHour(GCE?1)=11 AND LocalMinute(GCE?1)=25))</stp>
        <stp>Bar</stp>
        <stp/>
        <stp>Close</stp>
        <stp>5</stp>
        <stp>0</stp>
        <stp/>
        <stp/>
        <stp/>
        <stp>FALSE</stp>
        <stp>T</stp>
        <tr r="L50" s="6"/>
        <tr r="K50" s="6"/>
      </tp>
      <tp>
        <v>44</v>
        <stp/>
        <stp>StudyData</stp>
        <stp>(Vol(GCE?1)when  (LocalYear(GCE?1)=2015 AND LocalMonth(GCE?1)=2 AND LocalDay(GCE?1)=12 AND LocalHour(GCE?1)=15 AND LocalMinute(GCE?1)=25))</stp>
        <stp>Bar</stp>
        <stp/>
        <stp>Close</stp>
        <stp>5</stp>
        <stp>0</stp>
        <stp/>
        <stp/>
        <stp/>
        <stp>FALSE</stp>
        <stp>T</stp>
        <tr r="AB98" s="6"/>
      </tp>
      <tp>
        <v>72</v>
        <stp/>
        <stp>StudyData</stp>
        <stp>(Vol(GCE?1)when  (LocalYear(GCE?1)=2015 AND LocalMonth(GCE?1)=2 AND LocalDay(GCE?1)=13 AND LocalHour(GCE?1)=14 AND LocalMinute(GCE?1)=25))</stp>
        <stp>Bar</stp>
        <stp/>
        <stp>Close</stp>
        <stp>5</stp>
        <stp>0</stp>
        <stp/>
        <stp/>
        <stp/>
        <stp>FALSE</stp>
        <stp>T</stp>
        <tr r="AA86" s="6"/>
      </tp>
      <tp>
        <v>104</v>
        <stp/>
        <stp>StudyData</stp>
        <stp>(Vol(GCE?1)when  (LocalYear(GCE?1)=2015 AND LocalMonth(GCE?1)=2 AND LocalDay(GCE?1)=16 AND LocalHour(GCE?1)=11 AND LocalMinute(GCE?1)=25))</stp>
        <stp>Bar</stp>
        <stp/>
        <stp>Close</stp>
        <stp>5</stp>
        <stp>0</stp>
        <stp/>
        <stp/>
        <stp/>
        <stp>FALSE</stp>
        <stp>T</stp>
        <tr r="Z50" s="6"/>
      </tp>
      <tp>
        <v>711</v>
        <stp/>
        <stp>StudyData</stp>
        <stp>(Vol(GCE?1)when  (LocalYear(GCE?1)=2015 AND LocalMonth(GCE?1)=2 AND LocalDay(GCE?1)=17 AND LocalHour(GCE?1)=10 AND LocalMinute(GCE?1)=25))</stp>
        <stp>Bar</stp>
        <stp/>
        <stp>Close</stp>
        <stp>5</stp>
        <stp>0</stp>
        <stp/>
        <stp/>
        <stp/>
        <stp>FALSE</stp>
        <stp>T</stp>
        <tr r="Y38" s="6"/>
      </tp>
      <tp>
        <v>53</v>
        <stp/>
        <stp>StudyData</stp>
        <stp>(Vol(GCE?1)when  (LocalYear(GCE?1)=2015 AND LocalMonth(GCE?1)=2 AND LocalDay(GCE?1)=23 AND LocalHour(GCE?1)=14 AND LocalMinute(GCE?1)=30))</stp>
        <stp>Bar</stp>
        <stp/>
        <stp>Close</stp>
        <stp>5</stp>
        <stp>0</stp>
        <stp/>
        <stp/>
        <stp/>
        <stp>FALSE</stp>
        <stp>T</stp>
        <tr r="U87" s="6"/>
      </tp>
      <tp>
        <v>286</v>
        <stp/>
        <stp>StudyData</stp>
        <stp>(Vol(GCE?1)when  (LocalYear(GCE?1)=2015 AND LocalMonth(GCE?1)=2 AND LocalDay(GCE?1)=24 AND LocalHour(GCE?1)=13 AND LocalMinute(GCE?1)=30))</stp>
        <stp>Bar</stp>
        <stp/>
        <stp>Close</stp>
        <stp>5</stp>
        <stp>0</stp>
        <stp/>
        <stp/>
        <stp/>
        <stp>FALSE</stp>
        <stp>T</stp>
        <tr r="T75" s="6"/>
      </tp>
      <tp>
        <v>206</v>
        <stp/>
        <stp>StudyData</stp>
        <stp>(Vol(GCE?1)when  (LocalYear(GCE?1)=2015 AND LocalMonth(GCE?1)=2 AND LocalDay(GCE?1)=25 AND LocalHour(GCE?1)=12 AND LocalMinute(GCE?1)=30))</stp>
        <stp>Bar</stp>
        <stp/>
        <stp>Close</stp>
        <stp>5</stp>
        <stp>0</stp>
        <stp/>
        <stp/>
        <stp/>
        <stp>FALSE</stp>
        <stp>T</stp>
        <tr r="S63" s="6"/>
      </tp>
      <tp>
        <v>348</v>
        <stp/>
        <stp>StudyData</stp>
        <stp>(Vol(GCE?1)when  (LocalYear(GCE?1)=2015 AND LocalMonth(GCE?1)=2 AND LocalDay(GCE?1)=26 AND LocalHour(GCE?1)=11 AND LocalMinute(GCE?1)=30))</stp>
        <stp>Bar</stp>
        <stp/>
        <stp>Close</stp>
        <stp>5</stp>
        <stp>0</stp>
        <stp/>
        <stp/>
        <stp/>
        <stp>FALSE</stp>
        <stp>T</stp>
        <tr r="L51" s="6"/>
        <tr r="K51" s="6"/>
      </tp>
      <tp>
        <v>68</v>
        <stp/>
        <stp>StudyData</stp>
        <stp>(Vol(GCE?1)when  (LocalYear(GCE?1)=2015 AND LocalMonth(GCE?1)=2 AND LocalDay(GCE?1)=13 AND LocalHour(GCE?1)=14 AND LocalMinute(GCE?1)=30))</stp>
        <stp>Bar</stp>
        <stp/>
        <stp>Close</stp>
        <stp>5</stp>
        <stp>0</stp>
        <stp/>
        <stp/>
        <stp/>
        <stp>FALSE</stp>
        <stp>T</stp>
        <tr r="AA87" s="6"/>
      </tp>
      <tp>
        <v>55</v>
        <stp/>
        <stp>StudyData</stp>
        <stp>(Vol(GCE?1)when  (LocalYear(GCE?1)=2015 AND LocalMonth(GCE?1)=2 AND LocalDay(GCE?1)=16 AND LocalHour(GCE?1)=11 AND LocalMinute(GCE?1)=30))</stp>
        <stp>Bar</stp>
        <stp/>
        <stp>Close</stp>
        <stp>5</stp>
        <stp>0</stp>
        <stp/>
        <stp/>
        <stp/>
        <stp>FALSE</stp>
        <stp>T</stp>
        <tr r="Z51" s="6"/>
      </tp>
      <tp>
        <v>675</v>
        <stp/>
        <stp>StudyData</stp>
        <stp>(Vol(GCE?1)when  (LocalYear(GCE?1)=2015 AND LocalMonth(GCE?1)=2 AND LocalDay(GCE?1)=17 AND LocalHour(GCE?1)=10 AND LocalMinute(GCE?1)=30))</stp>
        <stp>Bar</stp>
        <stp/>
        <stp>Close</stp>
        <stp>5</stp>
        <stp>0</stp>
        <stp/>
        <stp/>
        <stp/>
        <stp>FALSE</stp>
        <stp>T</stp>
        <tr r="Y39" s="6"/>
      </tp>
      <tp>
        <v>22</v>
        <stp/>
        <stp>StudyData</stp>
        <stp>(Vol(GCE?1)when  (LocalYear(GCE?1)=2015 AND LocalMonth(GCE?1)=2 AND LocalDay(GCE?1)=23 AND LocalHour(GCE?1)=14 AND LocalMinute(GCE?1)=35))</stp>
        <stp>Bar</stp>
        <stp/>
        <stp>Close</stp>
        <stp>5</stp>
        <stp>0</stp>
        <stp/>
        <stp/>
        <stp/>
        <stp>FALSE</stp>
        <stp>T</stp>
        <tr r="U88" s="6"/>
      </tp>
      <tp>
        <v>101</v>
        <stp/>
        <stp>StudyData</stp>
        <stp>(Vol(GCE?1)when  (LocalYear(GCE?1)=2015 AND LocalMonth(GCE?1)=2 AND LocalDay(GCE?1)=24 AND LocalHour(GCE?1)=13 AND LocalMinute(GCE?1)=35))</stp>
        <stp>Bar</stp>
        <stp/>
        <stp>Close</stp>
        <stp>5</stp>
        <stp>0</stp>
        <stp/>
        <stp/>
        <stp/>
        <stp>FALSE</stp>
        <stp>T</stp>
        <tr r="T76" s="6"/>
      </tp>
      <tp>
        <v>108</v>
        <stp/>
        <stp>StudyData</stp>
        <stp>(Vol(GCE?1)when  (LocalYear(GCE?1)=2015 AND LocalMonth(GCE?1)=2 AND LocalDay(GCE?1)=25 AND LocalHour(GCE?1)=12 AND LocalMinute(GCE?1)=35))</stp>
        <stp>Bar</stp>
        <stp/>
        <stp>Close</stp>
        <stp>5</stp>
        <stp>0</stp>
        <stp/>
        <stp/>
        <stp/>
        <stp>FALSE</stp>
        <stp>T</stp>
        <tr r="S64" s="6"/>
      </tp>
      <tp>
        <v>423</v>
        <stp/>
        <stp>StudyData</stp>
        <stp>(Vol(GCE?1)when  (LocalYear(GCE?1)=2015 AND LocalMonth(GCE?1)=2 AND LocalDay(GCE?1)=26 AND LocalHour(GCE?1)=11 AND LocalMinute(GCE?1)=35))</stp>
        <stp>Bar</stp>
        <stp/>
        <stp>Close</stp>
        <stp>5</stp>
        <stp>0</stp>
        <stp/>
        <stp/>
        <stp/>
        <stp>FALSE</stp>
        <stp>T</stp>
        <tr r="L52" s="6"/>
        <tr r="K52" s="6"/>
      </tp>
      <tp>
        <v>26</v>
        <stp/>
        <stp>StudyData</stp>
        <stp>(Vol(GCE?1)when  (LocalYear(GCE?1)=2015 AND LocalMonth(GCE?1)=2 AND LocalDay(GCE?1)=13 AND LocalHour(GCE?1)=14 AND LocalMinute(GCE?1)=35))</stp>
        <stp>Bar</stp>
        <stp/>
        <stp>Close</stp>
        <stp>5</stp>
        <stp>0</stp>
        <stp/>
        <stp/>
        <stp/>
        <stp>FALSE</stp>
        <stp>T</stp>
        <tr r="AA88" s="6"/>
      </tp>
      <tp>
        <v>127</v>
        <stp/>
        <stp>StudyData</stp>
        <stp>(Vol(GCE?1)when  (LocalYear(GCE?1)=2015 AND LocalMonth(GCE?1)=2 AND LocalDay(GCE?1)=16 AND LocalHour(GCE?1)=11 AND LocalMinute(GCE?1)=35))</stp>
        <stp>Bar</stp>
        <stp/>
        <stp>Close</stp>
        <stp>5</stp>
        <stp>0</stp>
        <stp/>
        <stp/>
        <stp/>
        <stp>FALSE</stp>
        <stp>T</stp>
        <tr r="Z52" s="6"/>
      </tp>
      <tp>
        <v>611</v>
        <stp/>
        <stp>StudyData</stp>
        <stp>(Vol(GCE?1)when  (LocalYear(GCE?1)=2015 AND LocalMonth(GCE?1)=2 AND LocalDay(GCE?1)=17 AND LocalHour(GCE?1)=10 AND LocalMinute(GCE?1)=35))</stp>
        <stp>Bar</stp>
        <stp/>
        <stp>Close</stp>
        <stp>5</stp>
        <stp>0</stp>
        <stp/>
        <stp/>
        <stp/>
        <stp>FALSE</stp>
        <stp>T</stp>
        <tr r="Y40" s="6"/>
      </tp>
      <tp>
        <v>128.125</v>
        <stp/>
        <stp>StudyData</stp>
        <stp>SUBMINUTE(TYA,45,Regular)</stp>
        <stp>Bar</stp>
        <stp/>
        <stp>Open</stp>
        <stp/>
        <stp>-8</stp>
        <stp>all</stp>
        <stp/>
        <stp/>
        <stp/>
        <stp>T</stp>
        <tr r="AT13" s="1"/>
        <tr r="AT13" s="1"/>
      </tp>
      <tp>
        <v>128.109375</v>
        <stp/>
        <stp>StudyData</stp>
        <stp>SUBMINUTE(TYA,45,Regular)</stp>
        <stp>Bar</stp>
        <stp/>
        <stp>Open</stp>
        <stp/>
        <stp>-9</stp>
        <stp>all</stp>
        <stp/>
        <stp/>
        <stp/>
        <stp>T</stp>
        <tr r="AT14" s="1"/>
        <tr r="AT14" s="1"/>
      </tp>
      <tp>
        <v>128.125</v>
        <stp/>
        <stp>StudyData</stp>
        <stp>SUBMINUTE(TYA,45,Regular)</stp>
        <stp>Bar</stp>
        <stp/>
        <stp>Open</stp>
        <stp/>
        <stp>-1</stp>
        <stp>all</stp>
        <stp/>
        <stp/>
        <stp/>
        <stp>T</stp>
        <tr r="AT6" s="1"/>
        <tr r="AT6" s="1"/>
      </tp>
      <tp>
        <v>128.109375</v>
        <stp/>
        <stp>StudyData</stp>
        <stp>SUBMINUTE(TYA,45,Regular)</stp>
        <stp>Bar</stp>
        <stp/>
        <stp>Open</stp>
        <stp/>
        <stp>-2</stp>
        <stp>all</stp>
        <stp/>
        <stp/>
        <stp/>
        <stp>T</stp>
        <tr r="AT7" s="1"/>
        <tr r="AT7" s="1"/>
      </tp>
      <tp>
        <v>128.109375</v>
        <stp/>
        <stp>StudyData</stp>
        <stp>SUBMINUTE(TYA,45,Regular)</stp>
        <stp>Bar</stp>
        <stp/>
        <stp>Open</stp>
        <stp/>
        <stp>-3</stp>
        <stp>all</stp>
        <stp/>
        <stp/>
        <stp/>
        <stp>T</stp>
        <tr r="AT8" s="1"/>
        <tr r="AT8" s="1"/>
      </tp>
      <tp>
        <v>128.109375</v>
        <stp/>
        <stp>StudyData</stp>
        <stp>SUBMINUTE(TYA,45,Regular)</stp>
        <stp>Bar</stp>
        <stp/>
        <stp>Open</stp>
        <stp/>
        <stp>-4</stp>
        <stp>all</stp>
        <stp/>
        <stp/>
        <stp/>
        <stp>T</stp>
        <tr r="AT9" s="1"/>
        <tr r="AT9" s="1"/>
      </tp>
      <tp>
        <v>128.109375</v>
        <stp/>
        <stp>StudyData</stp>
        <stp>SUBMINUTE(TYA,45,Regular)</stp>
        <stp>Bar</stp>
        <stp/>
        <stp>Open</stp>
        <stp/>
        <stp>-5</stp>
        <stp>all</stp>
        <stp/>
        <stp/>
        <stp/>
        <stp>T</stp>
        <tr r="AT10" s="1"/>
        <tr r="AT10" s="1"/>
      </tp>
      <tp>
        <v>128.109375</v>
        <stp/>
        <stp>StudyData</stp>
        <stp>SUBMINUTE(TYA,45,Regular)</stp>
        <stp>Bar</stp>
        <stp/>
        <stp>Open</stp>
        <stp/>
        <stp>-6</stp>
        <stp>all</stp>
        <stp/>
        <stp/>
        <stp/>
        <stp>T</stp>
        <tr r="AT11" s="1"/>
        <tr r="AT11" s="1"/>
      </tp>
      <tp>
        <v>128.109375</v>
        <stp/>
        <stp>StudyData</stp>
        <stp>SUBMINUTE(TYA,45,Regular)</stp>
        <stp>Bar</stp>
        <stp/>
        <stp>Open</stp>
        <stp/>
        <stp>-7</stp>
        <stp>all</stp>
        <stp/>
        <stp/>
        <stp/>
        <stp>T</stp>
        <tr r="AT12" s="1"/>
        <tr r="AT12" s="1"/>
      </tp>
      <tp>
        <v>1208.5</v>
        <stp/>
        <stp>StudyData</stp>
        <stp>SUBMINUTE(GCE,30,Regular)</stp>
        <stp>Bar</stp>
        <stp/>
        <stp>Open</stp>
        <stp/>
        <stp>-8</stp>
        <stp>all</stp>
        <stp/>
        <stp/>
        <stp/>
        <stp>T</stp>
        <tr r="AK13" s="1"/>
        <tr r="AK13" s="1"/>
      </tp>
      <tp>
        <v>1208.4000000000001</v>
        <stp/>
        <stp>StudyData</stp>
        <stp>SUBMINUTE(GCE,30,Regular)</stp>
        <stp>Bar</stp>
        <stp/>
        <stp>Open</stp>
        <stp/>
        <stp>-9</stp>
        <stp>all</stp>
        <stp/>
        <stp/>
        <stp/>
        <stp>T</stp>
        <tr r="AK14" s="1"/>
        <tr r="AK14" s="1"/>
      </tp>
      <tp>
        <v>1208.5</v>
        <stp/>
        <stp>StudyData</stp>
        <stp>SUBMINUTE(GCE,30,Regular)</stp>
        <stp>Bar</stp>
        <stp/>
        <stp>Open</stp>
        <stp/>
        <stp>-4</stp>
        <stp>all</stp>
        <stp/>
        <stp/>
        <stp/>
        <stp>T</stp>
        <tr r="AK9" s="1"/>
        <tr r="AK9" s="1"/>
      </tp>
      <tp>
        <v>1208.3</v>
        <stp/>
        <stp>StudyData</stp>
        <stp>SUBMINUTE(GCE,30,Regular)</stp>
        <stp>Bar</stp>
        <stp/>
        <stp>Open</stp>
        <stp/>
        <stp>-5</stp>
        <stp>all</stp>
        <stp/>
        <stp/>
        <stp/>
        <stp>T</stp>
        <tr r="AK10" s="1"/>
        <tr r="AK10" s="1"/>
      </tp>
      <tp>
        <v>1208.8</v>
        <stp/>
        <stp>StudyData</stp>
        <stp>SUBMINUTE(GCE,30,Regular)</stp>
        <stp>Bar</stp>
        <stp/>
        <stp>Open</stp>
        <stp/>
        <stp>-6</stp>
        <stp>all</stp>
        <stp/>
        <stp/>
        <stp/>
        <stp>T</stp>
        <tr r="AK11" s="1"/>
        <tr r="AK11" s="1"/>
      </tp>
      <tp>
        <v>1208.9000000000001</v>
        <stp/>
        <stp>StudyData</stp>
        <stp>SUBMINUTE(GCE,30,Regular)</stp>
        <stp>Bar</stp>
        <stp/>
        <stp>Open</stp>
        <stp/>
        <stp>-7</stp>
        <stp>all</stp>
        <stp/>
        <stp/>
        <stp/>
        <stp>T</stp>
        <tr r="AK12" s="1"/>
        <tr r="AK12" s="1"/>
      </tp>
      <tp>
        <v>1208.9000000000001</v>
        <stp/>
        <stp>StudyData</stp>
        <stp>SUBMINUTE(GCE,30,Regular)</stp>
        <stp>Bar</stp>
        <stp/>
        <stp>Open</stp>
        <stp/>
        <stp>-1</stp>
        <stp>all</stp>
        <stp/>
        <stp/>
        <stp/>
        <stp>T</stp>
        <tr r="AK6" s="1"/>
        <tr r="AK6" s="1"/>
      </tp>
      <tp>
        <v>1208.8</v>
        <stp/>
        <stp>StudyData</stp>
        <stp>SUBMINUTE(GCE,30,Regular)</stp>
        <stp>Bar</stp>
        <stp/>
        <stp>Open</stp>
        <stp/>
        <stp>-2</stp>
        <stp>all</stp>
        <stp/>
        <stp/>
        <stp/>
        <stp>T</stp>
        <tr r="AK7" s="1"/>
        <tr r="AK7" s="1"/>
      </tp>
      <tp>
        <v>1208.7</v>
        <stp/>
        <stp>StudyData</stp>
        <stp>SUBMINUTE(GCE,30,Regular)</stp>
        <stp>Bar</stp>
        <stp/>
        <stp>Open</stp>
        <stp/>
        <stp>-3</stp>
        <stp>all</stp>
        <stp/>
        <stp/>
        <stp/>
        <stp>T</stp>
        <tr r="AK8" s="1"/>
        <tr r="AK8" s="1"/>
      </tp>
      <tp>
        <v>128.109375</v>
        <stp/>
        <stp>StudyData</stp>
        <stp>SUBMINUTE(TYA,45,Regular)</stp>
        <stp>Bar</stp>
        <stp/>
        <stp>Low</stp>
        <stp/>
        <stp>-1</stp>
        <stp>all</stp>
        <stp/>
        <stp/>
        <stp/>
        <stp>T</stp>
        <tr r="AV6" s="1"/>
        <tr r="AV6" s="1"/>
      </tp>
      <tp>
        <v>128.109375</v>
        <stp/>
        <stp>StudyData</stp>
        <stp>SUBMINUTE(TYA,45,Regular)</stp>
        <stp>Bar</stp>
        <stp/>
        <stp>Low</stp>
        <stp/>
        <stp>-2</stp>
        <stp>all</stp>
        <stp/>
        <stp/>
        <stp/>
        <stp>T</stp>
        <tr r="AV7" s="1"/>
        <tr r="AV7" s="1"/>
      </tp>
      <tp>
        <v>128.109375</v>
        <stp/>
        <stp>StudyData</stp>
        <stp>SUBMINUTE(TYA,45,Regular)</stp>
        <stp>Bar</stp>
        <stp/>
        <stp>Low</stp>
        <stp/>
        <stp>-3</stp>
        <stp>all</stp>
        <stp/>
        <stp/>
        <stp/>
        <stp>T</stp>
        <tr r="AV8" s="1"/>
        <tr r="AV8" s="1"/>
      </tp>
      <tp>
        <v>128.109375</v>
        <stp/>
        <stp>StudyData</stp>
        <stp>SUBMINUTE(TYA,45,Regular)</stp>
        <stp>Bar</stp>
        <stp/>
        <stp>Low</stp>
        <stp/>
        <stp>-4</stp>
        <stp>all</stp>
        <stp/>
        <stp/>
        <stp/>
        <stp>T</stp>
        <tr r="AV9" s="1"/>
        <tr r="AV9" s="1"/>
      </tp>
      <tp>
        <v>128.09375</v>
        <stp/>
        <stp>StudyData</stp>
        <stp>SUBMINUTE(TYA,45,Regular)</stp>
        <stp>Bar</stp>
        <stp/>
        <stp>Low</stp>
        <stp/>
        <stp>-5</stp>
        <stp>all</stp>
        <stp/>
        <stp/>
        <stp/>
        <stp>T</stp>
        <tr r="AV10" s="1"/>
        <tr r="AV10" s="1"/>
      </tp>
      <tp>
        <v>128.109375</v>
        <stp/>
        <stp>StudyData</stp>
        <stp>SUBMINUTE(TYA,45,Regular)</stp>
        <stp>Bar</stp>
        <stp/>
        <stp>Low</stp>
        <stp/>
        <stp>-6</stp>
        <stp>all</stp>
        <stp/>
        <stp/>
        <stp/>
        <stp>T</stp>
        <tr r="AV11" s="1"/>
        <tr r="AV11" s="1"/>
      </tp>
      <tp>
        <v>128.109375</v>
        <stp/>
        <stp>StudyData</stp>
        <stp>SUBMINUTE(TYA,45,Regular)</stp>
        <stp>Bar</stp>
        <stp/>
        <stp>Low</stp>
        <stp/>
        <stp>-7</stp>
        <stp>all</stp>
        <stp/>
        <stp/>
        <stp/>
        <stp>T</stp>
        <tr r="AV12" s="1"/>
        <tr r="AV12" s="1"/>
      </tp>
      <tp>
        <v>128.109375</v>
        <stp/>
        <stp>StudyData</stp>
        <stp>SUBMINUTE(TYA,45,Regular)</stp>
        <stp>Bar</stp>
        <stp/>
        <stp>Low</stp>
        <stp/>
        <stp>-8</stp>
        <stp>all</stp>
        <stp/>
        <stp/>
        <stp/>
        <stp>T</stp>
        <tr r="AV13" s="1"/>
        <tr r="AV13" s="1"/>
      </tp>
      <tp>
        <v>128.109375</v>
        <stp/>
        <stp>StudyData</stp>
        <stp>SUBMINUTE(TYA,45,Regular)</stp>
        <stp>Bar</stp>
        <stp/>
        <stp>Low</stp>
        <stp/>
        <stp>-9</stp>
        <stp>all</stp>
        <stp/>
        <stp/>
        <stp/>
        <stp>T</stp>
        <tr r="AV14" s="1"/>
        <tr r="AV14" s="1"/>
      </tp>
      <tp>
        <v>246</v>
        <stp/>
        <stp>StudyData</stp>
        <stp>(Vol(GCE?1)when  (LocalYear(GCE?1)=2015 AND LocalMonth(GCE?1)=2 AND LocalDay(GCE?1)=24 AND LocalHour(GCE?1)=12 AND LocalMinute(GCE?1)=40))</stp>
        <stp>Bar</stp>
        <stp/>
        <stp>Close</stp>
        <stp>5</stp>
        <stp>0</stp>
        <stp/>
        <stp/>
        <stp/>
        <stp>FALSE</stp>
        <stp>T</stp>
        <tr r="T65" s="6"/>
      </tp>
      <tp>
        <v>106</v>
        <stp/>
        <stp>StudyData</stp>
        <stp>(Vol(GCE?1)when  (LocalYear(GCE?1)=2015 AND LocalMonth(GCE?1)=2 AND LocalDay(GCE?1)=25 AND LocalHour(GCE?1)=13 AND LocalMinute(GCE?1)=40))</stp>
        <stp>Bar</stp>
        <stp/>
        <stp>Close</stp>
        <stp>5</stp>
        <stp>0</stp>
        <stp/>
        <stp/>
        <stp/>
        <stp>FALSE</stp>
        <stp>T</stp>
        <tr r="S77" s="6"/>
      </tp>
      <tp>
        <v>190</v>
        <stp/>
        <stp>StudyData</stp>
        <stp>(Vol(GCE?1)when  (LocalYear(GCE?1)=2015 AND LocalMonth(GCE?1)=2 AND LocalDay(GCE?1)=26 AND LocalHour(GCE?1)=10 AND LocalMinute(GCE?1)=40))</stp>
        <stp>Bar</stp>
        <stp/>
        <stp>Close</stp>
        <stp>5</stp>
        <stp>0</stp>
        <stp/>
        <stp/>
        <stp/>
        <stp>FALSE</stp>
        <stp>T</stp>
        <tr r="L41" s="6"/>
        <tr r="K41" s="6"/>
      </tp>
      <tp>
        <v>49</v>
        <stp/>
        <stp>StudyData</stp>
        <stp>(Vol(GCE?1)when  (LocalYear(GCE?1)=2015 AND LocalMonth(GCE?1)=2 AND LocalDay(GCE?1)=12 AND LocalHour(GCE?1)=14 AND LocalMinute(GCE?1)=40))</stp>
        <stp>Bar</stp>
        <stp/>
        <stp>Close</stp>
        <stp>5</stp>
        <stp>0</stp>
        <stp/>
        <stp/>
        <stp/>
        <stp>FALSE</stp>
        <stp>T</stp>
        <tr r="AB89" s="6"/>
      </tp>
      <tp>
        <v>19</v>
        <stp/>
        <stp>StudyData</stp>
        <stp>(Vol(GCE?1)when  (LocalYear(GCE?1)=2015 AND LocalMonth(GCE?1)=2 AND LocalDay(GCE?1)=16 AND LocalHour(GCE?1)=10 AND LocalMinute(GCE?1)=40))</stp>
        <stp>Bar</stp>
        <stp/>
        <stp>Close</stp>
        <stp>5</stp>
        <stp>0</stp>
        <stp/>
        <stp/>
        <stp/>
        <stp>FALSE</stp>
        <stp>T</stp>
        <tr r="Z41" s="6"/>
      </tp>
      <tp>
        <v>318</v>
        <stp/>
        <stp>StudyData</stp>
        <stp>(Vol(GCE?1)when  (LocalYear(GCE?1)=2015 AND LocalMonth(GCE?1)=2 AND LocalDay(GCE?1)=17 AND LocalHour(GCE?1)=11 AND LocalMinute(GCE?1)=40))</stp>
        <stp>Bar</stp>
        <stp/>
        <stp>Close</stp>
        <stp>5</stp>
        <stp>0</stp>
        <stp/>
        <stp/>
        <stp/>
        <stp>FALSE</stp>
        <stp>T</stp>
        <tr r="Y53" s="6"/>
      </tp>
      <tp>
        <v>304</v>
        <stp/>
        <stp>StudyData</stp>
        <stp>(Vol(GCE?1)when  (LocalYear(GCE?1)=2015 AND LocalMonth(GCE?1)=2 AND LocalDay(GCE?1)=24 AND LocalHour(GCE?1)=12 AND LocalMinute(GCE?1)=45))</stp>
        <stp>Bar</stp>
        <stp/>
        <stp>Close</stp>
        <stp>5</stp>
        <stp>0</stp>
        <stp/>
        <stp/>
        <stp/>
        <stp>FALSE</stp>
        <stp>T</stp>
        <tr r="T66" s="6"/>
      </tp>
      <tp>
        <v>139</v>
        <stp/>
        <stp>StudyData</stp>
        <stp>(Vol(GCE?1)when  (LocalYear(GCE?1)=2015 AND LocalMonth(GCE?1)=2 AND LocalDay(GCE?1)=25 AND LocalHour(GCE?1)=13 AND LocalMinute(GCE?1)=45))</stp>
        <stp>Bar</stp>
        <stp/>
        <stp>Close</stp>
        <stp>5</stp>
        <stp>0</stp>
        <stp/>
        <stp/>
        <stp/>
        <stp>FALSE</stp>
        <stp>T</stp>
        <tr r="S78" s="6"/>
      </tp>
      <tp>
        <v>460</v>
        <stp/>
        <stp>StudyData</stp>
        <stp>(Vol(GCE?1)when  (LocalYear(GCE?1)=2015 AND LocalMonth(GCE?1)=2 AND LocalDay(GCE?1)=26 AND LocalHour(GCE?1)=10 AND LocalMinute(GCE?1)=45))</stp>
        <stp>Bar</stp>
        <stp/>
        <stp>Close</stp>
        <stp>5</stp>
        <stp>0</stp>
        <stp/>
        <stp/>
        <stp/>
        <stp>FALSE</stp>
        <stp>T</stp>
        <tr r="L42" s="6"/>
        <tr r="K42" s="6"/>
      </tp>
      <tp>
        <v>40</v>
        <stp/>
        <stp>StudyData</stp>
        <stp>(Vol(GCE?1)when  (LocalYear(GCE?1)=2015 AND LocalMonth(GCE?1)=2 AND LocalDay(GCE?1)=12 AND LocalHour(GCE?1)=14 AND LocalMinute(GCE?1)=45))</stp>
        <stp>Bar</stp>
        <stp/>
        <stp>Close</stp>
        <stp>5</stp>
        <stp>0</stp>
        <stp/>
        <stp/>
        <stp/>
        <stp>FALSE</stp>
        <stp>T</stp>
        <tr r="AB90" s="6"/>
      </tp>
      <tp>
        <v>52</v>
        <stp/>
        <stp>StudyData</stp>
        <stp>(Vol(GCE?1)when  (LocalYear(GCE?1)=2015 AND LocalMonth(GCE?1)=2 AND LocalDay(GCE?1)=16 AND LocalHour(GCE?1)=10 AND LocalMinute(GCE?1)=45))</stp>
        <stp>Bar</stp>
        <stp/>
        <stp>Close</stp>
        <stp>5</stp>
        <stp>0</stp>
        <stp/>
        <stp/>
        <stp/>
        <stp>FALSE</stp>
        <stp>T</stp>
        <tr r="Z42" s="6"/>
      </tp>
      <tp>
        <v>602</v>
        <stp/>
        <stp>StudyData</stp>
        <stp>(Vol(GCE?1)when  (LocalYear(GCE?1)=2015 AND LocalMonth(GCE?1)=2 AND LocalDay(GCE?1)=17 AND LocalHour(GCE?1)=11 AND LocalMinute(GCE?1)=45))</stp>
        <stp>Bar</stp>
        <stp/>
        <stp>Close</stp>
        <stp>5</stp>
        <stp>0</stp>
        <stp/>
        <stp/>
        <stp/>
        <stp>FALSE</stp>
        <stp>T</stp>
        <tr r="Y54" s="6"/>
      </tp>
      <tp>
        <v>82</v>
        <stp/>
        <stp>StudyData</stp>
        <stp>(Vol(GCE?1)when  (LocalYear(GCE?1)=2015 AND LocalMonth(GCE?1)=2 AND LocalDay(GCE?1)=24 AND LocalHour(GCE?1)=12 AND LocalMinute(GCE?1)=50))</stp>
        <stp>Bar</stp>
        <stp/>
        <stp>Close</stp>
        <stp>5</stp>
        <stp>0</stp>
        <stp/>
        <stp/>
        <stp/>
        <stp>FALSE</stp>
        <stp>T</stp>
        <tr r="T67" s="6"/>
      </tp>
      <tp>
        <v>114</v>
        <stp/>
        <stp>StudyData</stp>
        <stp>(Vol(GCE?1)when  (LocalYear(GCE?1)=2015 AND LocalMonth(GCE?1)=2 AND LocalDay(GCE?1)=25 AND LocalHour(GCE?1)=13 AND LocalMinute(GCE?1)=50))</stp>
        <stp>Bar</stp>
        <stp/>
        <stp>Close</stp>
        <stp>5</stp>
        <stp>0</stp>
        <stp/>
        <stp/>
        <stp/>
        <stp>FALSE</stp>
        <stp>T</stp>
        <tr r="S79" s="6"/>
      </tp>
      <tp>
        <v>448</v>
        <stp/>
        <stp>StudyData</stp>
        <stp>(Vol(GCE?1)when  (LocalYear(GCE?1)=2015 AND LocalMonth(GCE?1)=2 AND LocalDay(GCE?1)=26 AND LocalHour(GCE?1)=10 AND LocalMinute(GCE?1)=50))</stp>
        <stp>Bar</stp>
        <stp/>
        <stp>Close</stp>
        <stp>5</stp>
        <stp>0</stp>
        <stp/>
        <stp/>
        <stp/>
        <stp>FALSE</stp>
        <stp>T</stp>
        <tr r="L43" s="6"/>
        <tr r="K43" s="6"/>
      </tp>
      <tp>
        <v>45</v>
        <stp/>
        <stp>StudyData</stp>
        <stp>(Vol(GCE?1)when  (LocalYear(GCE?1)=2015 AND LocalMonth(GCE?1)=2 AND LocalDay(GCE?1)=12 AND LocalHour(GCE?1)=14 AND LocalMinute(GCE?1)=50))</stp>
        <stp>Bar</stp>
        <stp/>
        <stp>Close</stp>
        <stp>5</stp>
        <stp>0</stp>
        <stp/>
        <stp/>
        <stp/>
        <stp>FALSE</stp>
        <stp>T</stp>
        <tr r="AB91" s="6"/>
      </tp>
      <tp>
        <v>73</v>
        <stp/>
        <stp>StudyData</stp>
        <stp>(Vol(GCE?1)when  (LocalYear(GCE?1)=2015 AND LocalMonth(GCE?1)=2 AND LocalDay(GCE?1)=16 AND LocalHour(GCE?1)=10 AND LocalMinute(GCE?1)=50))</stp>
        <stp>Bar</stp>
        <stp/>
        <stp>Close</stp>
        <stp>5</stp>
        <stp>0</stp>
        <stp/>
        <stp/>
        <stp/>
        <stp>FALSE</stp>
        <stp>T</stp>
        <tr r="Z43" s="6"/>
      </tp>
      <tp>
        <v>247</v>
        <stp/>
        <stp>StudyData</stp>
        <stp>(Vol(GCE?1)when  (LocalYear(GCE?1)=2015 AND LocalMonth(GCE?1)=2 AND LocalDay(GCE?1)=17 AND LocalHour(GCE?1)=11 AND LocalMinute(GCE?1)=50))</stp>
        <stp>Bar</stp>
        <stp/>
        <stp>Close</stp>
        <stp>5</stp>
        <stp>0</stp>
        <stp/>
        <stp/>
        <stp/>
        <stp>FALSE</stp>
        <stp>T</stp>
        <tr r="Y55" s="6"/>
      </tp>
      <tp>
        <v>307</v>
        <stp/>
        <stp>StudyData</stp>
        <stp>(Vol(GCE?1)when  (LocalYear(GCE?1)=2015 AND LocalMonth(GCE?1)=2 AND LocalDay(GCE?1)=24 AND LocalHour(GCE?1)=12 AND LocalMinute(GCE?1)=55))</stp>
        <stp>Bar</stp>
        <stp/>
        <stp>Close</stp>
        <stp>5</stp>
        <stp>0</stp>
        <stp/>
        <stp/>
        <stp/>
        <stp>FALSE</stp>
        <stp>T</stp>
        <tr r="T68" s="6"/>
      </tp>
      <tp>
        <v>68</v>
        <stp/>
        <stp>StudyData</stp>
        <stp>(Vol(GCE?1)when  (LocalYear(GCE?1)=2015 AND LocalMonth(GCE?1)=2 AND LocalDay(GCE?1)=25 AND LocalHour(GCE?1)=13 AND LocalMinute(GCE?1)=55))</stp>
        <stp>Bar</stp>
        <stp/>
        <stp>Close</stp>
        <stp>5</stp>
        <stp>0</stp>
        <stp/>
        <stp/>
        <stp/>
        <stp>FALSE</stp>
        <stp>T</stp>
        <tr r="S80" s="6"/>
      </tp>
      <tp>
        <v>243</v>
        <stp/>
        <stp>StudyData</stp>
        <stp>(Vol(GCE?1)when  (LocalYear(GCE?1)=2015 AND LocalMonth(GCE?1)=2 AND LocalDay(GCE?1)=26 AND LocalHour(GCE?1)=10 AND LocalMinute(GCE?1)=55))</stp>
        <stp>Bar</stp>
        <stp/>
        <stp>Close</stp>
        <stp>5</stp>
        <stp>0</stp>
        <stp/>
        <stp/>
        <stp/>
        <stp>FALSE</stp>
        <stp>T</stp>
        <tr r="L44" s="6"/>
        <tr r="K44" s="6"/>
      </tp>
      <tp>
        <v>163</v>
        <stp/>
        <stp>StudyData</stp>
        <stp>(Vol(GCE?1)when  (LocalYear(GCE?1)=2015 AND LocalMonth(GCE?1)=2 AND LocalDay(GCE?1)=12 AND LocalHour(GCE?1)=14 AND LocalMinute(GCE?1)=55))</stp>
        <stp>Bar</stp>
        <stp/>
        <stp>Close</stp>
        <stp>5</stp>
        <stp>0</stp>
        <stp/>
        <stp/>
        <stp/>
        <stp>FALSE</stp>
        <stp>T</stp>
        <tr r="AB92" s="6"/>
      </tp>
      <tp>
        <v>178</v>
        <stp/>
        <stp>StudyData</stp>
        <stp>(Vol(GCE?1)when  (LocalYear(GCE?1)=2015 AND LocalMonth(GCE?1)=2 AND LocalDay(GCE?1)=16 AND LocalHour(GCE?1)=10 AND LocalMinute(GCE?1)=55))</stp>
        <stp>Bar</stp>
        <stp/>
        <stp>Close</stp>
        <stp>5</stp>
        <stp>0</stp>
        <stp/>
        <stp/>
        <stp/>
        <stp>FALSE</stp>
        <stp>T</stp>
        <tr r="Z44" s="6"/>
      </tp>
      <tp>
        <v>313</v>
        <stp/>
        <stp>StudyData</stp>
        <stp>(Vol(GCE?1)when  (LocalYear(GCE?1)=2015 AND LocalMonth(GCE?1)=2 AND LocalDay(GCE?1)=17 AND LocalHour(GCE?1)=11 AND LocalMinute(GCE?1)=55))</stp>
        <stp>Bar</stp>
        <stp/>
        <stp>Close</stp>
        <stp>5</stp>
        <stp>0</stp>
        <stp/>
        <stp/>
        <stp/>
        <stp>FALSE</stp>
        <stp>T</stp>
        <tr r="Y56" s="6"/>
      </tp>
      <tp>
        <v>106</v>
        <stp/>
        <stp>StudyData</stp>
        <stp>(Vol(GCE?1)when  (LocalYear(GCE?1)=2015 AND LocalMonth(GCE?1)=2 AND LocalDay(GCE?1)=23 AND LocalHour(GCE?1)=15 AND LocalMinute(GCE?1)=00))</stp>
        <stp>Bar</stp>
        <stp/>
        <stp>Close</stp>
        <stp>5</stp>
        <stp>0</stp>
        <stp/>
        <stp/>
        <stp/>
        <stp>FALSE</stp>
        <stp>T</stp>
        <tr r="U93" s="6"/>
      </tp>
      <tp>
        <v>382</v>
        <stp/>
        <stp>StudyData</stp>
        <stp>(Vol(GCE?1)when  (LocalYear(GCE?1)=2015 AND LocalMonth(GCE?1)=2 AND LocalDay(GCE?1)=24 AND LocalHour(GCE?1)=12 AND LocalMinute(GCE?1)=00))</stp>
        <stp>Bar</stp>
        <stp/>
        <stp>Close</stp>
        <stp>5</stp>
        <stp>0</stp>
        <stp/>
        <stp/>
        <stp/>
        <stp>FALSE</stp>
        <stp>T</stp>
        <tr r="T57" s="6"/>
      </tp>
      <tp>
        <v>307</v>
        <stp/>
        <stp>StudyData</stp>
        <stp>(Vol(GCE?1)when  (LocalYear(GCE?1)=2015 AND LocalMonth(GCE?1)=2 AND LocalDay(GCE?1)=25 AND LocalHour(GCE?1)=13 AND LocalMinute(GCE?1)=00))</stp>
        <stp>Bar</stp>
        <stp/>
        <stp>Close</stp>
        <stp>5</stp>
        <stp>0</stp>
        <stp/>
        <stp/>
        <stp/>
        <stp>FALSE</stp>
        <stp>T</stp>
        <tr r="S69" s="6"/>
      </tp>
      <tp>
        <v>1218</v>
        <stp/>
        <stp>StudyData</stp>
        <stp>(Vol(GCE?1)when  (LocalYear(GCE?1)=2015 AND LocalMonth(GCE?1)=2 AND LocalDay(GCE?1)=26 AND LocalHour(GCE?1)=10 AND LocalMinute(GCE?1)=00))</stp>
        <stp>Bar</stp>
        <stp/>
        <stp>Close</stp>
        <stp>5</stp>
        <stp>0</stp>
        <stp/>
        <stp/>
        <stp/>
        <stp>FALSE</stp>
        <stp>T</stp>
        <tr r="L33" s="6"/>
        <tr r="K33" s="6"/>
      </tp>
      <tp>
        <v>224</v>
        <stp/>
        <stp>StudyData</stp>
        <stp>(Vol(GCE?1)when  (LocalYear(GCE?1)=2015 AND LocalMonth(GCE?1)=2 AND LocalDay(GCE?1)=12 AND LocalHour(GCE?1)=14 AND LocalMinute(GCE?1)=00))</stp>
        <stp>Bar</stp>
        <stp/>
        <stp>Close</stp>
        <stp>5</stp>
        <stp>0</stp>
        <stp/>
        <stp/>
        <stp/>
        <stp>FALSE</stp>
        <stp>T</stp>
        <tr r="AB81" s="6"/>
      </tp>
      <tp>
        <v>132</v>
        <stp/>
        <stp>StudyData</stp>
        <stp>(Vol(GCE?1)when  (LocalYear(GCE?1)=2015 AND LocalMonth(GCE?1)=2 AND LocalDay(GCE?1)=13 AND LocalHour(GCE?1)=15 AND LocalMinute(GCE?1)=00))</stp>
        <stp>Bar</stp>
        <stp/>
        <stp>Close</stp>
        <stp>5</stp>
        <stp>0</stp>
        <stp/>
        <stp/>
        <stp/>
        <stp>FALSE</stp>
        <stp>T</stp>
        <tr r="AA93" s="6"/>
      </tp>
      <tp>
        <v>374</v>
        <stp/>
        <stp>StudyData</stp>
        <stp>(Vol(GCE?1)when  (LocalYear(GCE?1)=2015 AND LocalMonth(GCE?1)=2 AND LocalDay(GCE?1)=16 AND LocalHour(GCE?1)=10 AND LocalMinute(GCE?1)=00))</stp>
        <stp>Bar</stp>
        <stp/>
        <stp>Close</stp>
        <stp>5</stp>
        <stp>0</stp>
        <stp/>
        <stp/>
        <stp/>
        <stp>FALSE</stp>
        <stp>T</stp>
        <tr r="Z33" s="6"/>
      </tp>
      <tp>
        <v>663</v>
        <stp/>
        <stp>StudyData</stp>
        <stp>(Vol(GCE?1)when  (LocalYear(GCE?1)=2015 AND LocalMonth(GCE?1)=2 AND LocalDay(GCE?1)=17 AND LocalHour(GCE?1)=11 AND LocalMinute(GCE?1)=00))</stp>
        <stp>Bar</stp>
        <stp/>
        <stp>Close</stp>
        <stp>5</stp>
        <stp>0</stp>
        <stp/>
        <stp/>
        <stp/>
        <stp>FALSE</stp>
        <stp>T</stp>
        <tr r="Y45" s="6"/>
      </tp>
      <tp>
        <v>139</v>
        <stp/>
        <stp>StudyData</stp>
        <stp>(Vol(GCE?1)when  (LocalYear(GCE?1)=2015 AND LocalMonth(GCE?1)=2 AND LocalDay(GCE?1)=23 AND LocalHour(GCE?1)=15 AND LocalMinute(GCE?1)=05))</stp>
        <stp>Bar</stp>
        <stp/>
        <stp>Close</stp>
        <stp>5</stp>
        <stp>0</stp>
        <stp/>
        <stp/>
        <stp/>
        <stp>FALSE</stp>
        <stp>T</stp>
        <tr r="U94" s="6"/>
      </tp>
      <tp>
        <v>292</v>
        <stp/>
        <stp>StudyData</stp>
        <stp>(Vol(GCE?1)when  (LocalYear(GCE?1)=2015 AND LocalMonth(GCE?1)=2 AND LocalDay(GCE?1)=24 AND LocalHour(GCE?1)=12 AND LocalMinute(GCE?1)=05))</stp>
        <stp>Bar</stp>
        <stp/>
        <stp>Close</stp>
        <stp>5</stp>
        <stp>0</stp>
        <stp/>
        <stp/>
        <stp/>
        <stp>FALSE</stp>
        <stp>T</stp>
        <tr r="T58" s="6"/>
      </tp>
      <tp>
        <v>357</v>
        <stp/>
        <stp>StudyData</stp>
        <stp>(Vol(GCE?1)when  (LocalYear(GCE?1)=2015 AND LocalMonth(GCE?1)=2 AND LocalDay(GCE?1)=25 AND LocalHour(GCE?1)=13 AND LocalMinute(GCE?1)=05))</stp>
        <stp>Bar</stp>
        <stp/>
        <stp>Close</stp>
        <stp>5</stp>
        <stp>0</stp>
        <stp/>
        <stp/>
        <stp/>
        <stp>FALSE</stp>
        <stp>T</stp>
        <tr r="S70" s="6"/>
      </tp>
      <tp>
        <v>654</v>
        <stp/>
        <stp>StudyData</stp>
        <stp>(Vol(GCE?1)when  (LocalYear(GCE?1)=2015 AND LocalMonth(GCE?1)=2 AND LocalDay(GCE?1)=26 AND LocalHour(GCE?1)=10 AND LocalMinute(GCE?1)=05))</stp>
        <stp>Bar</stp>
        <stp/>
        <stp>Close</stp>
        <stp>5</stp>
        <stp>0</stp>
        <stp/>
        <stp/>
        <stp/>
        <stp>FALSE</stp>
        <stp>T</stp>
        <tr r="L34" s="6"/>
        <tr r="K34" s="6"/>
      </tp>
      <tp>
        <v>180</v>
        <stp/>
        <stp>StudyData</stp>
        <stp>(Vol(GCE?1)when  (LocalYear(GCE?1)=2015 AND LocalMonth(GCE?1)=2 AND LocalDay(GCE?1)=12 AND LocalHour(GCE?1)=14 AND LocalMinute(GCE?1)=05))</stp>
        <stp>Bar</stp>
        <stp/>
        <stp>Close</stp>
        <stp>5</stp>
        <stp>0</stp>
        <stp/>
        <stp/>
        <stp/>
        <stp>FALSE</stp>
        <stp>T</stp>
        <tr r="AB82" s="6"/>
      </tp>
      <tp>
        <v>82</v>
        <stp/>
        <stp>StudyData</stp>
        <stp>(Vol(GCE?1)when  (LocalYear(GCE?1)=2015 AND LocalMonth(GCE?1)=2 AND LocalDay(GCE?1)=13 AND LocalHour(GCE?1)=15 AND LocalMinute(GCE?1)=05))</stp>
        <stp>Bar</stp>
        <stp/>
        <stp>Close</stp>
        <stp>5</stp>
        <stp>0</stp>
        <stp/>
        <stp/>
        <stp/>
        <stp>FALSE</stp>
        <stp>T</stp>
        <tr r="AA94" s="6"/>
      </tp>
      <tp>
        <v>238</v>
        <stp/>
        <stp>StudyData</stp>
        <stp>(Vol(GCE?1)when  (LocalYear(GCE?1)=2015 AND LocalMonth(GCE?1)=2 AND LocalDay(GCE?1)=16 AND LocalHour(GCE?1)=10 AND LocalMinute(GCE?1)=05))</stp>
        <stp>Bar</stp>
        <stp/>
        <stp>Close</stp>
        <stp>5</stp>
        <stp>0</stp>
        <stp/>
        <stp/>
        <stp/>
        <stp>FALSE</stp>
        <stp>T</stp>
        <tr r="Z34" s="6"/>
      </tp>
      <tp>
        <v>979</v>
        <stp/>
        <stp>StudyData</stp>
        <stp>(Vol(GCE?1)when  (LocalYear(GCE?1)=2015 AND LocalMonth(GCE?1)=2 AND LocalDay(GCE?1)=17 AND LocalHour(GCE?1)=11 AND LocalMinute(GCE?1)=05))</stp>
        <stp>Bar</stp>
        <stp/>
        <stp>Close</stp>
        <stp>5</stp>
        <stp>0</stp>
        <stp/>
        <stp/>
        <stp/>
        <stp>FALSE</stp>
        <stp>T</stp>
        <tr r="Y46" s="6"/>
      </tp>
      <tp>
        <v>56</v>
        <stp/>
        <stp>StudyData</stp>
        <stp>(Vol(GCE?1)when  (LocalYear(GCE?1)=2015 AND LocalMonth(GCE?1)=2 AND LocalDay(GCE?1)=23 AND LocalHour(GCE?1)=15 AND LocalMinute(GCE?1)=10))</stp>
        <stp>Bar</stp>
        <stp/>
        <stp>Close</stp>
        <stp>5</stp>
        <stp>0</stp>
        <stp/>
        <stp/>
        <stp/>
        <stp>FALSE</stp>
        <stp>T</stp>
        <tr r="U95" s="6"/>
      </tp>
      <tp>
        <v>268</v>
        <stp/>
        <stp>StudyData</stp>
        <stp>(Vol(GCE?1)when  (LocalYear(GCE?1)=2015 AND LocalMonth(GCE?1)=2 AND LocalDay(GCE?1)=24 AND LocalHour(GCE?1)=12 AND LocalMinute(GCE?1)=10))</stp>
        <stp>Bar</stp>
        <stp/>
        <stp>Close</stp>
        <stp>5</stp>
        <stp>0</stp>
        <stp/>
        <stp/>
        <stp/>
        <stp>FALSE</stp>
        <stp>T</stp>
        <tr r="T59" s="6"/>
      </tp>
      <tp>
        <v>55</v>
        <stp/>
        <stp>StudyData</stp>
        <stp>(Vol(GCE?1)when  (LocalYear(GCE?1)=2015 AND LocalMonth(GCE?1)=2 AND LocalDay(GCE?1)=25 AND LocalHour(GCE?1)=13 AND LocalMinute(GCE?1)=10))</stp>
        <stp>Bar</stp>
        <stp/>
        <stp>Close</stp>
        <stp>5</stp>
        <stp>0</stp>
        <stp/>
        <stp/>
        <stp/>
        <stp>FALSE</stp>
        <stp>T</stp>
        <tr r="S71" s="6"/>
      </tp>
      <tp>
        <v>620</v>
        <stp/>
        <stp>StudyData</stp>
        <stp>(Vol(GCE?1)when  (LocalYear(GCE?1)=2015 AND LocalMonth(GCE?1)=2 AND LocalDay(GCE?1)=26 AND LocalHour(GCE?1)=10 AND LocalMinute(GCE?1)=10))</stp>
        <stp>Bar</stp>
        <stp/>
        <stp>Close</stp>
        <stp>5</stp>
        <stp>0</stp>
        <stp/>
        <stp/>
        <stp/>
        <stp>FALSE</stp>
        <stp>T</stp>
        <tr r="L35" s="6"/>
        <tr r="K35" s="6"/>
      </tp>
      <tp>
        <v>87</v>
        <stp/>
        <stp>StudyData</stp>
        <stp>(Vol(GCE?1)when  (LocalYear(GCE?1)=2015 AND LocalMonth(GCE?1)=2 AND LocalDay(GCE?1)=12 AND LocalHour(GCE?1)=14 AND LocalMinute(GCE?1)=10))</stp>
        <stp>Bar</stp>
        <stp/>
        <stp>Close</stp>
        <stp>5</stp>
        <stp>0</stp>
        <stp/>
        <stp/>
        <stp/>
        <stp>FALSE</stp>
        <stp>T</stp>
        <tr r="AB83" s="6"/>
      </tp>
      <tp>
        <v>51</v>
        <stp/>
        <stp>StudyData</stp>
        <stp>(Vol(GCE?1)when  (LocalYear(GCE?1)=2015 AND LocalMonth(GCE?1)=2 AND LocalDay(GCE?1)=13 AND LocalHour(GCE?1)=15 AND LocalMinute(GCE?1)=10))</stp>
        <stp>Bar</stp>
        <stp/>
        <stp>Close</stp>
        <stp>5</stp>
        <stp>0</stp>
        <stp/>
        <stp/>
        <stp/>
        <stp>FALSE</stp>
        <stp>T</stp>
        <tr r="AA95" s="6"/>
      </tp>
      <tp>
        <v>110</v>
        <stp/>
        <stp>StudyData</stp>
        <stp>(Vol(GCE?1)when  (LocalYear(GCE?1)=2015 AND LocalMonth(GCE?1)=2 AND LocalDay(GCE?1)=16 AND LocalHour(GCE?1)=10 AND LocalMinute(GCE?1)=10))</stp>
        <stp>Bar</stp>
        <stp/>
        <stp>Close</stp>
        <stp>5</stp>
        <stp>0</stp>
        <stp/>
        <stp/>
        <stp/>
        <stp>FALSE</stp>
        <stp>T</stp>
        <tr r="Z35" s="6"/>
      </tp>
      <tp>
        <v>870</v>
        <stp/>
        <stp>StudyData</stp>
        <stp>(Vol(GCE?1)when  (LocalYear(GCE?1)=2015 AND LocalMonth(GCE?1)=2 AND LocalDay(GCE?1)=17 AND LocalHour(GCE?1)=11 AND LocalMinute(GCE?1)=10))</stp>
        <stp>Bar</stp>
        <stp/>
        <stp>Close</stp>
        <stp>5</stp>
        <stp>0</stp>
        <stp/>
        <stp/>
        <stp/>
        <stp>FALSE</stp>
        <stp>T</stp>
        <tr r="Y47" s="6"/>
      </tp>
      <tp>
        <v>29</v>
        <stp/>
        <stp>StudyData</stp>
        <stp>(Vol(GCE?1)when  (LocalYear(GCE?1)=2015 AND LocalMonth(GCE?1)=2 AND LocalDay(GCE?1)=23 AND LocalHour(GCE?1)=15 AND LocalMinute(GCE?1)=15))</stp>
        <stp>Bar</stp>
        <stp/>
        <stp>Close</stp>
        <stp>5</stp>
        <stp>0</stp>
        <stp/>
        <stp/>
        <stp/>
        <stp>FALSE</stp>
        <stp>T</stp>
        <tr r="U96" s="6"/>
      </tp>
      <tp>
        <v>343</v>
        <stp/>
        <stp>StudyData</stp>
        <stp>(Vol(GCE?1)when  (LocalYear(GCE?1)=2015 AND LocalMonth(GCE?1)=2 AND LocalDay(GCE?1)=24 AND LocalHour(GCE?1)=12 AND LocalMinute(GCE?1)=15))</stp>
        <stp>Bar</stp>
        <stp/>
        <stp>Close</stp>
        <stp>5</stp>
        <stp>0</stp>
        <stp/>
        <stp/>
        <stp/>
        <stp>FALSE</stp>
        <stp>T</stp>
        <tr r="T60" s="6"/>
      </tp>
      <tp>
        <v>103</v>
        <stp/>
        <stp>StudyData</stp>
        <stp>(Vol(GCE?1)when  (LocalYear(GCE?1)=2015 AND LocalMonth(GCE?1)=2 AND LocalDay(GCE?1)=25 AND LocalHour(GCE?1)=13 AND LocalMinute(GCE?1)=15))</stp>
        <stp>Bar</stp>
        <stp/>
        <stp>Close</stp>
        <stp>5</stp>
        <stp>0</stp>
        <stp/>
        <stp/>
        <stp/>
        <stp>FALSE</stp>
        <stp>T</stp>
        <tr r="S72" s="6"/>
      </tp>
      <tp>
        <v>795</v>
        <stp/>
        <stp>StudyData</stp>
        <stp>(Vol(GCE?1)when  (LocalYear(GCE?1)=2015 AND LocalMonth(GCE?1)=2 AND LocalDay(GCE?1)=26 AND LocalHour(GCE?1)=10 AND LocalMinute(GCE?1)=15))</stp>
        <stp>Bar</stp>
        <stp/>
        <stp>Close</stp>
        <stp>5</stp>
        <stp>0</stp>
        <stp/>
        <stp/>
        <stp/>
        <stp>FALSE</stp>
        <stp>T</stp>
        <tr r="L36" s="6"/>
        <tr r="K36" s="6"/>
      </tp>
      <tp>
        <v>40</v>
        <stp/>
        <stp>StudyData</stp>
        <stp>(Vol(GCE?1)when  (LocalYear(GCE?1)=2015 AND LocalMonth(GCE?1)=2 AND LocalDay(GCE?1)=12 AND LocalHour(GCE?1)=14 AND LocalMinute(GCE?1)=15))</stp>
        <stp>Bar</stp>
        <stp/>
        <stp>Close</stp>
        <stp>5</stp>
        <stp>0</stp>
        <stp/>
        <stp/>
        <stp/>
        <stp>FALSE</stp>
        <stp>T</stp>
        <tr r="AB84" s="6"/>
      </tp>
      <tp>
        <v>31</v>
        <stp/>
        <stp>StudyData</stp>
        <stp>(Vol(GCE?1)when  (LocalYear(GCE?1)=2015 AND LocalMonth(GCE?1)=2 AND LocalDay(GCE?1)=13 AND LocalHour(GCE?1)=15 AND LocalMinute(GCE?1)=15))</stp>
        <stp>Bar</stp>
        <stp/>
        <stp>Close</stp>
        <stp>5</stp>
        <stp>0</stp>
        <stp/>
        <stp/>
        <stp/>
        <stp>FALSE</stp>
        <stp>T</stp>
        <tr r="AA96" s="6"/>
      </tp>
      <tp>
        <v>114</v>
        <stp/>
        <stp>StudyData</stp>
        <stp>(Vol(GCE?1)when  (LocalYear(GCE?1)=2015 AND LocalMonth(GCE?1)=2 AND LocalDay(GCE?1)=16 AND LocalHour(GCE?1)=10 AND LocalMinute(GCE?1)=15))</stp>
        <stp>Bar</stp>
        <stp/>
        <stp>Close</stp>
        <stp>5</stp>
        <stp>0</stp>
        <stp/>
        <stp/>
        <stp/>
        <stp>FALSE</stp>
        <stp>T</stp>
        <tr r="Z36" s="6"/>
      </tp>
      <tp>
        <v>850</v>
        <stp/>
        <stp>StudyData</stp>
        <stp>(Vol(GCE?1)when  (LocalYear(GCE?1)=2015 AND LocalMonth(GCE?1)=2 AND LocalDay(GCE?1)=17 AND LocalHour(GCE?1)=11 AND LocalMinute(GCE?1)=15))</stp>
        <stp>Bar</stp>
        <stp/>
        <stp>Close</stp>
        <stp>5</stp>
        <stp>0</stp>
        <stp/>
        <stp/>
        <stp/>
        <stp>FALSE</stp>
        <stp>T</stp>
        <tr r="Y48" s="6"/>
      </tp>
      <tp>
        <v>59</v>
        <stp/>
        <stp>StudyData</stp>
        <stp>(Vol(GCE?1)when  (LocalYear(GCE?1)=2015 AND LocalMonth(GCE?1)=2 AND LocalDay(GCE?1)=23 AND LocalHour(GCE?1)=15 AND LocalMinute(GCE?1)=20))</stp>
        <stp>Bar</stp>
        <stp/>
        <stp>Close</stp>
        <stp>5</stp>
        <stp>0</stp>
        <stp/>
        <stp/>
        <stp/>
        <stp>FALSE</stp>
        <stp>T</stp>
        <tr r="U97" s="6"/>
      </tp>
      <tp>
        <v>372</v>
        <stp/>
        <stp>StudyData</stp>
        <stp>(Vol(GCE?1)when  (LocalYear(GCE?1)=2015 AND LocalMonth(GCE?1)=2 AND LocalDay(GCE?1)=24 AND LocalHour(GCE?1)=12 AND LocalMinute(GCE?1)=20))</stp>
        <stp>Bar</stp>
        <stp/>
        <stp>Close</stp>
        <stp>5</stp>
        <stp>0</stp>
        <stp/>
        <stp/>
        <stp/>
        <stp>FALSE</stp>
        <stp>T</stp>
        <tr r="T61" s="6"/>
      </tp>
      <tp>
        <v>83</v>
        <stp/>
        <stp>StudyData</stp>
        <stp>(Vol(GCE?1)when  (LocalYear(GCE?1)=2015 AND LocalMonth(GCE?1)=2 AND LocalDay(GCE?1)=25 AND LocalHour(GCE?1)=13 AND LocalMinute(GCE?1)=20))</stp>
        <stp>Bar</stp>
        <stp/>
        <stp>Close</stp>
        <stp>5</stp>
        <stp>0</stp>
        <stp/>
        <stp/>
        <stp/>
        <stp>FALSE</stp>
        <stp>T</stp>
        <tr r="S73" s="6"/>
      </tp>
      <tp>
        <v>999</v>
        <stp/>
        <stp>StudyData</stp>
        <stp>(Vol(GCE?1)when  (LocalYear(GCE?1)=2015 AND LocalMonth(GCE?1)=2 AND LocalDay(GCE?1)=26 AND LocalHour(GCE?1)=10 AND LocalMinute(GCE?1)=20))</stp>
        <stp>Bar</stp>
        <stp/>
        <stp>Close</stp>
        <stp>5</stp>
        <stp>0</stp>
        <stp/>
        <stp/>
        <stp/>
        <stp>FALSE</stp>
        <stp>T</stp>
        <tr r="L37" s="6"/>
        <tr r="K37" s="6"/>
      </tp>
      <tp>
        <v>59</v>
        <stp/>
        <stp>StudyData</stp>
        <stp>(Vol(GCE?1)when  (LocalYear(GCE?1)=2015 AND LocalMonth(GCE?1)=2 AND LocalDay(GCE?1)=12 AND LocalHour(GCE?1)=14 AND LocalMinute(GCE?1)=20))</stp>
        <stp>Bar</stp>
        <stp/>
        <stp>Close</stp>
        <stp>5</stp>
        <stp>0</stp>
        <stp/>
        <stp/>
        <stp/>
        <stp>FALSE</stp>
        <stp>T</stp>
        <tr r="AB85" s="6"/>
      </tp>
      <tp>
        <v>18</v>
        <stp/>
        <stp>StudyData</stp>
        <stp>(Vol(GCE?1)when  (LocalYear(GCE?1)=2015 AND LocalMonth(GCE?1)=2 AND LocalDay(GCE?1)=13 AND LocalHour(GCE?1)=15 AND LocalMinute(GCE?1)=20))</stp>
        <stp>Bar</stp>
        <stp/>
        <stp>Close</stp>
        <stp>5</stp>
        <stp>0</stp>
        <stp/>
        <stp/>
        <stp/>
        <stp>FALSE</stp>
        <stp>T</stp>
        <tr r="AA97" s="6"/>
      </tp>
      <tp>
        <v>87</v>
        <stp/>
        <stp>StudyData</stp>
        <stp>(Vol(GCE?1)when  (LocalYear(GCE?1)=2015 AND LocalMonth(GCE?1)=2 AND LocalDay(GCE?1)=16 AND LocalHour(GCE?1)=10 AND LocalMinute(GCE?1)=20))</stp>
        <stp>Bar</stp>
        <stp/>
        <stp>Close</stp>
        <stp>5</stp>
        <stp>0</stp>
        <stp/>
        <stp/>
        <stp/>
        <stp>FALSE</stp>
        <stp>T</stp>
        <tr r="Z37" s="6"/>
      </tp>
      <tp>
        <v>553</v>
        <stp/>
        <stp>StudyData</stp>
        <stp>(Vol(GCE?1)when  (LocalYear(GCE?1)=2015 AND LocalMonth(GCE?1)=2 AND LocalDay(GCE?1)=17 AND LocalHour(GCE?1)=11 AND LocalMinute(GCE?1)=20))</stp>
        <stp>Bar</stp>
        <stp/>
        <stp>Close</stp>
        <stp>5</stp>
        <stp>0</stp>
        <stp/>
        <stp/>
        <stp/>
        <stp>FALSE</stp>
        <stp>T</stp>
        <tr r="Y49" s="6"/>
      </tp>
      <tp>
        <v>49</v>
        <stp/>
        <stp>StudyData</stp>
        <stp>(Vol(GCE?1)when  (LocalYear(GCE?1)=2015 AND LocalMonth(GCE?1)=2 AND LocalDay(GCE?1)=23 AND LocalHour(GCE?1)=15 AND LocalMinute(GCE?1)=25))</stp>
        <stp>Bar</stp>
        <stp/>
        <stp>Close</stp>
        <stp>5</stp>
        <stp>0</stp>
        <stp/>
        <stp/>
        <stp/>
        <stp>FALSE</stp>
        <stp>T</stp>
        <tr r="U98" s="6"/>
      </tp>
      <tp>
        <v>716</v>
        <stp/>
        <stp>StudyData</stp>
        <stp>(Vol(GCE?1)when  (LocalYear(GCE?1)=2015 AND LocalMonth(GCE?1)=2 AND LocalDay(GCE?1)=24 AND LocalHour(GCE?1)=12 AND LocalMinute(GCE?1)=25))</stp>
        <stp>Bar</stp>
        <stp/>
        <stp>Close</stp>
        <stp>5</stp>
        <stp>0</stp>
        <stp/>
        <stp/>
        <stp/>
        <stp>FALSE</stp>
        <stp>T</stp>
        <tr r="T62" s="6"/>
      </tp>
      <tp>
        <v>79</v>
        <stp/>
        <stp>StudyData</stp>
        <stp>(Vol(GCE?1)when  (LocalYear(GCE?1)=2015 AND LocalMonth(GCE?1)=2 AND LocalDay(GCE?1)=25 AND LocalHour(GCE?1)=13 AND LocalMinute(GCE?1)=25))</stp>
        <stp>Bar</stp>
        <stp/>
        <stp>Close</stp>
        <stp>5</stp>
        <stp>0</stp>
        <stp/>
        <stp/>
        <stp/>
        <stp>FALSE</stp>
        <stp>T</stp>
        <tr r="S74" s="6"/>
      </tp>
      <tp>
        <v>1096</v>
        <stp/>
        <stp>StudyData</stp>
        <stp>(Vol(GCE?1)when  (LocalYear(GCE?1)=2015 AND LocalMonth(GCE?1)=2 AND LocalDay(GCE?1)=26 AND LocalHour(GCE?1)=10 AND LocalMinute(GCE?1)=25))</stp>
        <stp>Bar</stp>
        <stp/>
        <stp>Close</stp>
        <stp>5</stp>
        <stp>0</stp>
        <stp/>
        <stp/>
        <stp/>
        <stp>FALSE</stp>
        <stp>T</stp>
        <tr r="L38" s="6"/>
        <tr r="K38" s="6"/>
      </tp>
      <tp>
        <v>49</v>
        <stp/>
        <stp>StudyData</stp>
        <stp>(Vol(GCE?1)when  (LocalYear(GCE?1)=2015 AND LocalMonth(GCE?1)=2 AND LocalDay(GCE?1)=12 AND LocalHour(GCE?1)=14 AND LocalMinute(GCE?1)=25))</stp>
        <stp>Bar</stp>
        <stp/>
        <stp>Close</stp>
        <stp>5</stp>
        <stp>0</stp>
        <stp/>
        <stp/>
        <stp/>
        <stp>FALSE</stp>
        <stp>T</stp>
        <tr r="AB86" s="6"/>
      </tp>
      <tp>
        <v>82</v>
        <stp/>
        <stp>StudyData</stp>
        <stp>(Vol(GCE?1)when  (LocalYear(GCE?1)=2015 AND LocalMonth(GCE?1)=2 AND LocalDay(GCE?1)=13 AND LocalHour(GCE?1)=15 AND LocalMinute(GCE?1)=25))</stp>
        <stp>Bar</stp>
        <stp/>
        <stp>Close</stp>
        <stp>5</stp>
        <stp>0</stp>
        <stp/>
        <stp/>
        <stp/>
        <stp>FALSE</stp>
        <stp>T</stp>
        <tr r="AA98" s="6"/>
      </tp>
      <tp>
        <v>111</v>
        <stp/>
        <stp>StudyData</stp>
        <stp>(Vol(GCE?1)when  (LocalYear(GCE?1)=2015 AND LocalMonth(GCE?1)=2 AND LocalDay(GCE?1)=16 AND LocalHour(GCE?1)=10 AND LocalMinute(GCE?1)=25))</stp>
        <stp>Bar</stp>
        <stp/>
        <stp>Close</stp>
        <stp>5</stp>
        <stp>0</stp>
        <stp/>
        <stp/>
        <stp/>
        <stp>FALSE</stp>
        <stp>T</stp>
        <tr r="Z38" s="6"/>
      </tp>
      <tp>
        <v>507</v>
        <stp/>
        <stp>StudyData</stp>
        <stp>(Vol(GCE?1)when  (LocalYear(GCE?1)=2015 AND LocalMonth(GCE?1)=2 AND LocalDay(GCE?1)=17 AND LocalHour(GCE?1)=11 AND LocalMinute(GCE?1)=25))</stp>
        <stp>Bar</stp>
        <stp/>
        <stp>Close</stp>
        <stp>5</stp>
        <stp>0</stp>
        <stp/>
        <stp/>
        <stp/>
        <stp>FALSE</stp>
        <stp>T</stp>
        <tr r="Y50" s="6"/>
      </tp>
      <tp>
        <v>1332</v>
        <stp/>
        <stp>StudyData</stp>
        <stp>(Vol(GCE?1)when  (LocalYear(GCE?1)=2015 AND LocalMonth(GCE?1)=2 AND LocalDay(GCE?1)=24 AND LocalHour(GCE?1)=12 AND LocalMinute(GCE?1)=30))</stp>
        <stp>Bar</stp>
        <stp/>
        <stp>Close</stp>
        <stp>5</stp>
        <stp>0</stp>
        <stp/>
        <stp/>
        <stp/>
        <stp>FALSE</stp>
        <stp>T</stp>
        <tr r="T63" s="6"/>
      </tp>
      <tp>
        <v>159</v>
        <stp/>
        <stp>StudyData</stp>
        <stp>(Vol(GCE?1)when  (LocalYear(GCE?1)=2015 AND LocalMonth(GCE?1)=2 AND LocalDay(GCE?1)=25 AND LocalHour(GCE?1)=13 AND LocalMinute(GCE?1)=30))</stp>
        <stp>Bar</stp>
        <stp/>
        <stp>Close</stp>
        <stp>5</stp>
        <stp>0</stp>
        <stp/>
        <stp/>
        <stp/>
        <stp>FALSE</stp>
        <stp>T</stp>
        <tr r="S75" s="6"/>
      </tp>
      <tp>
        <v>749</v>
        <stp/>
        <stp>StudyData</stp>
        <stp>(Vol(GCE?1)when  (LocalYear(GCE?1)=2015 AND LocalMonth(GCE?1)=2 AND LocalDay(GCE?1)=26 AND LocalHour(GCE?1)=10 AND LocalMinute(GCE?1)=30))</stp>
        <stp>Bar</stp>
        <stp/>
        <stp>Close</stp>
        <stp>5</stp>
        <stp>0</stp>
        <stp/>
        <stp/>
        <stp/>
        <stp>FALSE</stp>
        <stp>T</stp>
        <tr r="L39" s="6"/>
        <tr r="K39" s="6"/>
      </tp>
      <tp>
        <v>37</v>
        <stp/>
        <stp>StudyData</stp>
        <stp>(Vol(GCE?1)when  (LocalYear(GCE?1)=2015 AND LocalMonth(GCE?1)=2 AND LocalDay(GCE?1)=12 AND LocalHour(GCE?1)=14 AND LocalMinute(GCE?1)=30))</stp>
        <stp>Bar</stp>
        <stp/>
        <stp>Close</stp>
        <stp>5</stp>
        <stp>0</stp>
        <stp/>
        <stp/>
        <stp/>
        <stp>FALSE</stp>
        <stp>T</stp>
        <tr r="AB87" s="6"/>
      </tp>
      <tp>
        <v>75</v>
        <stp/>
        <stp>StudyData</stp>
        <stp>(Vol(GCE?1)when  (LocalYear(GCE?1)=2015 AND LocalMonth(GCE?1)=2 AND LocalDay(GCE?1)=16 AND LocalHour(GCE?1)=10 AND LocalMinute(GCE?1)=30))</stp>
        <stp>Bar</stp>
        <stp/>
        <stp>Close</stp>
        <stp>5</stp>
        <stp>0</stp>
        <stp/>
        <stp/>
        <stp/>
        <stp>FALSE</stp>
        <stp>T</stp>
        <tr r="Z39" s="6"/>
      </tp>
      <tp>
        <v>920</v>
        <stp/>
        <stp>StudyData</stp>
        <stp>(Vol(GCE?1)when  (LocalYear(GCE?1)=2015 AND LocalMonth(GCE?1)=2 AND LocalDay(GCE?1)=17 AND LocalHour(GCE?1)=11 AND LocalMinute(GCE?1)=30))</stp>
        <stp>Bar</stp>
        <stp/>
        <stp>Close</stp>
        <stp>5</stp>
        <stp>0</stp>
        <stp/>
        <stp/>
        <stp/>
        <stp>FALSE</stp>
        <stp>T</stp>
        <tr r="Y51" s="6"/>
      </tp>
      <tp>
        <v>526</v>
        <stp/>
        <stp>StudyData</stp>
        <stp>(Vol(GCE?1)when  (LocalYear(GCE?1)=2015 AND LocalMonth(GCE?1)=2 AND LocalDay(GCE?1)=24 AND LocalHour(GCE?1)=12 AND LocalMinute(GCE?1)=35))</stp>
        <stp>Bar</stp>
        <stp/>
        <stp>Close</stp>
        <stp>5</stp>
        <stp>0</stp>
        <stp/>
        <stp/>
        <stp/>
        <stp>FALSE</stp>
        <stp>T</stp>
        <tr r="T64" s="6"/>
      </tp>
      <tp>
        <v>101</v>
        <stp/>
        <stp>StudyData</stp>
        <stp>(Vol(GCE?1)when  (LocalYear(GCE?1)=2015 AND LocalMonth(GCE?1)=2 AND LocalDay(GCE?1)=25 AND LocalHour(GCE?1)=13 AND LocalMinute(GCE?1)=35))</stp>
        <stp>Bar</stp>
        <stp/>
        <stp>Close</stp>
        <stp>5</stp>
        <stp>0</stp>
        <stp/>
        <stp/>
        <stp/>
        <stp>FALSE</stp>
        <stp>T</stp>
        <tr r="S76" s="6"/>
      </tp>
      <tp>
        <v>475</v>
        <stp/>
        <stp>StudyData</stp>
        <stp>(Vol(GCE?1)when  (LocalYear(GCE?1)=2015 AND LocalMonth(GCE?1)=2 AND LocalDay(GCE?1)=26 AND LocalHour(GCE?1)=10 AND LocalMinute(GCE?1)=35))</stp>
        <stp>Bar</stp>
        <stp/>
        <stp>Close</stp>
        <stp>5</stp>
        <stp>0</stp>
        <stp/>
        <stp/>
        <stp/>
        <stp>FALSE</stp>
        <stp>T</stp>
        <tr r="L40" s="6"/>
        <tr r="K40" s="6"/>
      </tp>
      <tp>
        <v>56</v>
        <stp/>
        <stp>StudyData</stp>
        <stp>(Vol(GCE?1)when  (LocalYear(GCE?1)=2015 AND LocalMonth(GCE?1)=2 AND LocalDay(GCE?1)=12 AND LocalHour(GCE?1)=14 AND LocalMinute(GCE?1)=35))</stp>
        <stp>Bar</stp>
        <stp/>
        <stp>Close</stp>
        <stp>5</stp>
        <stp>0</stp>
        <stp/>
        <stp/>
        <stp/>
        <stp>FALSE</stp>
        <stp>T</stp>
        <tr r="AB88" s="6"/>
      </tp>
      <tp>
        <v>92</v>
        <stp/>
        <stp>StudyData</stp>
        <stp>(Vol(GCE?1)when  (LocalYear(GCE?1)=2015 AND LocalMonth(GCE?1)=2 AND LocalDay(GCE?1)=16 AND LocalHour(GCE?1)=10 AND LocalMinute(GCE?1)=35))</stp>
        <stp>Bar</stp>
        <stp/>
        <stp>Close</stp>
        <stp>5</stp>
        <stp>0</stp>
        <stp/>
        <stp/>
        <stp/>
        <stp>FALSE</stp>
        <stp>T</stp>
        <tr r="Z40" s="6"/>
      </tp>
      <tp>
        <v>339</v>
        <stp/>
        <stp>StudyData</stp>
        <stp>(Vol(GCE?1)when  (LocalYear(GCE?1)=2015 AND LocalMonth(GCE?1)=2 AND LocalDay(GCE?1)=17 AND LocalHour(GCE?1)=11 AND LocalMinute(GCE?1)=35))</stp>
        <stp>Bar</stp>
        <stp/>
        <stp>Close</stp>
        <stp>5</stp>
        <stp>0</stp>
        <stp/>
        <stp/>
        <stp/>
        <stp>FALSE</stp>
        <stp>T</stp>
        <tr r="Y52" s="6"/>
      </tp>
      <tp>
        <v>713</v>
        <stp/>
        <stp>DOMData</stp>
        <stp>TYA</stp>
        <stp>Volume</stp>
        <stp>2</stp>
        <stp>T</stp>
        <tr r="J37" s="1"/>
      </tp>
      <tp>
        <v>5</v>
        <stp/>
        <stp>DOMData</stp>
        <stp>GCE</stp>
        <stp>Volume</stp>
        <stp>2</stp>
        <stp>T</stp>
        <tr r="W11" s="1"/>
      </tp>
      <tp>
        <v>66</v>
        <stp/>
        <stp>StudyData</stp>
        <stp>(Vol(TYA?1)when  (LocalYear(TYA?1)=2015 AND LocalMonth(TYA?1)=2 AND LocalDay(TYA?1)=16 AND LocalHour(TYA?1)=7 AND LocalMinute(TYA?1)=55))</stp>
        <stp>Bar</stp>
        <stp/>
        <stp>Close</stp>
        <stp>5</stp>
        <stp>0</stp>
        <stp/>
        <stp/>
        <stp/>
        <stp>FALSE</stp>
        <stp>T</stp>
        <tr r="Z8" s="8"/>
      </tp>
      <tp>
        <v>6614</v>
        <stp/>
        <stp>StudyData</stp>
        <stp>(Vol(TYA?1)when  (LocalYear(TYA?1)=2015 AND LocalMonth(TYA?1)=2 AND LocalDay(TYA?1)=17 AND LocalHour(TYA?1)=7 AND LocalMinute(TYA?1)=45))</stp>
        <stp>Bar</stp>
        <stp/>
        <stp>Close</stp>
        <stp>5</stp>
        <stp>0</stp>
        <stp/>
        <stp/>
        <stp/>
        <stp>FALSE</stp>
        <stp>T</stp>
        <tr r="Y6" s="8"/>
      </tp>
      <tp>
        <v>144</v>
        <stp/>
        <stp>StudyData</stp>
        <stp>(Vol(TYA?1)when  (LocalYear(TYA?1)=2015 AND LocalMonth(TYA?1)=2 AND LocalDay(TYA?1)=16 AND LocalHour(TYA?1)=7 AND LocalMinute(TYA?1)=50))</stp>
        <stp>Bar</stp>
        <stp/>
        <stp>Close</stp>
        <stp>5</stp>
        <stp>0</stp>
        <stp/>
        <stp/>
        <stp/>
        <stp>FALSE</stp>
        <stp>T</stp>
        <tr r="Z7" s="8"/>
      </tp>
      <tp>
        <v>7816</v>
        <stp/>
        <stp>StudyData</stp>
        <stp>(Vol(TYA?1)when  (LocalYear(TYA?1)=2015 AND LocalMonth(TYA?1)=2 AND LocalDay(TYA?1)=17 AND LocalHour(TYA?1)=7 AND LocalMinute(TYA?1)=40))</stp>
        <stp>Bar</stp>
        <stp/>
        <stp>Close</stp>
        <stp>5</stp>
        <stp>0</stp>
        <stp/>
        <stp/>
        <stp/>
        <stp>FALSE</stp>
        <stp>T</stp>
        <tr r="Y5" s="8"/>
      </tp>
      <tp>
        <v>501</v>
        <stp/>
        <stp>StudyData</stp>
        <stp>(Vol(TYA?1)when  (LocalYear(TYA?1)=2015 AND LocalMonth(TYA?1)=2 AND LocalDay(TYA?1)=16 AND LocalHour(TYA?1)=7 AND LocalMinute(TYA?1)=45))</stp>
        <stp>Bar</stp>
        <stp/>
        <stp>Close</stp>
        <stp>5</stp>
        <stp>0</stp>
        <stp/>
        <stp/>
        <stp/>
        <stp>FALSE</stp>
        <stp>T</stp>
        <tr r="Z6" s="8"/>
      </tp>
      <tp>
        <v>6411</v>
        <stp/>
        <stp>StudyData</stp>
        <stp>(Vol(TYA?1)when  (LocalYear(TYA?1)=2015 AND LocalMonth(TYA?1)=2 AND LocalDay(TYA?1)=17 AND LocalHour(TYA?1)=7 AND LocalMinute(TYA?1)=55))</stp>
        <stp>Bar</stp>
        <stp/>
        <stp>Close</stp>
        <stp>5</stp>
        <stp>0</stp>
        <stp/>
        <stp/>
        <stp/>
        <stp>FALSE</stp>
        <stp>T</stp>
        <tr r="Y8" s="8"/>
      </tp>
      <tp>
        <v>1724</v>
        <stp/>
        <stp>StudyData</stp>
        <stp>(Vol(TYA?2)when  (LocalYear(TYA?2)=2015 AND LocalMonth(TYA?2)=2 AND LocalDay(TYA?2)=23 AND LocalHour(TYA?2)=7 AND LocalMinute(TYA?2)=20))</stp>
        <stp>Bar</stp>
        <stp/>
        <stp>Close</stp>
        <stp>5</stp>
        <stp>0</stp>
        <stp/>
        <stp/>
        <stp/>
        <stp>FALSE</stp>
        <stp>T</stp>
        <tr r="D15" s="8"/>
      </tp>
      <tp>
        <v>466</v>
        <stp/>
        <stp>StudyData</stp>
        <stp>(Vol(TYA?1)when  (LocalYear(TYA?1)=2015 AND LocalMonth(TYA?1)=2 AND LocalDay(TYA?1)=16 AND LocalHour(TYA?1)=7 AND LocalMinute(TYA?1)=40))</stp>
        <stp>Bar</stp>
        <stp/>
        <stp>Close</stp>
        <stp>5</stp>
        <stp>0</stp>
        <stp/>
        <stp/>
        <stp/>
        <stp>FALSE</stp>
        <stp>T</stp>
        <tr r="Z5" s="8"/>
      </tp>
      <tp>
        <v>11167</v>
        <stp/>
        <stp>StudyData</stp>
        <stp>(Vol(TYA?1)when  (LocalYear(TYA?1)=2015 AND LocalMonth(TYA?1)=2 AND LocalDay(TYA?1)=17 AND LocalHour(TYA?1)=7 AND LocalMinute(TYA?1)=50))</stp>
        <stp>Bar</stp>
        <stp/>
        <stp>Close</stp>
        <stp>5</stp>
        <stp>0</stp>
        <stp/>
        <stp/>
        <stp/>
        <stp>FALSE</stp>
        <stp>T</stp>
        <tr r="Y7" s="8"/>
      </tp>
      <tp>
        <v>14456</v>
        <stp/>
        <stp>StudyData</stp>
        <stp>(Vol(TYA?2)when  (LocalYear(TYA?2)=2015 AND LocalMonth(TYA?2)=2 AND LocalDay(TYA?2)=26 AND LocalHour(TYA?2)=7 AND LocalMinute(TYA?2)=45))</stp>
        <stp>Bar</stp>
        <stp/>
        <stp>Close</stp>
        <stp>5</stp>
        <stp>0</stp>
        <stp/>
        <stp/>
        <stp/>
        <stp>FALSE</stp>
        <stp>T</stp>
        <tr r="L6" s="8"/>
        <tr r="K6" s="8"/>
      </tp>
      <tp>
        <v>35352</v>
        <stp/>
        <stp>StudyData</stp>
        <stp>(Vol(TYA?1)when  (LocalYear(TYA?1)=2015 AND LocalMonth(TYA?1)=2 AND LocalDay(TYA?1)=12 AND LocalHour(TYA?1)=7 AND LocalMinute(TYA?1)=35))</stp>
        <stp>Bar</stp>
        <stp/>
        <stp>Close</stp>
        <stp>5</stp>
        <stp>0</stp>
        <stp/>
        <stp/>
        <stp/>
        <stp>FALSE</stp>
        <stp>T</stp>
        <tr r="AB4" s="8"/>
      </tp>
      <tp>
        <v>6374</v>
        <stp/>
        <stp>StudyData</stp>
        <stp>(Vol(TYA?1)when  (LocalYear(TYA?1)=2015 AND LocalMonth(TYA?1)=2 AND LocalDay(TYA?1)=13 AND LocalHour(TYA?1)=7 AND LocalMinute(TYA?1)=25))</stp>
        <stp>Bar</stp>
        <stp/>
        <stp>Close</stp>
        <stp>5</stp>
        <stp>0</stp>
        <stp/>
        <stp/>
        <stp/>
        <stp>FALSE</stp>
        <stp>T</stp>
        <tr r="AA2" s="8"/>
      </tp>
      <tp>
        <v>190</v>
        <stp/>
        <stp>StudyData</stp>
        <stp>(Vol(TYA?2)when  (LocalYear(TYA?2)=2015 AND LocalMonth(TYA?2)=2 AND LocalDay(TYA?2)=20 AND LocalHour(TYA?2)=7 AND LocalMinute(TYA?2)=20))</stp>
        <stp>Bar</stp>
        <stp/>
        <stp>Close</stp>
        <stp>5</stp>
        <stp>0</stp>
        <stp/>
        <stp/>
        <stp/>
        <stp>FALSE</stp>
        <stp>T</stp>
        <tr r="D16" s="8"/>
      </tp>
      <tp>
        <v>23251</v>
        <stp/>
        <stp>StudyData</stp>
        <stp>(Vol(TYA?2)when  (LocalYear(TYA?2)=2015 AND LocalMonth(TYA?2)=2 AND LocalDay(TYA?2)=26 AND LocalHour(TYA?2)=7 AND LocalMinute(TYA?2)=40))</stp>
        <stp>Bar</stp>
        <stp/>
        <stp>Close</stp>
        <stp>5</stp>
        <stp>0</stp>
        <stp/>
        <stp/>
        <stp/>
        <stp>FALSE</stp>
        <stp>T</stp>
        <tr r="L5" s="8"/>
        <tr r="K5" s="8"/>
      </tp>
      <tp>
        <v>84282</v>
        <stp/>
        <stp>StudyData</stp>
        <stp>(Vol(TYA?1)when  (LocalYear(TYA?1)=2015 AND LocalMonth(TYA?1)=2 AND LocalDay(TYA?1)=12 AND LocalHour(TYA?1)=7 AND LocalMinute(TYA?1)=30))</stp>
        <stp>Bar</stp>
        <stp/>
        <stp>Close</stp>
        <stp>5</stp>
        <stp>0</stp>
        <stp/>
        <stp/>
        <stp/>
        <stp>FALSE</stp>
        <stp>T</stp>
        <tr r="AB3" s="8"/>
      </tp>
      <tp>
        <v>6686</v>
        <stp/>
        <stp>StudyData</stp>
        <stp>(Vol(TYA?1)when  (LocalYear(TYA?1)=2015 AND LocalMonth(TYA?1)=2 AND LocalDay(TYA?1)=13 AND LocalHour(TYA?1)=7 AND LocalMinute(TYA?1)=20))</stp>
        <stp>Bar</stp>
        <stp/>
        <stp>Close</stp>
        <stp>5</stp>
        <stp>0</stp>
        <stp/>
        <stp/>
        <stp/>
        <stp>FALSE</stp>
        <stp>T</stp>
        <tr r="AA1" s="8"/>
        <tr r="C21" s="8"/>
      </tp>
      <tp>
        <v>12213</v>
        <stp/>
        <stp>StudyData</stp>
        <stp>(Vol(TYA?2)when  (LocalYear(TYA?2)=2015 AND LocalMonth(TYA?2)=2 AND LocalDay(TYA?2)=26 AND LocalHour(TYA?2)=7 AND LocalMinute(TYA?2)=55))</stp>
        <stp>Bar</stp>
        <stp/>
        <stp>Close</stp>
        <stp>5</stp>
        <stp>0</stp>
        <stp/>
        <stp/>
        <stp/>
        <stp>FALSE</stp>
        <stp>T</stp>
        <tr r="L8" s="8"/>
        <tr r="K8" s="8"/>
      </tp>
      <tp>
        <v>12934</v>
        <stp/>
        <stp>StudyData</stp>
        <stp>(Vol(TYA?1)when  (LocalYear(TYA?1)=2015 AND LocalMonth(TYA?1)=2 AND LocalDay(TYA?1)=12 AND LocalHour(TYA?1)=7 AND LocalMinute(TYA?1)=25))</stp>
        <stp>Bar</stp>
        <stp/>
        <stp>Close</stp>
        <stp>5</stp>
        <stp>0</stp>
        <stp/>
        <stp/>
        <stp/>
        <stp>FALSE</stp>
        <stp>T</stp>
        <tr r="AB2" s="8"/>
      </tp>
      <tp>
        <v>12283</v>
        <stp/>
        <stp>StudyData</stp>
        <stp>(Vol(TYA?1)when  (LocalYear(TYA?1)=2015 AND LocalMonth(TYA?1)=2 AND LocalDay(TYA?1)=13 AND LocalHour(TYA?1)=7 AND LocalMinute(TYA?1)=35))</stp>
        <stp>Bar</stp>
        <stp/>
        <stp>Close</stp>
        <stp>5</stp>
        <stp>0</stp>
        <stp/>
        <stp/>
        <stp/>
        <stp>FALSE</stp>
        <stp>T</stp>
        <tr r="AA4" s="8"/>
      </tp>
      <tp>
        <v>16537</v>
        <stp/>
        <stp>StudyData</stp>
        <stp>(Vol(TYA?2)when  (LocalYear(TYA?2)=2015 AND LocalMonth(TYA?2)=2 AND LocalDay(TYA?2)=26 AND LocalHour(TYA?2)=7 AND LocalMinute(TYA?2)=50))</stp>
        <stp>Bar</stp>
        <stp/>
        <stp>Close</stp>
        <stp>5</stp>
        <stp>0</stp>
        <stp/>
        <stp/>
        <stp/>
        <stp>FALSE</stp>
        <stp>T</stp>
        <tr r="L7" s="8"/>
        <tr r="K7" s="8"/>
      </tp>
      <tp>
        <v>21787</v>
        <stp/>
        <stp>StudyData</stp>
        <stp>(Vol(TYA?1)when  (LocalYear(TYA?1)=2015 AND LocalMonth(TYA?1)=2 AND LocalDay(TYA?1)=12 AND LocalHour(TYA?1)=7 AND LocalMinute(TYA?1)=20))</stp>
        <stp>Bar</stp>
        <stp/>
        <stp>Close</stp>
        <stp>5</stp>
        <stp>0</stp>
        <stp/>
        <stp/>
        <stp/>
        <stp>FALSE</stp>
        <stp>T</stp>
        <tr r="AB1" s="8"/>
      </tp>
      <tp>
        <v>9968</v>
        <stp/>
        <stp>StudyData</stp>
        <stp>(Vol(TYA?1)when  (LocalYear(TYA?1)=2015 AND LocalMonth(TYA?1)=2 AND LocalDay(TYA?1)=13 AND LocalHour(TYA?1)=7 AND LocalMinute(TYA?1)=30))</stp>
        <stp>Bar</stp>
        <stp/>
        <stp>Close</stp>
        <stp>5</stp>
        <stp>0</stp>
        <stp/>
        <stp/>
        <stp/>
        <stp>FALSE</stp>
        <stp>T</stp>
        <tr r="AA3" s="8"/>
      </tp>
      <tp>
        <v>5244</v>
        <stp/>
        <stp>StudyData</stp>
        <stp>(Vol(TYA?2)when  (LocalYear(TYA?2)=2015 AND LocalMonth(TYA?2)=2 AND LocalDay(TYA?2)=26 AND LocalHour(TYA?2)=7 AND LocalMinute(TYA?2)=25))</stp>
        <stp>Bar</stp>
        <stp/>
        <stp>Close</stp>
        <stp>5</stp>
        <stp>0</stp>
        <stp/>
        <stp/>
        <stp/>
        <stp>FALSE</stp>
        <stp>T</stp>
        <tr r="L2" s="8"/>
        <tr r="K2" s="8"/>
      </tp>
      <tp>
        <v>13072</v>
        <stp/>
        <stp>StudyData</stp>
        <stp>(Vol(TYA?1)when  (LocalYear(TYA?1)=2015 AND LocalMonth(TYA?1)=2 AND LocalDay(TYA?1)=12 AND LocalHour(TYA?1)=7 AND LocalMinute(TYA?1)=55))</stp>
        <stp>Bar</stp>
        <stp/>
        <stp>Close</stp>
        <stp>5</stp>
        <stp>0</stp>
        <stp/>
        <stp/>
        <stp/>
        <stp>FALSE</stp>
        <stp>T</stp>
        <tr r="AB8" s="8"/>
      </tp>
      <tp>
        <v>6193</v>
        <stp/>
        <stp>StudyData</stp>
        <stp>(Vol(TYA?1)when  (LocalYear(TYA?1)=2015 AND LocalMonth(TYA?1)=2 AND LocalDay(TYA?1)=13 AND LocalHour(TYA?1)=7 AND LocalMinute(TYA?1)=45))</stp>
        <stp>Bar</stp>
        <stp/>
        <stp>Close</stp>
        <stp>5</stp>
        <stp>0</stp>
        <stp/>
        <stp/>
        <stp/>
        <stp>FALSE</stp>
        <stp>T</stp>
        <tr r="AA6" s="8"/>
      </tp>
      <tp>
        <v>4960</v>
        <stp/>
        <stp>StudyData</stp>
        <stp>(Vol(TYA?2)when  (LocalYear(TYA?2)=2015 AND LocalMonth(TYA?2)=2 AND LocalDay(TYA?2)=26 AND LocalHour(TYA?2)=7 AND LocalMinute(TYA?2)=20))</stp>
        <stp>Bar</stp>
        <stp/>
        <stp>Close</stp>
        <stp>5</stp>
        <stp>0</stp>
        <stp/>
        <stp/>
        <stp/>
        <stp>FALSE</stp>
        <stp>T</stp>
        <tr r="L1" s="8"/>
        <tr r="K1" s="8"/>
        <tr r="D12" s="8"/>
      </tp>
      <tp>
        <v>24398</v>
        <stp/>
        <stp>StudyData</stp>
        <stp>(Vol(TYA?1)when  (LocalYear(TYA?1)=2015 AND LocalMonth(TYA?1)=2 AND LocalDay(TYA?1)=12 AND LocalHour(TYA?1)=7 AND LocalMinute(TYA?1)=50))</stp>
        <stp>Bar</stp>
        <stp/>
        <stp>Close</stp>
        <stp>5</stp>
        <stp>0</stp>
        <stp/>
        <stp/>
        <stp/>
        <stp>FALSE</stp>
        <stp>T</stp>
        <tr r="AB7" s="8"/>
      </tp>
      <tp>
        <v>9847</v>
        <stp/>
        <stp>StudyData</stp>
        <stp>(Vol(TYA?1)when  (LocalYear(TYA?1)=2015 AND LocalMonth(TYA?1)=2 AND LocalDay(TYA?1)=13 AND LocalHour(TYA?1)=7 AND LocalMinute(TYA?1)=40))</stp>
        <stp>Bar</stp>
        <stp/>
        <stp>Close</stp>
        <stp>5</stp>
        <stp>0</stp>
        <stp/>
        <stp/>
        <stp/>
        <stp>FALSE</stp>
        <stp>T</stp>
        <tr r="AA5" s="8"/>
      </tp>
      <tp>
        <v>7690</v>
        <stp/>
        <stp>StudyData</stp>
        <stp>(Vol(TYA?2)when  (LocalYear(TYA?2)=2015 AND LocalMonth(TYA?2)=2 AND LocalDay(TYA?2)=26 AND LocalHour(TYA?2)=7 AND LocalMinute(TYA?2)=35))</stp>
        <stp>Bar</stp>
        <stp/>
        <stp>Close</stp>
        <stp>5</stp>
        <stp>0</stp>
        <stp/>
        <stp/>
        <stp/>
        <stp>FALSE</stp>
        <stp>T</stp>
        <tr r="L4" s="8"/>
        <tr r="K4" s="8"/>
      </tp>
      <tp>
        <v>13785</v>
        <stp/>
        <stp>StudyData</stp>
        <stp>(Vol(TYA?1)when  (LocalYear(TYA?1)=2015 AND LocalMonth(TYA?1)=2 AND LocalDay(TYA?1)=12 AND LocalHour(TYA?1)=7 AND LocalMinute(TYA?1)=45))</stp>
        <stp>Bar</stp>
        <stp/>
        <stp>Close</stp>
        <stp>5</stp>
        <stp>0</stp>
        <stp/>
        <stp/>
        <stp/>
        <stp>FALSE</stp>
        <stp>T</stp>
        <tr r="AB6" s="8"/>
      </tp>
      <tp>
        <v>12354</v>
        <stp/>
        <stp>StudyData</stp>
        <stp>(Vol(TYA?1)when  (LocalYear(TYA?1)=2015 AND LocalMonth(TYA?1)=2 AND LocalDay(TYA?1)=13 AND LocalHour(TYA?1)=7 AND LocalMinute(TYA?1)=55))</stp>
        <stp>Bar</stp>
        <stp/>
        <stp>Close</stp>
        <stp>5</stp>
        <stp>0</stp>
        <stp/>
        <stp/>
        <stp/>
        <stp>FALSE</stp>
        <stp>T</stp>
        <tr r="AA8" s="8"/>
      </tp>
      <tp>
        <v>24925</v>
        <stp/>
        <stp>StudyData</stp>
        <stp>(Vol(TYA?2)when  (LocalYear(TYA?2)=2015 AND LocalMonth(TYA?2)=2 AND LocalDay(TYA?2)=26 AND LocalHour(TYA?2)=7 AND LocalMinute(TYA?2)=30))</stp>
        <stp>Bar</stp>
        <stp/>
        <stp>Close</stp>
        <stp>5</stp>
        <stp>0</stp>
        <stp/>
        <stp/>
        <stp/>
        <stp>FALSE</stp>
        <stp>T</stp>
        <tr r="L3" s="8"/>
        <tr r="K3" s="8"/>
      </tp>
      <tp>
        <v>19299</v>
        <stp/>
        <stp>StudyData</stp>
        <stp>(Vol(TYA?1)when  (LocalYear(TYA?1)=2015 AND LocalMonth(TYA?1)=2 AND LocalDay(TYA?1)=12 AND LocalHour(TYA?1)=7 AND LocalMinute(TYA?1)=40))</stp>
        <stp>Bar</stp>
        <stp/>
        <stp>Close</stp>
        <stp>5</stp>
        <stp>0</stp>
        <stp/>
        <stp/>
        <stp/>
        <stp>FALSE</stp>
        <stp>T</stp>
        <tr r="AB5" s="8"/>
      </tp>
      <tp>
        <v>14818</v>
        <stp/>
        <stp>StudyData</stp>
        <stp>(Vol(TYA?1)when  (LocalYear(TYA?1)=2015 AND LocalMonth(TYA?1)=2 AND LocalDay(TYA?1)=13 AND LocalHour(TYA?1)=7 AND LocalMinute(TYA?1)=50))</stp>
        <stp>Bar</stp>
        <stp/>
        <stp>Close</stp>
        <stp>5</stp>
        <stp>0</stp>
        <stp/>
        <stp/>
        <stp/>
        <stp>FALSE</stp>
        <stp>T</stp>
        <tr r="AA7" s="8"/>
      </tp>
      <tp>
        <v>1155</v>
        <stp/>
        <stp>StudyData</stp>
        <stp>(Vol(TYA?1)when  (LocalYear(TYA?1)=2015 AND LocalMonth(TYA?1)=2 AND LocalDay(TYA?1)=16 AND LocalHour(TYA?1)=7 AND LocalMinute(TYA?1)=35))</stp>
        <stp>Bar</stp>
        <stp/>
        <stp>Close</stp>
        <stp>5</stp>
        <stp>0</stp>
        <stp/>
        <stp/>
        <stp/>
        <stp>FALSE</stp>
        <stp>T</stp>
        <tr r="Z4" s="8"/>
      </tp>
      <tp>
        <v>5212</v>
        <stp/>
        <stp>StudyData</stp>
        <stp>(Vol(TYA?1)when  (LocalYear(TYA?1)=2015 AND LocalMonth(TYA?1)=2 AND LocalDay(TYA?1)=17 AND LocalHour(TYA?1)=7 AND LocalMinute(TYA?1)=25))</stp>
        <stp>Bar</stp>
        <stp/>
        <stp>Close</stp>
        <stp>5</stp>
        <stp>0</stp>
        <stp/>
        <stp/>
        <stp/>
        <stp>FALSE</stp>
        <stp>T</stp>
        <tr r="Y2" s="8"/>
      </tp>
      <tp>
        <v>751</v>
        <stp/>
        <stp>StudyData</stp>
        <stp>(Vol(TYA?2)when  (LocalYear(TYA?2)=2015 AND LocalMonth(TYA?2)=2 AND LocalDay(TYA?2)=24 AND LocalHour(TYA?2)=7 AND LocalMinute(TYA?2)=20))</stp>
        <stp>Bar</stp>
        <stp/>
        <stp>Close</stp>
        <stp>5</stp>
        <stp>0</stp>
        <stp/>
        <stp/>
        <stp/>
        <stp>FALSE</stp>
        <stp>T</stp>
        <tr r="D14" s="8"/>
      </tp>
      <tp>
        <v>959</v>
        <stp/>
        <stp>StudyData</stp>
        <stp>(Vol(TYA?1)when  (LocalYear(TYA?1)=2015 AND LocalMonth(TYA?1)=2 AND LocalDay(TYA?1)=16 AND LocalHour(TYA?1)=7 AND LocalMinute(TYA?1)=30))</stp>
        <stp>Bar</stp>
        <stp/>
        <stp>Close</stp>
        <stp>5</stp>
        <stp>0</stp>
        <stp/>
        <stp/>
        <stp/>
        <stp>FALSE</stp>
        <stp>T</stp>
        <tr r="Z3" s="8"/>
      </tp>
      <tp>
        <v>18766</v>
        <stp/>
        <stp>StudyData</stp>
        <stp>(Vol(TYA?1)when  (LocalYear(TYA?1)=2015 AND LocalMonth(TYA?1)=2 AND LocalDay(TYA?1)=17 AND LocalHour(TYA?1)=7 AND LocalMinute(TYA?1)=20))</stp>
        <stp>Bar</stp>
        <stp/>
        <stp>Close</stp>
        <stp>5</stp>
        <stp>0</stp>
        <stp/>
        <stp/>
        <stp/>
        <stp>FALSE</stp>
        <stp>T</stp>
        <tr r="Y1" s="8"/>
        <tr r="C19" s="8"/>
      </tp>
      <tp>
        <v>375</v>
        <stp/>
        <stp>StudyData</stp>
        <stp>(Vol(TYA?1)when  (LocalYear(TYA?1)=2015 AND LocalMonth(TYA?1)=2 AND LocalDay(TYA?1)=16 AND LocalHour(TYA?1)=7 AND LocalMinute(TYA?1)=25))</stp>
        <stp>Bar</stp>
        <stp/>
        <stp>Close</stp>
        <stp>5</stp>
        <stp>0</stp>
        <stp/>
        <stp/>
        <stp/>
        <stp>FALSE</stp>
        <stp>T</stp>
        <tr r="Z2" s="8"/>
      </tp>
      <tp>
        <v>6222</v>
        <stp/>
        <stp>StudyData</stp>
        <stp>(Vol(TYA?1)when  (LocalYear(TYA?1)=2015 AND LocalMonth(TYA?1)=2 AND LocalDay(TYA?1)=17 AND LocalHour(TYA?1)=7 AND LocalMinute(TYA?1)=35))</stp>
        <stp>Bar</stp>
        <stp/>
        <stp>Close</stp>
        <stp>5</stp>
        <stp>0</stp>
        <stp/>
        <stp/>
        <stp/>
        <stp>FALSE</stp>
        <stp>T</stp>
        <tr r="Y4" s="8"/>
      </tp>
      <tp>
        <v>4818</v>
        <stp/>
        <stp>StudyData</stp>
        <stp>(Vol(TYA?2)when  (LocalYear(TYA?2)=2015 AND LocalMonth(TYA?2)=2 AND LocalDay(TYA?2)=25 AND LocalHour(TYA?2)=7 AND LocalMinute(TYA?2)=20))</stp>
        <stp>Bar</stp>
        <stp/>
        <stp>Close</stp>
        <stp>5</stp>
        <stp>0</stp>
        <stp/>
        <stp/>
        <stp/>
        <stp>FALSE</stp>
        <stp>T</stp>
        <tr r="D13" s="8"/>
      </tp>
      <tp>
        <v>475</v>
        <stp/>
        <stp>StudyData</stp>
        <stp>(Vol(TYA?1)when  (LocalYear(TYA?1)=2015 AND LocalMonth(TYA?1)=2 AND LocalDay(TYA?1)=16 AND LocalHour(TYA?1)=7 AND LocalMinute(TYA?1)=20))</stp>
        <stp>Bar</stp>
        <stp/>
        <stp>Close</stp>
        <stp>5</stp>
        <stp>0</stp>
        <stp/>
        <stp/>
        <stp/>
        <stp>FALSE</stp>
        <stp>T</stp>
        <tr r="Z1" s="8"/>
        <tr r="C20" s="8"/>
      </tp>
      <tp>
        <v>8542</v>
        <stp/>
        <stp>StudyData</stp>
        <stp>(Vol(TYA?1)when  (LocalYear(TYA?1)=2015 AND LocalMonth(TYA?1)=2 AND LocalDay(TYA?1)=17 AND LocalHour(TYA?1)=7 AND LocalMinute(TYA?1)=30))</stp>
        <stp>Bar</stp>
        <stp/>
        <stp>Close</stp>
        <stp>5</stp>
        <stp>0</stp>
        <stp/>
        <stp/>
        <stp/>
        <stp>FALSE</stp>
        <stp>T</stp>
        <tr r="Y3" s="8"/>
      </tp>
      <tp>
        <v>18387</v>
        <stp/>
        <stp>StudyData</stp>
        <stp>(Vol(TYA?1)when  (LocalYear(TYA?1)=2015 AND LocalMonth(TYA?1)=2 AND LocalDay(TYA?1)=18 AND LocalHour(TYA?1)=7 AND LocalMinute(TYA?1)=35))</stp>
        <stp>Bar</stp>
        <stp/>
        <stp>Close</stp>
        <stp>5</stp>
        <stp>0</stp>
        <stp/>
        <stp/>
        <stp/>
        <stp>FALSE</stp>
        <stp>T</stp>
        <tr r="X4" s="8"/>
      </tp>
      <tp>
        <v>9403</v>
        <stp/>
        <stp>StudyData</stp>
        <stp>(Vol(TYA?1)when  (LocalYear(TYA?1)=2015 AND LocalMonth(TYA?1)=2 AND LocalDay(TYA?1)=19 AND LocalHour(TYA?1)=7 AND LocalMinute(TYA?1)=25))</stp>
        <stp>Bar</stp>
        <stp/>
        <stp>Close</stp>
        <stp>5</stp>
        <stp>0</stp>
        <stp/>
        <stp/>
        <stp/>
        <stp>FALSE</stp>
        <stp>T</stp>
        <tr r="W2" s="8"/>
      </tp>
      <tp>
        <v>31189</v>
        <stp/>
        <stp>StudyData</stp>
        <stp>(Vol(TYA?1)when  (LocalYear(TYA?1)=2015 AND LocalMonth(TYA?1)=2 AND LocalDay(TYA?1)=18 AND LocalHour(TYA?1)=7 AND LocalMinute(TYA?1)=30))</stp>
        <stp>Bar</stp>
        <stp/>
        <stp>Close</stp>
        <stp>5</stp>
        <stp>0</stp>
        <stp/>
        <stp/>
        <stp/>
        <stp>FALSE</stp>
        <stp>T</stp>
        <tr r="X3" s="8"/>
      </tp>
      <tp>
        <v>13432</v>
        <stp/>
        <stp>StudyData</stp>
        <stp>(Vol(TYA?1)when  (LocalYear(TYA?1)=2015 AND LocalMonth(TYA?1)=2 AND LocalDay(TYA?1)=19 AND LocalHour(TYA?1)=7 AND LocalMinute(TYA?1)=20))</stp>
        <stp>Bar</stp>
        <stp/>
        <stp>Close</stp>
        <stp>5</stp>
        <stp>0</stp>
        <stp/>
        <stp/>
        <stp/>
        <stp>FALSE</stp>
        <stp>T</stp>
        <tr r="W1" s="8"/>
        <tr r="C17" s="8"/>
      </tp>
      <tp>
        <v>693</v>
        <stp/>
        <stp>StudyData</stp>
        <stp>(Vol(GCE?1)when  (LocalYear(GCE?1)=2015 AND LocalMonth(GCE?1)=2 AND LocalDay(GCE?1)=23 AND LocalHour(GCE?1)=9 AND LocalMinute(GCE?1)=50))</stp>
        <stp>Bar</stp>
        <stp/>
        <stp>Close</stp>
        <stp>5</stp>
        <stp>0</stp>
        <stp/>
        <stp/>
        <stp/>
        <stp>FALSE</stp>
        <stp>T</stp>
        <tr r="U31" s="6"/>
      </tp>
      <tp>
        <v>1915</v>
        <stp/>
        <stp>StudyData</stp>
        <stp>(Vol(GCE?1)when  (LocalYear(GCE?1)=2015 AND LocalMonth(GCE?1)=2 AND LocalDay(GCE?1)=24 AND LocalHour(GCE?1)=9 AND LocalMinute(GCE?1)=20))</stp>
        <stp>Bar</stp>
        <stp/>
        <stp>Close</stp>
        <stp>5</stp>
        <stp>0</stp>
        <stp/>
        <stp/>
        <stp/>
        <stp>FALSE</stp>
        <stp>T</stp>
        <tr r="T25" s="6"/>
      </tp>
      <tp>
        <v>511</v>
        <stp/>
        <stp>StudyData</stp>
        <stp>(Vol(GCE?1)when  (LocalYear(GCE?1)=2015 AND LocalMonth(GCE?1)=2 AND LocalDay(GCE?1)=25 AND LocalHour(GCE?1)=9 AND LocalMinute(GCE?1)=30))</stp>
        <stp>Bar</stp>
        <stp/>
        <stp>Close</stp>
        <stp>5</stp>
        <stp>0</stp>
        <stp/>
        <stp/>
        <stp/>
        <stp>FALSE</stp>
        <stp>T</stp>
        <tr r="S27" s="6"/>
      </tp>
      <tp>
        <v>3514</v>
        <stp/>
        <stp>StudyData</stp>
        <stp>(Vol(GCE?1)when  (LocalYear(GCE?1)=2015 AND LocalMonth(GCE?1)=2 AND LocalDay(GCE?1)=26 AND LocalHour(GCE?1)=9 AND LocalMinute(GCE?1)=00))</stp>
        <stp>Bar</stp>
        <stp/>
        <stp>Close</stp>
        <stp>5</stp>
        <stp>0</stp>
        <stp/>
        <stp/>
        <stp/>
        <stp>FALSE</stp>
        <stp>T</stp>
        <tr r="L21" s="6"/>
        <tr r="K21" s="6"/>
      </tp>
      <tp>
        <v>703</v>
        <stp/>
        <stp>StudyData</stp>
        <stp>(Vol(GCE?1)when  (LocalYear(GCE?1)=2015 AND LocalMonth(GCE?1)=2 AND LocalDay(GCE?1)=23 AND LocalHour(GCE?1)=9 AND LocalMinute(GCE?1)=55))</stp>
        <stp>Bar</stp>
        <stp/>
        <stp>Close</stp>
        <stp>5</stp>
        <stp>0</stp>
        <stp/>
        <stp/>
        <stp/>
        <stp>FALSE</stp>
        <stp>T</stp>
        <tr r="U32" s="6"/>
      </tp>
      <tp>
        <v>1745</v>
        <stp/>
        <stp>StudyData</stp>
        <stp>(Vol(GCE?1)when  (LocalYear(GCE?1)=2015 AND LocalMonth(GCE?1)=2 AND LocalDay(GCE?1)=24 AND LocalHour(GCE?1)=9 AND LocalMinute(GCE?1)=25))</stp>
        <stp>Bar</stp>
        <stp/>
        <stp>Close</stp>
        <stp>5</stp>
        <stp>0</stp>
        <stp/>
        <stp/>
        <stp/>
        <stp>FALSE</stp>
        <stp>T</stp>
        <tr r="T26" s="6"/>
      </tp>
      <tp>
        <v>543</v>
        <stp/>
        <stp>StudyData</stp>
        <stp>(Vol(GCE?1)when  (LocalYear(GCE?1)=2015 AND LocalMonth(GCE?1)=2 AND LocalDay(GCE?1)=25 AND LocalHour(GCE?1)=9 AND LocalMinute(GCE?1)=35))</stp>
        <stp>Bar</stp>
        <stp/>
        <stp>Close</stp>
        <stp>5</stp>
        <stp>0</stp>
        <stp/>
        <stp/>
        <stp/>
        <stp>FALSE</stp>
        <stp>T</stp>
        <tr r="S28" s="6"/>
      </tp>
      <tp>
        <v>1503</v>
        <stp/>
        <stp>StudyData</stp>
        <stp>(Vol(GCE?1)when  (LocalYear(GCE?1)=2015 AND LocalMonth(GCE?1)=2 AND LocalDay(GCE?1)=26 AND LocalHour(GCE?1)=9 AND LocalMinute(GCE?1)=05))</stp>
        <stp>Bar</stp>
        <stp/>
        <stp>Close</stp>
        <stp>5</stp>
        <stp>0</stp>
        <stp/>
        <stp/>
        <stp/>
        <stp>FALSE</stp>
        <stp>T</stp>
        <tr r="L22" s="6"/>
        <tr r="K22" s="6"/>
      </tp>
      <tp>
        <v>12150</v>
        <stp/>
        <stp>StudyData</stp>
        <stp>(Vol(TYA?1)when  (LocalYear(TYA?1)=2015 AND LocalMonth(TYA?1)=2 AND LocalDay(TYA?1)=18 AND LocalHour(TYA?1)=7 AND LocalMinute(TYA?1)=25))</stp>
        <stp>Bar</stp>
        <stp/>
        <stp>Close</stp>
        <stp>5</stp>
        <stp>0</stp>
        <stp/>
        <stp/>
        <stp/>
        <stp>FALSE</stp>
        <stp>T</stp>
        <tr r="X2" s="8"/>
      </tp>
      <tp>
        <v>12725</v>
        <stp/>
        <stp>StudyData</stp>
        <stp>(Vol(TYA?1)when  (LocalYear(TYA?1)=2015 AND LocalMonth(TYA?1)=2 AND LocalDay(TYA?1)=19 AND LocalHour(TYA?1)=7 AND LocalMinute(TYA?1)=35))</stp>
        <stp>Bar</stp>
        <stp/>
        <stp>Close</stp>
        <stp>5</stp>
        <stp>0</stp>
        <stp/>
        <stp/>
        <stp/>
        <stp>FALSE</stp>
        <stp>T</stp>
        <tr r="W4" s="8"/>
      </tp>
      <tp>
        <v>18871</v>
        <stp/>
        <stp>StudyData</stp>
        <stp>(Vol(TYA?1)when  (LocalYear(TYA?1)=2015 AND LocalMonth(TYA?1)=2 AND LocalDay(TYA?1)=18 AND LocalHour(TYA?1)=7 AND LocalMinute(TYA?1)=20))</stp>
        <stp>Bar</stp>
        <stp/>
        <stp>Close</stp>
        <stp>5</stp>
        <stp>0</stp>
        <stp/>
        <stp/>
        <stp/>
        <stp>FALSE</stp>
        <stp>T</stp>
        <tr r="X1" s="8"/>
        <tr r="C18" s="8"/>
      </tp>
      <tp>
        <v>15201</v>
        <stp/>
        <stp>StudyData</stp>
        <stp>(Vol(TYA?1)when  (LocalYear(TYA?1)=2015 AND LocalMonth(TYA?1)=2 AND LocalDay(TYA?1)=19 AND LocalHour(TYA?1)=7 AND LocalMinute(TYA?1)=30))</stp>
        <stp>Bar</stp>
        <stp/>
        <stp>Close</stp>
        <stp>5</stp>
        <stp>0</stp>
        <stp/>
        <stp/>
        <stp/>
        <stp>FALSE</stp>
        <stp>T</stp>
        <tr r="W3" s="8"/>
      </tp>
      <tp>
        <v>1401</v>
        <stp/>
        <stp>StudyData</stp>
        <stp>(Vol(GCE?1)when  (LocalYear(GCE?1)=2015 AND LocalMonth(GCE?1)=2 AND LocalDay(GCE?1)=23 AND LocalHour(GCE?1)=9 AND LocalMinute(GCE?1)=40))</stp>
        <stp>Bar</stp>
        <stp/>
        <stp>Close</stp>
        <stp>5</stp>
        <stp>0</stp>
        <stp/>
        <stp/>
        <stp/>
        <stp>FALSE</stp>
        <stp>T</stp>
        <tr r="U29" s="6"/>
      </tp>
      <tp>
        <v>1388</v>
        <stp/>
        <stp>StudyData</stp>
        <stp>(Vol(GCE?1)when  (LocalYear(GCE?1)=2015 AND LocalMonth(GCE?1)=2 AND LocalDay(GCE?1)=24 AND LocalHour(GCE?1)=9 AND LocalMinute(GCE?1)=30))</stp>
        <stp>Bar</stp>
        <stp/>
        <stp>Close</stp>
        <stp>5</stp>
        <stp>0</stp>
        <stp/>
        <stp/>
        <stp/>
        <stp>FALSE</stp>
        <stp>T</stp>
        <tr r="T27" s="6"/>
      </tp>
      <tp>
        <v>672</v>
        <stp/>
        <stp>StudyData</stp>
        <stp>(Vol(GCE?1)when  (LocalYear(GCE?1)=2015 AND LocalMonth(GCE?1)=2 AND LocalDay(GCE?1)=25 AND LocalHour(GCE?1)=9 AND LocalMinute(GCE?1)=20))</stp>
        <stp>Bar</stp>
        <stp/>
        <stp>Close</stp>
        <stp>5</stp>
        <stp>0</stp>
        <stp/>
        <stp/>
        <stp/>
        <stp>FALSE</stp>
        <stp>T</stp>
        <tr r="S25" s="6"/>
      </tp>
      <tp>
        <v>880</v>
        <stp/>
        <stp>StudyData</stp>
        <stp>(Vol(GCE?1)when  (LocalYear(GCE?1)=2015 AND LocalMonth(GCE?1)=2 AND LocalDay(GCE?1)=26 AND LocalHour(GCE?1)=9 AND LocalMinute(GCE?1)=10))</stp>
        <stp>Bar</stp>
        <stp/>
        <stp>Close</stp>
        <stp>5</stp>
        <stp>0</stp>
        <stp/>
        <stp/>
        <stp/>
        <stp>FALSE</stp>
        <stp>T</stp>
        <tr r="L23" s="6"/>
        <tr r="K23" s="6"/>
      </tp>
      <tp>
        <v>1393</v>
        <stp/>
        <stp>StudyData</stp>
        <stp>(Vol(GCE?1)when  (LocalYear(GCE?1)=2015 AND LocalMonth(GCE?1)=2 AND LocalDay(GCE?1)=23 AND LocalHour(GCE?1)=9 AND LocalMinute(GCE?1)=45))</stp>
        <stp>Bar</stp>
        <stp/>
        <stp>Close</stp>
        <stp>5</stp>
        <stp>0</stp>
        <stp/>
        <stp/>
        <stp/>
        <stp>FALSE</stp>
        <stp>T</stp>
        <tr r="U30" s="6"/>
      </tp>
      <tp>
        <v>1441</v>
        <stp/>
        <stp>StudyData</stp>
        <stp>(Vol(GCE?1)when  (LocalYear(GCE?1)=2015 AND LocalMonth(GCE?1)=2 AND LocalDay(GCE?1)=24 AND LocalHour(GCE?1)=9 AND LocalMinute(GCE?1)=35))</stp>
        <stp>Bar</stp>
        <stp/>
        <stp>Close</stp>
        <stp>5</stp>
        <stp>0</stp>
        <stp/>
        <stp/>
        <stp/>
        <stp>FALSE</stp>
        <stp>T</stp>
        <tr r="T28" s="6"/>
      </tp>
      <tp>
        <v>509</v>
        <stp/>
        <stp>StudyData</stp>
        <stp>(Vol(GCE?1)when  (LocalYear(GCE?1)=2015 AND LocalMonth(GCE?1)=2 AND LocalDay(GCE?1)=25 AND LocalHour(GCE?1)=9 AND LocalMinute(GCE?1)=25))</stp>
        <stp>Bar</stp>
        <stp/>
        <stp>Close</stp>
        <stp>5</stp>
        <stp>0</stp>
        <stp/>
        <stp/>
        <stp/>
        <stp>FALSE</stp>
        <stp>T</stp>
        <tr r="S26" s="6"/>
      </tp>
      <tp>
        <v>1094</v>
        <stp/>
        <stp>StudyData</stp>
        <stp>(Vol(GCE?1)when  (LocalYear(GCE?1)=2015 AND LocalMonth(GCE?1)=2 AND LocalDay(GCE?1)=26 AND LocalHour(GCE?1)=9 AND LocalMinute(GCE?1)=15))</stp>
        <stp>Bar</stp>
        <stp/>
        <stp>Close</stp>
        <stp>5</stp>
        <stp>0</stp>
        <stp/>
        <stp/>
        <stp/>
        <stp>FALSE</stp>
        <stp>T</stp>
        <tr r="L24" s="6"/>
        <tr r="K24" s="6"/>
      </tp>
      <tp>
        <v>866</v>
        <stp/>
        <stp>StudyData</stp>
        <stp>(Vol(GCE?1)when  (LocalYear(GCE?1)=2015 AND LocalMonth(GCE?1)=2 AND LocalDay(GCE?1)=20 AND LocalHour(GCE?1)=9 AND LocalMinute(GCE?1)=40))</stp>
        <stp>Bar</stp>
        <stp/>
        <stp>Close</stp>
        <stp>5</stp>
        <stp>0</stp>
        <stp/>
        <stp/>
        <stp/>
        <stp>FALSE</stp>
        <stp>T</stp>
        <tr r="V29" s="6"/>
      </tp>
      <tp>
        <v>7826</v>
        <stp/>
        <stp>StudyData</stp>
        <stp>(Vol(GCE?1)when  (LocalYear(GCE?1)=2015 AND LocalMonth(GCE?1)=2 AND LocalDay(GCE?1)=24 AND LocalHour(GCE?1)=9 AND LocalMinute(GCE?1)=00))</stp>
        <stp>Bar</stp>
        <stp/>
        <stp>Close</stp>
        <stp>5</stp>
        <stp>0</stp>
        <stp/>
        <stp/>
        <stp/>
        <stp>FALSE</stp>
        <stp>T</stp>
        <tr r="T21" s="6"/>
      </tp>
      <tp>
        <v>734</v>
        <stp/>
        <stp>StudyData</stp>
        <stp>(Vol(GCE?1)when  (LocalYear(GCE?1)=2015 AND LocalMonth(GCE?1)=2 AND LocalDay(GCE?1)=25 AND LocalHour(GCE?1)=9 AND LocalMinute(GCE?1)=10))</stp>
        <stp>Bar</stp>
        <stp/>
        <stp>Close</stp>
        <stp>5</stp>
        <stp>0</stp>
        <stp/>
        <stp/>
        <stp/>
        <stp>FALSE</stp>
        <stp>T</stp>
        <tr r="S23" s="6"/>
      </tp>
      <tp>
        <v>668</v>
        <stp/>
        <stp>StudyData</stp>
        <stp>(Vol(GCE?1)when  (LocalYear(GCE?1)=2015 AND LocalMonth(GCE?1)=2 AND LocalDay(GCE?1)=26 AND LocalHour(GCE?1)=9 AND LocalMinute(GCE?1)=20))</stp>
        <stp>Bar</stp>
        <stp/>
        <stp>Close</stp>
        <stp>5</stp>
        <stp>0</stp>
        <stp/>
        <stp/>
        <stp/>
        <stp>FALSE</stp>
        <stp>T</stp>
        <tr r="L25" s="6"/>
        <tr r="K25" s="6"/>
      </tp>
      <tp>
        <v>1473</v>
        <stp/>
        <stp>StudyData</stp>
        <stp>(Vol(GCE?1)when  (LocalYear(GCE?1)=2015 AND LocalMonth(GCE?1)=2 AND LocalDay(GCE?1)=20 AND LocalHour(GCE?1)=9 AND LocalMinute(GCE?1)=45))</stp>
        <stp>Bar</stp>
        <stp/>
        <stp>Close</stp>
        <stp>5</stp>
        <stp>0</stp>
        <stp/>
        <stp/>
        <stp/>
        <stp>FALSE</stp>
        <stp>T</stp>
        <tr r="V30" s="6"/>
      </tp>
      <tp>
        <v>3591</v>
        <stp/>
        <stp>StudyData</stp>
        <stp>(Vol(GCE?1)when  (LocalYear(GCE?1)=2015 AND LocalMonth(GCE?1)=2 AND LocalDay(GCE?1)=24 AND LocalHour(GCE?1)=9 AND LocalMinute(GCE?1)=05))</stp>
        <stp>Bar</stp>
        <stp/>
        <stp>Close</stp>
        <stp>5</stp>
        <stp>0</stp>
        <stp/>
        <stp/>
        <stp/>
        <stp>FALSE</stp>
        <stp>T</stp>
        <tr r="T22" s="6"/>
      </tp>
      <tp>
        <v>1235</v>
        <stp/>
        <stp>StudyData</stp>
        <stp>(Vol(GCE?1)when  (LocalYear(GCE?1)=2015 AND LocalMonth(GCE?1)=2 AND LocalDay(GCE?1)=25 AND LocalHour(GCE?1)=9 AND LocalMinute(GCE?1)=15))</stp>
        <stp>Bar</stp>
        <stp/>
        <stp>Close</stp>
        <stp>5</stp>
        <stp>0</stp>
        <stp/>
        <stp/>
        <stp/>
        <stp>FALSE</stp>
        <stp>T</stp>
        <tr r="S24" s="6"/>
      </tp>
      <tp>
        <v>742</v>
        <stp/>
        <stp>StudyData</stp>
        <stp>(Vol(GCE?1)when  (LocalYear(GCE?1)=2015 AND LocalMonth(GCE?1)=2 AND LocalDay(GCE?1)=26 AND LocalHour(GCE?1)=9 AND LocalMinute(GCE?1)=25))</stp>
        <stp>Bar</stp>
        <stp/>
        <stp>Close</stp>
        <stp>5</stp>
        <stp>0</stp>
        <stp/>
        <stp/>
        <stp/>
        <stp>FALSE</stp>
        <stp>T</stp>
        <tr r="L26" s="6"/>
        <tr r="K26" s="6"/>
      </tp>
      <tp>
        <v>625</v>
        <stp/>
        <stp>StudyData</stp>
        <stp>(Vol(GCE?1)when  (LocalYear(GCE?1)=2015 AND LocalMonth(GCE?1)=2 AND LocalDay(GCE?1)=20 AND LocalHour(GCE?1)=9 AND LocalMinute(GCE?1)=50))</stp>
        <stp>Bar</stp>
        <stp/>
        <stp>Close</stp>
        <stp>5</stp>
        <stp>0</stp>
        <stp/>
        <stp/>
        <stp/>
        <stp>FALSE</stp>
        <stp>T</stp>
        <tr r="V31" s="6"/>
      </tp>
      <tp>
        <v>4665</v>
        <stp/>
        <stp>StudyData</stp>
        <stp>(Vol(GCE?1)when  (LocalYear(GCE?1)=2015 AND LocalMonth(GCE?1)=2 AND LocalDay(GCE?1)=24 AND LocalHour(GCE?1)=9 AND LocalMinute(GCE?1)=10))</stp>
        <stp>Bar</stp>
        <stp/>
        <stp>Close</stp>
        <stp>5</stp>
        <stp>0</stp>
        <stp/>
        <stp/>
        <stp/>
        <stp>FALSE</stp>
        <stp>T</stp>
        <tr r="T23" s="6"/>
      </tp>
      <tp>
        <v>1401</v>
        <stp/>
        <stp>StudyData</stp>
        <stp>(Vol(GCE?1)when  (LocalYear(GCE?1)=2015 AND LocalMonth(GCE?1)=2 AND LocalDay(GCE?1)=25 AND LocalHour(GCE?1)=9 AND LocalMinute(GCE?1)=00))</stp>
        <stp>Bar</stp>
        <stp/>
        <stp>Close</stp>
        <stp>5</stp>
        <stp>0</stp>
        <stp/>
        <stp/>
        <stp/>
        <stp>FALSE</stp>
        <stp>T</stp>
        <tr r="S21" s="6"/>
      </tp>
      <tp>
        <v>774</v>
        <stp/>
        <stp>StudyData</stp>
        <stp>(Vol(GCE?1)when  (LocalYear(GCE?1)=2015 AND LocalMonth(GCE?1)=2 AND LocalDay(GCE?1)=26 AND LocalHour(GCE?1)=9 AND LocalMinute(GCE?1)=30))</stp>
        <stp>Bar</stp>
        <stp/>
        <stp>Close</stp>
        <stp>5</stp>
        <stp>0</stp>
        <stp/>
        <stp/>
        <stp/>
        <stp>FALSE</stp>
        <stp>T</stp>
        <tr r="L27" s="6"/>
        <tr r="K27" s="6"/>
      </tp>
      <tp>
        <v>890</v>
        <stp/>
        <stp>StudyData</stp>
        <stp>(Vol(GCE?1)when  (LocalYear(GCE?1)=2015 AND LocalMonth(GCE?1)=2 AND LocalDay(GCE?1)=20 AND LocalHour(GCE?1)=9 AND LocalMinute(GCE?1)=55))</stp>
        <stp>Bar</stp>
        <stp/>
        <stp>Close</stp>
        <stp>5</stp>
        <stp>0</stp>
        <stp/>
        <stp/>
        <stp/>
        <stp>FALSE</stp>
        <stp>T</stp>
        <tr r="V32" s="6"/>
      </tp>
      <tp>
        <v>6041</v>
        <stp/>
        <stp>StudyData</stp>
        <stp>(Vol(GCE?1)when  (LocalYear(GCE?1)=2015 AND LocalMonth(GCE?1)=2 AND LocalDay(GCE?1)=24 AND LocalHour(GCE?1)=9 AND LocalMinute(GCE?1)=15))</stp>
        <stp>Bar</stp>
        <stp/>
        <stp>Close</stp>
        <stp>5</stp>
        <stp>0</stp>
        <stp/>
        <stp/>
        <stp/>
        <stp>FALSE</stp>
        <stp>T</stp>
        <tr r="T24" s="6"/>
      </tp>
      <tp>
        <v>648</v>
        <stp/>
        <stp>StudyData</stp>
        <stp>(Vol(GCE?1)when  (LocalYear(GCE?1)=2015 AND LocalMonth(GCE?1)=2 AND LocalDay(GCE?1)=25 AND LocalHour(GCE?1)=9 AND LocalMinute(GCE?1)=05))</stp>
        <stp>Bar</stp>
        <stp/>
        <stp>Close</stp>
        <stp>5</stp>
        <stp>0</stp>
        <stp/>
        <stp/>
        <stp/>
        <stp>FALSE</stp>
        <stp>T</stp>
        <tr r="S22" s="6"/>
      </tp>
      <tp>
        <v>477</v>
        <stp/>
        <stp>StudyData</stp>
        <stp>(Vol(GCE?1)when  (LocalYear(GCE?1)=2015 AND LocalMonth(GCE?1)=2 AND LocalDay(GCE?1)=26 AND LocalHour(GCE?1)=9 AND LocalMinute(GCE?1)=35))</stp>
        <stp>Bar</stp>
        <stp/>
        <stp>Close</stp>
        <stp>5</stp>
        <stp>0</stp>
        <stp/>
        <stp/>
        <stp/>
        <stp>FALSE</stp>
        <stp>T</stp>
        <tr r="L28" s="6"/>
        <tr r="K28" s="6"/>
      </tp>
      <tp>
        <v>1192</v>
        <stp/>
        <stp>StudyData</stp>
        <stp>(Vol(GCE?1)when  (LocalYear(GCE?1)=2015 AND LocalMonth(GCE?1)=2 AND LocalDay(GCE?1)=20 AND LocalHour(GCE?1)=9 AND LocalMinute(GCE?1)=20))</stp>
        <stp>Bar</stp>
        <stp/>
        <stp>Close</stp>
        <stp>5</stp>
        <stp>0</stp>
        <stp/>
        <stp/>
        <stp/>
        <stp>FALSE</stp>
        <stp>T</stp>
        <tr r="V25" s="6"/>
      </tp>
      <tp>
        <v>1258</v>
        <stp/>
        <stp>StudyData</stp>
        <stp>(Vol(GCE?1)when  (LocalYear(GCE?1)=2015 AND LocalMonth(GCE?1)=2 AND LocalDay(GCE?1)=23 AND LocalHour(GCE?1)=9 AND LocalMinute(GCE?1)=10))</stp>
        <stp>Bar</stp>
        <stp/>
        <stp>Close</stp>
        <stp>5</stp>
        <stp>0</stp>
        <stp/>
        <stp/>
        <stp/>
        <stp>FALSE</stp>
        <stp>T</stp>
        <tr r="U23" s="6"/>
      </tp>
      <tp>
        <v>617</v>
        <stp/>
        <stp>StudyData</stp>
        <stp>(Vol(GCE?1)when  (LocalYear(GCE?1)=2015 AND LocalMonth(GCE?1)=2 AND LocalDay(GCE?1)=26 AND LocalHour(GCE?1)=9 AND LocalMinute(GCE?1)=40))</stp>
        <stp>Bar</stp>
        <stp/>
        <stp>Close</stp>
        <stp>5</stp>
        <stp>0</stp>
        <stp/>
        <stp/>
        <stp/>
        <stp>FALSE</stp>
        <stp>T</stp>
        <tr r="L29" s="6"/>
        <tr r="K29" s="6"/>
      </tp>
      <tp>
        <v>616</v>
        <stp/>
        <stp>StudyData</stp>
        <stp>(Vol(GCE?1)when  (LocalYear(GCE?1)=2015 AND LocalMonth(GCE?1)=2 AND LocalDay(GCE?1)=20 AND LocalHour(GCE?1)=9 AND LocalMinute(GCE?1)=25))</stp>
        <stp>Bar</stp>
        <stp/>
        <stp>Close</stp>
        <stp>5</stp>
        <stp>0</stp>
        <stp/>
        <stp/>
        <stp/>
        <stp>FALSE</stp>
        <stp>T</stp>
        <tr r="V26" s="6"/>
      </tp>
      <tp>
        <v>794</v>
        <stp/>
        <stp>StudyData</stp>
        <stp>(Vol(GCE?1)when  (LocalYear(GCE?1)=2015 AND LocalMonth(GCE?1)=2 AND LocalDay(GCE?1)=23 AND LocalHour(GCE?1)=9 AND LocalMinute(GCE?1)=15))</stp>
        <stp>Bar</stp>
        <stp/>
        <stp>Close</stp>
        <stp>5</stp>
        <stp>0</stp>
        <stp/>
        <stp/>
        <stp/>
        <stp>FALSE</stp>
        <stp>T</stp>
        <tr r="U24" s="6"/>
      </tp>
      <tp>
        <v>384</v>
        <stp/>
        <stp>StudyData</stp>
        <stp>(Vol(GCE?1)when  (LocalYear(GCE?1)=2015 AND LocalMonth(GCE?1)=2 AND LocalDay(GCE?1)=26 AND LocalHour(GCE?1)=9 AND LocalMinute(GCE?1)=45))</stp>
        <stp>Bar</stp>
        <stp/>
        <stp>Close</stp>
        <stp>5</stp>
        <stp>0</stp>
        <stp/>
        <stp/>
        <stp/>
        <stp>FALSE</stp>
        <stp>T</stp>
        <tr r="L30" s="6"/>
        <tr r="K30" s="6"/>
      </tp>
      <tp>
        <v>809</v>
        <stp/>
        <stp>StudyData</stp>
        <stp>(Vol(GCE?1)when  (LocalYear(GCE?1)=2015 AND LocalMonth(GCE?1)=2 AND LocalDay(GCE?1)=20 AND LocalHour(GCE?1)=9 AND LocalMinute(GCE?1)=30))</stp>
        <stp>Bar</stp>
        <stp/>
        <stp>Close</stp>
        <stp>5</stp>
        <stp>0</stp>
        <stp/>
        <stp/>
        <stp/>
        <stp>FALSE</stp>
        <stp>T</stp>
        <tr r="V27" s="6"/>
      </tp>
      <tp>
        <v>2804</v>
        <stp/>
        <stp>StudyData</stp>
        <stp>(Vol(GCE?1)when  (LocalYear(GCE?1)=2015 AND LocalMonth(GCE?1)=2 AND LocalDay(GCE?1)=23 AND LocalHour(GCE?1)=9 AND LocalMinute(GCE?1)=00))</stp>
        <stp>Bar</stp>
        <stp/>
        <stp>Close</stp>
        <stp>5</stp>
        <stp>0</stp>
        <stp/>
        <stp/>
        <stp/>
        <stp>FALSE</stp>
        <stp>T</stp>
        <tr r="U21" s="6"/>
      </tp>
      <tp>
        <v>416</v>
        <stp/>
        <stp>StudyData</stp>
        <stp>(Vol(GCE?1)when  (LocalYear(GCE?1)=2015 AND LocalMonth(GCE?1)=2 AND LocalDay(GCE?1)=26 AND LocalHour(GCE?1)=9 AND LocalMinute(GCE?1)=50))</stp>
        <stp>Bar</stp>
        <stp/>
        <stp>Close</stp>
        <stp>5</stp>
        <stp>0</stp>
        <stp/>
        <stp/>
        <stp/>
        <stp>FALSE</stp>
        <stp>T</stp>
        <tr r="L31" s="6"/>
        <tr r="K31" s="6"/>
      </tp>
      <tp>
        <v>1283</v>
        <stp/>
        <stp>StudyData</stp>
        <stp>(Vol(GCE?1)when  (LocalYear(GCE?1)=2015 AND LocalMonth(GCE?1)=2 AND LocalDay(GCE?1)=20 AND LocalHour(GCE?1)=9 AND LocalMinute(GCE?1)=35))</stp>
        <stp>Bar</stp>
        <stp/>
        <stp>Close</stp>
        <stp>5</stp>
        <stp>0</stp>
        <stp/>
        <stp/>
        <stp/>
        <stp>FALSE</stp>
        <stp>T</stp>
        <tr r="V28" s="6"/>
      </tp>
      <tp>
        <v>1762</v>
        <stp/>
        <stp>StudyData</stp>
        <stp>(Vol(GCE?1)when  (LocalYear(GCE?1)=2015 AND LocalMonth(GCE?1)=2 AND LocalDay(GCE?1)=23 AND LocalHour(GCE?1)=9 AND LocalMinute(GCE?1)=05))</stp>
        <stp>Bar</stp>
        <stp/>
        <stp>Close</stp>
        <stp>5</stp>
        <stp>0</stp>
        <stp/>
        <stp/>
        <stp/>
        <stp>FALSE</stp>
        <stp>T</stp>
        <tr r="U22" s="6"/>
      </tp>
      <tp>
        <v>587</v>
        <stp/>
        <stp>StudyData</stp>
        <stp>(Vol(GCE?1)when  (LocalYear(GCE?1)=2015 AND LocalMonth(GCE?1)=2 AND LocalDay(GCE?1)=26 AND LocalHour(GCE?1)=9 AND LocalMinute(GCE?1)=55))</stp>
        <stp>Bar</stp>
        <stp/>
        <stp>Close</stp>
        <stp>5</stp>
        <stp>0</stp>
        <stp/>
        <stp/>
        <stp/>
        <stp>FALSE</stp>
        <stp>T</stp>
        <tr r="L32" s="6"/>
        <tr r="K32" s="6"/>
      </tp>
      <tp>
        <v>6404</v>
        <stp/>
        <stp>StudyData</stp>
        <stp>(Vol(TYA?1)when  (LocalYear(TYA?1)=2015 AND LocalMonth(TYA?1)=2 AND LocalDay(TYA?1)=18 AND LocalHour(TYA?1)=7 AND LocalMinute(TYA?1)=55))</stp>
        <stp>Bar</stp>
        <stp/>
        <stp>Close</stp>
        <stp>5</stp>
        <stp>0</stp>
        <stp/>
        <stp/>
        <stp/>
        <stp>FALSE</stp>
        <stp>T</stp>
        <tr r="X8" s="8"/>
      </tp>
      <tp>
        <v>6101</v>
        <stp/>
        <stp>StudyData</stp>
        <stp>(Vol(TYA?1)when  (LocalYear(TYA?1)=2015 AND LocalMonth(TYA?1)=2 AND LocalDay(TYA?1)=19 AND LocalHour(TYA?1)=7 AND LocalMinute(TYA?1)=45))</stp>
        <stp>Bar</stp>
        <stp/>
        <stp>Close</stp>
        <stp>5</stp>
        <stp>0</stp>
        <stp/>
        <stp/>
        <stp/>
        <stp>FALSE</stp>
        <stp>T</stp>
        <tr r="W6" s="8"/>
      </tp>
      <tp>
        <v>8022</v>
        <stp/>
        <stp>StudyData</stp>
        <stp>(Vol(TYA?1)when  (LocalYear(TYA?1)=2015 AND LocalMonth(TYA?1)=2 AND LocalDay(TYA?1)=18 AND LocalHour(TYA?1)=7 AND LocalMinute(TYA?1)=50))</stp>
        <stp>Bar</stp>
        <stp/>
        <stp>Close</stp>
        <stp>5</stp>
        <stp>0</stp>
        <stp/>
        <stp/>
        <stp/>
        <stp>FALSE</stp>
        <stp>T</stp>
        <tr r="X7" s="8"/>
      </tp>
      <tp>
        <v>4987</v>
        <stp/>
        <stp>StudyData</stp>
        <stp>(Vol(TYA?1)when  (LocalYear(TYA?1)=2015 AND LocalMonth(TYA?1)=2 AND LocalDay(TYA?1)=19 AND LocalHour(TYA?1)=7 AND LocalMinute(TYA?1)=40))</stp>
        <stp>Bar</stp>
        <stp/>
        <stp>Close</stp>
        <stp>5</stp>
        <stp>0</stp>
        <stp/>
        <stp/>
        <stp/>
        <stp>FALSE</stp>
        <stp>T</stp>
        <tr r="W5" s="8"/>
      </tp>
      <tp>
        <v>1588</v>
        <stp/>
        <stp>StudyData</stp>
        <stp>(Vol(GCE?1)when  (LocalYear(GCE?1)=2015 AND LocalMonth(GCE?1)=2 AND LocalDay(GCE?1)=20 AND LocalHour(GCE?1)=9 AND LocalMinute(GCE?1)=00))</stp>
        <stp>Bar</stp>
        <stp/>
        <stp>Close</stp>
        <stp>5</stp>
        <stp>0</stp>
        <stp/>
        <stp/>
        <stp/>
        <stp>FALSE</stp>
        <stp>T</stp>
        <tr r="V21" s="6"/>
      </tp>
      <tp>
        <v>1854</v>
        <stp/>
        <stp>StudyData</stp>
        <stp>(Vol(GCE?1)when  (LocalYear(GCE?1)=2015 AND LocalMonth(GCE?1)=2 AND LocalDay(GCE?1)=23 AND LocalHour(GCE?1)=9 AND LocalMinute(GCE?1)=30))</stp>
        <stp>Bar</stp>
        <stp/>
        <stp>Close</stp>
        <stp>5</stp>
        <stp>0</stp>
        <stp/>
        <stp/>
        <stp/>
        <stp>FALSE</stp>
        <stp>T</stp>
        <tr r="U27" s="6"/>
      </tp>
      <tp>
        <v>1240</v>
        <stp/>
        <stp>StudyData</stp>
        <stp>(Vol(GCE?1)when  (LocalYear(GCE?1)=2015 AND LocalMonth(GCE?1)=2 AND LocalDay(GCE?1)=24 AND LocalHour(GCE?1)=9 AND LocalMinute(GCE?1)=40))</stp>
        <stp>Bar</stp>
        <stp/>
        <stp>Close</stp>
        <stp>5</stp>
        <stp>0</stp>
        <stp/>
        <stp/>
        <stp/>
        <stp>FALSE</stp>
        <stp>T</stp>
        <tr r="T29" s="6"/>
      </tp>
      <tp>
        <v>993</v>
        <stp/>
        <stp>StudyData</stp>
        <stp>(Vol(GCE?1)when  (LocalYear(GCE?1)=2015 AND LocalMonth(GCE?1)=2 AND LocalDay(GCE?1)=25 AND LocalHour(GCE?1)=9 AND LocalMinute(GCE?1)=50))</stp>
        <stp>Bar</stp>
        <stp/>
        <stp>Close</stp>
        <stp>5</stp>
        <stp>0</stp>
        <stp/>
        <stp/>
        <stp/>
        <stp>FALSE</stp>
        <stp>T</stp>
        <tr r="S31" s="6"/>
      </tp>
      <tp>
        <v>2269</v>
        <stp/>
        <stp>StudyData</stp>
        <stp>(Vol(GCE?1)when  (LocalYear(GCE?1)=2015 AND LocalMonth(GCE?1)=2 AND LocalDay(GCE?1)=20 AND LocalHour(GCE?1)=9 AND LocalMinute(GCE?1)=05))</stp>
        <stp>Bar</stp>
        <stp/>
        <stp>Close</stp>
        <stp>5</stp>
        <stp>0</stp>
        <stp/>
        <stp/>
        <stp/>
        <stp>FALSE</stp>
        <stp>T</stp>
        <tr r="V22" s="6"/>
      </tp>
      <tp>
        <v>1193</v>
        <stp/>
        <stp>StudyData</stp>
        <stp>(Vol(GCE?1)when  (LocalYear(GCE?1)=2015 AND LocalMonth(GCE?1)=2 AND LocalDay(GCE?1)=23 AND LocalHour(GCE?1)=9 AND LocalMinute(GCE?1)=35))</stp>
        <stp>Bar</stp>
        <stp/>
        <stp>Close</stp>
        <stp>5</stp>
        <stp>0</stp>
        <stp/>
        <stp/>
        <stp/>
        <stp>FALSE</stp>
        <stp>T</stp>
        <tr r="U28" s="6"/>
      </tp>
      <tp>
        <v>2519</v>
        <stp/>
        <stp>StudyData</stp>
        <stp>(Vol(GCE?1)when  (LocalYear(GCE?1)=2015 AND LocalMonth(GCE?1)=2 AND LocalDay(GCE?1)=24 AND LocalHour(GCE?1)=9 AND LocalMinute(GCE?1)=45))</stp>
        <stp>Bar</stp>
        <stp/>
        <stp>Close</stp>
        <stp>5</stp>
        <stp>0</stp>
        <stp/>
        <stp/>
        <stp/>
        <stp>FALSE</stp>
        <stp>T</stp>
        <tr r="T30" s="6"/>
      </tp>
      <tp>
        <v>461</v>
        <stp/>
        <stp>StudyData</stp>
        <stp>(Vol(GCE?1)when  (LocalYear(GCE?1)=2015 AND LocalMonth(GCE?1)=2 AND LocalDay(GCE?1)=25 AND LocalHour(GCE?1)=9 AND LocalMinute(GCE?1)=55))</stp>
        <stp>Bar</stp>
        <stp/>
        <stp>Close</stp>
        <stp>5</stp>
        <stp>0</stp>
        <stp/>
        <stp/>
        <stp/>
        <stp>FALSE</stp>
        <stp>T</stp>
        <tr r="S32" s="6"/>
      </tp>
      <tp>
        <v>11304</v>
        <stp/>
        <stp>StudyData</stp>
        <stp>(Vol(TYA?1)when  (LocalYear(TYA?1)=2015 AND LocalMonth(TYA?1)=2 AND LocalDay(TYA?1)=18 AND LocalHour(TYA?1)=7 AND LocalMinute(TYA?1)=45))</stp>
        <stp>Bar</stp>
        <stp/>
        <stp>Close</stp>
        <stp>5</stp>
        <stp>0</stp>
        <stp/>
        <stp/>
        <stp/>
        <stp>FALSE</stp>
        <stp>T</stp>
        <tr r="X6" s="8"/>
      </tp>
      <tp>
        <v>8251</v>
        <stp/>
        <stp>StudyData</stp>
        <stp>(Vol(TYA?1)when  (LocalYear(TYA?1)=2015 AND LocalMonth(TYA?1)=2 AND LocalDay(TYA?1)=19 AND LocalHour(TYA?1)=7 AND LocalMinute(TYA?1)=55))</stp>
        <stp>Bar</stp>
        <stp/>
        <stp>Close</stp>
        <stp>5</stp>
        <stp>0</stp>
        <stp/>
        <stp/>
        <stp/>
        <stp>FALSE</stp>
        <stp>T</stp>
        <tr r="W8" s="8"/>
      </tp>
      <tp>
        <v>18479</v>
        <stp/>
        <stp>StudyData</stp>
        <stp>(Vol(TYA?1)when  (LocalYear(TYA?1)=2015 AND LocalMonth(TYA?1)=2 AND LocalDay(TYA?1)=18 AND LocalHour(TYA?1)=7 AND LocalMinute(TYA?1)=40))</stp>
        <stp>Bar</stp>
        <stp/>
        <stp>Close</stp>
        <stp>5</stp>
        <stp>0</stp>
        <stp/>
        <stp/>
        <stp/>
        <stp>FALSE</stp>
        <stp>T</stp>
        <tr r="X5" s="8"/>
      </tp>
      <tp>
        <v>13640</v>
        <stp/>
        <stp>StudyData</stp>
        <stp>(Vol(TYA?1)when  (LocalYear(TYA?1)=2015 AND LocalMonth(TYA?1)=2 AND LocalDay(TYA?1)=19 AND LocalHour(TYA?1)=7 AND LocalMinute(TYA?1)=50))</stp>
        <stp>Bar</stp>
        <stp/>
        <stp>Close</stp>
        <stp>5</stp>
        <stp>0</stp>
        <stp/>
        <stp/>
        <stp/>
        <stp>FALSE</stp>
        <stp>T</stp>
        <tr r="W7" s="8"/>
      </tp>
      <tp>
        <v>803</v>
        <stp/>
        <stp>StudyData</stp>
        <stp>(Vol(GCE?1)when  (LocalYear(GCE?1)=2015 AND LocalMonth(GCE?1)=2 AND LocalDay(GCE?1)=20 AND LocalHour(GCE?1)=9 AND LocalMinute(GCE?1)=10))</stp>
        <stp>Bar</stp>
        <stp/>
        <stp>Close</stp>
        <stp>5</stp>
        <stp>0</stp>
        <stp/>
        <stp/>
        <stp/>
        <stp>FALSE</stp>
        <stp>T</stp>
        <tr r="V23" s="6"/>
      </tp>
      <tp>
        <v>2417</v>
        <stp/>
        <stp>StudyData</stp>
        <stp>(Vol(GCE?1)when  (LocalYear(GCE?1)=2015 AND LocalMonth(GCE?1)=2 AND LocalDay(GCE?1)=23 AND LocalHour(GCE?1)=9 AND LocalMinute(GCE?1)=20))</stp>
        <stp>Bar</stp>
        <stp/>
        <stp>Close</stp>
        <stp>5</stp>
        <stp>0</stp>
        <stp/>
        <stp/>
        <stp/>
        <stp>FALSE</stp>
        <stp>T</stp>
        <tr r="U25" s="6"/>
      </tp>
      <tp>
        <v>931</v>
        <stp/>
        <stp>StudyData</stp>
        <stp>(Vol(GCE?1)when  (LocalYear(GCE?1)=2015 AND LocalMonth(GCE?1)=2 AND LocalDay(GCE?1)=24 AND LocalHour(GCE?1)=9 AND LocalMinute(GCE?1)=50))</stp>
        <stp>Bar</stp>
        <stp/>
        <stp>Close</stp>
        <stp>5</stp>
        <stp>0</stp>
        <stp/>
        <stp/>
        <stp/>
        <stp>FALSE</stp>
        <stp>T</stp>
        <tr r="T31" s="6"/>
      </tp>
      <tp>
        <v>1552</v>
        <stp/>
        <stp>StudyData</stp>
        <stp>(Vol(GCE?1)when  (LocalYear(GCE?1)=2015 AND LocalMonth(GCE?1)=2 AND LocalDay(GCE?1)=25 AND LocalHour(GCE?1)=9 AND LocalMinute(GCE?1)=40))</stp>
        <stp>Bar</stp>
        <stp/>
        <stp>Close</stp>
        <stp>5</stp>
        <stp>0</stp>
        <stp/>
        <stp/>
        <stp/>
        <stp>FALSE</stp>
        <stp>T</stp>
        <tr r="S29" s="6"/>
      </tp>
      <tp>
        <v>839</v>
        <stp/>
        <stp>StudyData</stp>
        <stp>(Vol(GCE?1)when  (LocalYear(GCE?1)=2015 AND LocalMonth(GCE?1)=2 AND LocalDay(GCE?1)=20 AND LocalHour(GCE?1)=9 AND LocalMinute(GCE?1)=15))</stp>
        <stp>Bar</stp>
        <stp/>
        <stp>Close</stp>
        <stp>5</stp>
        <stp>0</stp>
        <stp/>
        <stp/>
        <stp/>
        <stp>FALSE</stp>
        <stp>T</stp>
        <tr r="V24" s="6"/>
      </tp>
      <tp>
        <v>1167</v>
        <stp/>
        <stp>StudyData</stp>
        <stp>(Vol(GCE?1)when  (LocalYear(GCE?1)=2015 AND LocalMonth(GCE?1)=2 AND LocalDay(GCE?1)=23 AND LocalHour(GCE?1)=9 AND LocalMinute(GCE?1)=25))</stp>
        <stp>Bar</stp>
        <stp/>
        <stp>Close</stp>
        <stp>5</stp>
        <stp>0</stp>
        <stp/>
        <stp/>
        <stp/>
        <stp>FALSE</stp>
        <stp>T</stp>
        <tr r="U26" s="6"/>
      </tp>
      <tp>
        <v>829</v>
        <stp/>
        <stp>StudyData</stp>
        <stp>(Vol(GCE?1)when  (LocalYear(GCE?1)=2015 AND LocalMonth(GCE?1)=2 AND LocalDay(GCE?1)=24 AND LocalHour(GCE?1)=9 AND LocalMinute(GCE?1)=55))</stp>
        <stp>Bar</stp>
        <stp/>
        <stp>Close</stp>
        <stp>5</stp>
        <stp>0</stp>
        <stp/>
        <stp/>
        <stp/>
        <stp>FALSE</stp>
        <stp>T</stp>
        <tr r="T32" s="6"/>
      </tp>
      <tp>
        <v>1224</v>
        <stp/>
        <stp>StudyData</stp>
        <stp>(Vol(GCE?1)when  (LocalYear(GCE?1)=2015 AND LocalMonth(GCE?1)=2 AND LocalDay(GCE?1)=25 AND LocalHour(GCE?1)=9 AND LocalMinute(GCE?1)=45))</stp>
        <stp>Bar</stp>
        <stp/>
        <stp>Close</stp>
        <stp>5</stp>
        <stp>0</stp>
        <stp/>
        <stp/>
        <stp/>
        <stp>FALSE</stp>
        <stp>T</stp>
        <tr r="S30" s="6"/>
      </tp>
      <tp>
        <v>812</v>
        <stp/>
        <stp>DOMData</stp>
        <stp>TYA</stp>
        <stp>Volume</stp>
        <stp>3</stp>
        <stp>T</stp>
        <tr r="K37" s="1"/>
      </tp>
      <tp>
        <v>6</v>
        <stp/>
        <stp>DOMData</stp>
        <stp>GCE</stp>
        <stp>Volume</stp>
        <stp>3</stp>
        <stp>T</stp>
        <tr r="X11" s="1"/>
      </tp>
      <tp>
        <v>5262</v>
        <stp/>
        <stp>StudyData</stp>
        <stp>(Vol(GCE?1)when  (LocalYear(GCE?1)=2015 AND LocalMonth(GCE?1)=2 AND LocalDay(GCE?1)=23 AND LocalHour(GCE?1)=8 AND LocalMinute(GCE?1)=50))</stp>
        <stp>Bar</stp>
        <stp/>
        <stp>Close</stp>
        <stp>5</stp>
        <stp>0</stp>
        <stp/>
        <stp/>
        <stp/>
        <stp>FALSE</stp>
        <stp>T</stp>
        <tr r="U19" s="6"/>
      </tp>
      <tp>
        <v>205</v>
        <stp/>
        <stp>StudyData</stp>
        <stp>(Vol(GCE?1)when  (LocalYear(GCE?1)=2015 AND LocalMonth(GCE?1)=2 AND LocalDay(GCE?1)=24 AND LocalHour(GCE?1)=8 AND LocalMinute(GCE?1)=20))</stp>
        <stp>Bar</stp>
        <stp/>
        <stp>Close</stp>
        <stp>5</stp>
        <stp>0</stp>
        <stp/>
        <stp/>
        <stp/>
        <stp>FALSE</stp>
        <stp>T</stp>
        <tr r="T13" s="6"/>
      </tp>
      <tp>
        <v>590</v>
        <stp/>
        <stp>StudyData</stp>
        <stp>(Vol(GCE?1)when  (LocalYear(GCE?1)=2015 AND LocalMonth(GCE?1)=2 AND LocalDay(GCE?1)=25 AND LocalHour(GCE?1)=8 AND LocalMinute(GCE?1)=30))</stp>
        <stp>Bar</stp>
        <stp/>
        <stp>Close</stp>
        <stp>5</stp>
        <stp>0</stp>
        <stp/>
        <stp/>
        <stp/>
        <stp>FALSE</stp>
        <stp>T</stp>
        <tr r="S15" s="6"/>
      </tp>
      <tp>
        <v>2660</v>
        <stp/>
        <stp>StudyData</stp>
        <stp>(Vol(GCE?1)when  (LocalYear(GCE?1)=2015 AND LocalMonth(GCE?1)=2 AND LocalDay(GCE?1)=26 AND LocalHour(GCE?1)=8 AND LocalMinute(GCE?1)=00))</stp>
        <stp>Bar</stp>
        <stp/>
        <stp>Close</stp>
        <stp>5</stp>
        <stp>0</stp>
        <stp/>
        <stp/>
        <stp/>
        <stp>FALSE</stp>
        <stp>T</stp>
        <tr r="L9" s="6"/>
        <tr r="K9" s="6"/>
      </tp>
      <tp>
        <v>2024</v>
        <stp/>
        <stp>StudyData</stp>
        <stp>(Vol(GCE?1)when  (LocalYear(GCE?1)=2015 AND LocalMonth(GCE?1)=2 AND LocalDay(GCE?1)=23 AND LocalHour(GCE?1)=8 AND LocalMinute(GCE?1)=55))</stp>
        <stp>Bar</stp>
        <stp/>
        <stp>Close</stp>
        <stp>5</stp>
        <stp>0</stp>
        <stp/>
        <stp/>
        <stp/>
        <stp>FALSE</stp>
        <stp>T</stp>
        <tr r="U20" s="6"/>
      </tp>
      <tp>
        <v>238</v>
        <stp/>
        <stp>StudyData</stp>
        <stp>(Vol(GCE?1)when  (LocalYear(GCE?1)=2015 AND LocalMonth(GCE?1)=2 AND LocalDay(GCE?1)=24 AND LocalHour(GCE?1)=8 AND LocalMinute(GCE?1)=25))</stp>
        <stp>Bar</stp>
        <stp/>
        <stp>Close</stp>
        <stp>5</stp>
        <stp>0</stp>
        <stp/>
        <stp/>
        <stp/>
        <stp>FALSE</stp>
        <stp>T</stp>
        <tr r="T14" s="6"/>
      </tp>
      <tp>
        <v>745</v>
        <stp/>
        <stp>StudyData</stp>
        <stp>(Vol(GCE?1)when  (LocalYear(GCE?1)=2015 AND LocalMonth(GCE?1)=2 AND LocalDay(GCE?1)=25 AND LocalHour(GCE?1)=8 AND LocalMinute(GCE?1)=35))</stp>
        <stp>Bar</stp>
        <stp/>
        <stp>Close</stp>
        <stp>5</stp>
        <stp>0</stp>
        <stp/>
        <stp/>
        <stp/>
        <stp>FALSE</stp>
        <stp>T</stp>
        <tr r="S16" s="6"/>
      </tp>
      <tp>
        <v>1426</v>
        <stp/>
        <stp>StudyData</stp>
        <stp>(Vol(GCE?1)when  (LocalYear(GCE?1)=2015 AND LocalMonth(GCE?1)=2 AND LocalDay(GCE?1)=26 AND LocalHour(GCE?1)=8 AND LocalMinute(GCE?1)=05))</stp>
        <stp>Bar</stp>
        <stp/>
        <stp>Close</stp>
        <stp>5</stp>
        <stp>0</stp>
        <stp/>
        <stp/>
        <stp/>
        <stp>FALSE</stp>
        <stp>T</stp>
        <tr r="L10" s="6"/>
        <tr r="K10" s="6"/>
      </tp>
      <tp>
        <v>610</v>
        <stp/>
        <stp>StudyData</stp>
        <stp>(Vol(GCE?1)when  (LocalYear(GCE?1)=2015 AND LocalMonth(GCE?1)=2 AND LocalDay(GCE?1)=23 AND LocalHour(GCE?1)=8 AND LocalMinute(GCE?1)=40))</stp>
        <stp>Bar</stp>
        <stp/>
        <stp>Close</stp>
        <stp>5</stp>
        <stp>0</stp>
        <stp/>
        <stp/>
        <stp/>
        <stp>FALSE</stp>
        <stp>T</stp>
        <tr r="U17" s="6"/>
      </tp>
      <tp>
        <v>720</v>
        <stp/>
        <stp>StudyData</stp>
        <stp>(Vol(GCE?1)when  (LocalYear(GCE?1)=2015 AND LocalMonth(GCE?1)=2 AND LocalDay(GCE?1)=24 AND LocalHour(GCE?1)=8 AND LocalMinute(GCE?1)=30))</stp>
        <stp>Bar</stp>
        <stp/>
        <stp>Close</stp>
        <stp>5</stp>
        <stp>0</stp>
        <stp/>
        <stp/>
        <stp/>
        <stp>FALSE</stp>
        <stp>T</stp>
        <tr r="T15" s="6"/>
      </tp>
      <tp>
        <v>518</v>
        <stp/>
        <stp>StudyData</stp>
        <stp>(Vol(GCE?1)when  (LocalYear(GCE?1)=2015 AND LocalMonth(GCE?1)=2 AND LocalDay(GCE?1)=25 AND LocalHour(GCE?1)=8 AND LocalMinute(GCE?1)=20))</stp>
        <stp>Bar</stp>
        <stp/>
        <stp>Close</stp>
        <stp>5</stp>
        <stp>0</stp>
        <stp/>
        <stp/>
        <stp/>
        <stp>FALSE</stp>
        <stp>T</stp>
        <tr r="S13" s="6"/>
      </tp>
      <tp>
        <v>821</v>
        <stp/>
        <stp>StudyData</stp>
        <stp>(Vol(GCE?1)when  (LocalYear(GCE?1)=2015 AND LocalMonth(GCE?1)=2 AND LocalDay(GCE?1)=26 AND LocalHour(GCE?1)=8 AND LocalMinute(GCE?1)=10))</stp>
        <stp>Bar</stp>
        <stp/>
        <stp>Close</stp>
        <stp>5</stp>
        <stp>0</stp>
        <stp/>
        <stp/>
        <stp/>
        <stp>FALSE</stp>
        <stp>T</stp>
        <tr r="L11" s="6"/>
        <tr r="K11" s="6"/>
      </tp>
      <tp>
        <v>691</v>
        <stp/>
        <stp>StudyData</stp>
        <stp>(Vol(GCE?1)when  (LocalYear(GCE?1)=2015 AND LocalMonth(GCE?1)=2 AND LocalDay(GCE?1)=23 AND LocalHour(GCE?1)=8 AND LocalMinute(GCE?1)=45))</stp>
        <stp>Bar</stp>
        <stp/>
        <stp>Close</stp>
        <stp>5</stp>
        <stp>0</stp>
        <stp/>
        <stp/>
        <stp/>
        <stp>FALSE</stp>
        <stp>T</stp>
        <tr r="U18" s="6"/>
      </tp>
      <tp>
        <v>374</v>
        <stp/>
        <stp>StudyData</stp>
        <stp>(Vol(GCE?1)when  (LocalYear(GCE?1)=2015 AND LocalMonth(GCE?1)=2 AND LocalDay(GCE?1)=24 AND LocalHour(GCE?1)=8 AND LocalMinute(GCE?1)=35))</stp>
        <stp>Bar</stp>
        <stp/>
        <stp>Close</stp>
        <stp>5</stp>
        <stp>0</stp>
        <stp/>
        <stp/>
        <stp/>
        <stp>FALSE</stp>
        <stp>T</stp>
        <tr r="T16" s="6"/>
      </tp>
      <tp>
        <v>783</v>
        <stp/>
        <stp>StudyData</stp>
        <stp>(Vol(GCE?1)when  (LocalYear(GCE?1)=2015 AND LocalMonth(GCE?1)=2 AND LocalDay(GCE?1)=25 AND LocalHour(GCE?1)=8 AND LocalMinute(GCE?1)=25))</stp>
        <stp>Bar</stp>
        <stp/>
        <stp>Close</stp>
        <stp>5</stp>
        <stp>0</stp>
        <stp/>
        <stp/>
        <stp/>
        <stp>FALSE</stp>
        <stp>T</stp>
        <tr r="S14" s="6"/>
      </tp>
      <tp>
        <v>516</v>
        <stp/>
        <stp>StudyData</stp>
        <stp>(Vol(GCE?1)when  (LocalYear(GCE?1)=2015 AND LocalMonth(GCE?1)=2 AND LocalDay(GCE?1)=26 AND LocalHour(GCE?1)=8 AND LocalMinute(GCE?1)=15))</stp>
        <stp>Bar</stp>
        <stp/>
        <stp>Close</stp>
        <stp>5</stp>
        <stp>0</stp>
        <stp/>
        <stp/>
        <stp/>
        <stp>FALSE</stp>
        <stp>T</stp>
        <tr r="L12" s="6"/>
        <tr r="K12" s="6"/>
      </tp>
      <tp>
        <v>1004</v>
        <stp/>
        <stp>StudyData</stp>
        <stp>(Vol(GCE?1)when  (LocalYear(GCE?1)=2015 AND LocalMonth(GCE?1)=2 AND LocalDay(GCE?1)=20 AND LocalHour(GCE?1)=8 AND LocalMinute(GCE?1)=40))</stp>
        <stp>Bar</stp>
        <stp/>
        <stp>Close</stp>
        <stp>5</stp>
        <stp>0</stp>
        <stp/>
        <stp/>
        <stp/>
        <stp>FALSE</stp>
        <stp>T</stp>
        <tr r="V17" s="6"/>
      </tp>
      <tp>
        <v>380</v>
        <stp/>
        <stp>StudyData</stp>
        <stp>(Vol(GCE?1)when  (LocalYear(GCE?1)=2015 AND LocalMonth(GCE?1)=2 AND LocalDay(GCE?1)=24 AND LocalHour(GCE?1)=8 AND LocalMinute(GCE?1)=00))</stp>
        <stp>Bar</stp>
        <stp/>
        <stp>Close</stp>
        <stp>5</stp>
        <stp>0</stp>
        <stp/>
        <stp/>
        <stp/>
        <stp>FALSE</stp>
        <stp>T</stp>
        <tr r="T9" s="6"/>
      </tp>
      <tp>
        <v>1385</v>
        <stp/>
        <stp>StudyData</stp>
        <stp>(Vol(GCE?1)when  (LocalYear(GCE?1)=2015 AND LocalMonth(GCE?1)=2 AND LocalDay(GCE?1)=25 AND LocalHour(GCE?1)=8 AND LocalMinute(GCE?1)=10))</stp>
        <stp>Bar</stp>
        <stp/>
        <stp>Close</stp>
        <stp>5</stp>
        <stp>0</stp>
        <stp/>
        <stp/>
        <stp/>
        <stp>FALSE</stp>
        <stp>T</stp>
        <tr r="S11" s="6"/>
      </tp>
      <tp>
        <v>855</v>
        <stp/>
        <stp>StudyData</stp>
        <stp>(Vol(GCE?1)when  (LocalYear(GCE?1)=2015 AND LocalMonth(GCE?1)=2 AND LocalDay(GCE?1)=26 AND LocalHour(GCE?1)=8 AND LocalMinute(GCE?1)=20))</stp>
        <stp>Bar</stp>
        <stp/>
        <stp>Close</stp>
        <stp>5</stp>
        <stp>0</stp>
        <stp/>
        <stp/>
        <stp/>
        <stp>FALSE</stp>
        <stp>T</stp>
        <tr r="L13" s="6"/>
        <tr r="K13" s="6"/>
      </tp>
      <tp>
        <v>671</v>
        <stp/>
        <stp>StudyData</stp>
        <stp>(Vol(GCE?1)when  (LocalYear(GCE?1)=2015 AND LocalMonth(GCE?1)=2 AND LocalDay(GCE?1)=20 AND LocalHour(GCE?1)=8 AND LocalMinute(GCE?1)=45))</stp>
        <stp>Bar</stp>
        <stp/>
        <stp>Close</stp>
        <stp>5</stp>
        <stp>0</stp>
        <stp/>
        <stp/>
        <stp/>
        <stp>FALSE</stp>
        <stp>T</stp>
        <tr r="V18" s="6"/>
      </tp>
      <tp>
        <v>948</v>
        <stp/>
        <stp>StudyData</stp>
        <stp>(Vol(GCE?1)when  (LocalYear(GCE?1)=2015 AND LocalMonth(GCE?1)=2 AND LocalDay(GCE?1)=24 AND LocalHour(GCE?1)=8 AND LocalMinute(GCE?1)=05))</stp>
        <stp>Bar</stp>
        <stp/>
        <stp>Close</stp>
        <stp>5</stp>
        <stp>0</stp>
        <stp/>
        <stp/>
        <stp/>
        <stp>FALSE</stp>
        <stp>T</stp>
        <tr r="T10" s="6"/>
      </tp>
      <tp>
        <v>936</v>
        <stp/>
        <stp>StudyData</stp>
        <stp>(Vol(GCE?1)when  (LocalYear(GCE?1)=2015 AND LocalMonth(GCE?1)=2 AND LocalDay(GCE?1)=25 AND LocalHour(GCE?1)=8 AND LocalMinute(GCE?1)=15))</stp>
        <stp>Bar</stp>
        <stp/>
        <stp>Close</stp>
        <stp>5</stp>
        <stp>0</stp>
        <stp/>
        <stp/>
        <stp/>
        <stp>FALSE</stp>
        <stp>T</stp>
        <tr r="S12" s="6"/>
      </tp>
      <tp>
        <v>680</v>
        <stp/>
        <stp>StudyData</stp>
        <stp>(Vol(GCE?1)when  (LocalYear(GCE?1)=2015 AND LocalMonth(GCE?1)=2 AND LocalDay(GCE?1)=26 AND LocalHour(GCE?1)=8 AND LocalMinute(GCE?1)=25))</stp>
        <stp>Bar</stp>
        <stp/>
        <stp>Close</stp>
        <stp>5</stp>
        <stp>0</stp>
        <stp/>
        <stp/>
        <stp/>
        <stp>FALSE</stp>
        <stp>T</stp>
        <tr r="L14" s="6"/>
        <tr r="K14" s="6"/>
      </tp>
      <tp>
        <v>-74.213254090000007</v>
        <stp/>
        <stp>StudyData</stp>
        <stp>Correlation(BP6,CLE,Period:=12,InputChoice1:=Close,InputChoice2:=Close)</stp>
        <stp>FG</stp>
        <stp/>
        <stp>Close</stp>
        <stp>15</stp>
        <stp>0</stp>
        <stp>all</stp>
        <stp/>
        <stp/>
        <stp>True</stp>
        <stp>T</stp>
        <tr r="L5" s="2"/>
      </tp>
      <tp>
        <v>988</v>
        <stp/>
        <stp>StudyData</stp>
        <stp>(Vol(GCE?1)when  (LocalYear(GCE?1)=2015 AND LocalMonth(GCE?1)=2 AND LocalDay(GCE?1)=20 AND LocalHour(GCE?1)=8 AND LocalMinute(GCE?1)=50))</stp>
        <stp>Bar</stp>
        <stp/>
        <stp>Close</stp>
        <stp>5</stp>
        <stp>0</stp>
        <stp/>
        <stp/>
        <stp/>
        <stp>FALSE</stp>
        <stp>T</stp>
        <tr r="V19" s="6"/>
      </tp>
      <tp>
        <v>842</v>
        <stp/>
        <stp>StudyData</stp>
        <stp>(Vol(GCE?1)when  (LocalYear(GCE?1)=2015 AND LocalMonth(GCE?1)=2 AND LocalDay(GCE?1)=24 AND LocalHour(GCE?1)=8 AND LocalMinute(GCE?1)=10))</stp>
        <stp>Bar</stp>
        <stp/>
        <stp>Close</stp>
        <stp>5</stp>
        <stp>0</stp>
        <stp/>
        <stp/>
        <stp/>
        <stp>FALSE</stp>
        <stp>T</stp>
        <tr r="T11" s="6"/>
      </tp>
      <tp>
        <v>501</v>
        <stp/>
        <stp>StudyData</stp>
        <stp>(Vol(GCE?1)when  (LocalYear(GCE?1)=2015 AND LocalMonth(GCE?1)=2 AND LocalDay(GCE?1)=25 AND LocalHour(GCE?1)=8 AND LocalMinute(GCE?1)=00))</stp>
        <stp>Bar</stp>
        <stp/>
        <stp>Close</stp>
        <stp>5</stp>
        <stp>0</stp>
        <stp/>
        <stp/>
        <stp/>
        <stp>FALSE</stp>
        <stp>T</stp>
        <tr r="S9" s="6"/>
      </tp>
      <tp>
        <v>4277</v>
        <stp/>
        <stp>StudyData</stp>
        <stp>(Vol(GCE?1)when  (LocalYear(GCE?1)=2015 AND LocalMonth(GCE?1)=2 AND LocalDay(GCE?1)=26 AND LocalHour(GCE?1)=8 AND LocalMinute(GCE?1)=30))</stp>
        <stp>Bar</stp>
        <stp/>
        <stp>Close</stp>
        <stp>5</stp>
        <stp>0</stp>
        <stp/>
        <stp/>
        <stp/>
        <stp>FALSE</stp>
        <stp>T</stp>
        <tr r="L15" s="6"/>
        <tr r="K15" s="6"/>
      </tp>
      <tp>
        <v>586</v>
        <stp/>
        <stp>StudyData</stp>
        <stp>(Vol(GCE?1)when  (LocalYear(GCE?1)=2015 AND LocalMonth(GCE?1)=2 AND LocalDay(GCE?1)=20 AND LocalHour(GCE?1)=8 AND LocalMinute(GCE?1)=55))</stp>
        <stp>Bar</stp>
        <stp/>
        <stp>Close</stp>
        <stp>5</stp>
        <stp>0</stp>
        <stp/>
        <stp/>
        <stp/>
        <stp>FALSE</stp>
        <stp>T</stp>
        <tr r="V20" s="6"/>
      </tp>
      <tp>
        <v>584</v>
        <stp/>
        <stp>StudyData</stp>
        <stp>(Vol(GCE?1)when  (LocalYear(GCE?1)=2015 AND LocalMonth(GCE?1)=2 AND LocalDay(GCE?1)=24 AND LocalHour(GCE?1)=8 AND LocalMinute(GCE?1)=15))</stp>
        <stp>Bar</stp>
        <stp/>
        <stp>Close</stp>
        <stp>5</stp>
        <stp>0</stp>
        <stp/>
        <stp/>
        <stp/>
        <stp>FALSE</stp>
        <stp>T</stp>
        <tr r="T12" s="6"/>
      </tp>
      <tp>
        <v>951</v>
        <stp/>
        <stp>StudyData</stp>
        <stp>(Vol(GCE?1)when  (LocalYear(GCE?1)=2015 AND LocalMonth(GCE?1)=2 AND LocalDay(GCE?1)=25 AND LocalHour(GCE?1)=8 AND LocalMinute(GCE?1)=05))</stp>
        <stp>Bar</stp>
        <stp/>
        <stp>Close</stp>
        <stp>5</stp>
        <stp>0</stp>
        <stp/>
        <stp/>
        <stp/>
        <stp>FALSE</stp>
        <stp>T</stp>
        <tr r="S10" s="6"/>
      </tp>
      <tp>
        <v>1377</v>
        <stp/>
        <stp>StudyData</stp>
        <stp>(Vol(GCE?1)when  (LocalYear(GCE?1)=2015 AND LocalMonth(GCE?1)=2 AND LocalDay(GCE?1)=26 AND LocalHour(GCE?1)=8 AND LocalMinute(GCE?1)=35))</stp>
        <stp>Bar</stp>
        <stp/>
        <stp>Close</stp>
        <stp>5</stp>
        <stp>0</stp>
        <stp/>
        <stp/>
        <stp/>
        <stp>FALSE</stp>
        <stp>T</stp>
        <tr r="L16" s="6"/>
        <tr r="K16" s="6"/>
      </tp>
      <tp>
        <v>483</v>
        <stp/>
        <stp>StudyData</stp>
        <stp>(Vol(GCE?1)when  (LocalYear(GCE?1)=2015 AND LocalMonth(GCE?1)=2 AND LocalDay(GCE?1)=20 AND LocalHour(GCE?1)=8 AND LocalMinute(GCE?1)=20))</stp>
        <stp>Bar</stp>
        <stp/>
        <stp>Close</stp>
        <stp>5</stp>
        <stp>0</stp>
        <stp/>
        <stp/>
        <stp/>
        <stp>FALSE</stp>
        <stp>T</stp>
        <tr r="V13" s="6"/>
      </tp>
      <tp>
        <v>949</v>
        <stp/>
        <stp>StudyData</stp>
        <stp>(Vol(GCE?1)when  (LocalYear(GCE?1)=2015 AND LocalMonth(GCE?1)=2 AND LocalDay(GCE?1)=23 AND LocalHour(GCE?1)=8 AND LocalMinute(GCE?1)=10))</stp>
        <stp>Bar</stp>
        <stp/>
        <stp>Close</stp>
        <stp>5</stp>
        <stp>0</stp>
        <stp/>
        <stp/>
        <stp/>
        <stp>FALSE</stp>
        <stp>T</stp>
        <tr r="U11" s="6"/>
      </tp>
      <tp>
        <v>878</v>
        <stp/>
        <stp>StudyData</stp>
        <stp>(Vol(GCE?1)when  (LocalYear(GCE?1)=2015 AND LocalMonth(GCE?1)=2 AND LocalDay(GCE?1)=26 AND LocalHour(GCE?1)=8 AND LocalMinute(GCE?1)=40))</stp>
        <stp>Bar</stp>
        <stp/>
        <stp>Close</stp>
        <stp>5</stp>
        <stp>0</stp>
        <stp/>
        <stp/>
        <stp/>
        <stp>FALSE</stp>
        <stp>T</stp>
        <tr r="L17" s="6"/>
        <tr r="K17" s="6"/>
      </tp>
      <tp>
        <v>468</v>
        <stp/>
        <stp>StudyData</stp>
        <stp>(Vol(GCE?1)when  (LocalYear(GCE?1)=2015 AND LocalMonth(GCE?1)=2 AND LocalDay(GCE?1)=20 AND LocalHour(GCE?1)=8 AND LocalMinute(GCE?1)=25))</stp>
        <stp>Bar</stp>
        <stp/>
        <stp>Close</stp>
        <stp>5</stp>
        <stp>0</stp>
        <stp/>
        <stp/>
        <stp/>
        <stp>FALSE</stp>
        <stp>T</stp>
        <tr r="V14" s="6"/>
      </tp>
      <tp>
        <v>609</v>
        <stp/>
        <stp>StudyData</stp>
        <stp>(Vol(GCE?1)when  (LocalYear(GCE?1)=2015 AND LocalMonth(GCE?1)=2 AND LocalDay(GCE?1)=23 AND LocalHour(GCE?1)=8 AND LocalMinute(GCE?1)=15))</stp>
        <stp>Bar</stp>
        <stp/>
        <stp>Close</stp>
        <stp>5</stp>
        <stp>0</stp>
        <stp/>
        <stp/>
        <stp/>
        <stp>FALSE</stp>
        <stp>T</stp>
        <tr r="U12" s="6"/>
      </tp>
      <tp>
        <v>665</v>
        <stp/>
        <stp>StudyData</stp>
        <stp>(Vol(GCE?1)when  (LocalYear(GCE?1)=2015 AND LocalMonth(GCE?1)=2 AND LocalDay(GCE?1)=26 AND LocalHour(GCE?1)=8 AND LocalMinute(GCE?1)=45))</stp>
        <stp>Bar</stp>
        <stp/>
        <stp>Close</stp>
        <stp>5</stp>
        <stp>0</stp>
        <stp/>
        <stp/>
        <stp/>
        <stp>FALSE</stp>
        <stp>T</stp>
        <tr r="L18" s="6"/>
        <tr r="K18" s="6"/>
      </tp>
      <tp>
        <v>964</v>
        <stp/>
        <stp>StudyData</stp>
        <stp>(Vol(GCE?1)when  (LocalYear(GCE?1)=2015 AND LocalMonth(GCE?1)=2 AND LocalDay(GCE?1)=20 AND LocalHour(GCE?1)=8 AND LocalMinute(GCE?1)=30))</stp>
        <stp>Bar</stp>
        <stp/>
        <stp>Close</stp>
        <stp>5</stp>
        <stp>0</stp>
        <stp/>
        <stp/>
        <stp/>
        <stp>FALSE</stp>
        <stp>T</stp>
        <tr r="V15" s="6"/>
      </tp>
      <tp>
        <v>649</v>
        <stp/>
        <stp>StudyData</stp>
        <stp>(Vol(GCE?1)when  (LocalYear(GCE?1)=2015 AND LocalMonth(GCE?1)=2 AND LocalDay(GCE?1)=23 AND LocalHour(GCE?1)=8 AND LocalMinute(GCE?1)=00))</stp>
        <stp>Bar</stp>
        <stp/>
        <stp>Close</stp>
        <stp>5</stp>
        <stp>0</stp>
        <stp/>
        <stp/>
        <stp/>
        <stp>FALSE</stp>
        <stp>T</stp>
        <tr r="U9" s="6"/>
      </tp>
      <tp>
        <v>1014</v>
        <stp/>
        <stp>StudyData</stp>
        <stp>(Vol(GCE?1)when  (LocalYear(GCE?1)=2015 AND LocalMonth(GCE?1)=2 AND LocalDay(GCE?1)=26 AND LocalHour(GCE?1)=8 AND LocalMinute(GCE?1)=50))</stp>
        <stp>Bar</stp>
        <stp/>
        <stp>Close</stp>
        <stp>5</stp>
        <stp>0</stp>
        <stp/>
        <stp/>
        <stp/>
        <stp>FALSE</stp>
        <stp>T</stp>
        <tr r="L19" s="6"/>
        <tr r="K19" s="6"/>
      </tp>
      <tp>
        <v>962</v>
        <stp/>
        <stp>StudyData</stp>
        <stp>(Vol(GCE?1)when  (LocalYear(GCE?1)=2015 AND LocalMonth(GCE?1)=2 AND LocalDay(GCE?1)=20 AND LocalHour(GCE?1)=8 AND LocalMinute(GCE?1)=35))</stp>
        <stp>Bar</stp>
        <stp/>
        <stp>Close</stp>
        <stp>5</stp>
        <stp>0</stp>
        <stp/>
        <stp/>
        <stp/>
        <stp>FALSE</stp>
        <stp>T</stp>
        <tr r="V16" s="6"/>
      </tp>
      <tp>
        <v>1221</v>
        <stp/>
        <stp>StudyData</stp>
        <stp>(Vol(GCE?1)when  (LocalYear(GCE?1)=2015 AND LocalMonth(GCE?1)=2 AND LocalDay(GCE?1)=23 AND LocalHour(GCE?1)=8 AND LocalMinute(GCE?1)=05))</stp>
        <stp>Bar</stp>
        <stp/>
        <stp>Close</stp>
        <stp>5</stp>
        <stp>0</stp>
        <stp/>
        <stp/>
        <stp/>
        <stp>FALSE</stp>
        <stp>T</stp>
        <tr r="U10" s="6"/>
      </tp>
      <tp>
        <v>3466</v>
        <stp/>
        <stp>StudyData</stp>
        <stp>(Vol(GCE?1)when  (LocalYear(GCE?1)=2015 AND LocalMonth(GCE?1)=2 AND LocalDay(GCE?1)=26 AND LocalHour(GCE?1)=8 AND LocalMinute(GCE?1)=55))</stp>
        <stp>Bar</stp>
        <stp/>
        <stp>Close</stp>
        <stp>5</stp>
        <stp>0</stp>
        <stp/>
        <stp/>
        <stp/>
        <stp>FALSE</stp>
        <stp>T</stp>
        <tr r="L20" s="6"/>
        <tr r="K20" s="6"/>
      </tp>
      <tp>
        <v>1424</v>
        <stp/>
        <stp>StudyData</stp>
        <stp>(Vol(GCE?1)when  (LocalYear(GCE?1)=2015 AND LocalMonth(GCE?1)=2 AND LocalDay(GCE?1)=20 AND LocalHour(GCE?1)=8 AND LocalMinute(GCE?1)=00))</stp>
        <stp>Bar</stp>
        <stp/>
        <stp>Close</stp>
        <stp>5</stp>
        <stp>0</stp>
        <stp/>
        <stp/>
        <stp/>
        <stp>FALSE</stp>
        <stp>T</stp>
        <tr r="V9" s="6"/>
      </tp>
      <tp>
        <v>1136</v>
        <stp/>
        <stp>StudyData</stp>
        <stp>(Vol(GCE?1)when  (LocalYear(GCE?1)=2015 AND LocalMonth(GCE?1)=2 AND LocalDay(GCE?1)=23 AND LocalHour(GCE?1)=8 AND LocalMinute(GCE?1)=30))</stp>
        <stp>Bar</stp>
        <stp/>
        <stp>Close</stp>
        <stp>5</stp>
        <stp>0</stp>
        <stp/>
        <stp/>
        <stp/>
        <stp>FALSE</stp>
        <stp>T</stp>
        <tr r="U15" s="6"/>
      </tp>
      <tp>
        <v>454</v>
        <stp/>
        <stp>StudyData</stp>
        <stp>(Vol(GCE?1)when  (LocalYear(GCE?1)=2015 AND LocalMonth(GCE?1)=2 AND LocalDay(GCE?1)=24 AND LocalHour(GCE?1)=8 AND LocalMinute(GCE?1)=40))</stp>
        <stp>Bar</stp>
        <stp/>
        <stp>Close</stp>
        <stp>5</stp>
        <stp>0</stp>
        <stp/>
        <stp/>
        <stp/>
        <stp>FALSE</stp>
        <stp>T</stp>
        <tr r="T17" s="6"/>
      </tp>
      <tp>
        <v>474</v>
        <stp/>
        <stp>StudyData</stp>
        <stp>(Vol(GCE?1)when  (LocalYear(GCE?1)=2015 AND LocalMonth(GCE?1)=2 AND LocalDay(GCE?1)=25 AND LocalHour(GCE?1)=8 AND LocalMinute(GCE?1)=50))</stp>
        <stp>Bar</stp>
        <stp/>
        <stp>Close</stp>
        <stp>5</stp>
        <stp>0</stp>
        <stp/>
        <stp/>
        <stp/>
        <stp>FALSE</stp>
        <stp>T</stp>
        <tr r="S19" s="6"/>
      </tp>
      <tp>
        <v>1385</v>
        <stp/>
        <stp>StudyData</stp>
        <stp>(Vol(GCE?1)when  (LocalYear(GCE?1)=2015 AND LocalMonth(GCE?1)=2 AND LocalDay(GCE?1)=20 AND LocalHour(GCE?1)=8 AND LocalMinute(GCE?1)=05))</stp>
        <stp>Bar</stp>
        <stp/>
        <stp>Close</stp>
        <stp>5</stp>
        <stp>0</stp>
        <stp/>
        <stp/>
        <stp/>
        <stp>FALSE</stp>
        <stp>T</stp>
        <tr r="V10" s="6"/>
      </tp>
      <tp>
        <v>970</v>
        <stp/>
        <stp>StudyData</stp>
        <stp>(Vol(GCE?1)when  (LocalYear(GCE?1)=2015 AND LocalMonth(GCE?1)=2 AND LocalDay(GCE?1)=23 AND LocalHour(GCE?1)=8 AND LocalMinute(GCE?1)=35))</stp>
        <stp>Bar</stp>
        <stp/>
        <stp>Close</stp>
        <stp>5</stp>
        <stp>0</stp>
        <stp/>
        <stp/>
        <stp/>
        <stp>FALSE</stp>
        <stp>T</stp>
        <tr r="U16" s="6"/>
      </tp>
      <tp>
        <v>548</v>
        <stp/>
        <stp>StudyData</stp>
        <stp>(Vol(GCE?1)when  (LocalYear(GCE?1)=2015 AND LocalMonth(GCE?1)=2 AND LocalDay(GCE?1)=24 AND LocalHour(GCE?1)=8 AND LocalMinute(GCE?1)=45))</stp>
        <stp>Bar</stp>
        <stp/>
        <stp>Close</stp>
        <stp>5</stp>
        <stp>0</stp>
        <stp/>
        <stp/>
        <stp/>
        <stp>FALSE</stp>
        <stp>T</stp>
        <tr r="T18" s="6"/>
      </tp>
      <tp>
        <v>421</v>
        <stp/>
        <stp>StudyData</stp>
        <stp>(Vol(GCE?1)when  (LocalYear(GCE?1)=2015 AND LocalMonth(GCE?1)=2 AND LocalDay(GCE?1)=25 AND LocalHour(GCE?1)=8 AND LocalMinute(GCE?1)=55))</stp>
        <stp>Bar</stp>
        <stp/>
        <stp>Close</stp>
        <stp>5</stp>
        <stp>0</stp>
        <stp/>
        <stp/>
        <stp/>
        <stp>FALSE</stp>
        <stp>T</stp>
        <tr r="S20" s="6"/>
      </tp>
      <tp>
        <v>916</v>
        <stp/>
        <stp>StudyData</stp>
        <stp>(Vol(GCE?1)when  (LocalYear(GCE?1)=2015 AND LocalMonth(GCE?1)=2 AND LocalDay(GCE?1)=20 AND LocalHour(GCE?1)=8 AND LocalMinute(GCE?1)=10))</stp>
        <stp>Bar</stp>
        <stp/>
        <stp>Close</stp>
        <stp>5</stp>
        <stp>0</stp>
        <stp/>
        <stp/>
        <stp/>
        <stp>FALSE</stp>
        <stp>T</stp>
        <tr r="V11" s="6"/>
      </tp>
      <tp>
        <v>515</v>
        <stp/>
        <stp>StudyData</stp>
        <stp>(Vol(GCE?1)when  (LocalYear(GCE?1)=2015 AND LocalMonth(GCE?1)=2 AND LocalDay(GCE?1)=23 AND LocalHour(GCE?1)=8 AND LocalMinute(GCE?1)=20))</stp>
        <stp>Bar</stp>
        <stp/>
        <stp>Close</stp>
        <stp>5</stp>
        <stp>0</stp>
        <stp/>
        <stp/>
        <stp/>
        <stp>FALSE</stp>
        <stp>T</stp>
        <tr r="U13" s="6"/>
      </tp>
      <tp>
        <v>301</v>
        <stp/>
        <stp>StudyData</stp>
        <stp>(Vol(GCE?1)when  (LocalYear(GCE?1)=2015 AND LocalMonth(GCE?1)=2 AND LocalDay(GCE?1)=24 AND LocalHour(GCE?1)=8 AND LocalMinute(GCE?1)=50))</stp>
        <stp>Bar</stp>
        <stp/>
        <stp>Close</stp>
        <stp>5</stp>
        <stp>0</stp>
        <stp/>
        <stp/>
        <stp/>
        <stp>FALSE</stp>
        <stp>T</stp>
        <tr r="T19" s="6"/>
      </tp>
      <tp>
        <v>1277</v>
        <stp/>
        <stp>StudyData</stp>
        <stp>(Vol(GCE?1)when  (LocalYear(GCE?1)=2015 AND LocalMonth(GCE?1)=2 AND LocalDay(GCE?1)=25 AND LocalHour(GCE?1)=8 AND LocalMinute(GCE?1)=40))</stp>
        <stp>Bar</stp>
        <stp/>
        <stp>Close</stp>
        <stp>5</stp>
        <stp>0</stp>
        <stp/>
        <stp/>
        <stp/>
        <stp>FALSE</stp>
        <stp>T</stp>
        <tr r="S17" s="6"/>
      </tp>
      <tp>
        <v>403</v>
        <stp/>
        <stp>StudyData</stp>
        <stp>(Vol(GCE?1)when  (LocalYear(GCE?1)=2015 AND LocalMonth(GCE?1)=2 AND LocalDay(GCE?1)=20 AND LocalHour(GCE?1)=8 AND LocalMinute(GCE?1)=15))</stp>
        <stp>Bar</stp>
        <stp/>
        <stp>Close</stp>
        <stp>5</stp>
        <stp>0</stp>
        <stp/>
        <stp/>
        <stp/>
        <stp>FALSE</stp>
        <stp>T</stp>
        <tr r="V12" s="6"/>
      </tp>
      <tp>
        <v>320</v>
        <stp/>
        <stp>StudyData</stp>
        <stp>(Vol(GCE?1)when  (LocalYear(GCE?1)=2015 AND LocalMonth(GCE?1)=2 AND LocalDay(GCE?1)=23 AND LocalHour(GCE?1)=8 AND LocalMinute(GCE?1)=25))</stp>
        <stp>Bar</stp>
        <stp/>
        <stp>Close</stp>
        <stp>5</stp>
        <stp>0</stp>
        <stp/>
        <stp/>
        <stp/>
        <stp>FALSE</stp>
        <stp>T</stp>
        <tr r="U14" s="6"/>
      </tp>
      <tp>
        <v>585</v>
        <stp/>
        <stp>StudyData</stp>
        <stp>(Vol(GCE?1)when  (LocalYear(GCE?1)=2015 AND LocalMonth(GCE?1)=2 AND LocalDay(GCE?1)=24 AND LocalHour(GCE?1)=8 AND LocalMinute(GCE?1)=55))</stp>
        <stp>Bar</stp>
        <stp/>
        <stp>Close</stp>
        <stp>5</stp>
        <stp>0</stp>
        <stp/>
        <stp/>
        <stp/>
        <stp>FALSE</stp>
        <stp>T</stp>
        <tr r="T20" s="6"/>
      </tp>
      <tp>
        <v>690</v>
        <stp/>
        <stp>StudyData</stp>
        <stp>(Vol(GCE?1)when  (LocalYear(GCE?1)=2015 AND LocalMonth(GCE?1)=2 AND LocalDay(GCE?1)=25 AND LocalHour(GCE?1)=8 AND LocalMinute(GCE?1)=45))</stp>
        <stp>Bar</stp>
        <stp/>
        <stp>Close</stp>
        <stp>5</stp>
        <stp>0</stp>
        <stp/>
        <stp/>
        <stp/>
        <stp>FALSE</stp>
        <stp>T</stp>
        <tr r="S18" s="6"/>
      </tp>
      <tp>
        <v>-43.428606299999998</v>
        <stp/>
        <stp>StudyData</stp>
        <stp>Correlation(SF6,RBE,Period:=12,InputChoice1:=Close,InputChoice2:=Close)</stp>
        <stp>FG</stp>
        <stp/>
        <stp>Close</stp>
        <stp>15</stp>
        <stp>0</stp>
        <stp>all</stp>
        <stp/>
        <stp/>
        <stp>True</stp>
        <stp>T</stp>
        <tr r="N7" s="2"/>
      </tp>
      <tp>
        <v>792</v>
        <stp/>
        <stp>StudyData</stp>
        <stp>(Vol(GCE?1)when  (LocalYear(GCE?1)=2015 AND LocalMonth(GCE?1)=2 AND LocalDay(GCE?1)=18 AND LocalHour(GCE?1)=8 AND LocalMinute(GCE?1)=40))</stp>
        <stp>Bar</stp>
        <stp/>
        <stp>Close</stp>
        <stp>5</stp>
        <stp>0</stp>
        <stp/>
        <stp/>
        <stp/>
        <stp>FALSE</stp>
        <stp>T</stp>
        <tr r="X17" s="6"/>
      </tp>
      <tp>
        <v>1127</v>
        <stp/>
        <stp>StudyData</stp>
        <stp>(Vol(GCE?1)when  (LocalYear(GCE?1)=2015 AND LocalMonth(GCE?1)=2 AND LocalDay(GCE?1)=19 AND LocalHour(GCE?1)=8 AND LocalMinute(GCE?1)=50))</stp>
        <stp>Bar</stp>
        <stp/>
        <stp>Close</stp>
        <stp>5</stp>
        <stp>0</stp>
        <stp/>
        <stp/>
        <stp/>
        <stp>FALSE</stp>
        <stp>T</stp>
        <tr r="W19" s="6"/>
      </tp>
      <tp>
        <v>578</v>
        <stp/>
        <stp>StudyData</stp>
        <stp>(Vol(GCE?1)when  (LocalYear(GCE?1)=2015 AND LocalMonth(GCE?1)=2 AND LocalDay(GCE?1)=18 AND LocalHour(GCE?1)=8 AND LocalMinute(GCE?1)=45))</stp>
        <stp>Bar</stp>
        <stp/>
        <stp>Close</stp>
        <stp>5</stp>
        <stp>0</stp>
        <stp/>
        <stp/>
        <stp/>
        <stp>FALSE</stp>
        <stp>T</stp>
        <tr r="X18" s="6"/>
      </tp>
      <tp>
        <v>1235</v>
        <stp/>
        <stp>StudyData</stp>
        <stp>(Vol(GCE?1)when  (LocalYear(GCE?1)=2015 AND LocalMonth(GCE?1)=2 AND LocalDay(GCE?1)=19 AND LocalHour(GCE?1)=8 AND LocalMinute(GCE?1)=55))</stp>
        <stp>Bar</stp>
        <stp/>
        <stp>Close</stp>
        <stp>5</stp>
        <stp>0</stp>
        <stp/>
        <stp/>
        <stp/>
        <stp>FALSE</stp>
        <stp>T</stp>
        <tr r="W20" s="6"/>
      </tp>
      <tp>
        <v>1122</v>
        <stp/>
        <stp>StudyData</stp>
        <stp>(Vol(GCE?1)when  (LocalYear(GCE?1)=2015 AND LocalMonth(GCE?1)=2 AND LocalDay(GCE?1)=18 AND LocalHour(GCE?1)=8 AND LocalMinute(GCE?1)=50))</stp>
        <stp>Bar</stp>
        <stp/>
        <stp>Close</stp>
        <stp>5</stp>
        <stp>0</stp>
        <stp/>
        <stp/>
        <stp/>
        <stp>FALSE</stp>
        <stp>T</stp>
        <tr r="X19" s="6"/>
      </tp>
      <tp>
        <v>860</v>
        <stp/>
        <stp>StudyData</stp>
        <stp>(Vol(GCE?1)when  (LocalYear(GCE?1)=2015 AND LocalMonth(GCE?1)=2 AND LocalDay(GCE?1)=19 AND LocalHour(GCE?1)=8 AND LocalMinute(GCE?1)=40))</stp>
        <stp>Bar</stp>
        <stp/>
        <stp>Close</stp>
        <stp>5</stp>
        <stp>0</stp>
        <stp/>
        <stp/>
        <stp/>
        <stp>FALSE</stp>
        <stp>T</stp>
        <tr r="W17" s="6"/>
      </tp>
      <tp>
        <v>794</v>
        <stp/>
        <stp>StudyData</stp>
        <stp>(Vol(GCE?1)when  (LocalYear(GCE?1)=2015 AND LocalMonth(GCE?1)=2 AND LocalDay(GCE?1)=18 AND LocalHour(GCE?1)=8 AND LocalMinute(GCE?1)=55))</stp>
        <stp>Bar</stp>
        <stp/>
        <stp>Close</stp>
        <stp>5</stp>
        <stp>0</stp>
        <stp/>
        <stp/>
        <stp/>
        <stp>FALSE</stp>
        <stp>T</stp>
        <tr r="X20" s="6"/>
      </tp>
      <tp>
        <v>1957</v>
        <stp/>
        <stp>StudyData</stp>
        <stp>(Vol(GCE?1)when  (LocalYear(GCE?1)=2015 AND LocalMonth(GCE?1)=2 AND LocalDay(GCE?1)=19 AND LocalHour(GCE?1)=8 AND LocalMinute(GCE?1)=45))</stp>
        <stp>Bar</stp>
        <stp/>
        <stp>Close</stp>
        <stp>5</stp>
        <stp>0</stp>
        <stp/>
        <stp/>
        <stp/>
        <stp>FALSE</stp>
        <stp>T</stp>
        <tr r="W18" s="6"/>
      </tp>
      <tp>
        <v>628</v>
        <stp/>
        <stp>StudyData</stp>
        <stp>(Vol(GCE?1)when  (LocalYear(GCE?1)=2015 AND LocalMonth(GCE?1)=2 AND LocalDay(GCE?1)=18 AND LocalHour(GCE?1)=8 AND LocalMinute(GCE?1)=20))</stp>
        <stp>Bar</stp>
        <stp/>
        <stp>Close</stp>
        <stp>5</stp>
        <stp>0</stp>
        <stp/>
        <stp/>
        <stp/>
        <stp>FALSE</stp>
        <stp>T</stp>
        <tr r="X13" s="6"/>
      </tp>
      <tp>
        <v>1251</v>
        <stp/>
        <stp>StudyData</stp>
        <stp>(Vol(GCE?1)when  (LocalYear(GCE?1)=2015 AND LocalMonth(GCE?1)=2 AND LocalDay(GCE?1)=19 AND LocalHour(GCE?1)=8 AND LocalMinute(GCE?1)=30))</stp>
        <stp>Bar</stp>
        <stp/>
        <stp>Close</stp>
        <stp>5</stp>
        <stp>0</stp>
        <stp/>
        <stp/>
        <stp/>
        <stp>FALSE</stp>
        <stp>T</stp>
        <tr r="W15" s="6"/>
      </tp>
      <tp>
        <v>315</v>
        <stp/>
        <stp>StudyData</stp>
        <stp>(Vol(GCE?1)when  (LocalYear(GCE?1)=2015 AND LocalMonth(GCE?1)=2 AND LocalDay(GCE?1)=18 AND LocalHour(GCE?1)=8 AND LocalMinute(GCE?1)=25))</stp>
        <stp>Bar</stp>
        <stp/>
        <stp>Close</stp>
        <stp>5</stp>
        <stp>0</stp>
        <stp/>
        <stp/>
        <stp/>
        <stp>FALSE</stp>
        <stp>T</stp>
        <tr r="X14" s="6"/>
      </tp>
      <tp>
        <v>714</v>
        <stp/>
        <stp>StudyData</stp>
        <stp>(Vol(GCE?1)when  (LocalYear(GCE?1)=2015 AND LocalMonth(GCE?1)=2 AND LocalDay(GCE?1)=19 AND LocalHour(GCE?1)=8 AND LocalMinute(GCE?1)=35))</stp>
        <stp>Bar</stp>
        <stp/>
        <stp>Close</stp>
        <stp>5</stp>
        <stp>0</stp>
        <stp/>
        <stp/>
        <stp/>
        <stp>FALSE</stp>
        <stp>T</stp>
        <tr r="W16" s="6"/>
      </tp>
      <tp>
        <v>613</v>
        <stp/>
        <stp>StudyData</stp>
        <stp>(Vol(GCE?1)when  (LocalYear(GCE?1)=2015 AND LocalMonth(GCE?1)=2 AND LocalDay(GCE?1)=18 AND LocalHour(GCE?1)=8 AND LocalMinute(GCE?1)=30))</stp>
        <stp>Bar</stp>
        <stp/>
        <stp>Close</stp>
        <stp>5</stp>
        <stp>0</stp>
        <stp/>
        <stp/>
        <stp/>
        <stp>FALSE</stp>
        <stp>T</stp>
        <tr r="X15" s="6"/>
      </tp>
      <tp>
        <v>1926</v>
        <stp/>
        <stp>StudyData</stp>
        <stp>(Vol(GCE?1)when  (LocalYear(GCE?1)=2015 AND LocalMonth(GCE?1)=2 AND LocalDay(GCE?1)=19 AND LocalHour(GCE?1)=8 AND LocalMinute(GCE?1)=20))</stp>
        <stp>Bar</stp>
        <stp/>
        <stp>Close</stp>
        <stp>5</stp>
        <stp>0</stp>
        <stp/>
        <stp/>
        <stp/>
        <stp>FALSE</stp>
        <stp>T</stp>
        <tr r="W13" s="6"/>
      </tp>
      <tp>
        <v>2953</v>
        <stp/>
        <stp>StudyData</stp>
        <stp>(Vol(GCE?1)when  (LocalYear(GCE?1)=2015 AND LocalMonth(GCE?1)=2 AND LocalDay(GCE?1)=18 AND LocalHour(GCE?1)=8 AND LocalMinute(GCE?1)=35))</stp>
        <stp>Bar</stp>
        <stp/>
        <stp>Close</stp>
        <stp>5</stp>
        <stp>0</stp>
        <stp/>
        <stp/>
        <stp/>
        <stp>FALSE</stp>
        <stp>T</stp>
        <tr r="X16" s="6"/>
      </tp>
      <tp>
        <v>1174</v>
        <stp/>
        <stp>StudyData</stp>
        <stp>(Vol(GCE?1)when  (LocalYear(GCE?1)=2015 AND LocalMonth(GCE?1)=2 AND LocalDay(GCE?1)=19 AND LocalHour(GCE?1)=8 AND LocalMinute(GCE?1)=25))</stp>
        <stp>Bar</stp>
        <stp/>
        <stp>Close</stp>
        <stp>5</stp>
        <stp>0</stp>
        <stp/>
        <stp/>
        <stp/>
        <stp>FALSE</stp>
        <stp>T</stp>
        <tr r="W14" s="6"/>
      </tp>
      <tp>
        <v>689</v>
        <stp/>
        <stp>StudyData</stp>
        <stp>(Vol(GCE?1)when  (LocalYear(GCE?1)=2015 AND LocalMonth(GCE?1)=2 AND LocalDay(GCE?1)=18 AND LocalHour(GCE?1)=8 AND LocalMinute(GCE?1)=00))</stp>
        <stp>Bar</stp>
        <stp/>
        <stp>Close</stp>
        <stp>5</stp>
        <stp>0</stp>
        <stp/>
        <stp/>
        <stp/>
        <stp>FALSE</stp>
        <stp>T</stp>
        <tr r="X9" s="6"/>
      </tp>
      <tp>
        <v>810</v>
        <stp/>
        <stp>StudyData</stp>
        <stp>(Vol(GCE?1)when  (LocalYear(GCE?1)=2015 AND LocalMonth(GCE?1)=2 AND LocalDay(GCE?1)=19 AND LocalHour(GCE?1)=8 AND LocalMinute(GCE?1)=10))</stp>
        <stp>Bar</stp>
        <stp/>
        <stp>Close</stp>
        <stp>5</stp>
        <stp>0</stp>
        <stp/>
        <stp/>
        <stp/>
        <stp>FALSE</stp>
        <stp>T</stp>
        <tr r="W11" s="6"/>
      </tp>
      <tp>
        <v>265</v>
        <stp/>
        <stp>StudyData</stp>
        <stp>(Vol(GCE?1)when  (LocalYear(GCE?1)=2015 AND LocalMonth(GCE?1)=2 AND LocalDay(GCE?1)=18 AND LocalHour(GCE?1)=8 AND LocalMinute(GCE?1)=05))</stp>
        <stp>Bar</stp>
        <stp/>
        <stp>Close</stp>
        <stp>5</stp>
        <stp>0</stp>
        <stp/>
        <stp/>
        <stp/>
        <stp>FALSE</stp>
        <stp>T</stp>
        <tr r="X10" s="6"/>
      </tp>
      <tp>
        <v>1707</v>
        <stp/>
        <stp>StudyData</stp>
        <stp>(Vol(GCE?1)when  (LocalYear(GCE?1)=2015 AND LocalMonth(GCE?1)=2 AND LocalDay(GCE?1)=19 AND LocalHour(GCE?1)=8 AND LocalMinute(GCE?1)=15))</stp>
        <stp>Bar</stp>
        <stp/>
        <stp>Close</stp>
        <stp>5</stp>
        <stp>0</stp>
        <stp/>
        <stp/>
        <stp/>
        <stp>FALSE</stp>
        <stp>T</stp>
        <tr r="W12" s="6"/>
      </tp>
      <tp>
        <v>396</v>
        <stp/>
        <stp>StudyData</stp>
        <stp>(Vol(GCE?1)when  (LocalYear(GCE?1)=2015 AND LocalMonth(GCE?1)=2 AND LocalDay(GCE?1)=18 AND LocalHour(GCE?1)=8 AND LocalMinute(GCE?1)=10))</stp>
        <stp>Bar</stp>
        <stp/>
        <stp>Close</stp>
        <stp>5</stp>
        <stp>0</stp>
        <stp/>
        <stp/>
        <stp/>
        <stp>FALSE</stp>
        <stp>T</stp>
        <tr r="X11" s="6"/>
      </tp>
      <tp>
        <v>2099</v>
        <stp/>
        <stp>StudyData</stp>
        <stp>(Vol(GCE?1)when  (LocalYear(GCE?1)=2015 AND LocalMonth(GCE?1)=2 AND LocalDay(GCE?1)=19 AND LocalHour(GCE?1)=8 AND LocalMinute(GCE?1)=00))</stp>
        <stp>Bar</stp>
        <stp/>
        <stp>Close</stp>
        <stp>5</stp>
        <stp>0</stp>
        <stp/>
        <stp/>
        <stp/>
        <stp>FALSE</stp>
        <stp>T</stp>
        <tr r="W9" s="6"/>
      </tp>
      <tp>
        <v>848</v>
        <stp/>
        <stp>StudyData</stp>
        <stp>(Vol(GCE?1)when  (LocalYear(GCE?1)=2015 AND LocalMonth(GCE?1)=2 AND LocalDay(GCE?1)=18 AND LocalHour(GCE?1)=8 AND LocalMinute(GCE?1)=15))</stp>
        <stp>Bar</stp>
        <stp/>
        <stp>Close</stp>
        <stp>5</stp>
        <stp>0</stp>
        <stp/>
        <stp/>
        <stp/>
        <stp>FALSE</stp>
        <stp>T</stp>
        <tr r="X12" s="6"/>
      </tp>
      <tp>
        <v>736</v>
        <stp/>
        <stp>StudyData</stp>
        <stp>(Vol(GCE?1)when  (LocalYear(GCE?1)=2015 AND LocalMonth(GCE?1)=2 AND LocalDay(GCE?1)=19 AND LocalHour(GCE?1)=8 AND LocalMinute(GCE?1)=05))</stp>
        <stp>Bar</stp>
        <stp/>
        <stp>Close</stp>
        <stp>5</stp>
        <stp>0</stp>
        <stp/>
        <stp/>
        <stp/>
        <stp>FALSE</stp>
        <stp>T</stp>
        <tr r="W10" s="6"/>
      </tp>
      <tp>
        <v>553</v>
        <stp/>
        <stp>StudyData</stp>
        <stp>(Vol(GCE?1)when  (LocalYear(GCE?1)=2015 AND LocalMonth(GCE?1)=2 AND LocalDay(GCE?1)=12 AND LocalHour(GCE?1)=8 AND LocalMinute(GCE?1)=40))</stp>
        <stp>Bar</stp>
        <stp/>
        <stp>Close</stp>
        <stp>5</stp>
        <stp>0</stp>
        <stp/>
        <stp/>
        <stp/>
        <stp>FALSE</stp>
        <stp>T</stp>
        <tr r="AB17" s="6"/>
      </tp>
      <tp>
        <v>646</v>
        <stp/>
        <stp>StudyData</stp>
        <stp>(Vol(GCE?1)when  (LocalYear(GCE?1)=2015 AND LocalMonth(GCE?1)=2 AND LocalDay(GCE?1)=13 AND LocalHour(GCE?1)=8 AND LocalMinute(GCE?1)=50))</stp>
        <stp>Bar</stp>
        <stp/>
        <stp>Close</stp>
        <stp>5</stp>
        <stp>0</stp>
        <stp/>
        <stp/>
        <stp/>
        <stp>FALSE</stp>
        <stp>T</stp>
        <tr r="AA19" s="6"/>
      </tp>
      <tp>
        <v>131</v>
        <stp/>
        <stp>StudyData</stp>
        <stp>(Vol(GCE?1)when  (LocalYear(GCE?1)=2015 AND LocalMonth(GCE?1)=2 AND LocalDay(GCE?1)=16 AND LocalHour(GCE?1)=8 AND LocalMinute(GCE?1)=00))</stp>
        <stp>Bar</stp>
        <stp/>
        <stp>Close</stp>
        <stp>5</stp>
        <stp>0</stp>
        <stp/>
        <stp/>
        <stp/>
        <stp>FALSE</stp>
        <stp>T</stp>
        <tr r="Z9" s="6"/>
      </tp>
      <tp>
        <v>1286</v>
        <stp/>
        <stp>StudyData</stp>
        <stp>(Vol(GCE?1)when  (LocalYear(GCE?1)=2015 AND LocalMonth(GCE?1)=2 AND LocalDay(GCE?1)=17 AND LocalHour(GCE?1)=8 AND LocalMinute(GCE?1)=10))</stp>
        <stp>Bar</stp>
        <stp/>
        <stp>Close</stp>
        <stp>5</stp>
        <stp>0</stp>
        <stp/>
        <stp/>
        <stp/>
        <stp>FALSE</stp>
        <stp>T</stp>
        <tr r="Y11" s="6"/>
      </tp>
      <tp>
        <v>568</v>
        <stp/>
        <stp>StudyData</stp>
        <stp>(Vol(GCE?1)when  (LocalYear(GCE?1)=2015 AND LocalMonth(GCE?1)=2 AND LocalDay(GCE?1)=12 AND LocalHour(GCE?1)=8 AND LocalMinute(GCE?1)=45))</stp>
        <stp>Bar</stp>
        <stp/>
        <stp>Close</stp>
        <stp>5</stp>
        <stp>0</stp>
        <stp/>
        <stp/>
        <stp/>
        <stp>FALSE</stp>
        <stp>T</stp>
        <tr r="AB18" s="6"/>
      </tp>
      <tp>
        <v>845</v>
        <stp/>
        <stp>StudyData</stp>
        <stp>(Vol(GCE?1)when  (LocalYear(GCE?1)=2015 AND LocalMonth(GCE?1)=2 AND LocalDay(GCE?1)=13 AND LocalHour(GCE?1)=8 AND LocalMinute(GCE?1)=55))</stp>
        <stp>Bar</stp>
        <stp/>
        <stp>Close</stp>
        <stp>5</stp>
        <stp>0</stp>
        <stp/>
        <stp/>
        <stp/>
        <stp>FALSE</stp>
        <stp>T</stp>
        <tr r="AA20" s="6"/>
      </tp>
      <tp>
        <v>55</v>
        <stp/>
        <stp>StudyData</stp>
        <stp>(Vol(GCE?1)when  (LocalYear(GCE?1)=2015 AND LocalMonth(GCE?1)=2 AND LocalDay(GCE?1)=16 AND LocalHour(GCE?1)=8 AND LocalMinute(GCE?1)=05))</stp>
        <stp>Bar</stp>
        <stp/>
        <stp>Close</stp>
        <stp>5</stp>
        <stp>0</stp>
        <stp/>
        <stp/>
        <stp/>
        <stp>FALSE</stp>
        <stp>T</stp>
        <tr r="Z10" s="6"/>
      </tp>
      <tp>
        <v>10058</v>
        <stp/>
        <stp>StudyData</stp>
        <stp>(Vol(GCE?1)when  (LocalYear(GCE?1)=2015 AND LocalMonth(GCE?1)=2 AND LocalDay(GCE?1)=17 AND LocalHour(GCE?1)=8 AND LocalMinute(GCE?1)=15))</stp>
        <stp>Bar</stp>
        <stp/>
        <stp>Close</stp>
        <stp>5</stp>
        <stp>0</stp>
        <stp/>
        <stp/>
        <stp/>
        <stp>FALSE</stp>
        <stp>T</stp>
        <tr r="Y12" s="6"/>
      </tp>
      <tp>
        <v>1517</v>
        <stp/>
        <stp>StudyData</stp>
        <stp>(Vol(GCE?1)when  (LocalYear(GCE?1)=2015 AND LocalMonth(GCE?1)=2 AND LocalDay(GCE?1)=12 AND LocalHour(GCE?1)=8 AND LocalMinute(GCE?1)=50))</stp>
        <stp>Bar</stp>
        <stp/>
        <stp>Close</stp>
        <stp>5</stp>
        <stp>0</stp>
        <stp/>
        <stp/>
        <stp/>
        <stp>FALSE</stp>
        <stp>T</stp>
        <tr r="AB19" s="6"/>
      </tp>
      <tp>
        <v>736</v>
        <stp/>
        <stp>StudyData</stp>
        <stp>(Vol(GCE?1)when  (LocalYear(GCE?1)=2015 AND LocalMonth(GCE?1)=2 AND LocalDay(GCE?1)=13 AND LocalHour(GCE?1)=8 AND LocalMinute(GCE?1)=40))</stp>
        <stp>Bar</stp>
        <stp/>
        <stp>Close</stp>
        <stp>5</stp>
        <stp>0</stp>
        <stp/>
        <stp/>
        <stp/>
        <stp>FALSE</stp>
        <stp>T</stp>
        <tr r="AA17" s="6"/>
      </tp>
      <tp>
        <v>141</v>
        <stp/>
        <stp>StudyData</stp>
        <stp>(Vol(GCE?1)when  (LocalYear(GCE?1)=2015 AND LocalMonth(GCE?1)=2 AND LocalDay(GCE?1)=16 AND LocalHour(GCE?1)=8 AND LocalMinute(GCE?1)=10))</stp>
        <stp>Bar</stp>
        <stp/>
        <stp>Close</stp>
        <stp>5</stp>
        <stp>0</stp>
        <stp/>
        <stp/>
        <stp/>
        <stp>FALSE</stp>
        <stp>T</stp>
        <tr r="Z11" s="6"/>
      </tp>
      <tp>
        <v>1114</v>
        <stp/>
        <stp>StudyData</stp>
        <stp>(Vol(GCE?1)when  (LocalYear(GCE?1)=2015 AND LocalMonth(GCE?1)=2 AND LocalDay(GCE?1)=17 AND LocalHour(GCE?1)=8 AND LocalMinute(GCE?1)=00))</stp>
        <stp>Bar</stp>
        <stp/>
        <stp>Close</stp>
        <stp>5</stp>
        <stp>0</stp>
        <stp/>
        <stp/>
        <stp/>
        <stp>FALSE</stp>
        <stp>T</stp>
        <tr r="Y9" s="6"/>
      </tp>
      <tp>
        <v>532</v>
        <stp/>
        <stp>StudyData</stp>
        <stp>(Vol(GCE?1)when  (LocalYear(GCE?1)=2015 AND LocalMonth(GCE?1)=2 AND LocalDay(GCE?1)=12 AND LocalHour(GCE?1)=8 AND LocalMinute(GCE?1)=55))</stp>
        <stp>Bar</stp>
        <stp/>
        <stp>Close</stp>
        <stp>5</stp>
        <stp>0</stp>
        <stp/>
        <stp/>
        <stp/>
        <stp>FALSE</stp>
        <stp>T</stp>
        <tr r="AB20" s="6"/>
      </tp>
      <tp>
        <v>2065</v>
        <stp/>
        <stp>StudyData</stp>
        <stp>(Vol(GCE?1)when  (LocalYear(GCE?1)=2015 AND LocalMonth(GCE?1)=2 AND LocalDay(GCE?1)=13 AND LocalHour(GCE?1)=8 AND LocalMinute(GCE?1)=45))</stp>
        <stp>Bar</stp>
        <stp/>
        <stp>Close</stp>
        <stp>5</stp>
        <stp>0</stp>
        <stp/>
        <stp/>
        <stp/>
        <stp>FALSE</stp>
        <stp>T</stp>
        <tr r="AA18" s="6"/>
      </tp>
      <tp>
        <v>1700</v>
        <stp/>
        <stp>StudyData</stp>
        <stp>(Vol(GCE?1)when  (LocalYear(GCE?1)=2015 AND LocalMonth(GCE?1)=2 AND LocalDay(GCE?1)=16 AND LocalHour(GCE?1)=8 AND LocalMinute(GCE?1)=15))</stp>
        <stp>Bar</stp>
        <stp/>
        <stp>Close</stp>
        <stp>5</stp>
        <stp>0</stp>
        <stp/>
        <stp/>
        <stp/>
        <stp>FALSE</stp>
        <stp>T</stp>
        <tr r="Z12" s="6"/>
      </tp>
      <tp>
        <v>1077</v>
        <stp/>
        <stp>StudyData</stp>
        <stp>(Vol(GCE?1)when  (LocalYear(GCE?1)=2015 AND LocalMonth(GCE?1)=2 AND LocalDay(GCE?1)=17 AND LocalHour(GCE?1)=8 AND LocalMinute(GCE?1)=05))</stp>
        <stp>Bar</stp>
        <stp/>
        <stp>Close</stp>
        <stp>5</stp>
        <stp>0</stp>
        <stp/>
        <stp/>
        <stp/>
        <stp>FALSE</stp>
        <stp>T</stp>
        <tr r="Y10" s="6"/>
      </tp>
      <tp>
        <v>321</v>
        <stp/>
        <stp>StudyData</stp>
        <stp>(Vol(GCE?1)when  (LocalYear(GCE?1)=2015 AND LocalMonth(GCE?1)=2 AND LocalDay(GCE?1)=16 AND LocalHour(GCE?1)=8 AND LocalMinute(GCE?1)=20))</stp>
        <stp>Bar</stp>
        <stp/>
        <stp>Close</stp>
        <stp>5</stp>
        <stp>0</stp>
        <stp/>
        <stp/>
        <stp/>
        <stp>FALSE</stp>
        <stp>T</stp>
        <tr r="Z13" s="6"/>
      </tp>
      <tp>
        <v>1857</v>
        <stp/>
        <stp>StudyData</stp>
        <stp>(Vol(GCE?1)when  (LocalYear(GCE?1)=2015 AND LocalMonth(GCE?1)=2 AND LocalDay(GCE?1)=17 AND LocalHour(GCE?1)=8 AND LocalMinute(GCE?1)=30))</stp>
        <stp>Bar</stp>
        <stp/>
        <stp>Close</stp>
        <stp>5</stp>
        <stp>0</stp>
        <stp/>
        <stp/>
        <stp/>
        <stp>FALSE</stp>
        <stp>T</stp>
        <tr r="Y15" s="6"/>
      </tp>
      <tp>
        <v>133</v>
        <stp/>
        <stp>StudyData</stp>
        <stp>(Vol(GCE?1)when  (LocalYear(GCE?1)=2015 AND LocalMonth(GCE?1)=2 AND LocalDay(GCE?1)=16 AND LocalHour(GCE?1)=8 AND LocalMinute(GCE?1)=25))</stp>
        <stp>Bar</stp>
        <stp/>
        <stp>Close</stp>
        <stp>5</stp>
        <stp>0</stp>
        <stp/>
        <stp/>
        <stp/>
        <stp>FALSE</stp>
        <stp>T</stp>
        <tr r="Z14" s="6"/>
      </tp>
      <tp>
        <v>1259</v>
        <stp/>
        <stp>StudyData</stp>
        <stp>(Vol(GCE?1)when  (LocalYear(GCE?1)=2015 AND LocalMonth(GCE?1)=2 AND LocalDay(GCE?1)=17 AND LocalHour(GCE?1)=8 AND LocalMinute(GCE?1)=35))</stp>
        <stp>Bar</stp>
        <stp/>
        <stp>Close</stp>
        <stp>5</stp>
        <stp>0</stp>
        <stp/>
        <stp/>
        <stp/>
        <stp>FALSE</stp>
        <stp>T</stp>
        <tr r="Y16" s="6"/>
      </tp>
      <tp>
        <v>176</v>
        <stp/>
        <stp>StudyData</stp>
        <stp>(Vol(GCE?1)when  (LocalYear(GCE?1)=2015 AND LocalMonth(GCE?1)=2 AND LocalDay(GCE?1)=16 AND LocalHour(GCE?1)=8 AND LocalMinute(GCE?1)=30))</stp>
        <stp>Bar</stp>
        <stp/>
        <stp>Close</stp>
        <stp>5</stp>
        <stp>0</stp>
        <stp/>
        <stp/>
        <stp/>
        <stp>FALSE</stp>
        <stp>T</stp>
        <tr r="Z15" s="6"/>
      </tp>
      <tp>
        <v>4832</v>
        <stp/>
        <stp>StudyData</stp>
        <stp>(Vol(GCE?1)when  (LocalYear(GCE?1)=2015 AND LocalMonth(GCE?1)=2 AND LocalDay(GCE?1)=17 AND LocalHour(GCE?1)=8 AND LocalMinute(GCE?1)=20))</stp>
        <stp>Bar</stp>
        <stp/>
        <stp>Close</stp>
        <stp>5</stp>
        <stp>0</stp>
        <stp/>
        <stp/>
        <stp/>
        <stp>FALSE</stp>
        <stp>T</stp>
        <tr r="Y13" s="6"/>
      </tp>
      <tp>
        <v>128</v>
        <stp/>
        <stp>StudyData</stp>
        <stp>(Vol(GCE?1)when  (LocalYear(GCE?1)=2015 AND LocalMonth(GCE?1)=2 AND LocalDay(GCE?1)=16 AND LocalHour(GCE?1)=8 AND LocalMinute(GCE?1)=35))</stp>
        <stp>Bar</stp>
        <stp/>
        <stp>Close</stp>
        <stp>5</stp>
        <stp>0</stp>
        <stp/>
        <stp/>
        <stp/>
        <stp>FALSE</stp>
        <stp>T</stp>
        <tr r="Z16" s="6"/>
      </tp>
      <tp>
        <v>3256</v>
        <stp/>
        <stp>StudyData</stp>
        <stp>(Vol(GCE?1)when  (LocalYear(GCE?1)=2015 AND LocalMonth(GCE?1)=2 AND LocalDay(GCE?1)=17 AND LocalHour(GCE?1)=8 AND LocalMinute(GCE?1)=25))</stp>
        <stp>Bar</stp>
        <stp/>
        <stp>Close</stp>
        <stp>5</stp>
        <stp>0</stp>
        <stp/>
        <stp/>
        <stp/>
        <stp>FALSE</stp>
        <stp>T</stp>
        <tr r="Y14" s="6"/>
      </tp>
      <tp>
        <v>1068</v>
        <stp/>
        <stp>StudyData</stp>
        <stp>(Vol(GCE?1)when  (LocalYear(GCE?1)=2015 AND LocalMonth(GCE?1)=2 AND LocalDay(GCE?1)=12 AND LocalHour(GCE?1)=8 AND LocalMinute(GCE?1)=00))</stp>
        <stp>Bar</stp>
        <stp/>
        <stp>Close</stp>
        <stp>5</stp>
        <stp>0</stp>
        <stp/>
        <stp/>
        <stp/>
        <stp>FALSE</stp>
        <stp>T</stp>
        <tr r="AB9" s="6"/>
      </tp>
      <tp>
        <v>905</v>
        <stp/>
        <stp>StudyData</stp>
        <stp>(Vol(GCE?1)when  (LocalYear(GCE?1)=2015 AND LocalMonth(GCE?1)=2 AND LocalDay(GCE?1)=13 AND LocalHour(GCE?1)=8 AND LocalMinute(GCE?1)=10))</stp>
        <stp>Bar</stp>
        <stp/>
        <stp>Close</stp>
        <stp>5</stp>
        <stp>0</stp>
        <stp/>
        <stp/>
        <stp/>
        <stp>FALSE</stp>
        <stp>T</stp>
        <tr r="AA11" s="6"/>
      </tp>
      <tp>
        <v>191</v>
        <stp/>
        <stp>StudyData</stp>
        <stp>(Vol(GCE?1)when  (LocalYear(GCE?1)=2015 AND LocalMonth(GCE?1)=2 AND LocalDay(GCE?1)=16 AND LocalHour(GCE?1)=8 AND LocalMinute(GCE?1)=40))</stp>
        <stp>Bar</stp>
        <stp/>
        <stp>Close</stp>
        <stp>5</stp>
        <stp>0</stp>
        <stp/>
        <stp/>
        <stp/>
        <stp>FALSE</stp>
        <stp>T</stp>
        <tr r="Z17" s="6"/>
      </tp>
      <tp>
        <v>1044</v>
        <stp/>
        <stp>StudyData</stp>
        <stp>(Vol(GCE?1)when  (LocalYear(GCE?1)=2015 AND LocalMonth(GCE?1)=2 AND LocalDay(GCE?1)=17 AND LocalHour(GCE?1)=8 AND LocalMinute(GCE?1)=50))</stp>
        <stp>Bar</stp>
        <stp/>
        <stp>Close</stp>
        <stp>5</stp>
        <stp>0</stp>
        <stp/>
        <stp/>
        <stp/>
        <stp>FALSE</stp>
        <stp>T</stp>
        <tr r="Y19" s="6"/>
      </tp>
      <tp>
        <v>531</v>
        <stp/>
        <stp>StudyData</stp>
        <stp>(Vol(GCE?1)when  (LocalYear(GCE?1)=2015 AND LocalMonth(GCE?1)=2 AND LocalDay(GCE?1)=12 AND LocalHour(GCE?1)=8 AND LocalMinute(GCE?1)=05))</stp>
        <stp>Bar</stp>
        <stp/>
        <stp>Close</stp>
        <stp>5</stp>
        <stp>0</stp>
        <stp/>
        <stp/>
        <stp/>
        <stp>FALSE</stp>
        <stp>T</stp>
        <tr r="AB10" s="6"/>
      </tp>
      <tp>
        <v>920</v>
        <stp/>
        <stp>StudyData</stp>
        <stp>(Vol(GCE?1)when  (LocalYear(GCE?1)=2015 AND LocalMonth(GCE?1)=2 AND LocalDay(GCE?1)=13 AND LocalHour(GCE?1)=8 AND LocalMinute(GCE?1)=15))</stp>
        <stp>Bar</stp>
        <stp/>
        <stp>Close</stp>
        <stp>5</stp>
        <stp>0</stp>
        <stp/>
        <stp/>
        <stp/>
        <stp>FALSE</stp>
        <stp>T</stp>
        <tr r="AA12" s="6"/>
      </tp>
      <tp>
        <v>149</v>
        <stp/>
        <stp>StudyData</stp>
        <stp>(Vol(GCE?1)when  (LocalYear(GCE?1)=2015 AND LocalMonth(GCE?1)=2 AND LocalDay(GCE?1)=16 AND LocalHour(GCE?1)=8 AND LocalMinute(GCE?1)=45))</stp>
        <stp>Bar</stp>
        <stp/>
        <stp>Close</stp>
        <stp>5</stp>
        <stp>0</stp>
        <stp/>
        <stp/>
        <stp/>
        <stp>FALSE</stp>
        <stp>T</stp>
        <tr r="Z18" s="6"/>
      </tp>
      <tp>
        <v>2412</v>
        <stp/>
        <stp>StudyData</stp>
        <stp>(Vol(GCE?1)when  (LocalYear(GCE?1)=2015 AND LocalMonth(GCE?1)=2 AND LocalDay(GCE?1)=17 AND LocalHour(GCE?1)=8 AND LocalMinute(GCE?1)=55))</stp>
        <stp>Bar</stp>
        <stp/>
        <stp>Close</stp>
        <stp>5</stp>
        <stp>0</stp>
        <stp/>
        <stp/>
        <stp/>
        <stp>FALSE</stp>
        <stp>T</stp>
        <tr r="Y20" s="6"/>
      </tp>
      <tp>
        <v>510</v>
        <stp/>
        <stp>StudyData</stp>
        <stp>(Vol(GCE?1)when  (LocalYear(GCE?1)=2015 AND LocalMonth(GCE?1)=2 AND LocalDay(GCE?1)=12 AND LocalHour(GCE?1)=8 AND LocalMinute(GCE?1)=10))</stp>
        <stp>Bar</stp>
        <stp/>
        <stp>Close</stp>
        <stp>5</stp>
        <stp>0</stp>
        <stp/>
        <stp/>
        <stp/>
        <stp>FALSE</stp>
        <stp>T</stp>
        <tr r="AB11" s="6"/>
      </tp>
      <tp>
        <v>622</v>
        <stp/>
        <stp>StudyData</stp>
        <stp>(Vol(GCE?1)when  (LocalYear(GCE?1)=2015 AND LocalMonth(GCE?1)=2 AND LocalDay(GCE?1)=13 AND LocalHour(GCE?1)=8 AND LocalMinute(GCE?1)=00))</stp>
        <stp>Bar</stp>
        <stp/>
        <stp>Close</stp>
        <stp>5</stp>
        <stp>0</stp>
        <stp/>
        <stp/>
        <stp/>
        <stp>FALSE</stp>
        <stp>T</stp>
        <tr r="AA9" s="6"/>
      </tp>
      <tp>
        <v>126</v>
        <stp/>
        <stp>StudyData</stp>
        <stp>(Vol(GCE?1)when  (LocalYear(GCE?1)=2015 AND LocalMonth(GCE?1)=2 AND LocalDay(GCE?1)=16 AND LocalHour(GCE?1)=8 AND LocalMinute(GCE?1)=50))</stp>
        <stp>Bar</stp>
        <stp/>
        <stp>Close</stp>
        <stp>5</stp>
        <stp>0</stp>
        <stp/>
        <stp/>
        <stp/>
        <stp>FALSE</stp>
        <stp>T</stp>
        <tr r="Z19" s="6"/>
      </tp>
      <tp>
        <v>1193</v>
        <stp/>
        <stp>StudyData</stp>
        <stp>(Vol(GCE?1)when  (LocalYear(GCE?1)=2015 AND LocalMonth(GCE?1)=2 AND LocalDay(GCE?1)=17 AND LocalHour(GCE?1)=8 AND LocalMinute(GCE?1)=40))</stp>
        <stp>Bar</stp>
        <stp/>
        <stp>Close</stp>
        <stp>5</stp>
        <stp>0</stp>
        <stp/>
        <stp/>
        <stp/>
        <stp>FALSE</stp>
        <stp>T</stp>
        <tr r="Y17" s="6"/>
      </tp>
      <tp>
        <v>362</v>
        <stp/>
        <stp>StudyData</stp>
        <stp>(Vol(GCE?1)when  (LocalYear(GCE?1)=2015 AND LocalMonth(GCE?1)=2 AND LocalDay(GCE?1)=12 AND LocalHour(GCE?1)=8 AND LocalMinute(GCE?1)=15))</stp>
        <stp>Bar</stp>
        <stp/>
        <stp>Close</stp>
        <stp>5</stp>
        <stp>0</stp>
        <stp/>
        <stp/>
        <stp/>
        <stp>FALSE</stp>
        <stp>T</stp>
        <tr r="AB12" s="6"/>
      </tp>
      <tp>
        <v>669</v>
        <stp/>
        <stp>StudyData</stp>
        <stp>(Vol(GCE?1)when  (LocalYear(GCE?1)=2015 AND LocalMonth(GCE?1)=2 AND LocalDay(GCE?1)=13 AND LocalHour(GCE?1)=8 AND LocalMinute(GCE?1)=05))</stp>
        <stp>Bar</stp>
        <stp/>
        <stp>Close</stp>
        <stp>5</stp>
        <stp>0</stp>
        <stp/>
        <stp/>
        <stp/>
        <stp>FALSE</stp>
        <stp>T</stp>
        <tr r="AA10" s="6"/>
      </tp>
      <tp>
        <v>111</v>
        <stp/>
        <stp>StudyData</stp>
        <stp>(Vol(GCE?1)when  (LocalYear(GCE?1)=2015 AND LocalMonth(GCE?1)=2 AND LocalDay(GCE?1)=16 AND LocalHour(GCE?1)=8 AND LocalMinute(GCE?1)=55))</stp>
        <stp>Bar</stp>
        <stp/>
        <stp>Close</stp>
        <stp>5</stp>
        <stp>0</stp>
        <stp/>
        <stp/>
        <stp/>
        <stp>FALSE</stp>
        <stp>T</stp>
        <tr r="Z20" s="6"/>
      </tp>
      <tp>
        <v>1470</v>
        <stp/>
        <stp>StudyData</stp>
        <stp>(Vol(GCE?1)when  (LocalYear(GCE?1)=2015 AND LocalMonth(GCE?1)=2 AND LocalDay(GCE?1)=17 AND LocalHour(GCE?1)=8 AND LocalMinute(GCE?1)=45))</stp>
        <stp>Bar</stp>
        <stp/>
        <stp>Close</stp>
        <stp>5</stp>
        <stp>0</stp>
        <stp/>
        <stp/>
        <stp/>
        <stp>FALSE</stp>
        <stp>T</stp>
        <tr r="Y18" s="6"/>
      </tp>
      <tp>
        <v>462</v>
        <stp/>
        <stp>StudyData</stp>
        <stp>(Vol(GCE?1)when  (LocalYear(GCE?1)=2015 AND LocalMonth(GCE?1)=2 AND LocalDay(GCE?1)=12 AND LocalHour(GCE?1)=8 AND LocalMinute(GCE?1)=20))</stp>
        <stp>Bar</stp>
        <stp/>
        <stp>Close</stp>
        <stp>5</stp>
        <stp>0</stp>
        <stp/>
        <stp/>
        <stp/>
        <stp>FALSE</stp>
        <stp>T</stp>
        <tr r="AB13" s="6"/>
      </tp>
      <tp>
        <v>1310</v>
        <stp/>
        <stp>StudyData</stp>
        <stp>(Vol(GCE?1)when  (LocalYear(GCE?1)=2015 AND LocalMonth(GCE?1)=2 AND LocalDay(GCE?1)=13 AND LocalHour(GCE?1)=8 AND LocalMinute(GCE?1)=30))</stp>
        <stp>Bar</stp>
        <stp/>
        <stp>Close</stp>
        <stp>5</stp>
        <stp>0</stp>
        <stp/>
        <stp/>
        <stp/>
        <stp>FALSE</stp>
        <stp>T</stp>
        <tr r="AA15" s="6"/>
      </tp>
      <tp>
        <v>632</v>
        <stp/>
        <stp>StudyData</stp>
        <stp>(Vol(GCE?1)when  (LocalYear(GCE?1)=2015 AND LocalMonth(GCE?1)=2 AND LocalDay(GCE?1)=12 AND LocalHour(GCE?1)=8 AND LocalMinute(GCE?1)=25))</stp>
        <stp>Bar</stp>
        <stp/>
        <stp>Close</stp>
        <stp>5</stp>
        <stp>0</stp>
        <stp/>
        <stp/>
        <stp/>
        <stp>FALSE</stp>
        <stp>T</stp>
        <tr r="AB14" s="6"/>
      </tp>
      <tp>
        <v>661</v>
        <stp/>
        <stp>StudyData</stp>
        <stp>(Vol(GCE?1)when  (LocalYear(GCE?1)=2015 AND LocalMonth(GCE?1)=2 AND LocalDay(GCE?1)=13 AND LocalHour(GCE?1)=8 AND LocalMinute(GCE?1)=35))</stp>
        <stp>Bar</stp>
        <stp/>
        <stp>Close</stp>
        <stp>5</stp>
        <stp>0</stp>
        <stp/>
        <stp/>
        <stp/>
        <stp>FALSE</stp>
        <stp>T</stp>
        <tr r="AA16" s="6"/>
      </tp>
      <tp>
        <v>886</v>
        <stp/>
        <stp>StudyData</stp>
        <stp>(Vol(GCE?1)when  (LocalYear(GCE?1)=2015 AND LocalMonth(GCE?1)=2 AND LocalDay(GCE?1)=12 AND LocalHour(GCE?1)=8 AND LocalMinute(GCE?1)=30))</stp>
        <stp>Bar</stp>
        <stp/>
        <stp>Close</stp>
        <stp>5</stp>
        <stp>0</stp>
        <stp/>
        <stp/>
        <stp/>
        <stp>FALSE</stp>
        <stp>T</stp>
        <tr r="AB15" s="6"/>
      </tp>
      <tp>
        <v>577</v>
        <stp/>
        <stp>StudyData</stp>
        <stp>(Vol(GCE?1)when  (LocalYear(GCE?1)=2015 AND LocalMonth(GCE?1)=2 AND LocalDay(GCE?1)=13 AND LocalHour(GCE?1)=8 AND LocalMinute(GCE?1)=20))</stp>
        <stp>Bar</stp>
        <stp/>
        <stp>Close</stp>
        <stp>5</stp>
        <stp>0</stp>
        <stp/>
        <stp/>
        <stp/>
        <stp>FALSE</stp>
        <stp>T</stp>
        <tr r="AA13" s="6"/>
      </tp>
      <tp>
        <v>1069</v>
        <stp/>
        <stp>StudyData</stp>
        <stp>(Vol(GCE?1)when  (LocalYear(GCE?1)=2015 AND LocalMonth(GCE?1)=2 AND LocalDay(GCE?1)=12 AND LocalHour(GCE?1)=8 AND LocalMinute(GCE?1)=35))</stp>
        <stp>Bar</stp>
        <stp/>
        <stp>Close</stp>
        <stp>5</stp>
        <stp>0</stp>
        <stp/>
        <stp/>
        <stp/>
        <stp>FALSE</stp>
        <stp>T</stp>
        <tr r="AB16" s="6"/>
      </tp>
      <tp>
        <v>599</v>
        <stp/>
        <stp>StudyData</stp>
        <stp>(Vol(GCE?1)when  (LocalYear(GCE?1)=2015 AND LocalMonth(GCE?1)=2 AND LocalDay(GCE?1)=13 AND LocalHour(GCE?1)=8 AND LocalMinute(GCE?1)=25))</stp>
        <stp>Bar</stp>
        <stp/>
        <stp>Close</stp>
        <stp>5</stp>
        <stp>0</stp>
        <stp/>
        <stp/>
        <stp/>
        <stp>FALSE</stp>
        <stp>T</stp>
        <tr r="AA14" s="6"/>
      </tp>
      <tp>
        <v>1185</v>
        <stp/>
        <stp>DOMData</stp>
        <stp>TYA</stp>
        <stp>Volume</stp>
        <stp>1</stp>
        <stp>T</stp>
        <tr r="H37" s="1"/>
      </tp>
      <tp>
        <v>5</v>
        <stp/>
        <stp>DOMData</stp>
        <stp>GCE</stp>
        <stp>Volume</stp>
        <stp>1</stp>
        <stp>T</stp>
        <tr r="U11" s="1"/>
      </tp>
      <tp>
        <v>210925</v>
        <stp/>
        <stp>StudyData</stp>
        <stp>EP</stp>
        <stp>Tick</stp>
        <stp>FlatTicks=0</stp>
        <stp>Tick</stp>
        <stp>D</stp>
        <stp>-9</stp>
        <stp>all</stp>
        <tr r="AA26" s="1"/>
      </tp>
      <tp>
        <v>210950</v>
        <stp/>
        <stp>StudyData</stp>
        <stp>EP</stp>
        <stp>Tick</stp>
        <stp>FlatTicks=0</stp>
        <stp>Tick</stp>
        <stp>D</stp>
        <stp>-8</stp>
        <stp>all</stp>
        <tr r="AA27" s="1"/>
      </tp>
      <tp>
        <v>210925</v>
        <stp/>
        <stp>StudyData</stp>
        <stp>EP</stp>
        <stp>Tick</stp>
        <stp>FlatTicks=0</stp>
        <stp>Tick</stp>
        <stp>D</stp>
        <stp>-1</stp>
        <stp>all</stp>
        <tr r="AA34" s="1"/>
      </tp>
      <tp>
        <v>210925</v>
        <stp/>
        <stp>StudyData</stp>
        <stp>EP</stp>
        <stp>Tick</stp>
        <stp>FlatTicks=0</stp>
        <stp>Tick</stp>
        <stp>D</stp>
        <stp>-3</stp>
        <stp>all</stp>
        <tr r="AA32" s="1"/>
      </tp>
      <tp>
        <v>210900</v>
        <stp/>
        <stp>StudyData</stp>
        <stp>EP</stp>
        <stp>Tick</stp>
        <stp>FlatTicks=0</stp>
        <stp>Tick</stp>
        <stp>D</stp>
        <stp>-2</stp>
        <stp>all</stp>
        <tr r="AA33" s="1"/>
      </tp>
      <tp>
        <v>210925</v>
        <stp/>
        <stp>StudyData</stp>
        <stp>EP</stp>
        <stp>Tick</stp>
        <stp>FlatTicks=0</stp>
        <stp>Tick</stp>
        <stp>D</stp>
        <stp>-5</stp>
        <stp>all</stp>
        <tr r="AA30" s="1"/>
      </tp>
      <tp>
        <v>210950</v>
        <stp/>
        <stp>StudyData</stp>
        <stp>EP</stp>
        <stp>Tick</stp>
        <stp>FlatTicks=0</stp>
        <stp>Tick</stp>
        <stp>D</stp>
        <stp>-4</stp>
        <stp>all</stp>
        <tr r="AA31" s="1"/>
      </tp>
      <tp>
        <v>210925</v>
        <stp/>
        <stp>StudyData</stp>
        <stp>EP</stp>
        <stp>Tick</stp>
        <stp>FlatTicks=0</stp>
        <stp>Tick</stp>
        <stp>D</stp>
        <stp>-7</stp>
        <stp>all</stp>
        <tr r="AA28" s="1"/>
      </tp>
      <tp>
        <v>210950</v>
        <stp/>
        <stp>StudyData</stp>
        <stp>EP</stp>
        <stp>Tick</stp>
        <stp>FlatTicks=0</stp>
        <stp>Tick</stp>
        <stp>D</stp>
        <stp>-6</stp>
        <stp>all</stp>
        <tr r="AA29" s="1"/>
      </tp>
      <tp>
        <v>30354</v>
        <stp/>
        <stp>StudyData</stp>
        <stp>(Vol(TYA?1)when  (LocalYear(TYA?1)=2015 AND LocalMonth(TYA?1)=2 AND LocalDay(TYA?1)=20 AND LocalHour(TYA?1)=7 AND LocalMinute(TYA?1)=35))</stp>
        <stp>Bar</stp>
        <stp/>
        <stp>Close</stp>
        <stp>5</stp>
        <stp>0</stp>
        <stp/>
        <stp/>
        <stp/>
        <stp>FALSE</stp>
        <stp>T</stp>
        <tr r="V4" s="8"/>
      </tp>
      <tp>
        <v>12563</v>
        <stp/>
        <stp>StudyData</stp>
        <stp>(Vol(TYA?1)when  (LocalYear(TYA?1)=2015 AND LocalMonth(TYA?1)=2 AND LocalDay(TYA?1)=20 AND LocalHour(TYA?1)=7 AND LocalMinute(TYA?1)=30))</stp>
        <stp>Bar</stp>
        <stp/>
        <stp>Close</stp>
        <stp>5</stp>
        <stp>0</stp>
        <stp/>
        <stp/>
        <stp/>
        <stp>FALSE</stp>
        <stp>T</stp>
        <tr r="V3" s="8"/>
      </tp>
      <tp>
        <v>9676</v>
        <stp/>
        <stp>StudyData</stp>
        <stp>(Vol(TYA?1)when  (LocalYear(TYA?1)=2015 AND LocalMonth(TYA?1)=2 AND LocalDay(TYA?1)=20 AND LocalHour(TYA?1)=7 AND LocalMinute(TYA?1)=25))</stp>
        <stp>Bar</stp>
        <stp/>
        <stp>Close</stp>
        <stp>5</stp>
        <stp>0</stp>
        <stp/>
        <stp/>
        <stp/>
        <stp>FALSE</stp>
        <stp>T</stp>
        <tr r="V2" s="8"/>
      </tp>
      <tp>
        <v>22</v>
        <stp/>
        <stp>StudyData</stp>
        <stp>(Vol(TYA?2)when  (LocalYear(TYA?2)=2015 AND LocalMonth(TYA?2)=2 AND LocalDay(TYA?2)=13 AND LocalHour(TYA?2)=7 AND LocalMinute(TYA?2)=20))</stp>
        <stp>Bar</stp>
        <stp/>
        <stp>Close</stp>
        <stp>5</stp>
        <stp>0</stp>
        <stp/>
        <stp/>
        <stp/>
        <stp>FALSE</stp>
        <stp>T</stp>
        <tr r="D21" s="8"/>
      </tp>
      <tp>
        <v>11767</v>
        <stp/>
        <stp>StudyData</stp>
        <stp>(Vol(TYA?1)when  (LocalYear(TYA?1)=2015 AND LocalMonth(TYA?1)=2 AND LocalDay(TYA?1)=20 AND LocalHour(TYA?1)=7 AND LocalMinute(TYA?1)=20))</stp>
        <stp>Bar</stp>
        <stp/>
        <stp>Close</stp>
        <stp>5</stp>
        <stp>0</stp>
        <stp/>
        <stp/>
        <stp/>
        <stp>FALSE</stp>
        <stp>T</stp>
        <tr r="V1" s="8"/>
        <tr r="C16" s="8"/>
      </tp>
      <tp>
        <v>13240</v>
        <stp/>
        <stp>StudyData</stp>
        <stp>(Vol(TYA?1)when  (LocalYear(TYA?1)=2015 AND LocalMonth(TYA?1)=2 AND LocalDay(TYA?1)=23 AND LocalHour(TYA?1)=7 AND LocalMinute(TYA?1)=25))</stp>
        <stp>Bar</stp>
        <stp/>
        <stp>Close</stp>
        <stp>5</stp>
        <stp>0</stp>
        <stp/>
        <stp/>
        <stp/>
        <stp>FALSE</stp>
        <stp>T</stp>
        <tr r="U2" s="8"/>
      </tp>
      <tp>
        <v>5872</v>
        <stp/>
        <stp>StudyData</stp>
        <stp>(Vol(TYA?1)when  (LocalYear(TYA?1)=2015 AND LocalMonth(TYA?1)=2 AND LocalDay(TYA?1)=24 AND LocalHour(TYA?1)=7 AND LocalMinute(TYA?1)=55))</stp>
        <stp>Bar</stp>
        <stp/>
        <stp>Close</stp>
        <stp>5</stp>
        <stp>0</stp>
        <stp/>
        <stp/>
        <stp/>
        <stp>FALSE</stp>
        <stp>T</stp>
        <tr r="T8" s="8"/>
      </tp>
      <tp>
        <v>14039</v>
        <stp/>
        <stp>StudyData</stp>
        <stp>(Vol(TYA?1)when  (LocalYear(TYA?1)=2015 AND LocalMonth(TYA?1)=2 AND LocalDay(TYA?1)=25 AND LocalHour(TYA?1)=7 AND LocalMinute(TYA?1)=45))</stp>
        <stp>Bar</stp>
        <stp/>
        <stp>Close</stp>
        <stp>5</stp>
        <stp>0</stp>
        <stp/>
        <stp/>
        <stp/>
        <stp>FALSE</stp>
        <stp>T</stp>
        <tr r="S6" s="8"/>
      </tp>
      <tp>
        <v>16765</v>
        <stp/>
        <stp>StudyData</stp>
        <stp>(Vol(TYA?1)when  (LocalYear(TYA?1)=2015 AND LocalMonth(TYA?1)=2 AND LocalDay(TYA?1)=23 AND LocalHour(TYA?1)=7 AND LocalMinute(TYA?1)=20))</stp>
        <stp>Bar</stp>
        <stp/>
        <stp>Close</stp>
        <stp>5</stp>
        <stp>0</stp>
        <stp/>
        <stp/>
        <stp/>
        <stp>FALSE</stp>
        <stp>T</stp>
        <tr r="U1" s="8"/>
        <tr r="C15" s="8"/>
      </tp>
      <tp>
        <v>5525</v>
        <stp/>
        <stp>StudyData</stp>
        <stp>(Vol(TYA?1)when  (LocalYear(TYA?1)=2015 AND LocalMonth(TYA?1)=2 AND LocalDay(TYA?1)=24 AND LocalHour(TYA?1)=7 AND LocalMinute(TYA?1)=50))</stp>
        <stp>Bar</stp>
        <stp/>
        <stp>Close</stp>
        <stp>5</stp>
        <stp>0</stp>
        <stp/>
        <stp/>
        <stp/>
        <stp>FALSE</stp>
        <stp>T</stp>
        <tr r="T7" s="8"/>
      </tp>
      <tp>
        <v>9479</v>
        <stp/>
        <stp>StudyData</stp>
        <stp>(Vol(TYA?1)when  (LocalYear(TYA?1)=2015 AND LocalMonth(TYA?1)=2 AND LocalDay(TYA?1)=25 AND LocalHour(TYA?1)=7 AND LocalMinute(TYA?1)=40))</stp>
        <stp>Bar</stp>
        <stp/>
        <stp>Close</stp>
        <stp>5</stp>
        <stp>0</stp>
        <stp/>
        <stp/>
        <stp/>
        <stp>FALSE</stp>
        <stp>T</stp>
        <tr r="S5" s="8"/>
      </tp>
      <tp>
        <v>1130</v>
        <stp/>
        <stp>StudyData</stp>
        <stp>(Vol(GCE?1)when  (LocalYear(GCE?1)=2015 AND LocalMonth(GCE?1)=2 AND LocalDay(GCE?1)=18 AND LocalHour(GCE?1)=9 AND LocalMinute(GCE?1)=40))</stp>
        <stp>Bar</stp>
        <stp/>
        <stp>Close</stp>
        <stp>5</stp>
        <stp>0</stp>
        <stp/>
        <stp/>
        <stp/>
        <stp>FALSE</stp>
        <stp>T</stp>
        <tr r="X29" s="6"/>
      </tp>
      <tp>
        <v>588</v>
        <stp/>
        <stp>StudyData</stp>
        <stp>(Vol(GCE?1)when  (LocalYear(GCE?1)=2015 AND LocalMonth(GCE?1)=2 AND LocalDay(GCE?1)=19 AND LocalHour(GCE?1)=9 AND LocalMinute(GCE?1)=50))</stp>
        <stp>Bar</stp>
        <stp/>
        <stp>Close</stp>
        <stp>5</stp>
        <stp>0</stp>
        <stp/>
        <stp/>
        <stp/>
        <stp>FALSE</stp>
        <stp>T</stp>
        <tr r="W31" s="6"/>
      </tp>
      <tp>
        <v>521</v>
        <stp/>
        <stp>StudyData</stp>
        <stp>(Vol(GCE?1)when  (LocalYear(GCE?1)=2015 AND LocalMonth(GCE?1)=2 AND LocalDay(GCE?1)=18 AND LocalHour(GCE?1)=9 AND LocalMinute(GCE?1)=45))</stp>
        <stp>Bar</stp>
        <stp/>
        <stp>Close</stp>
        <stp>5</stp>
        <stp>0</stp>
        <stp/>
        <stp/>
        <stp/>
        <stp>FALSE</stp>
        <stp>T</stp>
        <tr r="X30" s="6"/>
      </tp>
      <tp>
        <v>999</v>
        <stp/>
        <stp>StudyData</stp>
        <stp>(Vol(GCE?1)when  (LocalYear(GCE?1)=2015 AND LocalMonth(GCE?1)=2 AND LocalDay(GCE?1)=19 AND LocalHour(GCE?1)=9 AND LocalMinute(GCE?1)=55))</stp>
        <stp>Bar</stp>
        <stp/>
        <stp>Close</stp>
        <stp>5</stp>
        <stp>0</stp>
        <stp/>
        <stp/>
        <stp/>
        <stp>FALSE</stp>
        <stp>T</stp>
        <tr r="W32" s="6"/>
      </tp>
      <tp>
        <v>9919</v>
        <stp/>
        <stp>StudyData</stp>
        <stp>(Vol(TYA?1)when  (LocalYear(TYA?1)=2015 AND LocalMonth(TYA?1)=2 AND LocalDay(TYA?1)=23 AND LocalHour(TYA?1)=7 AND LocalMinute(TYA?1)=35))</stp>
        <stp>Bar</stp>
        <stp/>
        <stp>Close</stp>
        <stp>5</stp>
        <stp>0</stp>
        <stp/>
        <stp/>
        <stp/>
        <stp>FALSE</stp>
        <stp>T</stp>
        <tr r="U4" s="8"/>
      </tp>
      <tp>
        <v>2045</v>
        <stp/>
        <stp>StudyData</stp>
        <stp>(Vol(TYA?1)when  (LocalYear(TYA?1)=2015 AND LocalMonth(TYA?1)=2 AND LocalDay(TYA?1)=24 AND LocalHour(TYA?1)=7 AND LocalMinute(TYA?1)=45))</stp>
        <stp>Bar</stp>
        <stp/>
        <stp>Close</stp>
        <stp>5</stp>
        <stp>0</stp>
        <stp/>
        <stp/>
        <stp/>
        <stp>FALSE</stp>
        <stp>T</stp>
        <tr r="T6" s="8"/>
      </tp>
      <tp>
        <v>8907</v>
        <stp/>
        <stp>StudyData</stp>
        <stp>(Vol(TYA?1)when  (LocalYear(TYA?1)=2015 AND LocalMonth(TYA?1)=2 AND LocalDay(TYA?1)=25 AND LocalHour(TYA?1)=7 AND LocalMinute(TYA?1)=55))</stp>
        <stp>Bar</stp>
        <stp/>
        <stp>Close</stp>
        <stp>5</stp>
        <stp>0</stp>
        <stp/>
        <stp/>
        <stp/>
        <stp>FALSE</stp>
        <stp>T</stp>
        <tr r="S8" s="8"/>
      </tp>
      <tp>
        <v>7386</v>
        <stp/>
        <stp>StudyData</stp>
        <stp>(Vol(TYA?1)when  (LocalYear(TYA?1)=2015 AND LocalMonth(TYA?1)=2 AND LocalDay(TYA?1)=23 AND LocalHour(TYA?1)=7 AND LocalMinute(TYA?1)=30))</stp>
        <stp>Bar</stp>
        <stp/>
        <stp>Close</stp>
        <stp>5</stp>
        <stp>0</stp>
        <stp/>
        <stp/>
        <stp/>
        <stp>FALSE</stp>
        <stp>T</stp>
        <tr r="U3" s="8"/>
      </tp>
      <tp>
        <v>5041</v>
        <stp/>
        <stp>StudyData</stp>
        <stp>(Vol(TYA?1)when  (LocalYear(TYA?1)=2015 AND LocalMonth(TYA?1)=2 AND LocalDay(TYA?1)=24 AND LocalHour(TYA?1)=7 AND LocalMinute(TYA?1)=40))</stp>
        <stp>Bar</stp>
        <stp/>
        <stp>Close</stp>
        <stp>5</stp>
        <stp>0</stp>
        <stp/>
        <stp/>
        <stp/>
        <stp>FALSE</stp>
        <stp>T</stp>
        <tr r="T5" s="8"/>
      </tp>
      <tp>
        <v>10534</v>
        <stp/>
        <stp>StudyData</stp>
        <stp>(Vol(TYA?1)when  (LocalYear(TYA?1)=2015 AND LocalMonth(TYA?1)=2 AND LocalDay(TYA?1)=25 AND LocalHour(TYA?1)=7 AND LocalMinute(TYA?1)=50))</stp>
        <stp>Bar</stp>
        <stp/>
        <stp>Close</stp>
        <stp>5</stp>
        <stp>0</stp>
        <stp/>
        <stp/>
        <stp/>
        <stp>FALSE</stp>
        <stp>T</stp>
        <tr r="S7" s="8"/>
      </tp>
      <tp>
        <v>334</v>
        <stp/>
        <stp>StudyData</stp>
        <stp>(Vol(GCE?1)when  (LocalYear(GCE?1)=2015 AND LocalMonth(GCE?1)=2 AND LocalDay(GCE?1)=18 AND LocalHour(GCE?1)=9 AND LocalMinute(GCE?1)=50))</stp>
        <stp>Bar</stp>
        <stp/>
        <stp>Close</stp>
        <stp>5</stp>
        <stp>0</stp>
        <stp/>
        <stp/>
        <stp/>
        <stp>FALSE</stp>
        <stp>T</stp>
        <tr r="X31" s="6"/>
      </tp>
      <tp>
        <v>481</v>
        <stp/>
        <stp>StudyData</stp>
        <stp>(Vol(GCE?1)when  (LocalYear(GCE?1)=2015 AND LocalMonth(GCE?1)=2 AND LocalDay(GCE?1)=19 AND LocalHour(GCE?1)=9 AND LocalMinute(GCE?1)=40))</stp>
        <stp>Bar</stp>
        <stp/>
        <stp>Close</stp>
        <stp>5</stp>
        <stp>0</stp>
        <stp/>
        <stp/>
        <stp/>
        <stp>FALSE</stp>
        <stp>T</stp>
        <tr r="W29" s="6"/>
      </tp>
      <tp>
        <v>355</v>
        <stp/>
        <stp>StudyData</stp>
        <stp>(Vol(GCE?1)when  (LocalYear(GCE?1)=2015 AND LocalMonth(GCE?1)=2 AND LocalDay(GCE?1)=18 AND LocalHour(GCE?1)=9 AND LocalMinute(GCE?1)=55))</stp>
        <stp>Bar</stp>
        <stp/>
        <stp>Close</stp>
        <stp>5</stp>
        <stp>0</stp>
        <stp/>
        <stp/>
        <stp/>
        <stp>FALSE</stp>
        <stp>T</stp>
        <tr r="X32" s="6"/>
      </tp>
      <tp>
        <v>891</v>
        <stp/>
        <stp>StudyData</stp>
        <stp>(Vol(GCE?1)when  (LocalYear(GCE?1)=2015 AND LocalMonth(GCE?1)=2 AND LocalDay(GCE?1)=19 AND LocalHour(GCE?1)=9 AND LocalMinute(GCE?1)=45))</stp>
        <stp>Bar</stp>
        <stp/>
        <stp>Close</stp>
        <stp>5</stp>
        <stp>0</stp>
        <stp/>
        <stp/>
        <stp/>
        <stp>FALSE</stp>
        <stp>T</stp>
        <tr r="W30" s="6"/>
      </tp>
      <tp>
        <v>5283</v>
        <stp/>
        <stp>StudyData</stp>
        <stp>(Vol(TYA?1)when  (LocalYear(TYA?1)=2015 AND LocalMonth(TYA?1)=2 AND LocalDay(TYA?1)=23 AND LocalHour(TYA?1)=7 AND LocalMinute(TYA?1)=45))</stp>
        <stp>Bar</stp>
        <stp/>
        <stp>Close</stp>
        <stp>5</stp>
        <stp>0</stp>
        <stp/>
        <stp/>
        <stp/>
        <stp>FALSE</stp>
        <stp>T</stp>
        <tr r="U6" s="8"/>
      </tp>
      <tp>
        <v>7637</v>
        <stp/>
        <stp>StudyData</stp>
        <stp>(Vol(TYA?1)when  (LocalYear(TYA?1)=2015 AND LocalMonth(TYA?1)=2 AND LocalDay(TYA?1)=24 AND LocalHour(TYA?1)=7 AND LocalMinute(TYA?1)=35))</stp>
        <stp>Bar</stp>
        <stp/>
        <stp>Close</stp>
        <stp>5</stp>
        <stp>0</stp>
        <stp/>
        <stp/>
        <stp/>
        <stp>FALSE</stp>
        <stp>T</stp>
        <tr r="T4" s="8"/>
      </tp>
      <tp>
        <v>2505</v>
        <stp/>
        <stp>StudyData</stp>
        <stp>(Vol(TYA?1)when  (LocalYear(TYA?1)=2015 AND LocalMonth(TYA?1)=2 AND LocalDay(TYA?1)=25 AND LocalHour(TYA?1)=7 AND LocalMinute(TYA?1)=25))</stp>
        <stp>Bar</stp>
        <stp/>
        <stp>Close</stp>
        <stp>5</stp>
        <stp>0</stp>
        <stp/>
        <stp/>
        <stp/>
        <stp>FALSE</stp>
        <stp>T</stp>
        <tr r="S2" s="8"/>
      </tp>
      <tp>
        <v>5</v>
        <stp/>
        <stp>StudyData</stp>
        <stp>(Vol(TYA?2)when  (LocalYear(TYA?2)=2015 AND LocalMonth(TYA?2)=2 AND LocalDay(TYA?2)=16 AND LocalHour(TYA?2)=7 AND LocalMinute(TYA?2)=20))</stp>
        <stp>Bar</stp>
        <stp/>
        <stp>Close</stp>
        <stp>5</stp>
        <stp>0</stp>
        <stp/>
        <stp/>
        <stp/>
        <stp>FALSE</stp>
        <stp>T</stp>
        <tr r="D20" s="8"/>
      </tp>
      <tp>
        <v>8721</v>
        <stp/>
        <stp>StudyData</stp>
        <stp>(Vol(TYA?1)when  (LocalYear(TYA?1)=2015 AND LocalMonth(TYA?1)=2 AND LocalDay(TYA?1)=23 AND LocalHour(TYA?1)=7 AND LocalMinute(TYA?1)=40))</stp>
        <stp>Bar</stp>
        <stp/>
        <stp>Close</stp>
        <stp>5</stp>
        <stp>0</stp>
        <stp/>
        <stp/>
        <stp/>
        <stp>FALSE</stp>
        <stp>T</stp>
        <tr r="U5" s="8"/>
      </tp>
      <tp>
        <v>6249</v>
        <stp/>
        <stp>StudyData</stp>
        <stp>(Vol(TYA?1)when  (LocalYear(TYA?1)=2015 AND LocalMonth(TYA?1)=2 AND LocalDay(TYA?1)=24 AND LocalHour(TYA?1)=7 AND LocalMinute(TYA?1)=30))</stp>
        <stp>Bar</stp>
        <stp/>
        <stp>Close</stp>
        <stp>5</stp>
        <stp>0</stp>
        <stp/>
        <stp/>
        <stp/>
        <stp>FALSE</stp>
        <stp>T</stp>
        <tr r="T3" s="8"/>
      </tp>
      <tp>
        <v>8130</v>
        <stp/>
        <stp>StudyData</stp>
        <stp>(Vol(TYA?1)when  (LocalYear(TYA?1)=2015 AND LocalMonth(TYA?1)=2 AND LocalDay(TYA?1)=25 AND LocalHour(TYA?1)=7 AND LocalMinute(TYA?1)=20))</stp>
        <stp>Bar</stp>
        <stp/>
        <stp>Close</stp>
        <stp>5</stp>
        <stp>0</stp>
        <stp/>
        <stp/>
        <stp/>
        <stp>FALSE</stp>
        <stp>T</stp>
        <tr r="S1" s="8"/>
        <tr r="C13" s="8"/>
      </tp>
      <tp>
        <v>359</v>
        <stp/>
        <stp>StudyData</stp>
        <stp>(Vol(GCE?1)when  (LocalYear(GCE?1)=2015 AND LocalMonth(GCE?1)=2 AND LocalDay(GCE?1)=18 AND LocalHour(GCE?1)=9 AND LocalMinute(GCE?1)=20))</stp>
        <stp>Bar</stp>
        <stp/>
        <stp>Close</stp>
        <stp>5</stp>
        <stp>0</stp>
        <stp/>
        <stp/>
        <stp/>
        <stp>FALSE</stp>
        <stp>T</stp>
        <tr r="X25" s="6"/>
      </tp>
      <tp>
        <v>1424</v>
        <stp/>
        <stp>StudyData</stp>
        <stp>(Vol(GCE?1)when  (LocalYear(GCE?1)=2015 AND LocalMonth(GCE?1)=2 AND LocalDay(GCE?1)=19 AND LocalHour(GCE?1)=9 AND LocalMinute(GCE?1)=30))</stp>
        <stp>Bar</stp>
        <stp/>
        <stp>Close</stp>
        <stp>5</stp>
        <stp>0</stp>
        <stp/>
        <stp/>
        <stp/>
        <stp>FALSE</stp>
        <stp>T</stp>
        <tr r="W27" s="6"/>
      </tp>
      <tp>
        <v>659</v>
        <stp/>
        <stp>StudyData</stp>
        <stp>(Vol(GCE?1)when  (LocalYear(GCE?1)=2015 AND LocalMonth(GCE?1)=2 AND LocalDay(GCE?1)=18 AND LocalHour(GCE?1)=9 AND LocalMinute(GCE?1)=25))</stp>
        <stp>Bar</stp>
        <stp/>
        <stp>Close</stp>
        <stp>5</stp>
        <stp>0</stp>
        <stp/>
        <stp/>
        <stp/>
        <stp>FALSE</stp>
        <stp>T</stp>
        <tr r="X26" s="6"/>
      </tp>
      <tp>
        <v>691</v>
        <stp/>
        <stp>StudyData</stp>
        <stp>(Vol(GCE?1)when  (LocalYear(GCE?1)=2015 AND LocalMonth(GCE?1)=2 AND LocalDay(GCE?1)=19 AND LocalHour(GCE?1)=9 AND LocalMinute(GCE?1)=35))</stp>
        <stp>Bar</stp>
        <stp/>
        <stp>Close</stp>
        <stp>5</stp>
        <stp>0</stp>
        <stp/>
        <stp/>
        <stp/>
        <stp>FALSE</stp>
        <stp>T</stp>
        <tr r="W28" s="6"/>
      </tp>
      <tp>
        <v>5063</v>
        <stp/>
        <stp>StudyData</stp>
        <stp>(Vol(TYA?1)when  (LocalYear(TYA?1)=2015 AND LocalMonth(TYA?1)=2 AND LocalDay(TYA?1)=23 AND LocalHour(TYA?1)=7 AND LocalMinute(TYA?1)=55))</stp>
        <stp>Bar</stp>
        <stp/>
        <stp>Close</stp>
        <stp>5</stp>
        <stp>0</stp>
        <stp/>
        <stp/>
        <stp/>
        <stp>FALSE</stp>
        <stp>T</stp>
        <tr r="U8" s="8"/>
      </tp>
      <tp>
        <v>3543</v>
        <stp/>
        <stp>StudyData</stp>
        <stp>(Vol(TYA?1)when  (LocalYear(TYA?1)=2015 AND LocalMonth(TYA?1)=2 AND LocalDay(TYA?1)=24 AND LocalHour(TYA?1)=7 AND LocalMinute(TYA?1)=25))</stp>
        <stp>Bar</stp>
        <stp/>
        <stp>Close</stp>
        <stp>5</stp>
        <stp>0</stp>
        <stp/>
        <stp/>
        <stp/>
        <stp>FALSE</stp>
        <stp>T</stp>
        <tr r="T2" s="8"/>
      </tp>
      <tp>
        <v>12243</v>
        <stp/>
        <stp>StudyData</stp>
        <stp>(Vol(TYA?1)when  (LocalYear(TYA?1)=2015 AND LocalMonth(TYA?1)=2 AND LocalDay(TYA?1)=25 AND LocalHour(TYA?1)=7 AND LocalMinute(TYA?1)=35))</stp>
        <stp>Bar</stp>
        <stp/>
        <stp>Close</stp>
        <stp>5</stp>
        <stp>0</stp>
        <stp/>
        <stp/>
        <stp/>
        <stp>FALSE</stp>
        <stp>T</stp>
        <tr r="S4" s="8"/>
      </tp>
      <tp>
        <v>14</v>
        <stp/>
        <stp>StudyData</stp>
        <stp>(Vol(TYA?2)when  (LocalYear(TYA?2)=2015 AND LocalMonth(TYA?2)=2 AND LocalDay(TYA?2)=17 AND LocalHour(TYA?2)=7 AND LocalMinute(TYA?2)=20))</stp>
        <stp>Bar</stp>
        <stp/>
        <stp>Close</stp>
        <stp>5</stp>
        <stp>0</stp>
        <stp/>
        <stp/>
        <stp/>
        <stp>FALSE</stp>
        <stp>T</stp>
        <tr r="D19" s="8"/>
      </tp>
      <tp>
        <v>7601</v>
        <stp/>
        <stp>StudyData</stp>
        <stp>(Vol(TYA?1)when  (LocalYear(TYA?1)=2015 AND LocalMonth(TYA?1)=2 AND LocalDay(TYA?1)=23 AND LocalHour(TYA?1)=7 AND LocalMinute(TYA?1)=50))</stp>
        <stp>Bar</stp>
        <stp/>
        <stp>Close</stp>
        <stp>5</stp>
        <stp>0</stp>
        <stp/>
        <stp/>
        <stp/>
        <stp>FALSE</stp>
        <stp>T</stp>
        <tr r="U7" s="8"/>
      </tp>
      <tp>
        <v>8925</v>
        <stp/>
        <stp>StudyData</stp>
        <stp>(Vol(TYA?1)when  (LocalYear(TYA?1)=2015 AND LocalMonth(TYA?1)=2 AND LocalDay(TYA?1)=24 AND LocalHour(TYA?1)=7 AND LocalMinute(TYA?1)=20))</stp>
        <stp>Bar</stp>
        <stp/>
        <stp>Close</stp>
        <stp>5</stp>
        <stp>0</stp>
        <stp/>
        <stp/>
        <stp/>
        <stp>FALSE</stp>
        <stp>T</stp>
        <tr r="T1" s="8"/>
        <tr r="C14" s="8"/>
      </tp>
      <tp>
        <v>2337</v>
        <stp/>
        <stp>StudyData</stp>
        <stp>(Vol(TYA?1)when  (LocalYear(TYA?1)=2015 AND LocalMonth(TYA?1)=2 AND LocalDay(TYA?1)=25 AND LocalHour(TYA?1)=7 AND LocalMinute(TYA?1)=30))</stp>
        <stp>Bar</stp>
        <stp/>
        <stp>Close</stp>
        <stp>5</stp>
        <stp>0</stp>
        <stp/>
        <stp/>
        <stp/>
        <stp>FALSE</stp>
        <stp>T</stp>
        <tr r="S3" s="8"/>
      </tp>
      <tp>
        <v>329</v>
        <stp/>
        <stp>StudyData</stp>
        <stp>(Vol(GCE?1)when  (LocalYear(GCE?1)=2015 AND LocalMonth(GCE?1)=2 AND LocalDay(GCE?1)=18 AND LocalHour(GCE?1)=9 AND LocalMinute(GCE?1)=30))</stp>
        <stp>Bar</stp>
        <stp/>
        <stp>Close</stp>
        <stp>5</stp>
        <stp>0</stp>
        <stp/>
        <stp/>
        <stp/>
        <stp>FALSE</stp>
        <stp>T</stp>
        <tr r="X27" s="6"/>
      </tp>
      <tp>
        <v>655</v>
        <stp/>
        <stp>StudyData</stp>
        <stp>(Vol(GCE?1)when  (LocalYear(GCE?1)=2015 AND LocalMonth(GCE?1)=2 AND LocalDay(GCE?1)=19 AND LocalHour(GCE?1)=9 AND LocalMinute(GCE?1)=20))</stp>
        <stp>Bar</stp>
        <stp/>
        <stp>Close</stp>
        <stp>5</stp>
        <stp>0</stp>
        <stp/>
        <stp/>
        <stp/>
        <stp>FALSE</stp>
        <stp>T</stp>
        <tr r="W25" s="6"/>
      </tp>
      <tp>
        <v>713</v>
        <stp/>
        <stp>StudyData</stp>
        <stp>(Vol(GCE?1)when  (LocalYear(GCE?1)=2015 AND LocalMonth(GCE?1)=2 AND LocalDay(GCE?1)=18 AND LocalHour(GCE?1)=9 AND LocalMinute(GCE?1)=35))</stp>
        <stp>Bar</stp>
        <stp/>
        <stp>Close</stp>
        <stp>5</stp>
        <stp>0</stp>
        <stp/>
        <stp/>
        <stp/>
        <stp>FALSE</stp>
        <stp>T</stp>
        <tr r="X28" s="6"/>
      </tp>
      <tp>
        <v>766</v>
        <stp/>
        <stp>StudyData</stp>
        <stp>(Vol(GCE?1)when  (LocalYear(GCE?1)=2015 AND LocalMonth(GCE?1)=2 AND LocalDay(GCE?1)=19 AND LocalHour(GCE?1)=9 AND LocalMinute(GCE?1)=25))</stp>
        <stp>Bar</stp>
        <stp/>
        <stp>Close</stp>
        <stp>5</stp>
        <stp>0</stp>
        <stp/>
        <stp/>
        <stp/>
        <stp>FALSE</stp>
        <stp>T</stp>
        <tr r="W26" s="6"/>
      </tp>
      <tp>
        <v>9077</v>
        <stp/>
        <stp>StudyData</stp>
        <stp>(Vol(TYA?1)when  (LocalYear(TYA?1)=2015 AND LocalMonth(TYA?1)=2 AND LocalDay(TYA?1)=20 AND LocalHour(TYA?1)=7 AND LocalMinute(TYA?1)=55))</stp>
        <stp>Bar</stp>
        <stp/>
        <stp>Close</stp>
        <stp>5</stp>
        <stp>0</stp>
        <stp/>
        <stp/>
        <stp/>
        <stp>FALSE</stp>
        <stp>T</stp>
        <tr r="V8" s="8"/>
      </tp>
      <tp>
        <v>13742</v>
        <stp/>
        <stp>StudyData</stp>
        <stp>(Vol(TYA?1)when  (LocalYear(TYA?1)=2015 AND LocalMonth(TYA?1)=2 AND LocalDay(TYA?1)=20 AND LocalHour(TYA?1)=7 AND LocalMinute(TYA?1)=50))</stp>
        <stp>Bar</stp>
        <stp/>
        <stp>Close</stp>
        <stp>5</stp>
        <stp>0</stp>
        <stp/>
        <stp/>
        <stp/>
        <stp>FALSE</stp>
        <stp>T</stp>
        <tr r="V7" s="8"/>
      </tp>
      <tp>
        <v>2073</v>
        <stp/>
        <stp>StudyData</stp>
        <stp>(Vol(GCE?1)when  (LocalYear(GCE?1)=2015 AND LocalMonth(GCE?1)=2 AND LocalDay(GCE?1)=18 AND LocalHour(GCE?1)=9 AND LocalMinute(GCE?1)=00))</stp>
        <stp>Bar</stp>
        <stp/>
        <stp>Close</stp>
        <stp>5</stp>
        <stp>0</stp>
        <stp/>
        <stp/>
        <stp/>
        <stp>FALSE</stp>
        <stp>T</stp>
        <tr r="X21" s="6"/>
      </tp>
      <tp>
        <v>1157</v>
        <stp/>
        <stp>StudyData</stp>
        <stp>(Vol(GCE?1)when  (LocalYear(GCE?1)=2015 AND LocalMonth(GCE?1)=2 AND LocalDay(GCE?1)=19 AND LocalHour(GCE?1)=9 AND LocalMinute(GCE?1)=10))</stp>
        <stp>Bar</stp>
        <stp/>
        <stp>Close</stp>
        <stp>5</stp>
        <stp>0</stp>
        <stp/>
        <stp/>
        <stp/>
        <stp>FALSE</stp>
        <stp>T</stp>
        <tr r="W23" s="6"/>
      </tp>
      <tp>
        <v>2394</v>
        <stp/>
        <stp>StudyData</stp>
        <stp>(Vol(GCE?1)when  (LocalYear(GCE?1)=2015 AND LocalMonth(GCE?1)=2 AND LocalDay(GCE?1)=18 AND LocalHour(GCE?1)=9 AND LocalMinute(GCE?1)=05))</stp>
        <stp>Bar</stp>
        <stp/>
        <stp>Close</stp>
        <stp>5</stp>
        <stp>0</stp>
        <stp/>
        <stp/>
        <stp/>
        <stp>FALSE</stp>
        <stp>T</stp>
        <tr r="X22" s="6"/>
      </tp>
      <tp>
        <v>777</v>
        <stp/>
        <stp>StudyData</stp>
        <stp>(Vol(GCE?1)when  (LocalYear(GCE?1)=2015 AND LocalMonth(GCE?1)=2 AND LocalDay(GCE?1)=19 AND LocalHour(GCE?1)=9 AND LocalMinute(GCE?1)=15))</stp>
        <stp>Bar</stp>
        <stp/>
        <stp>Close</stp>
        <stp>5</stp>
        <stp>0</stp>
        <stp/>
        <stp/>
        <stp/>
        <stp>FALSE</stp>
        <stp>T</stp>
        <tr r="W24" s="6"/>
      </tp>
      <tp>
        <v>13517</v>
        <stp/>
        <stp>StudyData</stp>
        <stp>(Vol(TYA?1)when  (LocalYear(TYA?1)=2015 AND LocalMonth(TYA?1)=2 AND LocalDay(TYA?1)=20 AND LocalHour(TYA?1)=7 AND LocalMinute(TYA?1)=45))</stp>
        <stp>Bar</stp>
        <stp/>
        <stp>Close</stp>
        <stp>5</stp>
        <stp>0</stp>
        <stp/>
        <stp/>
        <stp/>
        <stp>FALSE</stp>
        <stp>T</stp>
        <tr r="V6" s="8"/>
      </tp>
      <tp>
        <v>11409</v>
        <stp/>
        <stp>StudyData</stp>
        <stp>(Vol(TYA?1)when  (LocalYear(TYA?1)=2015 AND LocalMonth(TYA?1)=2 AND LocalDay(TYA?1)=20 AND LocalHour(TYA?1)=7 AND LocalMinute(TYA?1)=40))</stp>
        <stp>Bar</stp>
        <stp/>
        <stp>Close</stp>
        <stp>5</stp>
        <stp>0</stp>
        <stp/>
        <stp/>
        <stp/>
        <stp>FALSE</stp>
        <stp>T</stp>
        <tr r="V5" s="8"/>
      </tp>
      <tp>
        <v>3164</v>
        <stp/>
        <stp>StudyData</stp>
        <stp>(Vol(TYA?1)when  (LocalYear(TYA?1)=2015 AND LocalMonth(TYA?1)=2 AND LocalDay(TYA?1)=26 AND LocalHour(TYA?1)=7 AND LocalMinute(TYA?1)=20))</stp>
        <stp>Bar</stp>
        <stp/>
        <stp>Close</stp>
        <stp>5</stp>
        <stp>0</stp>
        <stp/>
        <stp/>
        <stp/>
        <stp>FALSE</stp>
        <stp>T</stp>
        <tr r="C12" s="8"/>
      </tp>
      <tp>
        <v>993</v>
        <stp/>
        <stp>StudyData</stp>
        <stp>(Vol(GCE?1)when  (LocalYear(GCE?1)=2015 AND LocalMonth(GCE?1)=2 AND LocalDay(GCE?1)=18 AND LocalHour(GCE?1)=9 AND LocalMinute(GCE?1)=10))</stp>
        <stp>Bar</stp>
        <stp/>
        <stp>Close</stp>
        <stp>5</stp>
        <stp>0</stp>
        <stp/>
        <stp/>
        <stp/>
        <stp>FALSE</stp>
        <stp>T</stp>
        <tr r="X23" s="6"/>
      </tp>
      <tp>
        <v>2612</v>
        <stp/>
        <stp>StudyData</stp>
        <stp>(Vol(GCE?1)when  (LocalYear(GCE?1)=2015 AND LocalMonth(GCE?1)=2 AND LocalDay(GCE?1)=19 AND LocalHour(GCE?1)=9 AND LocalMinute(GCE?1)=00))</stp>
        <stp>Bar</stp>
        <stp/>
        <stp>Close</stp>
        <stp>5</stp>
        <stp>0</stp>
        <stp/>
        <stp/>
        <stp/>
        <stp>FALSE</stp>
        <stp>T</stp>
        <tr r="W21" s="6"/>
      </tp>
      <tp>
        <v>679</v>
        <stp/>
        <stp>StudyData</stp>
        <stp>(Vol(GCE?1)when  (LocalYear(GCE?1)=2015 AND LocalMonth(GCE?1)=2 AND LocalDay(GCE?1)=18 AND LocalHour(GCE?1)=9 AND LocalMinute(GCE?1)=15))</stp>
        <stp>Bar</stp>
        <stp/>
        <stp>Close</stp>
        <stp>5</stp>
        <stp>0</stp>
        <stp/>
        <stp/>
        <stp/>
        <stp>FALSE</stp>
        <stp>T</stp>
        <tr r="X24" s="6"/>
      </tp>
      <tp>
        <v>844</v>
        <stp/>
        <stp>StudyData</stp>
        <stp>(Vol(GCE?1)when  (LocalYear(GCE?1)=2015 AND LocalMonth(GCE?1)=2 AND LocalDay(GCE?1)=19 AND LocalHour(GCE?1)=9 AND LocalMinute(GCE?1)=05))</stp>
        <stp>Bar</stp>
        <stp/>
        <stp>Close</stp>
        <stp>5</stp>
        <stp>0</stp>
        <stp/>
        <stp/>
        <stp/>
        <stp>FALSE</stp>
        <stp>T</stp>
        <tr r="W22" s="6"/>
      </tp>
      <tp>
        <v>571</v>
        <stp/>
        <stp>StudyData</stp>
        <stp>(Vol(GCE?1)when  (LocalYear(GCE?1)=2015 AND LocalMonth(GCE?1)=2 AND LocalDay(GCE?1)=12 AND LocalHour(GCE?1)=9 AND LocalMinute(GCE?1)=40))</stp>
        <stp>Bar</stp>
        <stp/>
        <stp>Close</stp>
        <stp>5</stp>
        <stp>0</stp>
        <stp/>
        <stp/>
        <stp/>
        <stp>FALSE</stp>
        <stp>T</stp>
        <tr r="AB29" s="6"/>
      </tp>
      <tp>
        <v>793</v>
        <stp/>
        <stp>StudyData</stp>
        <stp>(Vol(GCE?1)when  (LocalYear(GCE?1)=2015 AND LocalMonth(GCE?1)=2 AND LocalDay(GCE?1)=13 AND LocalHour(GCE?1)=9 AND LocalMinute(GCE?1)=50))</stp>
        <stp>Bar</stp>
        <stp/>
        <stp>Close</stp>
        <stp>5</stp>
        <stp>0</stp>
        <stp/>
        <stp/>
        <stp/>
        <stp>FALSE</stp>
        <stp>T</stp>
        <tr r="AA31" s="6"/>
      </tp>
      <tp>
        <v>711</v>
        <stp/>
        <stp>StudyData</stp>
        <stp>(Vol(GCE?1)when  (LocalYear(GCE?1)=2015 AND LocalMonth(GCE?1)=2 AND LocalDay(GCE?1)=16 AND LocalHour(GCE?1)=9 AND LocalMinute(GCE?1)=00))</stp>
        <stp>Bar</stp>
        <stp/>
        <stp>Close</stp>
        <stp>5</stp>
        <stp>0</stp>
        <stp/>
        <stp/>
        <stp/>
        <stp>FALSE</stp>
        <stp>T</stp>
        <tr r="Z21" s="6"/>
      </tp>
      <tp>
        <v>1801</v>
        <stp/>
        <stp>StudyData</stp>
        <stp>(Vol(GCE?1)when  (LocalYear(GCE?1)=2015 AND LocalMonth(GCE?1)=2 AND LocalDay(GCE?1)=17 AND LocalHour(GCE?1)=9 AND LocalMinute(GCE?1)=10))</stp>
        <stp>Bar</stp>
        <stp/>
        <stp>Close</stp>
        <stp>5</stp>
        <stp>0</stp>
        <stp/>
        <stp/>
        <stp/>
        <stp>FALSE</stp>
        <stp>T</stp>
        <tr r="Y23" s="6"/>
      </tp>
      <tp>
        <v>495</v>
        <stp/>
        <stp>StudyData</stp>
        <stp>(Vol(GCE?1)when  (LocalYear(GCE?1)=2015 AND LocalMonth(GCE?1)=2 AND LocalDay(GCE?1)=12 AND LocalHour(GCE?1)=9 AND LocalMinute(GCE?1)=45))</stp>
        <stp>Bar</stp>
        <stp/>
        <stp>Close</stp>
        <stp>5</stp>
        <stp>0</stp>
        <stp/>
        <stp/>
        <stp/>
        <stp>FALSE</stp>
        <stp>T</stp>
        <tr r="AB30" s="6"/>
      </tp>
      <tp>
        <v>257</v>
        <stp/>
        <stp>StudyData</stp>
        <stp>(Vol(GCE?1)when  (LocalYear(GCE?1)=2015 AND LocalMonth(GCE?1)=2 AND LocalDay(GCE?1)=13 AND LocalHour(GCE?1)=9 AND LocalMinute(GCE?1)=55))</stp>
        <stp>Bar</stp>
        <stp/>
        <stp>Close</stp>
        <stp>5</stp>
        <stp>0</stp>
        <stp/>
        <stp/>
        <stp/>
        <stp>FALSE</stp>
        <stp>T</stp>
        <tr r="AA32" s="6"/>
      </tp>
      <tp>
        <v>373</v>
        <stp/>
        <stp>StudyData</stp>
        <stp>(Vol(GCE?1)when  (LocalYear(GCE?1)=2015 AND LocalMonth(GCE?1)=2 AND LocalDay(GCE?1)=16 AND LocalHour(GCE?1)=9 AND LocalMinute(GCE?1)=05))</stp>
        <stp>Bar</stp>
        <stp/>
        <stp>Close</stp>
        <stp>5</stp>
        <stp>0</stp>
        <stp/>
        <stp/>
        <stp/>
        <stp>FALSE</stp>
        <stp>T</stp>
        <tr r="Z22" s="6"/>
      </tp>
      <tp>
        <v>3918</v>
        <stp/>
        <stp>StudyData</stp>
        <stp>(Vol(GCE?1)when  (LocalYear(GCE?1)=2015 AND LocalMonth(GCE?1)=2 AND LocalDay(GCE?1)=17 AND LocalHour(GCE?1)=9 AND LocalMinute(GCE?1)=15))</stp>
        <stp>Bar</stp>
        <stp/>
        <stp>Close</stp>
        <stp>5</stp>
        <stp>0</stp>
        <stp/>
        <stp/>
        <stp/>
        <stp>FALSE</stp>
        <stp>T</stp>
        <tr r="Y24" s="6"/>
      </tp>
      <tp>
        <v>603</v>
        <stp/>
        <stp>StudyData</stp>
        <stp>(Vol(GCE?1)when  (LocalYear(GCE?1)=2015 AND LocalMonth(GCE?1)=2 AND LocalDay(GCE?1)=12 AND LocalHour(GCE?1)=9 AND LocalMinute(GCE?1)=50))</stp>
        <stp>Bar</stp>
        <stp/>
        <stp>Close</stp>
        <stp>5</stp>
        <stp>0</stp>
        <stp/>
        <stp/>
        <stp/>
        <stp>FALSE</stp>
        <stp>T</stp>
        <tr r="AB31" s="6"/>
      </tp>
      <tp>
        <v>724</v>
        <stp/>
        <stp>StudyData</stp>
        <stp>(Vol(GCE?1)when  (LocalYear(GCE?1)=2015 AND LocalMonth(GCE?1)=2 AND LocalDay(GCE?1)=13 AND LocalHour(GCE?1)=9 AND LocalMinute(GCE?1)=40))</stp>
        <stp>Bar</stp>
        <stp/>
        <stp>Close</stp>
        <stp>5</stp>
        <stp>0</stp>
        <stp/>
        <stp/>
        <stp/>
        <stp>FALSE</stp>
        <stp>T</stp>
        <tr r="AA29" s="6"/>
      </tp>
      <tp>
        <v>167</v>
        <stp/>
        <stp>StudyData</stp>
        <stp>(Vol(GCE?1)when  (LocalYear(GCE?1)=2015 AND LocalMonth(GCE?1)=2 AND LocalDay(GCE?1)=16 AND LocalHour(GCE?1)=9 AND LocalMinute(GCE?1)=10))</stp>
        <stp>Bar</stp>
        <stp/>
        <stp>Close</stp>
        <stp>5</stp>
        <stp>0</stp>
        <stp/>
        <stp/>
        <stp/>
        <stp>FALSE</stp>
        <stp>T</stp>
        <tr r="Z23" s="6"/>
      </tp>
      <tp>
        <v>2920</v>
        <stp/>
        <stp>StudyData</stp>
        <stp>(Vol(GCE?1)when  (LocalYear(GCE?1)=2015 AND LocalMonth(GCE?1)=2 AND LocalDay(GCE?1)=17 AND LocalHour(GCE?1)=9 AND LocalMinute(GCE?1)=00))</stp>
        <stp>Bar</stp>
        <stp/>
        <stp>Close</stp>
        <stp>5</stp>
        <stp>0</stp>
        <stp/>
        <stp/>
        <stp/>
        <stp>FALSE</stp>
        <stp>T</stp>
        <tr r="Y21" s="6"/>
      </tp>
      <tp>
        <v>695</v>
        <stp/>
        <stp>StudyData</stp>
        <stp>(Vol(GCE?1)when  (LocalYear(GCE?1)=2015 AND LocalMonth(GCE?1)=2 AND LocalDay(GCE?1)=12 AND LocalHour(GCE?1)=9 AND LocalMinute(GCE?1)=55))</stp>
        <stp>Bar</stp>
        <stp/>
        <stp>Close</stp>
        <stp>5</stp>
        <stp>0</stp>
        <stp/>
        <stp/>
        <stp/>
        <stp>FALSE</stp>
        <stp>T</stp>
        <tr r="AB32" s="6"/>
      </tp>
      <tp>
        <v>282</v>
        <stp/>
        <stp>StudyData</stp>
        <stp>(Vol(GCE?1)when  (LocalYear(GCE?1)=2015 AND LocalMonth(GCE?1)=2 AND LocalDay(GCE?1)=13 AND LocalHour(GCE?1)=9 AND LocalMinute(GCE?1)=45))</stp>
        <stp>Bar</stp>
        <stp/>
        <stp>Close</stp>
        <stp>5</stp>
        <stp>0</stp>
        <stp/>
        <stp/>
        <stp/>
        <stp>FALSE</stp>
        <stp>T</stp>
        <tr r="AA30" s="6"/>
      </tp>
      <tp>
        <v>125</v>
        <stp/>
        <stp>StudyData</stp>
        <stp>(Vol(GCE?1)when  (LocalYear(GCE?1)=2015 AND LocalMonth(GCE?1)=2 AND LocalDay(GCE?1)=16 AND LocalHour(GCE?1)=9 AND LocalMinute(GCE?1)=15))</stp>
        <stp>Bar</stp>
        <stp/>
        <stp>Close</stp>
        <stp>5</stp>
        <stp>0</stp>
        <stp/>
        <stp/>
        <stp/>
        <stp>FALSE</stp>
        <stp>T</stp>
        <tr r="Z24" s="6"/>
      </tp>
      <tp>
        <v>2686</v>
        <stp/>
        <stp>StudyData</stp>
        <stp>(Vol(GCE?1)when  (LocalYear(GCE?1)=2015 AND LocalMonth(GCE?1)=2 AND LocalDay(GCE?1)=17 AND LocalHour(GCE?1)=9 AND LocalMinute(GCE?1)=05))</stp>
        <stp>Bar</stp>
        <stp/>
        <stp>Close</stp>
        <stp>5</stp>
        <stp>0</stp>
        <stp/>
        <stp/>
        <stp/>
        <stp>FALSE</stp>
        <stp>T</stp>
        <tr r="Y22" s="6"/>
      </tp>
      <tp>
        <v>68</v>
        <stp/>
        <stp>StudyData</stp>
        <stp>(Vol(TYA?2)when  (LocalYear(TYA?2)=2015 AND LocalMonth(TYA?2)=2 AND LocalDay(TYA?2)=18 AND LocalHour(TYA?2)=7 AND LocalMinute(TYA?2)=20))</stp>
        <stp>Bar</stp>
        <stp/>
        <stp>Close</stp>
        <stp>5</stp>
        <stp>0</stp>
        <stp/>
        <stp/>
        <stp/>
        <stp>FALSE</stp>
        <stp>T</stp>
        <tr r="D18" s="8"/>
      </tp>
      <tp>
        <v>270</v>
        <stp/>
        <stp>StudyData</stp>
        <stp>(Vol(GCE?1)when  (LocalYear(GCE?1)=2015 AND LocalMonth(GCE?1)=2 AND LocalDay(GCE?1)=16 AND LocalHour(GCE?1)=9 AND LocalMinute(GCE?1)=20))</stp>
        <stp>Bar</stp>
        <stp/>
        <stp>Close</stp>
        <stp>5</stp>
        <stp>0</stp>
        <stp/>
        <stp/>
        <stp/>
        <stp>FALSE</stp>
        <stp>T</stp>
        <tr r="Z25" s="6"/>
      </tp>
      <tp>
        <v>1443</v>
        <stp/>
        <stp>StudyData</stp>
        <stp>(Vol(GCE?1)when  (LocalYear(GCE?1)=2015 AND LocalMonth(GCE?1)=2 AND LocalDay(GCE?1)=17 AND LocalHour(GCE?1)=9 AND LocalMinute(GCE?1)=30))</stp>
        <stp>Bar</stp>
        <stp/>
        <stp>Close</stp>
        <stp>5</stp>
        <stp>0</stp>
        <stp/>
        <stp/>
        <stp/>
        <stp>FALSE</stp>
        <stp>T</stp>
        <tr r="Y27" s="6"/>
      </tp>
      <tp>
        <v>515</v>
        <stp/>
        <stp>StudyData</stp>
        <stp>(Vol(GCE?1)when  (LocalYear(GCE?1)=2015 AND LocalMonth(GCE?1)=2 AND LocalDay(GCE?1)=16 AND LocalHour(GCE?1)=9 AND LocalMinute(GCE?1)=25))</stp>
        <stp>Bar</stp>
        <stp/>
        <stp>Close</stp>
        <stp>5</stp>
        <stp>0</stp>
        <stp/>
        <stp/>
        <stp/>
        <stp>FALSE</stp>
        <stp>T</stp>
        <tr r="Z26" s="6"/>
      </tp>
      <tp>
        <v>2040</v>
        <stp/>
        <stp>StudyData</stp>
        <stp>(Vol(GCE?1)when  (LocalYear(GCE?1)=2015 AND LocalMonth(GCE?1)=2 AND LocalDay(GCE?1)=17 AND LocalHour(GCE?1)=9 AND LocalMinute(GCE?1)=35))</stp>
        <stp>Bar</stp>
        <stp/>
        <stp>Close</stp>
        <stp>5</stp>
        <stp>0</stp>
        <stp/>
        <stp/>
        <stp/>
        <stp>FALSE</stp>
        <stp>T</stp>
        <tr r="Y28" s="6"/>
      </tp>
      <tp>
        <v>117</v>
        <stp/>
        <stp>StudyData</stp>
        <stp>(Vol(TYA?2)when  (LocalYear(TYA?2)=2015 AND LocalMonth(TYA?2)=2 AND LocalDay(TYA?2)=19 AND LocalHour(TYA?2)=7 AND LocalMinute(TYA?2)=20))</stp>
        <stp>Bar</stp>
        <stp/>
        <stp>Close</stp>
        <stp>5</stp>
        <stp>0</stp>
        <stp/>
        <stp/>
        <stp/>
        <stp>FALSE</stp>
        <stp>T</stp>
        <tr r="D17" s="8"/>
      </tp>
      <tp>
        <v>1164</v>
        <stp/>
        <stp>StudyData</stp>
        <stp>(Vol(GCE?1)when  (LocalYear(GCE?1)=2015 AND LocalMonth(GCE?1)=2 AND LocalDay(GCE?1)=16 AND LocalHour(GCE?1)=9 AND LocalMinute(GCE?1)=30))</stp>
        <stp>Bar</stp>
        <stp/>
        <stp>Close</stp>
        <stp>5</stp>
        <stp>0</stp>
        <stp/>
        <stp/>
        <stp/>
        <stp>FALSE</stp>
        <stp>T</stp>
        <tr r="Z27" s="6"/>
      </tp>
      <tp>
        <v>2004</v>
        <stp/>
        <stp>StudyData</stp>
        <stp>(Vol(GCE?1)when  (LocalYear(GCE?1)=2015 AND LocalMonth(GCE?1)=2 AND LocalDay(GCE?1)=17 AND LocalHour(GCE?1)=9 AND LocalMinute(GCE?1)=20))</stp>
        <stp>Bar</stp>
        <stp/>
        <stp>Close</stp>
        <stp>5</stp>
        <stp>0</stp>
        <stp/>
        <stp/>
        <stp/>
        <stp>FALSE</stp>
        <stp>T</stp>
        <tr r="Y25" s="6"/>
      </tp>
      <tp>
        <v>253</v>
        <stp/>
        <stp>StudyData</stp>
        <stp>(Vol(GCE?1)when  (LocalYear(GCE?1)=2015 AND LocalMonth(GCE?1)=2 AND LocalDay(GCE?1)=16 AND LocalHour(GCE?1)=9 AND LocalMinute(GCE?1)=35))</stp>
        <stp>Bar</stp>
        <stp/>
        <stp>Close</stp>
        <stp>5</stp>
        <stp>0</stp>
        <stp/>
        <stp/>
        <stp/>
        <stp>FALSE</stp>
        <stp>T</stp>
        <tr r="Z28" s="6"/>
      </tp>
      <tp>
        <v>1808</v>
        <stp/>
        <stp>StudyData</stp>
        <stp>(Vol(GCE?1)when  (LocalYear(GCE?1)=2015 AND LocalMonth(GCE?1)=2 AND LocalDay(GCE?1)=17 AND LocalHour(GCE?1)=9 AND LocalMinute(GCE?1)=25))</stp>
        <stp>Bar</stp>
        <stp/>
        <stp>Close</stp>
        <stp>5</stp>
        <stp>0</stp>
        <stp/>
        <stp/>
        <stp/>
        <stp>FALSE</stp>
        <stp>T</stp>
        <tr r="Y26" s="6"/>
      </tp>
      <tp>
        <v>2192</v>
        <stp/>
        <stp>StudyData</stp>
        <stp>(Vol(GCE?1)when  (LocalYear(GCE?1)=2015 AND LocalMonth(GCE?1)=2 AND LocalDay(GCE?1)=12 AND LocalHour(GCE?1)=9 AND LocalMinute(GCE?1)=00))</stp>
        <stp>Bar</stp>
        <stp/>
        <stp>Close</stp>
        <stp>5</stp>
        <stp>0</stp>
        <stp/>
        <stp/>
        <stp/>
        <stp>FALSE</stp>
        <stp>T</stp>
        <tr r="AB21" s="6"/>
      </tp>
      <tp>
        <v>2130</v>
        <stp/>
        <stp>StudyData</stp>
        <stp>(Vol(GCE?1)when  (LocalYear(GCE?1)=2015 AND LocalMonth(GCE?1)=2 AND LocalDay(GCE?1)=13 AND LocalHour(GCE?1)=9 AND LocalMinute(GCE?1)=10))</stp>
        <stp>Bar</stp>
        <stp/>
        <stp>Close</stp>
        <stp>5</stp>
        <stp>0</stp>
        <stp/>
        <stp/>
        <stp/>
        <stp>FALSE</stp>
        <stp>T</stp>
        <tr r="AA23" s="6"/>
      </tp>
      <tp>
        <v>102</v>
        <stp/>
        <stp>StudyData</stp>
        <stp>(Vol(GCE?1)when  (LocalYear(GCE?1)=2015 AND LocalMonth(GCE?1)=2 AND LocalDay(GCE?1)=16 AND LocalHour(GCE?1)=9 AND LocalMinute(GCE?1)=40))</stp>
        <stp>Bar</stp>
        <stp/>
        <stp>Close</stp>
        <stp>5</stp>
        <stp>0</stp>
        <stp/>
        <stp/>
        <stp/>
        <stp>FALSE</stp>
        <stp>T</stp>
        <tr r="Z29" s="6"/>
      </tp>
      <tp>
        <v>1164</v>
        <stp/>
        <stp>StudyData</stp>
        <stp>(Vol(GCE?1)when  (LocalYear(GCE?1)=2015 AND LocalMonth(GCE?1)=2 AND LocalDay(GCE?1)=17 AND LocalHour(GCE?1)=9 AND LocalMinute(GCE?1)=50))</stp>
        <stp>Bar</stp>
        <stp/>
        <stp>Close</stp>
        <stp>5</stp>
        <stp>0</stp>
        <stp/>
        <stp/>
        <stp/>
        <stp>FALSE</stp>
        <stp>T</stp>
        <tr r="Y31" s="6"/>
      </tp>
      <tp>
        <v>1228</v>
        <stp/>
        <stp>StudyData</stp>
        <stp>(Vol(GCE?1)when  (LocalYear(GCE?1)=2015 AND LocalMonth(GCE?1)=2 AND LocalDay(GCE?1)=12 AND LocalHour(GCE?1)=9 AND LocalMinute(GCE?1)=05))</stp>
        <stp>Bar</stp>
        <stp/>
        <stp>Close</stp>
        <stp>5</stp>
        <stp>0</stp>
        <stp/>
        <stp/>
        <stp/>
        <stp>FALSE</stp>
        <stp>T</stp>
        <tr r="AB22" s="6"/>
      </tp>
      <tp>
        <v>1768</v>
        <stp/>
        <stp>StudyData</stp>
        <stp>(Vol(GCE?1)when  (LocalYear(GCE?1)=2015 AND LocalMonth(GCE?1)=2 AND LocalDay(GCE?1)=13 AND LocalHour(GCE?1)=9 AND LocalMinute(GCE?1)=15))</stp>
        <stp>Bar</stp>
        <stp/>
        <stp>Close</stp>
        <stp>5</stp>
        <stp>0</stp>
        <stp/>
        <stp/>
        <stp/>
        <stp>FALSE</stp>
        <stp>T</stp>
        <tr r="AA24" s="6"/>
      </tp>
      <tp>
        <v>119</v>
        <stp/>
        <stp>StudyData</stp>
        <stp>(Vol(GCE?1)when  (LocalYear(GCE?1)=2015 AND LocalMonth(GCE?1)=2 AND LocalDay(GCE?1)=16 AND LocalHour(GCE?1)=9 AND LocalMinute(GCE?1)=45))</stp>
        <stp>Bar</stp>
        <stp/>
        <stp>Close</stp>
        <stp>5</stp>
        <stp>0</stp>
        <stp/>
        <stp/>
        <stp/>
        <stp>FALSE</stp>
        <stp>T</stp>
        <tr r="Z30" s="6"/>
      </tp>
      <tp>
        <v>776</v>
        <stp/>
        <stp>StudyData</stp>
        <stp>(Vol(GCE?1)when  (LocalYear(GCE?1)=2015 AND LocalMonth(GCE?1)=2 AND LocalDay(GCE?1)=17 AND LocalHour(GCE?1)=9 AND LocalMinute(GCE?1)=55))</stp>
        <stp>Bar</stp>
        <stp/>
        <stp>Close</stp>
        <stp>5</stp>
        <stp>0</stp>
        <stp/>
        <stp/>
        <stp/>
        <stp>FALSE</stp>
        <stp>T</stp>
        <tr r="Y32" s="6"/>
      </tp>
      <tp>
        <v>637</v>
        <stp/>
        <stp>StudyData</stp>
        <stp>(Vol(GCE?1)when  (LocalYear(GCE?1)=2015 AND LocalMonth(GCE?1)=2 AND LocalDay(GCE?1)=12 AND LocalHour(GCE?1)=9 AND LocalMinute(GCE?1)=10))</stp>
        <stp>Bar</stp>
        <stp/>
        <stp>Close</stp>
        <stp>5</stp>
        <stp>0</stp>
        <stp/>
        <stp/>
        <stp/>
        <stp>FALSE</stp>
        <stp>T</stp>
        <tr r="AB23" s="6"/>
      </tp>
      <tp>
        <v>4844</v>
        <stp/>
        <stp>StudyData</stp>
        <stp>(Vol(GCE?1)when  (LocalYear(GCE?1)=2015 AND LocalMonth(GCE?1)=2 AND LocalDay(GCE?1)=13 AND LocalHour(GCE?1)=9 AND LocalMinute(GCE?1)=00))</stp>
        <stp>Bar</stp>
        <stp/>
        <stp>Close</stp>
        <stp>5</stp>
        <stp>0</stp>
        <stp/>
        <stp/>
        <stp/>
        <stp>FALSE</stp>
        <stp>T</stp>
        <tr r="AA21" s="6"/>
      </tp>
      <tp>
        <v>68</v>
        <stp/>
        <stp>StudyData</stp>
        <stp>(Vol(GCE?1)when  (LocalYear(GCE?1)=2015 AND LocalMonth(GCE?1)=2 AND LocalDay(GCE?1)=16 AND LocalHour(GCE?1)=9 AND LocalMinute(GCE?1)=50))</stp>
        <stp>Bar</stp>
        <stp/>
        <stp>Close</stp>
        <stp>5</stp>
        <stp>0</stp>
        <stp/>
        <stp/>
        <stp/>
        <stp>FALSE</stp>
        <stp>T</stp>
        <tr r="Z31" s="6"/>
      </tp>
      <tp>
        <v>1422</v>
        <stp/>
        <stp>StudyData</stp>
        <stp>(Vol(GCE?1)when  (LocalYear(GCE?1)=2015 AND LocalMonth(GCE?1)=2 AND LocalDay(GCE?1)=17 AND LocalHour(GCE?1)=9 AND LocalMinute(GCE?1)=40))</stp>
        <stp>Bar</stp>
        <stp/>
        <stp>Close</stp>
        <stp>5</stp>
        <stp>0</stp>
        <stp/>
        <stp/>
        <stp/>
        <stp>FALSE</stp>
        <stp>T</stp>
        <tr r="Y29" s="6"/>
      </tp>
      <tp>
        <v>1905</v>
        <stp/>
        <stp>StudyData</stp>
        <stp>(Vol(GCE?1)when  (LocalYear(GCE?1)=2015 AND LocalMonth(GCE?1)=2 AND LocalDay(GCE?1)=12 AND LocalHour(GCE?1)=9 AND LocalMinute(GCE?1)=15))</stp>
        <stp>Bar</stp>
        <stp/>
        <stp>Close</stp>
        <stp>5</stp>
        <stp>0</stp>
        <stp/>
        <stp/>
        <stp/>
        <stp>FALSE</stp>
        <stp>T</stp>
        <tr r="AB24" s="6"/>
      </tp>
      <tp>
        <v>2486</v>
        <stp/>
        <stp>StudyData</stp>
        <stp>(Vol(GCE?1)when  (LocalYear(GCE?1)=2015 AND LocalMonth(GCE?1)=2 AND LocalDay(GCE?1)=13 AND LocalHour(GCE?1)=9 AND LocalMinute(GCE?1)=05))</stp>
        <stp>Bar</stp>
        <stp/>
        <stp>Close</stp>
        <stp>5</stp>
        <stp>0</stp>
        <stp/>
        <stp/>
        <stp/>
        <stp>FALSE</stp>
        <stp>T</stp>
        <tr r="AA22" s="6"/>
      </tp>
      <tp>
        <v>155</v>
        <stp/>
        <stp>StudyData</stp>
        <stp>(Vol(GCE?1)when  (LocalYear(GCE?1)=2015 AND LocalMonth(GCE?1)=2 AND LocalDay(GCE?1)=16 AND LocalHour(GCE?1)=9 AND LocalMinute(GCE?1)=55))</stp>
        <stp>Bar</stp>
        <stp/>
        <stp>Close</stp>
        <stp>5</stp>
        <stp>0</stp>
        <stp/>
        <stp/>
        <stp/>
        <stp>FALSE</stp>
        <stp>T</stp>
        <tr r="Z32" s="6"/>
      </tp>
      <tp>
        <v>1591</v>
        <stp/>
        <stp>StudyData</stp>
        <stp>(Vol(GCE?1)when  (LocalYear(GCE?1)=2015 AND LocalMonth(GCE?1)=2 AND LocalDay(GCE?1)=17 AND LocalHour(GCE?1)=9 AND LocalMinute(GCE?1)=45))</stp>
        <stp>Bar</stp>
        <stp/>
        <stp>Close</stp>
        <stp>5</stp>
        <stp>0</stp>
        <stp/>
        <stp/>
        <stp/>
        <stp>FALSE</stp>
        <stp>T</stp>
        <tr r="Y30" s="6"/>
      </tp>
      <tp>
        <v>766</v>
        <stp/>
        <stp>StudyData</stp>
        <stp>(Vol(GCE?1)when  (LocalYear(GCE?1)=2015 AND LocalMonth(GCE?1)=2 AND LocalDay(GCE?1)=12 AND LocalHour(GCE?1)=9 AND LocalMinute(GCE?1)=20))</stp>
        <stp>Bar</stp>
        <stp/>
        <stp>Close</stp>
        <stp>5</stp>
        <stp>0</stp>
        <stp/>
        <stp/>
        <stp/>
        <stp>FALSE</stp>
        <stp>T</stp>
        <tr r="AB25" s="6"/>
      </tp>
      <tp>
        <v>666</v>
        <stp/>
        <stp>StudyData</stp>
        <stp>(Vol(GCE?1)when  (LocalYear(GCE?1)=2015 AND LocalMonth(GCE?1)=2 AND LocalDay(GCE?1)=13 AND LocalHour(GCE?1)=9 AND LocalMinute(GCE?1)=30))</stp>
        <stp>Bar</stp>
        <stp/>
        <stp>Close</stp>
        <stp>5</stp>
        <stp>0</stp>
        <stp/>
        <stp/>
        <stp/>
        <stp>FALSE</stp>
        <stp>T</stp>
        <tr r="AA27" s="6"/>
      </tp>
      <tp>
        <v>452</v>
        <stp/>
        <stp>StudyData</stp>
        <stp>(Vol(GCE?1)when  (LocalYear(GCE?1)=2015 AND LocalMonth(GCE?1)=2 AND LocalDay(GCE?1)=12 AND LocalHour(GCE?1)=9 AND LocalMinute(GCE?1)=25))</stp>
        <stp>Bar</stp>
        <stp/>
        <stp>Close</stp>
        <stp>5</stp>
        <stp>0</stp>
        <stp/>
        <stp/>
        <stp/>
        <stp>FALSE</stp>
        <stp>T</stp>
        <tr r="AB26" s="6"/>
      </tp>
      <tp>
        <v>497</v>
        <stp/>
        <stp>StudyData</stp>
        <stp>(Vol(GCE?1)when  (LocalYear(GCE?1)=2015 AND LocalMonth(GCE?1)=2 AND LocalDay(GCE?1)=13 AND LocalHour(GCE?1)=9 AND LocalMinute(GCE?1)=35))</stp>
        <stp>Bar</stp>
        <stp/>
        <stp>Close</stp>
        <stp>5</stp>
        <stp>0</stp>
        <stp/>
        <stp/>
        <stp/>
        <stp>FALSE</stp>
        <stp>T</stp>
        <tr r="AA28" s="6"/>
      </tp>
      <tp>
        <v>655</v>
        <stp/>
        <stp>StudyData</stp>
        <stp>(Vol(GCE?1)when  (LocalYear(GCE?1)=2015 AND LocalMonth(GCE?1)=2 AND LocalDay(GCE?1)=12 AND LocalHour(GCE?1)=9 AND LocalMinute(GCE?1)=30))</stp>
        <stp>Bar</stp>
        <stp/>
        <stp>Close</stp>
        <stp>5</stp>
        <stp>0</stp>
        <stp/>
        <stp/>
        <stp/>
        <stp>FALSE</stp>
        <stp>T</stp>
        <tr r="AB27" s="6"/>
      </tp>
      <tp>
        <v>796</v>
        <stp/>
        <stp>StudyData</stp>
        <stp>(Vol(GCE?1)when  (LocalYear(GCE?1)=2015 AND LocalMonth(GCE?1)=2 AND LocalDay(GCE?1)=13 AND LocalHour(GCE?1)=9 AND LocalMinute(GCE?1)=20))</stp>
        <stp>Bar</stp>
        <stp/>
        <stp>Close</stp>
        <stp>5</stp>
        <stp>0</stp>
        <stp/>
        <stp/>
        <stp/>
        <stp>FALSE</stp>
        <stp>T</stp>
        <tr r="AA25" s="6"/>
      </tp>
      <tp>
        <v>633</v>
        <stp/>
        <stp>StudyData</stp>
        <stp>(Vol(GCE?1)when  (LocalYear(GCE?1)=2015 AND LocalMonth(GCE?1)=2 AND LocalDay(GCE?1)=12 AND LocalHour(GCE?1)=9 AND LocalMinute(GCE?1)=35))</stp>
        <stp>Bar</stp>
        <stp/>
        <stp>Close</stp>
        <stp>5</stp>
        <stp>0</stp>
        <stp/>
        <stp/>
        <stp/>
        <stp>FALSE</stp>
        <stp>T</stp>
        <tr r="AB28" s="6"/>
      </tp>
      <tp>
        <v>922</v>
        <stp/>
        <stp>StudyData</stp>
        <stp>(Vol(GCE?1)when  (LocalYear(GCE?1)=2015 AND LocalMonth(GCE?1)=2 AND LocalDay(GCE?1)=13 AND LocalHour(GCE?1)=9 AND LocalMinute(GCE?1)=25))</stp>
        <stp>Bar</stp>
        <stp/>
        <stp>Close</stp>
        <stp>5</stp>
        <stp>0</stp>
        <stp/>
        <stp/>
        <stp/>
        <stp>FALSE</stp>
        <stp>T</stp>
        <tr r="AA26" s="6"/>
      </tp>
      <tp>
        <v>6.2565508799999998</v>
        <stp/>
        <stp>StudyData</stp>
        <stp>Correlation(GCE,CLE,Period:=12,InputChoice1:=Close,InputChoice2:=Close)</stp>
        <stp>FG</stp>
        <stp/>
        <stp>Close</stp>
        <stp>15</stp>
        <stp>0</stp>
        <stp>all</stp>
        <stp/>
        <stp/>
        <stp>True</stp>
        <stp>T</stp>
        <tr r="L8" s="2"/>
      </tp>
      <tp>
        <v>1208.9000000000001</v>
        <stp/>
        <stp>StudyData</stp>
        <stp>SUBMINUTE(GCE,30,Regular)</stp>
        <stp>Bar</stp>
        <stp/>
        <stp>Low</stp>
        <stp/>
        <stp>0</stp>
        <stp>all</stp>
        <stp/>
        <stp/>
        <stp/>
        <stp>T</stp>
        <tr r="AM5" s="1"/>
        <tr r="AM5" s="1"/>
      </tp>
      <tp>
        <v>-32.500915650000003</v>
        <stp/>
        <stp>StudyData</stp>
        <stp>Correlation(SF6,YM,Period:=12,InputChoice1:=Close,InputChoice2:=Close)</stp>
        <stp>FG</stp>
        <stp/>
        <stp>Close</stp>
        <stp>15</stp>
        <stp>0</stp>
        <stp>all</stp>
        <stp/>
        <stp/>
        <stp>True</stp>
        <stp>T</stp>
        <tr r="P7" s="2"/>
      </tp>
      <tp>
        <v>-4.8134182399999998</v>
        <stp/>
        <stp>StudyData</stp>
        <stp>Correlation(BP6,YM,Period:=12,InputChoice1:=Close,InputChoice2:=Close)</stp>
        <stp>FG</stp>
        <stp/>
        <stp>Close</stp>
        <stp>15</stp>
        <stp>0</stp>
        <stp>all</stp>
        <stp/>
        <stp/>
        <stp>True</stp>
        <stp>T</stp>
        <tr r="P5" s="2"/>
      </tp>
      <tp>
        <v>35.932566819999998</v>
        <stp/>
        <stp>StudyData</stp>
        <stp>Correlation(DA6,YM,Period:=12,InputChoice1:=Close,InputChoice2:=Close)</stp>
        <stp>FG</stp>
        <stp/>
        <stp>Close</stp>
        <stp>15</stp>
        <stp>0</stp>
        <stp>all</stp>
        <stp/>
        <stp/>
        <stp>True</stp>
        <stp>T</stp>
        <tr r="P6" s="2"/>
      </tp>
      <tp>
        <v>5.5562338000000002</v>
        <stp/>
        <stp>StudyData</stp>
        <stp>Correlation(EU6,YM,Period:=12,InputChoice1:=Close,InputChoice2:=Close)</stp>
        <stp>FG</stp>
        <stp/>
        <stp>Close</stp>
        <stp>15</stp>
        <stp>0</stp>
        <stp>all</stp>
        <stp/>
        <stp/>
        <stp>True</stp>
        <stp>T</stp>
        <tr r="P4" s="2"/>
      </tp>
      <tp>
        <v>41.888574220000002</v>
        <stp/>
        <stp>StudyData</stp>
        <stp>Correlation(GCE,YM,Period:=12,InputChoice1:=Close,InputChoice2:=Close)</stp>
        <stp>FG</stp>
        <stp/>
        <stp>Close</stp>
        <stp>15</stp>
        <stp>0</stp>
        <stp>all</stp>
        <stp/>
        <stp/>
        <stp>True</stp>
        <stp>T</stp>
        <tr r="P8" s="2"/>
      </tp>
      <tp>
        <v>775</v>
        <stp/>
        <stp>DOMData</stp>
        <stp>TYA</stp>
        <stp>Volume</stp>
        <stp>4</stp>
        <stp>T</stp>
        <tr r="L37" s="1"/>
      </tp>
      <tp>
        <v>8</v>
        <stp/>
        <stp>DOMData</stp>
        <stp>GCE</stp>
        <stp>Volume</stp>
        <stp>4</stp>
        <stp>T</stp>
        <tr r="Y11" s="1"/>
      </tp>
      <tp>
        <v>-26.624949730000001</v>
        <stp/>
        <stp>StudyData</stp>
        <stp>Correlation(EU6,CLE,Period:=12,InputChoice1:=Close,InputChoice2:=Close)</stp>
        <stp>FG</stp>
        <stp/>
        <stp>Close</stp>
        <stp>15</stp>
        <stp>0</stp>
        <stp>all</stp>
        <stp/>
        <stp/>
        <stp>True</stp>
        <stp>T</stp>
        <tr r="L4" s="2"/>
      </tp>
      <tp>
        <v>7.3000000000000007</v>
        <stp/>
        <stp>ContractData</stp>
        <stp>GCE</stp>
        <stp>NetChange</stp>
        <stp/>
        <stp>T</stp>
        <tr r="W7" s="1"/>
        <tr r="N7" s="1"/>
      </tp>
      <tp>
        <v>444</v>
        <stp/>
        <stp>DOMData</stp>
        <stp>TYA</stp>
        <stp>Volume</stp>
        <stp>5</stp>
        <stp>T</stp>
        <tr r="M37" s="1"/>
      </tp>
      <tp>
        <v>13</v>
        <stp/>
        <stp>DOMData</stp>
        <stp>GCE</stp>
        <stp>Volume</stp>
        <stp>5</stp>
        <stp>T</stp>
        <tr r="Z11" s="1"/>
      </tp>
      <tp>
        <v>72.618878559999999</v>
        <stp/>
        <stp>StudyData</stp>
        <stp>Correlation(SF6,TYA,Period:=12,InputChoice1:=Close,InputChoice2:=Close)</stp>
        <stp>FG</stp>
        <stp/>
        <stp>Close</stp>
        <stp>15</stp>
        <stp>0</stp>
        <stp>all</stp>
        <stp/>
        <stp/>
        <stp>True</stp>
        <stp>T</stp>
        <tr r="O7" s="2"/>
      </tp>
      <tp>
        <v>14.45649704</v>
        <stp/>
        <stp>StudyData</stp>
        <stp>Correlation(DA6,CLE,Period:=12,InputChoice1:=Close,InputChoice2:=Close)</stp>
        <stp>FG</stp>
        <stp/>
        <stp>Close</stp>
        <stp>15</stp>
        <stp>0</stp>
        <stp>all</stp>
        <stp/>
        <stp/>
        <stp>True</stp>
        <stp>T</stp>
        <tr r="L6" s="2"/>
      </tp>
      <tp>
        <v>128060</v>
        <stp/>
        <stp>DOMData</stp>
        <stp>TYA</stp>
        <stp>Price</stp>
        <stp>5</stp>
        <stp>D</stp>
        <tr r="M35" s="1"/>
      </tp>
      <tp>
        <v>1208.9000000000001</v>
        <stp/>
        <stp>DOMData</stp>
        <stp>GCE</stp>
        <stp>Price</stp>
        <stp>1</stp>
        <stp>T</stp>
        <tr r="M6" s="3"/>
      </tp>
      <tp>
        <v>128035</v>
        <stp/>
        <stp>StudyData</stp>
        <stp>TYA</stp>
        <stp>Tick</stp>
        <stp>FlatTicks=0</stp>
        <stp>Tick</stp>
        <stp>D</stp>
        <stp>0</stp>
        <stp>all</stp>
        <tr r="AS35" s="1"/>
      </tp>
      <tp>
        <v>128055</v>
        <stp/>
        <stp>DOMData</stp>
        <stp>TYA</stp>
        <stp>Price</stp>
        <stp>4</stp>
        <stp>D</stp>
        <tr r="L35" s="1"/>
      </tp>
      <tp>
        <v>12084</v>
        <stp/>
        <stp>StudyData</stp>
        <stp>GCE</stp>
        <stp>Tick</stp>
        <stp>FlatTicks=0</stp>
        <stp>Tick</stp>
        <stp>D</stp>
        <stp>-21</stp>
        <stp>all</stp>
        <tr r="AJ14" s="1"/>
      </tp>
      <tp>
        <v>12083</v>
        <stp/>
        <stp>StudyData</stp>
        <stp>GCE</stp>
        <stp>Tick</stp>
        <stp>FlatTicks=0</stp>
        <stp>Tick</stp>
        <stp>D</stp>
        <stp>-20</stp>
        <stp>all</stp>
        <tr r="AJ15" s="1"/>
      </tp>
      <tp>
        <v>12084</v>
        <stp/>
        <stp>StudyData</stp>
        <stp>GCE</stp>
        <stp>Tick</stp>
        <stp>FlatTicks=0</stp>
        <stp>Tick</stp>
        <stp>D</stp>
        <stp>-23</stp>
        <stp>all</stp>
        <tr r="AJ12" s="1"/>
      </tp>
      <tp>
        <v>12087</v>
        <stp/>
        <stp>StudyData</stp>
        <stp>GCE</stp>
        <stp>Tick</stp>
        <stp>FlatTicks=0</stp>
        <stp>Tick</stp>
        <stp>D</stp>
        <stp>-22</stp>
        <stp>all</stp>
        <tr r="AJ13" s="1"/>
      </tp>
      <tp>
        <v>12087</v>
        <stp/>
        <stp>StudyData</stp>
        <stp>GCE</stp>
        <stp>Tick</stp>
        <stp>FlatTicks=0</stp>
        <stp>Tick</stp>
        <stp>D</stp>
        <stp>-25</stp>
        <stp>all</stp>
        <tr r="AJ10" s="1"/>
      </tp>
      <tp>
        <v>12085</v>
        <stp/>
        <stp>StudyData</stp>
        <stp>GCE</stp>
        <stp>Tick</stp>
        <stp>FlatTicks=0</stp>
        <stp>Tick</stp>
        <stp>D</stp>
        <stp>-24</stp>
        <stp>all</stp>
        <tr r="AJ11" s="1"/>
      </tp>
      <tp>
        <v>12086</v>
        <stp/>
        <stp>StudyData</stp>
        <stp>GCE</stp>
        <stp>Tick</stp>
        <stp>FlatTicks=0</stp>
        <stp>Tick</stp>
        <stp>D</stp>
        <stp>-27</stp>
        <stp>all</stp>
        <tr r="AJ8" s="1"/>
      </tp>
      <tp>
        <v>12085</v>
        <stp/>
        <stp>StudyData</stp>
        <stp>GCE</stp>
        <stp>Tick</stp>
        <stp>FlatTicks=0</stp>
        <stp>Tick</stp>
        <stp>D</stp>
        <stp>-26</stp>
        <stp>all</stp>
        <tr r="AJ9" s="1"/>
      </tp>
      <tp>
        <v>12088</v>
        <stp/>
        <stp>StudyData</stp>
        <stp>GCE</stp>
        <stp>Tick</stp>
        <stp>FlatTicks=0</stp>
        <stp>Tick</stp>
        <stp>D</stp>
        <stp>-29</stp>
        <stp>all</stp>
        <tr r="AJ6" s="1"/>
      </tp>
      <tp>
        <v>12087</v>
        <stp/>
        <stp>StudyData</stp>
        <stp>GCE</stp>
        <stp>Tick</stp>
        <stp>FlatTicks=0</stp>
        <stp>Tick</stp>
        <stp>D</stp>
        <stp>-28</stp>
        <stp>all</stp>
        <tr r="AJ7" s="1"/>
      </tp>
      <tp>
        <v>12089</v>
        <stp/>
        <stp>StudyData</stp>
        <stp>GCE</stp>
        <stp>Tick</stp>
        <stp>FlatTicks=0</stp>
        <stp>Tick</stp>
        <stp>D</stp>
        <stp>-30</stp>
        <stp>all</stp>
        <tr r="AJ5" s="1"/>
      </tp>
      <tp>
        <v>12083</v>
        <stp/>
        <stp>StudyData</stp>
        <stp>GCE</stp>
        <stp>Tick</stp>
        <stp>FlatTicks=0</stp>
        <stp>Tick</stp>
        <stp>D</stp>
        <stp>-11</stp>
        <stp>all</stp>
        <tr r="AJ24" s="1"/>
      </tp>
      <tp>
        <v>12085</v>
        <stp/>
        <stp>StudyData</stp>
        <stp>GCE</stp>
        <stp>Tick</stp>
        <stp>FlatTicks=0</stp>
        <stp>Tick</stp>
        <stp>D</stp>
        <stp>-10</stp>
        <stp>all</stp>
        <tr r="AJ25" s="1"/>
      </tp>
      <tp>
        <v>12084</v>
        <stp/>
        <stp>StudyData</stp>
        <stp>GCE</stp>
        <stp>Tick</stp>
        <stp>FlatTicks=0</stp>
        <stp>Tick</stp>
        <stp>D</stp>
        <stp>-13</stp>
        <stp>all</stp>
        <tr r="AJ22" s="1"/>
      </tp>
      <tp>
        <v>12085</v>
        <stp/>
        <stp>StudyData</stp>
        <stp>GCE</stp>
        <stp>Tick</stp>
        <stp>FlatTicks=0</stp>
        <stp>Tick</stp>
        <stp>D</stp>
        <stp>-12</stp>
        <stp>all</stp>
        <tr r="AJ23" s="1"/>
      </tp>
      <tp>
        <v>12084</v>
        <stp/>
        <stp>StudyData</stp>
        <stp>GCE</stp>
        <stp>Tick</stp>
        <stp>FlatTicks=0</stp>
        <stp>Tick</stp>
        <stp>D</stp>
        <stp>-15</stp>
        <stp>all</stp>
        <tr r="AJ20" s="1"/>
      </tp>
      <tp>
        <v>12083</v>
        <stp/>
        <stp>StudyData</stp>
        <stp>GCE</stp>
        <stp>Tick</stp>
        <stp>FlatTicks=0</stp>
        <stp>Tick</stp>
        <stp>D</stp>
        <stp>-14</stp>
        <stp>all</stp>
        <tr r="AJ21" s="1"/>
      </tp>
      <tp>
        <v>12082</v>
        <stp/>
        <stp>StudyData</stp>
        <stp>GCE</stp>
        <stp>Tick</stp>
        <stp>FlatTicks=0</stp>
        <stp>Tick</stp>
        <stp>D</stp>
        <stp>-17</stp>
        <stp>all</stp>
        <tr r="AJ18" s="1"/>
      </tp>
      <tp>
        <v>12083</v>
        <stp/>
        <stp>StudyData</stp>
        <stp>GCE</stp>
        <stp>Tick</stp>
        <stp>FlatTicks=0</stp>
        <stp>Tick</stp>
        <stp>D</stp>
        <stp>-16</stp>
        <stp>all</stp>
        <tr r="AJ19" s="1"/>
      </tp>
      <tp>
        <v>12084</v>
        <stp/>
        <stp>StudyData</stp>
        <stp>GCE</stp>
        <stp>Tick</stp>
        <stp>FlatTicks=0</stp>
        <stp>Tick</stp>
        <stp>D</stp>
        <stp>-19</stp>
        <stp>all</stp>
        <tr r="AJ16" s="1"/>
      </tp>
      <tp>
        <v>12083</v>
        <stp/>
        <stp>StudyData</stp>
        <stp>GCE</stp>
        <stp>Tick</stp>
        <stp>FlatTicks=0</stp>
        <stp>Tick</stp>
        <stp>D</stp>
        <stp>-18</stp>
        <stp>all</stp>
        <tr r="AJ17" s="1"/>
      </tp>
      <tp>
        <v>1209.0999999999999</v>
        <stp/>
        <stp>DOMData</stp>
        <stp>GCE</stp>
        <stp>Price</stp>
        <stp>3</stp>
        <stp>T</stp>
        <tr r="X9" s="1"/>
      </tp>
      <tp>
        <v>-64.448404609999997</v>
        <stp/>
        <stp>StudyData</stp>
        <stp>Correlation(BP6,HOE,Period:=12,InputChoice1:=Close,InputChoice2:=Close)</stp>
        <stp>FG</stp>
        <stp/>
        <stp>Close</stp>
        <stp>15</stp>
        <stp>0</stp>
        <stp>all</stp>
        <stp/>
        <stp/>
        <stp>True</stp>
        <stp>T</stp>
        <tr r="M5" s="2"/>
      </tp>
      <tp>
        <v>1209</v>
        <stp/>
        <stp>DOMData</stp>
        <stp>GCE</stp>
        <stp>Price</stp>
        <stp>2</stp>
        <stp>T</stp>
        <tr r="W9" s="1"/>
      </tp>
      <tp>
        <v>128040</v>
        <stp/>
        <stp>DOMData</stp>
        <stp>TYA</stp>
        <stp>Price</stp>
        <stp>1</stp>
        <stp>D</stp>
        <tr r="F21" s="3"/>
      </tp>
      <tp>
        <v>1209.3</v>
        <stp/>
        <stp>DOMData</stp>
        <stp>GCE</stp>
        <stp>Price</stp>
        <stp>5</stp>
        <stp>T</stp>
        <tr r="Z9" s="1"/>
      </tp>
      <tp>
        <v>9058</v>
        <stp/>
        <stp>StudyData</stp>
        <stp>(Vol(TYA?1)when  (LocalYear(TYA?1)=2015 AND LocalMonth(TYA?1)=2 AND LocalDay(TYA?1)=20 AND LocalHour(TYA?1)=8 AND LocalMinute(TYA?1)=35))</stp>
        <stp>Bar</stp>
        <stp/>
        <stp>Close</stp>
        <stp>5</stp>
        <stp>0</stp>
        <stp/>
        <stp/>
        <stp/>
        <stp>FALSE</stp>
        <stp>T</stp>
        <tr r="V16" s="8"/>
      </tp>
      <tp>
        <v>6402</v>
        <stp/>
        <stp>StudyData</stp>
        <stp>(Vol(TYA?1)when  (LocalYear(TYA?1)=2015 AND LocalMonth(TYA?1)=2 AND LocalDay(TYA?1)=23 AND LocalHour(TYA?1)=8 AND LocalMinute(TYA?1)=05))</stp>
        <stp>Bar</stp>
        <stp/>
        <stp>Close</stp>
        <stp>5</stp>
        <stp>0</stp>
        <stp/>
        <stp/>
        <stp/>
        <stp>FALSE</stp>
        <stp>T</stp>
        <tr r="U10" s="8"/>
      </tp>
      <tp>
        <v>9732</v>
        <stp/>
        <stp>StudyData</stp>
        <stp>(Vol(TYA?1)when  (LocalYear(TYA?1)=2015 AND LocalMonth(TYA?1)=2 AND LocalDay(TYA?1)=20 AND LocalHour(TYA?1)=8 AND LocalMinute(TYA?1)=30))</stp>
        <stp>Bar</stp>
        <stp/>
        <stp>Close</stp>
        <stp>5</stp>
        <stp>0</stp>
        <stp/>
        <stp/>
        <stp/>
        <stp>FALSE</stp>
        <stp>T</stp>
        <tr r="V15" s="8"/>
      </tp>
      <tp>
        <v>8610</v>
        <stp/>
        <stp>StudyData</stp>
        <stp>(Vol(TYA?1)when  (LocalYear(TYA?1)=2015 AND LocalMonth(TYA?1)=2 AND LocalDay(TYA?1)=23 AND LocalHour(TYA?1)=8 AND LocalMinute(TYA?1)=00))</stp>
        <stp>Bar</stp>
        <stp/>
        <stp>Close</stp>
        <stp>5</stp>
        <stp>0</stp>
        <stp/>
        <stp/>
        <stp/>
        <stp>FALSE</stp>
        <stp>T</stp>
        <tr r="U9" s="8"/>
      </tp>
      <tp>
        <v>6568</v>
        <stp/>
        <stp>StudyData</stp>
        <stp>(Vol(TYA?1)when  (LocalYear(TYA?1)=2015 AND LocalMonth(TYA?1)=2 AND LocalDay(TYA?1)=20 AND LocalHour(TYA?1)=8 AND LocalMinute(TYA?1)=25))</stp>
        <stp>Bar</stp>
        <stp/>
        <stp>Close</stp>
        <stp>5</stp>
        <stp>0</stp>
        <stp/>
        <stp/>
        <stp/>
        <stp>FALSE</stp>
        <stp>T</stp>
        <tr r="V14" s="8"/>
      </tp>
      <tp>
        <v>3058</v>
        <stp/>
        <stp>StudyData</stp>
        <stp>(Vol(TYA?1)when  (LocalYear(TYA?1)=2015 AND LocalMonth(TYA?1)=2 AND LocalDay(TYA?1)=23 AND LocalHour(TYA?1)=8 AND LocalMinute(TYA?1)=15))</stp>
        <stp>Bar</stp>
        <stp/>
        <stp>Close</stp>
        <stp>5</stp>
        <stp>0</stp>
        <stp/>
        <stp/>
        <stp/>
        <stp>FALSE</stp>
        <stp>T</stp>
        <tr r="U12" s="8"/>
      </tp>
      <tp>
        <v>6439</v>
        <stp/>
        <stp>StudyData</stp>
        <stp>(Vol(TYA?1)when  (LocalYear(TYA?1)=2015 AND LocalMonth(TYA?1)=2 AND LocalDay(TYA?1)=20 AND LocalHour(TYA?1)=8 AND LocalMinute(TYA?1)=20))</stp>
        <stp>Bar</stp>
        <stp/>
        <stp>Close</stp>
        <stp>5</stp>
        <stp>0</stp>
        <stp/>
        <stp/>
        <stp/>
        <stp>FALSE</stp>
        <stp>T</stp>
        <tr r="V13" s="8"/>
      </tp>
      <tp>
        <v>5632</v>
        <stp/>
        <stp>StudyData</stp>
        <stp>(Vol(TYA?1)when  (LocalYear(TYA?1)=2015 AND LocalMonth(TYA?1)=2 AND LocalDay(TYA?1)=23 AND LocalHour(TYA?1)=8 AND LocalMinute(TYA?1)=10))</stp>
        <stp>Bar</stp>
        <stp/>
        <stp>Close</stp>
        <stp>5</stp>
        <stp>0</stp>
        <stp/>
        <stp/>
        <stp/>
        <stp>FALSE</stp>
        <stp>T</stp>
        <tr r="U11" s="8"/>
      </tp>
      <tp>
        <v>10069</v>
        <stp/>
        <stp>StudyData</stp>
        <stp>(Vol(TYA?1)when  (LocalYear(TYA?1)=2015 AND LocalMonth(TYA?1)=2 AND LocalDay(TYA?1)=20 AND LocalHour(TYA?1)=8 AND LocalMinute(TYA?1)=15))</stp>
        <stp>Bar</stp>
        <stp/>
        <stp>Close</stp>
        <stp>5</stp>
        <stp>0</stp>
        <stp/>
        <stp/>
        <stp/>
        <stp>FALSE</stp>
        <stp>T</stp>
        <tr r="V12" s="8"/>
      </tp>
      <tp>
        <v>9449</v>
        <stp/>
        <stp>StudyData</stp>
        <stp>(Vol(TYA?1)when  (LocalYear(TYA?1)=2015 AND LocalMonth(TYA?1)=2 AND LocalDay(TYA?1)=23 AND LocalHour(TYA?1)=8 AND LocalMinute(TYA?1)=25))</stp>
        <stp>Bar</stp>
        <stp/>
        <stp>Close</stp>
        <stp>5</stp>
        <stp>0</stp>
        <stp/>
        <stp/>
        <stp/>
        <stp>FALSE</stp>
        <stp>T</stp>
        <tr r="U14" s="8"/>
      </tp>
      <tp>
        <v>6326</v>
        <stp/>
        <stp>StudyData</stp>
        <stp>(Vol(TYA?1)when  (LocalYear(TYA?1)=2015 AND LocalMonth(TYA?1)=2 AND LocalDay(TYA?1)=24 AND LocalHour(TYA?1)=8 AND LocalMinute(TYA?1)=55))</stp>
        <stp>Bar</stp>
        <stp/>
        <stp>Close</stp>
        <stp>5</stp>
        <stp>0</stp>
        <stp/>
        <stp/>
        <stp/>
        <stp>FALSE</stp>
        <stp>T</stp>
        <tr r="T20" s="8"/>
      </tp>
      <tp>
        <v>10050</v>
        <stp/>
        <stp>StudyData</stp>
        <stp>(Vol(TYA?1)when  (LocalYear(TYA?1)=2015 AND LocalMonth(TYA?1)=2 AND LocalDay(TYA?1)=25 AND LocalHour(TYA?1)=8 AND LocalMinute(TYA?1)=45))</stp>
        <stp>Bar</stp>
        <stp/>
        <stp>Close</stp>
        <stp>5</stp>
        <stp>0</stp>
        <stp/>
        <stp/>
        <stp/>
        <stp>FALSE</stp>
        <stp>T</stp>
        <tr r="S18" s="8"/>
      </tp>
      <tp>
        <v>5468</v>
        <stp/>
        <stp>StudyData</stp>
        <stp>(Vol(TYA?1)when  (LocalYear(TYA?1)=2015 AND LocalMonth(TYA?1)=2 AND LocalDay(TYA?1)=20 AND LocalHour(TYA?1)=8 AND LocalMinute(TYA?1)=10))</stp>
        <stp>Bar</stp>
        <stp/>
        <stp>Close</stp>
        <stp>5</stp>
        <stp>0</stp>
        <stp/>
        <stp/>
        <stp/>
        <stp>FALSE</stp>
        <stp>T</stp>
        <tr r="V11" s="8"/>
      </tp>
      <tp>
        <v>12079</v>
        <stp/>
        <stp>StudyData</stp>
        <stp>(Vol(TYA?1)when  (LocalYear(TYA?1)=2015 AND LocalMonth(TYA?1)=2 AND LocalDay(TYA?1)=23 AND LocalHour(TYA?1)=8 AND LocalMinute(TYA?1)=20))</stp>
        <stp>Bar</stp>
        <stp/>
        <stp>Close</stp>
        <stp>5</stp>
        <stp>0</stp>
        <stp/>
        <stp/>
        <stp/>
        <stp>FALSE</stp>
        <stp>T</stp>
        <tr r="U13" s="8"/>
      </tp>
      <tp>
        <v>7815</v>
        <stp/>
        <stp>StudyData</stp>
        <stp>(Vol(TYA?1)when  (LocalYear(TYA?1)=2015 AND LocalMonth(TYA?1)=2 AND LocalDay(TYA?1)=24 AND LocalHour(TYA?1)=8 AND LocalMinute(TYA?1)=50))</stp>
        <stp>Bar</stp>
        <stp/>
        <stp>Close</stp>
        <stp>5</stp>
        <stp>0</stp>
        <stp/>
        <stp/>
        <stp/>
        <stp>FALSE</stp>
        <stp>T</stp>
        <tr r="T19" s="8"/>
      </tp>
      <tp>
        <v>6075</v>
        <stp/>
        <stp>StudyData</stp>
        <stp>(Vol(TYA?1)when  (LocalYear(TYA?1)=2015 AND LocalMonth(TYA?1)=2 AND LocalDay(TYA?1)=25 AND LocalHour(TYA?1)=8 AND LocalMinute(TYA?1)=40))</stp>
        <stp>Bar</stp>
        <stp/>
        <stp>Close</stp>
        <stp>5</stp>
        <stp>0</stp>
        <stp/>
        <stp/>
        <stp/>
        <stp>FALSE</stp>
        <stp>T</stp>
        <tr r="S17" s="8"/>
      </tp>
      <tp>
        <v>12089</v>
        <stp/>
        <stp>StudyData</stp>
        <stp>GCE</stp>
        <stp>Tick</stp>
        <stp>FlatTicks=0</stp>
        <stp>Tick</stp>
        <stp>D</stp>
        <stp>0</stp>
        <stp>all</stp>
        <tr r="AJ35" s="1"/>
      </tp>
      <tp>
        <v>3998</v>
        <stp/>
        <stp>StudyData</stp>
        <stp>(Vol(TYA?1)when  (LocalYear(TYA?1)=2015 AND LocalMonth(TYA?1)=2 AND LocalDay(TYA?1)=20 AND LocalHour(TYA?1)=8 AND LocalMinute(TYA?1)=05))</stp>
        <stp>Bar</stp>
        <stp/>
        <stp>Close</stp>
        <stp>5</stp>
        <stp>0</stp>
        <stp/>
        <stp/>
        <stp/>
        <stp>FALSE</stp>
        <stp>T</stp>
        <tr r="V10" s="8"/>
      </tp>
      <tp>
        <v>7174</v>
        <stp/>
        <stp>StudyData</stp>
        <stp>(Vol(TYA?1)when  (LocalYear(TYA?1)=2015 AND LocalMonth(TYA?1)=2 AND LocalDay(TYA?1)=23 AND LocalHour(TYA?1)=8 AND LocalMinute(TYA?1)=35))</stp>
        <stp>Bar</stp>
        <stp/>
        <stp>Close</stp>
        <stp>5</stp>
        <stp>0</stp>
        <stp/>
        <stp/>
        <stp/>
        <stp>FALSE</stp>
        <stp>T</stp>
        <tr r="U16" s="8"/>
      </tp>
      <tp>
        <v>9861</v>
        <stp/>
        <stp>StudyData</stp>
        <stp>(Vol(TYA?1)when  (LocalYear(TYA?1)=2015 AND LocalMonth(TYA?1)=2 AND LocalDay(TYA?1)=24 AND LocalHour(TYA?1)=8 AND LocalMinute(TYA?1)=45))</stp>
        <stp>Bar</stp>
        <stp/>
        <stp>Close</stp>
        <stp>5</stp>
        <stp>0</stp>
        <stp/>
        <stp/>
        <stp/>
        <stp>FALSE</stp>
        <stp>T</stp>
        <tr r="T18" s="8"/>
      </tp>
      <tp>
        <v>8243</v>
        <stp/>
        <stp>StudyData</stp>
        <stp>(Vol(TYA?1)when  (LocalYear(TYA?1)=2015 AND LocalMonth(TYA?1)=2 AND LocalDay(TYA?1)=25 AND LocalHour(TYA?1)=8 AND LocalMinute(TYA?1)=55))</stp>
        <stp>Bar</stp>
        <stp/>
        <stp>Close</stp>
        <stp>5</stp>
        <stp>0</stp>
        <stp/>
        <stp/>
        <stp/>
        <stp>FALSE</stp>
        <stp>T</stp>
        <tr r="S20" s="8"/>
      </tp>
      <tp>
        <v>4452</v>
        <stp/>
        <stp>StudyData</stp>
        <stp>(Vol(TYA?1)when  (LocalYear(TYA?1)=2015 AND LocalMonth(TYA?1)=2 AND LocalDay(TYA?1)=20 AND LocalHour(TYA?1)=8 AND LocalMinute(TYA?1)=00))</stp>
        <stp>Bar</stp>
        <stp/>
        <stp>Close</stp>
        <stp>5</stp>
        <stp>0</stp>
        <stp/>
        <stp/>
        <stp/>
        <stp>FALSE</stp>
        <stp>T</stp>
        <tr r="V9" s="8"/>
      </tp>
      <tp>
        <v>17483</v>
        <stp/>
        <stp>StudyData</stp>
        <stp>(Vol(TYA?1)when  (LocalYear(TYA?1)=2015 AND LocalMonth(TYA?1)=2 AND LocalDay(TYA?1)=23 AND LocalHour(TYA?1)=8 AND LocalMinute(TYA?1)=30))</stp>
        <stp>Bar</stp>
        <stp/>
        <stp>Close</stp>
        <stp>5</stp>
        <stp>0</stp>
        <stp/>
        <stp/>
        <stp/>
        <stp>FALSE</stp>
        <stp>T</stp>
        <tr r="U15" s="8"/>
      </tp>
      <tp>
        <v>7586</v>
        <stp/>
        <stp>StudyData</stp>
        <stp>(Vol(TYA?1)when  (LocalYear(TYA?1)=2015 AND LocalMonth(TYA?1)=2 AND LocalDay(TYA?1)=24 AND LocalHour(TYA?1)=8 AND LocalMinute(TYA?1)=40))</stp>
        <stp>Bar</stp>
        <stp/>
        <stp>Close</stp>
        <stp>5</stp>
        <stp>0</stp>
        <stp/>
        <stp/>
        <stp/>
        <stp>FALSE</stp>
        <stp>T</stp>
        <tr r="T17" s="8"/>
      </tp>
      <tp>
        <v>9806</v>
        <stp/>
        <stp>StudyData</stp>
        <stp>(Vol(TYA?1)when  (LocalYear(TYA?1)=2015 AND LocalMonth(TYA?1)=2 AND LocalDay(TYA?1)=25 AND LocalHour(TYA?1)=8 AND LocalMinute(TYA?1)=50))</stp>
        <stp>Bar</stp>
        <stp/>
        <stp>Close</stp>
        <stp>5</stp>
        <stp>0</stp>
        <stp/>
        <stp/>
        <stp/>
        <stp>FALSE</stp>
        <stp>T</stp>
        <tr r="S19" s="8"/>
      </tp>
      <tp>
        <v>12445</v>
        <stp/>
        <stp>StudyData</stp>
        <stp>(Vol(TYA?1)when  (LocalYear(TYA?1)=2015 AND LocalMonth(TYA?1)=2 AND LocalDay(TYA?1)=23 AND LocalHour(TYA?1)=8 AND LocalMinute(TYA?1)=45))</stp>
        <stp>Bar</stp>
        <stp/>
        <stp>Close</stp>
        <stp>5</stp>
        <stp>0</stp>
        <stp/>
        <stp/>
        <stp/>
        <stp>FALSE</stp>
        <stp>T</stp>
        <tr r="U18" s="8"/>
      </tp>
      <tp>
        <v>8143</v>
        <stp/>
        <stp>StudyData</stp>
        <stp>(Vol(TYA?1)when  (LocalYear(TYA?1)=2015 AND LocalMonth(TYA?1)=2 AND LocalDay(TYA?1)=24 AND LocalHour(TYA?1)=8 AND LocalMinute(TYA?1)=35))</stp>
        <stp>Bar</stp>
        <stp/>
        <stp>Close</stp>
        <stp>5</stp>
        <stp>0</stp>
        <stp/>
        <stp/>
        <stp/>
        <stp>FALSE</stp>
        <stp>T</stp>
        <tr r="T16" s="8"/>
      </tp>
      <tp>
        <v>8309</v>
        <stp/>
        <stp>StudyData</stp>
        <stp>(Vol(TYA?1)when  (LocalYear(TYA?1)=2015 AND LocalMonth(TYA?1)=2 AND LocalDay(TYA?1)=25 AND LocalHour(TYA?1)=8 AND LocalMinute(TYA?1)=25))</stp>
        <stp>Bar</stp>
        <stp/>
        <stp>Close</stp>
        <stp>5</stp>
        <stp>0</stp>
        <stp/>
        <stp/>
        <stp/>
        <stp>FALSE</stp>
        <stp>T</stp>
        <tr r="S14" s="8"/>
      </tp>
      <tp>
        <v>5597</v>
        <stp/>
        <stp>StudyData</stp>
        <stp>(Vol(TYA?1)when  (LocalYear(TYA?1)=2015 AND LocalMonth(TYA?1)=2 AND LocalDay(TYA?1)=23 AND LocalHour(TYA?1)=8 AND LocalMinute(TYA?1)=40))</stp>
        <stp>Bar</stp>
        <stp/>
        <stp>Close</stp>
        <stp>5</stp>
        <stp>0</stp>
        <stp/>
        <stp/>
        <stp/>
        <stp>FALSE</stp>
        <stp>T</stp>
        <tr r="U17" s="8"/>
      </tp>
      <tp>
        <v>9256</v>
        <stp/>
        <stp>StudyData</stp>
        <stp>(Vol(TYA?1)when  (LocalYear(TYA?1)=2015 AND LocalMonth(TYA?1)=2 AND LocalDay(TYA?1)=24 AND LocalHour(TYA?1)=8 AND LocalMinute(TYA?1)=30))</stp>
        <stp>Bar</stp>
        <stp/>
        <stp>Close</stp>
        <stp>5</stp>
        <stp>0</stp>
        <stp/>
        <stp/>
        <stp/>
        <stp>FALSE</stp>
        <stp>T</stp>
        <tr r="T15" s="8"/>
      </tp>
      <tp>
        <v>7412</v>
        <stp/>
        <stp>StudyData</stp>
        <stp>(Vol(TYA?1)when  (LocalYear(TYA?1)=2015 AND LocalMonth(TYA?1)=2 AND LocalDay(TYA?1)=25 AND LocalHour(TYA?1)=8 AND LocalMinute(TYA?1)=20))</stp>
        <stp>Bar</stp>
        <stp/>
        <stp>Close</stp>
        <stp>5</stp>
        <stp>0</stp>
        <stp/>
        <stp/>
        <stp/>
        <stp>FALSE</stp>
        <stp>T</stp>
        <tr r="S13" s="8"/>
      </tp>
      <tp>
        <v>13557</v>
        <stp/>
        <stp>StudyData</stp>
        <stp>(Vol(TYA?1)when  (LocalYear(TYA?1)=2015 AND LocalMonth(TYA?1)=2 AND LocalDay(TYA?1)=23 AND LocalHour(TYA?1)=8 AND LocalMinute(TYA?1)=55))</stp>
        <stp>Bar</stp>
        <stp/>
        <stp>Close</stp>
        <stp>5</stp>
        <stp>0</stp>
        <stp/>
        <stp/>
        <stp/>
        <stp>FALSE</stp>
        <stp>T</stp>
        <tr r="U20" s="8"/>
      </tp>
      <tp>
        <v>3537</v>
        <stp/>
        <stp>StudyData</stp>
        <stp>(Vol(TYA?1)when  (LocalYear(TYA?1)=2015 AND LocalMonth(TYA?1)=2 AND LocalDay(TYA?1)=24 AND LocalHour(TYA?1)=8 AND LocalMinute(TYA?1)=25))</stp>
        <stp>Bar</stp>
        <stp/>
        <stp>Close</stp>
        <stp>5</stp>
        <stp>0</stp>
        <stp/>
        <stp/>
        <stp/>
        <stp>FALSE</stp>
        <stp>T</stp>
        <tr r="T14" s="8"/>
      </tp>
      <tp>
        <v>7641</v>
        <stp/>
        <stp>StudyData</stp>
        <stp>(Vol(TYA?1)when  (LocalYear(TYA?1)=2015 AND LocalMonth(TYA?1)=2 AND LocalDay(TYA?1)=25 AND LocalHour(TYA?1)=8 AND LocalMinute(TYA?1)=35))</stp>
        <stp>Bar</stp>
        <stp/>
        <stp>Close</stp>
        <stp>5</stp>
        <stp>0</stp>
        <stp/>
        <stp/>
        <stp/>
        <stp>FALSE</stp>
        <stp>T</stp>
        <tr r="S16" s="8"/>
      </tp>
      <tp>
        <v>6545</v>
        <stp/>
        <stp>StudyData</stp>
        <stp>(Vol(TYA?1)when  (LocalYear(TYA?1)=2015 AND LocalMonth(TYA?1)=2 AND LocalDay(TYA?1)=23 AND LocalHour(TYA?1)=8 AND LocalMinute(TYA?1)=50))</stp>
        <stp>Bar</stp>
        <stp/>
        <stp>Close</stp>
        <stp>5</stp>
        <stp>0</stp>
        <stp/>
        <stp/>
        <stp/>
        <stp>FALSE</stp>
        <stp>T</stp>
        <tr r="U19" s="8"/>
      </tp>
      <tp>
        <v>8471</v>
        <stp/>
        <stp>StudyData</stp>
        <stp>(Vol(TYA?1)when  (LocalYear(TYA?1)=2015 AND LocalMonth(TYA?1)=2 AND LocalDay(TYA?1)=24 AND LocalHour(TYA?1)=8 AND LocalMinute(TYA?1)=20))</stp>
        <stp>Bar</stp>
        <stp/>
        <stp>Close</stp>
        <stp>5</stp>
        <stp>0</stp>
        <stp/>
        <stp/>
        <stp/>
        <stp>FALSE</stp>
        <stp>T</stp>
        <tr r="T13" s="8"/>
      </tp>
      <tp>
        <v>8825</v>
        <stp/>
        <stp>StudyData</stp>
        <stp>(Vol(TYA?1)when  (LocalYear(TYA?1)=2015 AND LocalMonth(TYA?1)=2 AND LocalDay(TYA?1)=25 AND LocalHour(TYA?1)=8 AND LocalMinute(TYA?1)=30))</stp>
        <stp>Bar</stp>
        <stp/>
        <stp>Close</stp>
        <stp>5</stp>
        <stp>0</stp>
        <stp/>
        <stp/>
        <stp/>
        <stp>FALSE</stp>
        <stp>T</stp>
        <tr r="S15" s="8"/>
      </tp>
      <tp>
        <v>17045</v>
        <stp/>
        <stp>StudyData</stp>
        <stp>(Vol(TYA?1)when  (LocalYear(TYA?1)=2015 AND LocalMonth(TYA?1)=2 AND LocalDay(TYA?1)=20 AND LocalHour(TYA?1)=8 AND LocalMinute(TYA?1)=55))</stp>
        <stp>Bar</stp>
        <stp/>
        <stp>Close</stp>
        <stp>5</stp>
        <stp>0</stp>
        <stp/>
        <stp/>
        <stp/>
        <stp>FALSE</stp>
        <stp>T</stp>
        <tr r="V20" s="8"/>
      </tp>
      <tp>
        <v>4767</v>
        <stp/>
        <stp>StudyData</stp>
        <stp>(Vol(TYA?1)when  (LocalYear(TYA?1)=2015 AND LocalMonth(TYA?1)=2 AND LocalDay(TYA?1)=24 AND LocalHour(TYA?1)=8 AND LocalMinute(TYA?1)=15))</stp>
        <stp>Bar</stp>
        <stp/>
        <stp>Close</stp>
        <stp>5</stp>
        <stp>0</stp>
        <stp/>
        <stp/>
        <stp/>
        <stp>FALSE</stp>
        <stp>T</stp>
        <tr r="T12" s="8"/>
      </tp>
      <tp>
        <v>5757</v>
        <stp/>
        <stp>StudyData</stp>
        <stp>(Vol(TYA?1)when  (LocalYear(TYA?1)=2015 AND LocalMonth(TYA?1)=2 AND LocalDay(TYA?1)=25 AND LocalHour(TYA?1)=8 AND LocalMinute(TYA?1)=05))</stp>
        <stp>Bar</stp>
        <stp/>
        <stp>Close</stp>
        <stp>5</stp>
        <stp>0</stp>
        <stp/>
        <stp/>
        <stp/>
        <stp>FALSE</stp>
        <stp>T</stp>
        <tr r="S10" s="8"/>
      </tp>
      <tp>
        <v>40482</v>
        <stp/>
        <stp>StudyData</stp>
        <stp>(Vol(TYA?1)when  (LocalYear(TYA?1)=2015 AND LocalMonth(TYA?1)=2 AND LocalDay(TYA?1)=20 AND LocalHour(TYA?1)=8 AND LocalMinute(TYA?1)=50))</stp>
        <stp>Bar</stp>
        <stp/>
        <stp>Close</stp>
        <stp>5</stp>
        <stp>0</stp>
        <stp/>
        <stp/>
        <stp/>
        <stp>FALSE</stp>
        <stp>T</stp>
        <tr r="V19" s="8"/>
      </tp>
      <tp>
        <v>6326</v>
        <stp/>
        <stp>StudyData</stp>
        <stp>(Vol(TYA?1)when  (LocalYear(TYA?1)=2015 AND LocalMonth(TYA?1)=2 AND LocalDay(TYA?1)=24 AND LocalHour(TYA?1)=8 AND LocalMinute(TYA?1)=10))</stp>
        <stp>Bar</stp>
        <stp/>
        <stp>Close</stp>
        <stp>5</stp>
        <stp>0</stp>
        <stp/>
        <stp/>
        <stp/>
        <stp>FALSE</stp>
        <stp>T</stp>
        <tr r="T11" s="8"/>
      </tp>
      <tp>
        <v>2346</v>
        <stp/>
        <stp>StudyData</stp>
        <stp>(Vol(TYA?1)when  (LocalYear(TYA?1)=2015 AND LocalMonth(TYA?1)=2 AND LocalDay(TYA?1)=25 AND LocalHour(TYA?1)=8 AND LocalMinute(TYA?1)=00))</stp>
        <stp>Bar</stp>
        <stp/>
        <stp>Close</stp>
        <stp>5</stp>
        <stp>0</stp>
        <stp/>
        <stp/>
        <stp/>
        <stp>FALSE</stp>
        <stp>T</stp>
        <tr r="S9" s="8"/>
      </tp>
      <tp>
        <v>24705</v>
        <stp/>
        <stp>StudyData</stp>
        <stp>(Vol(TYA?1)when  (LocalYear(TYA?1)=2015 AND LocalMonth(TYA?1)=2 AND LocalDay(TYA?1)=20 AND LocalHour(TYA?1)=8 AND LocalMinute(TYA?1)=45))</stp>
        <stp>Bar</stp>
        <stp/>
        <stp>Close</stp>
        <stp>5</stp>
        <stp>0</stp>
        <stp/>
        <stp/>
        <stp/>
        <stp>FALSE</stp>
        <stp>T</stp>
        <tr r="V18" s="8"/>
      </tp>
      <tp>
        <v>9707</v>
        <stp/>
        <stp>StudyData</stp>
        <stp>(Vol(TYA?1)when  (LocalYear(TYA?1)=2015 AND LocalMonth(TYA?1)=2 AND LocalDay(TYA?1)=24 AND LocalHour(TYA?1)=8 AND LocalMinute(TYA?1)=05))</stp>
        <stp>Bar</stp>
        <stp/>
        <stp>Close</stp>
        <stp>5</stp>
        <stp>0</stp>
        <stp/>
        <stp/>
        <stp/>
        <stp>FALSE</stp>
        <stp>T</stp>
        <tr r="T10" s="8"/>
      </tp>
      <tp>
        <v>5658</v>
        <stp/>
        <stp>StudyData</stp>
        <stp>(Vol(TYA?1)when  (LocalYear(TYA?1)=2015 AND LocalMonth(TYA?1)=2 AND LocalDay(TYA?1)=25 AND LocalHour(TYA?1)=8 AND LocalMinute(TYA?1)=15))</stp>
        <stp>Bar</stp>
        <stp/>
        <stp>Close</stp>
        <stp>5</stp>
        <stp>0</stp>
        <stp/>
        <stp/>
        <stp/>
        <stp>FALSE</stp>
        <stp>T</stp>
        <tr r="S12" s="8"/>
      </tp>
      <tp>
        <v>12065</v>
        <stp/>
        <stp>StudyData</stp>
        <stp>(Vol(TYA?1)when  (LocalYear(TYA?1)=2015 AND LocalMonth(TYA?1)=2 AND LocalDay(TYA?1)=20 AND LocalHour(TYA?1)=8 AND LocalMinute(TYA?1)=40))</stp>
        <stp>Bar</stp>
        <stp/>
        <stp>Close</stp>
        <stp>5</stp>
        <stp>0</stp>
        <stp/>
        <stp/>
        <stp/>
        <stp>FALSE</stp>
        <stp>T</stp>
        <tr r="V17" s="8"/>
      </tp>
      <tp>
        <v>4430</v>
        <stp/>
        <stp>StudyData</stp>
        <stp>(Vol(TYA?1)when  (LocalYear(TYA?1)=2015 AND LocalMonth(TYA?1)=2 AND LocalDay(TYA?1)=24 AND LocalHour(TYA?1)=8 AND LocalMinute(TYA?1)=00))</stp>
        <stp>Bar</stp>
        <stp/>
        <stp>Close</stp>
        <stp>5</stp>
        <stp>0</stp>
        <stp/>
        <stp/>
        <stp/>
        <stp>FALSE</stp>
        <stp>T</stp>
        <tr r="T9" s="8"/>
      </tp>
      <tp>
        <v>11113</v>
        <stp/>
        <stp>StudyData</stp>
        <stp>(Vol(TYA?1)when  (LocalYear(TYA?1)=2015 AND LocalMonth(TYA?1)=2 AND LocalDay(TYA?1)=25 AND LocalHour(TYA?1)=8 AND LocalMinute(TYA?1)=10))</stp>
        <stp>Bar</stp>
        <stp/>
        <stp>Close</stp>
        <stp>5</stp>
        <stp>0</stp>
        <stp/>
        <stp/>
        <stp/>
        <stp>FALSE</stp>
        <stp>T</stp>
        <tr r="S11" s="8"/>
      </tp>
      <tp>
        <v>25.314259119999999</v>
        <stp/>
        <stp>StudyData</stp>
        <stp>Correlation(DA6,HOE,Period:=12,InputChoice1:=Close,InputChoice2:=Close)</stp>
        <stp>FG</stp>
        <stp/>
        <stp>Close</stp>
        <stp>15</stp>
        <stp>0</stp>
        <stp>all</stp>
        <stp/>
        <stp/>
        <stp>True</stp>
        <stp>T</stp>
        <tr r="M6" s="2"/>
      </tp>
      <tp>
        <v>1209.2</v>
        <stp/>
        <stp>DOMData</stp>
        <stp>GCE</stp>
        <stp>Price</stp>
        <stp>4</stp>
        <stp>T</stp>
        <tr r="Y9" s="1"/>
      </tp>
      <tp>
        <v>10660</v>
        <stp/>
        <stp>StudyData</stp>
        <stp>(Vol(TYA?1)when  (LocalYear(TYA?1)=2015 AND LocalMonth(TYA?1)=2 AND LocalDay(TYA?1)=20 AND LocalHour(TYA?1)=9 AND LocalMinute(TYA?1)=35))</stp>
        <stp>Bar</stp>
        <stp/>
        <stp>Close</stp>
        <stp>5</stp>
        <stp>0</stp>
        <stp/>
        <stp/>
        <stp/>
        <stp>FALSE</stp>
        <stp>T</stp>
        <tr r="V28" s="8"/>
      </tp>
      <tp>
        <v>13852</v>
        <stp/>
        <stp>StudyData</stp>
        <stp>(Vol(TYA?1)when  (LocalYear(TYA?1)=2015 AND LocalMonth(TYA?1)=2 AND LocalDay(TYA?1)=23 AND LocalHour(TYA?1)=9 AND LocalMinute(TYA?1)=05))</stp>
        <stp>Bar</stp>
        <stp/>
        <stp>Close</stp>
        <stp>5</stp>
        <stp>0</stp>
        <stp/>
        <stp/>
        <stp/>
        <stp>FALSE</stp>
        <stp>T</stp>
        <tr r="U22" s="8"/>
      </tp>
      <tp>
        <v>6766</v>
        <stp/>
        <stp>StudyData</stp>
        <stp>(Vol(TYA?1)when  (LocalYear(TYA?1)=2015 AND LocalMonth(TYA?1)=2 AND LocalDay(TYA?1)=20 AND LocalHour(TYA?1)=9 AND LocalMinute(TYA?1)=30))</stp>
        <stp>Bar</stp>
        <stp/>
        <stp>Close</stp>
        <stp>5</stp>
        <stp>0</stp>
        <stp/>
        <stp/>
        <stp/>
        <stp>FALSE</stp>
        <stp>T</stp>
        <tr r="V27" s="8"/>
      </tp>
      <tp>
        <v>21536</v>
        <stp/>
        <stp>StudyData</stp>
        <stp>(Vol(TYA?1)when  (LocalYear(TYA?1)=2015 AND LocalMonth(TYA?1)=2 AND LocalDay(TYA?1)=23 AND LocalHour(TYA?1)=9 AND LocalMinute(TYA?1)=00))</stp>
        <stp>Bar</stp>
        <stp/>
        <stp>Close</stp>
        <stp>5</stp>
        <stp>0</stp>
        <stp/>
        <stp/>
        <stp/>
        <stp>FALSE</stp>
        <stp>T</stp>
        <tr r="U21" s="8"/>
      </tp>
      <tp>
        <v>8647</v>
        <stp/>
        <stp>StudyData</stp>
        <stp>(Vol(TYA?1)when  (LocalYear(TYA?1)=2015 AND LocalMonth(TYA?1)=2 AND LocalDay(TYA?1)=20 AND LocalHour(TYA?1)=9 AND LocalMinute(TYA?1)=25))</stp>
        <stp>Bar</stp>
        <stp/>
        <stp>Close</stp>
        <stp>5</stp>
        <stp>0</stp>
        <stp/>
        <stp/>
        <stp/>
        <stp>FALSE</stp>
        <stp>T</stp>
        <tr r="V26" s="8"/>
      </tp>
      <tp>
        <v>8697</v>
        <stp/>
        <stp>StudyData</stp>
        <stp>(Vol(TYA?1)when  (LocalYear(TYA?1)=2015 AND LocalMonth(TYA?1)=2 AND LocalDay(TYA?1)=23 AND LocalHour(TYA?1)=9 AND LocalMinute(TYA?1)=15))</stp>
        <stp>Bar</stp>
        <stp/>
        <stp>Close</stp>
        <stp>5</stp>
        <stp>0</stp>
        <stp/>
        <stp/>
        <stp/>
        <stp>FALSE</stp>
        <stp>T</stp>
        <tr r="U24" s="8"/>
      </tp>
      <tp>
        <v>14271</v>
        <stp/>
        <stp>StudyData</stp>
        <stp>(Vol(TYA?1)when  (LocalYear(TYA?1)=2015 AND LocalMonth(TYA?1)=2 AND LocalDay(TYA?1)=20 AND LocalHour(TYA?1)=9 AND LocalMinute(TYA?1)=20))</stp>
        <stp>Bar</stp>
        <stp/>
        <stp>Close</stp>
        <stp>5</stp>
        <stp>0</stp>
        <stp/>
        <stp/>
        <stp/>
        <stp>FALSE</stp>
        <stp>T</stp>
        <tr r="V25" s="8"/>
      </tp>
      <tp>
        <v>5935</v>
        <stp/>
        <stp>StudyData</stp>
        <stp>(Vol(TYA?1)when  (LocalYear(TYA?1)=2015 AND LocalMonth(TYA?1)=2 AND LocalDay(TYA?1)=23 AND LocalHour(TYA?1)=9 AND LocalMinute(TYA?1)=10))</stp>
        <stp>Bar</stp>
        <stp/>
        <stp>Close</stp>
        <stp>5</stp>
        <stp>0</stp>
        <stp/>
        <stp/>
        <stp/>
        <stp>FALSE</stp>
        <stp>T</stp>
        <tr r="U23" s="8"/>
      </tp>
      <tp>
        <v>12924</v>
        <stp/>
        <stp>StudyData</stp>
        <stp>(Vol(TYA?1)when  (LocalYear(TYA?1)=2015 AND LocalMonth(TYA?1)=2 AND LocalDay(TYA?1)=20 AND LocalHour(TYA?1)=9 AND LocalMinute(TYA?1)=15))</stp>
        <stp>Bar</stp>
        <stp/>
        <stp>Close</stp>
        <stp>5</stp>
        <stp>0</stp>
        <stp/>
        <stp/>
        <stp/>
        <stp>FALSE</stp>
        <stp>T</stp>
        <tr r="V24" s="8"/>
      </tp>
      <tp>
        <v>6922</v>
        <stp/>
        <stp>StudyData</stp>
        <stp>(Vol(TYA?1)when  (LocalYear(TYA?1)=2015 AND LocalMonth(TYA?1)=2 AND LocalDay(TYA?1)=23 AND LocalHour(TYA?1)=9 AND LocalMinute(TYA?1)=25))</stp>
        <stp>Bar</stp>
        <stp/>
        <stp>Close</stp>
        <stp>5</stp>
        <stp>0</stp>
        <stp/>
        <stp/>
        <stp/>
        <stp>FALSE</stp>
        <stp>T</stp>
        <tr r="U26" s="8"/>
      </tp>
      <tp>
        <v>15633</v>
        <stp/>
        <stp>StudyData</stp>
        <stp>(Vol(TYA?1)when  (LocalYear(TYA?1)=2015 AND LocalMonth(TYA?1)=2 AND LocalDay(TYA?1)=24 AND LocalHour(TYA?1)=9 AND LocalMinute(TYA?1)=55))</stp>
        <stp>Bar</stp>
        <stp/>
        <stp>Close</stp>
        <stp>5</stp>
        <stp>0</stp>
        <stp/>
        <stp/>
        <stp/>
        <stp>FALSE</stp>
        <stp>T</stp>
        <tr r="T32" s="8"/>
      </tp>
      <tp>
        <v>6793</v>
        <stp/>
        <stp>StudyData</stp>
        <stp>(Vol(TYA?1)when  (LocalYear(TYA?1)=2015 AND LocalMonth(TYA?1)=2 AND LocalDay(TYA?1)=25 AND LocalHour(TYA?1)=9 AND LocalMinute(TYA?1)=45))</stp>
        <stp>Bar</stp>
        <stp/>
        <stp>Close</stp>
        <stp>5</stp>
        <stp>0</stp>
        <stp/>
        <stp/>
        <stp/>
        <stp>FALSE</stp>
        <stp>T</stp>
        <tr r="S30" s="8"/>
      </tp>
      <tp>
        <v>15107</v>
        <stp/>
        <stp>StudyData</stp>
        <stp>(Vol(TYA?1)when  (LocalYear(TYA?1)=2015 AND LocalMonth(TYA?1)=2 AND LocalDay(TYA?1)=20 AND LocalHour(TYA?1)=9 AND LocalMinute(TYA?1)=10))</stp>
        <stp>Bar</stp>
        <stp/>
        <stp>Close</stp>
        <stp>5</stp>
        <stp>0</stp>
        <stp/>
        <stp/>
        <stp/>
        <stp>FALSE</stp>
        <stp>T</stp>
        <tr r="V23" s="8"/>
      </tp>
      <tp>
        <v>5850</v>
        <stp/>
        <stp>StudyData</stp>
        <stp>(Vol(TYA?1)when  (LocalYear(TYA?1)=2015 AND LocalMonth(TYA?1)=2 AND LocalDay(TYA?1)=23 AND LocalHour(TYA?1)=9 AND LocalMinute(TYA?1)=20))</stp>
        <stp>Bar</stp>
        <stp/>
        <stp>Close</stp>
        <stp>5</stp>
        <stp>0</stp>
        <stp/>
        <stp/>
        <stp/>
        <stp>FALSE</stp>
        <stp>T</stp>
        <tr r="U25" s="8"/>
      </tp>
      <tp>
        <v>19274</v>
        <stp/>
        <stp>StudyData</stp>
        <stp>(Vol(TYA?1)when  (LocalYear(TYA?1)=2015 AND LocalMonth(TYA?1)=2 AND LocalDay(TYA?1)=24 AND LocalHour(TYA?1)=9 AND LocalMinute(TYA?1)=50))</stp>
        <stp>Bar</stp>
        <stp/>
        <stp>Close</stp>
        <stp>5</stp>
        <stp>0</stp>
        <stp/>
        <stp/>
        <stp/>
        <stp>FALSE</stp>
        <stp>T</stp>
        <tr r="T31" s="8"/>
      </tp>
      <tp>
        <v>4206</v>
        <stp/>
        <stp>StudyData</stp>
        <stp>(Vol(TYA?1)when  (LocalYear(TYA?1)=2015 AND LocalMonth(TYA?1)=2 AND LocalDay(TYA?1)=25 AND LocalHour(TYA?1)=9 AND LocalMinute(TYA?1)=40))</stp>
        <stp>Bar</stp>
        <stp/>
        <stp>Close</stp>
        <stp>5</stp>
        <stp>0</stp>
        <stp/>
        <stp/>
        <stp/>
        <stp>FALSE</stp>
        <stp>T</stp>
        <tr r="S29" s="8"/>
      </tp>
      <tp>
        <v>217</v>
        <stp/>
        <stp>StudyData</stp>
        <stp>(Vol(GCE?1)when  (LocalYear(GCE?1)=2015 AND LocalMonth(GCE?1)=2 AND LocalDay(GCE?1)=18 AND LocalHour(GCE?1)=7 AND LocalMinute(GCE?1)=40))</stp>
        <stp>Bar</stp>
        <stp/>
        <stp>Close</stp>
        <stp>5</stp>
        <stp>0</stp>
        <stp/>
        <stp/>
        <stp/>
        <stp>FALSE</stp>
        <stp>T</stp>
        <tr r="X5" s="6"/>
      </tp>
      <tp>
        <v>596</v>
        <stp/>
        <stp>StudyData</stp>
        <stp>(Vol(GCE?1)when  (LocalYear(GCE?1)=2015 AND LocalMonth(GCE?1)=2 AND LocalDay(GCE?1)=19 AND LocalHour(GCE?1)=7 AND LocalMinute(GCE?1)=50))</stp>
        <stp>Bar</stp>
        <stp/>
        <stp>Close</stp>
        <stp>5</stp>
        <stp>0</stp>
        <stp/>
        <stp/>
        <stp/>
        <stp>FALSE</stp>
        <stp>T</stp>
        <tr r="W7" s="6"/>
      </tp>
      <tp>
        <v>427</v>
        <stp/>
        <stp>StudyData</stp>
        <stp>(Vol(GCE?1)when  (LocalYear(GCE?1)=2015 AND LocalMonth(GCE?1)=2 AND LocalDay(GCE?1)=18 AND LocalHour(GCE?1)=7 AND LocalMinute(GCE?1)=45))</stp>
        <stp>Bar</stp>
        <stp/>
        <stp>Close</stp>
        <stp>5</stp>
        <stp>0</stp>
        <stp/>
        <stp/>
        <stp/>
        <stp>FALSE</stp>
        <stp>T</stp>
        <tr r="X6" s="6"/>
      </tp>
      <tp>
        <v>675</v>
        <stp/>
        <stp>StudyData</stp>
        <stp>(Vol(GCE?1)when  (LocalYear(GCE?1)=2015 AND LocalMonth(GCE?1)=2 AND LocalDay(GCE?1)=19 AND LocalHour(GCE?1)=7 AND LocalMinute(GCE?1)=55))</stp>
        <stp>Bar</stp>
        <stp/>
        <stp>Close</stp>
        <stp>5</stp>
        <stp>0</stp>
        <stp/>
        <stp/>
        <stp/>
        <stp>FALSE</stp>
        <stp>T</stp>
        <tr r="W8" s="6"/>
      </tp>
      <tp>
        <v>15392</v>
        <stp/>
        <stp>StudyData</stp>
        <stp>(Vol(TYA?1)when  (LocalYear(TYA?1)=2015 AND LocalMonth(TYA?1)=2 AND LocalDay(TYA?1)=20 AND LocalHour(TYA?1)=9 AND LocalMinute(TYA?1)=05))</stp>
        <stp>Bar</stp>
        <stp/>
        <stp>Close</stp>
        <stp>5</stp>
        <stp>0</stp>
        <stp/>
        <stp/>
        <stp/>
        <stp>FALSE</stp>
        <stp>T</stp>
        <tr r="V22" s="8"/>
      </tp>
      <tp>
        <v>6956</v>
        <stp/>
        <stp>StudyData</stp>
        <stp>(Vol(TYA?1)when  (LocalYear(TYA?1)=2015 AND LocalMonth(TYA?1)=2 AND LocalDay(TYA?1)=23 AND LocalHour(TYA?1)=9 AND LocalMinute(TYA?1)=35))</stp>
        <stp>Bar</stp>
        <stp/>
        <stp>Close</stp>
        <stp>5</stp>
        <stp>0</stp>
        <stp/>
        <stp/>
        <stp/>
        <stp>FALSE</stp>
        <stp>T</stp>
        <tr r="U28" s="8"/>
      </tp>
      <tp>
        <v>37554</v>
        <stp/>
        <stp>StudyData</stp>
        <stp>(Vol(TYA?1)when  (LocalYear(TYA?1)=2015 AND LocalMonth(TYA?1)=2 AND LocalDay(TYA?1)=24 AND LocalHour(TYA?1)=9 AND LocalMinute(TYA?1)=45))</stp>
        <stp>Bar</stp>
        <stp/>
        <stp>Close</stp>
        <stp>5</stp>
        <stp>0</stp>
        <stp/>
        <stp/>
        <stp/>
        <stp>FALSE</stp>
        <stp>T</stp>
        <tr r="T30" s="8"/>
      </tp>
      <tp>
        <v>2416</v>
        <stp/>
        <stp>StudyData</stp>
        <stp>(Vol(TYA?1)when  (LocalYear(TYA?1)=2015 AND LocalMonth(TYA?1)=2 AND LocalDay(TYA?1)=25 AND LocalHour(TYA?1)=9 AND LocalMinute(TYA?1)=55))</stp>
        <stp>Bar</stp>
        <stp/>
        <stp>Close</stp>
        <stp>5</stp>
        <stp>0</stp>
        <stp/>
        <stp/>
        <stp/>
        <stp>FALSE</stp>
        <stp>T</stp>
        <tr r="S32" s="8"/>
      </tp>
      <tp>
        <v>24201</v>
        <stp/>
        <stp>StudyData</stp>
        <stp>(Vol(TYA?1)when  (LocalYear(TYA?1)=2015 AND LocalMonth(TYA?1)=2 AND LocalDay(TYA?1)=20 AND LocalHour(TYA?1)=9 AND LocalMinute(TYA?1)=00))</stp>
        <stp>Bar</stp>
        <stp/>
        <stp>Close</stp>
        <stp>5</stp>
        <stp>0</stp>
        <stp/>
        <stp/>
        <stp/>
        <stp>FALSE</stp>
        <stp>T</stp>
        <tr r="V21" s="8"/>
      </tp>
      <tp>
        <v>9061</v>
        <stp/>
        <stp>StudyData</stp>
        <stp>(Vol(TYA?1)when  (LocalYear(TYA?1)=2015 AND LocalMonth(TYA?1)=2 AND LocalDay(TYA?1)=23 AND LocalHour(TYA?1)=9 AND LocalMinute(TYA?1)=30))</stp>
        <stp>Bar</stp>
        <stp/>
        <stp>Close</stp>
        <stp>5</stp>
        <stp>0</stp>
        <stp/>
        <stp/>
        <stp/>
        <stp>FALSE</stp>
        <stp>T</stp>
        <tr r="U27" s="8"/>
      </tp>
      <tp>
        <v>13924</v>
        <stp/>
        <stp>StudyData</stp>
        <stp>(Vol(TYA?1)when  (LocalYear(TYA?1)=2015 AND LocalMonth(TYA?1)=2 AND LocalDay(TYA?1)=24 AND LocalHour(TYA?1)=9 AND LocalMinute(TYA?1)=40))</stp>
        <stp>Bar</stp>
        <stp/>
        <stp>Close</stp>
        <stp>5</stp>
        <stp>0</stp>
        <stp/>
        <stp/>
        <stp/>
        <stp>FALSE</stp>
        <stp>T</stp>
        <tr r="T29" s="8"/>
      </tp>
      <tp>
        <v>3434</v>
        <stp/>
        <stp>StudyData</stp>
        <stp>(Vol(TYA?1)when  (LocalYear(TYA?1)=2015 AND LocalMonth(TYA?1)=2 AND LocalDay(TYA?1)=25 AND LocalHour(TYA?1)=9 AND LocalMinute(TYA?1)=50))</stp>
        <stp>Bar</stp>
        <stp/>
        <stp>Close</stp>
        <stp>5</stp>
        <stp>0</stp>
        <stp/>
        <stp/>
        <stp/>
        <stp>FALSE</stp>
        <stp>T</stp>
        <tr r="S31" s="8"/>
      </tp>
      <tp>
        <v>1058</v>
        <stp/>
        <stp>StudyData</stp>
        <stp>(Vol(GCE?1)when  (LocalYear(GCE?1)=2015 AND LocalMonth(GCE?1)=2 AND LocalDay(GCE?1)=18 AND LocalHour(GCE?1)=7 AND LocalMinute(GCE?1)=50))</stp>
        <stp>Bar</stp>
        <stp/>
        <stp>Close</stp>
        <stp>5</stp>
        <stp>0</stp>
        <stp/>
        <stp/>
        <stp/>
        <stp>FALSE</stp>
        <stp>T</stp>
        <tr r="X7" s="6"/>
      </tp>
      <tp>
        <v>798</v>
        <stp/>
        <stp>StudyData</stp>
        <stp>(Vol(GCE?1)when  (LocalYear(GCE?1)=2015 AND LocalMonth(GCE?1)=2 AND LocalDay(GCE?1)=19 AND LocalHour(GCE?1)=7 AND LocalMinute(GCE?1)=40))</stp>
        <stp>Bar</stp>
        <stp/>
        <stp>Close</stp>
        <stp>5</stp>
        <stp>0</stp>
        <stp/>
        <stp/>
        <stp/>
        <stp>FALSE</stp>
        <stp>T</stp>
        <tr r="W5" s="6"/>
      </tp>
      <tp>
        <v>519</v>
        <stp/>
        <stp>StudyData</stp>
        <stp>(Vol(GCE?1)when  (LocalYear(GCE?1)=2015 AND LocalMonth(GCE?1)=2 AND LocalDay(GCE?1)=18 AND LocalHour(GCE?1)=7 AND LocalMinute(GCE?1)=55))</stp>
        <stp>Bar</stp>
        <stp/>
        <stp>Close</stp>
        <stp>5</stp>
        <stp>0</stp>
        <stp/>
        <stp/>
        <stp/>
        <stp>FALSE</stp>
        <stp>T</stp>
        <tr r="X8" s="6"/>
      </tp>
      <tp>
        <v>1048</v>
        <stp/>
        <stp>StudyData</stp>
        <stp>(Vol(GCE?1)when  (LocalYear(GCE?1)=2015 AND LocalMonth(GCE?1)=2 AND LocalDay(GCE?1)=19 AND LocalHour(GCE?1)=7 AND LocalMinute(GCE?1)=45))</stp>
        <stp>Bar</stp>
        <stp/>
        <stp>Close</stp>
        <stp>5</stp>
        <stp>0</stp>
        <stp/>
        <stp/>
        <stp/>
        <stp>FALSE</stp>
        <stp>T</stp>
        <tr r="W6" s="6"/>
      </tp>
      <tp>
        <v>9588</v>
        <stp/>
        <stp>StudyData</stp>
        <stp>(Vol(TYA?1)when  (LocalYear(TYA?1)=2015 AND LocalMonth(TYA?1)=2 AND LocalDay(TYA?1)=23 AND LocalHour(TYA?1)=9 AND LocalMinute(TYA?1)=45))</stp>
        <stp>Bar</stp>
        <stp/>
        <stp>Close</stp>
        <stp>5</stp>
        <stp>0</stp>
        <stp/>
        <stp/>
        <stp/>
        <stp>FALSE</stp>
        <stp>T</stp>
        <tr r="U30" s="8"/>
      </tp>
      <tp>
        <v>25563</v>
        <stp/>
        <stp>StudyData</stp>
        <stp>(Vol(TYA?1)when  (LocalYear(TYA?1)=2015 AND LocalMonth(TYA?1)=2 AND LocalDay(TYA?1)=24 AND LocalHour(TYA?1)=9 AND LocalMinute(TYA?1)=35))</stp>
        <stp>Bar</stp>
        <stp/>
        <stp>Close</stp>
        <stp>5</stp>
        <stp>0</stp>
        <stp/>
        <stp/>
        <stp/>
        <stp>FALSE</stp>
        <stp>T</stp>
        <tr r="T28" s="8"/>
      </tp>
      <tp>
        <v>9542</v>
        <stp/>
        <stp>StudyData</stp>
        <stp>(Vol(TYA?1)when  (LocalYear(TYA?1)=2015 AND LocalMonth(TYA?1)=2 AND LocalDay(TYA?1)=25 AND LocalHour(TYA?1)=9 AND LocalMinute(TYA?1)=25))</stp>
        <stp>Bar</stp>
        <stp/>
        <stp>Close</stp>
        <stp>5</stp>
        <stp>0</stp>
        <stp/>
        <stp/>
        <stp/>
        <stp>FALSE</stp>
        <stp>T</stp>
        <tr r="S26" s="8"/>
      </tp>
      <tp>
        <v>8159</v>
        <stp/>
        <stp>StudyData</stp>
        <stp>(Vol(TYA?1)when  (LocalYear(TYA?1)=2015 AND LocalMonth(TYA?1)=2 AND LocalDay(TYA?1)=23 AND LocalHour(TYA?1)=9 AND LocalMinute(TYA?1)=40))</stp>
        <stp>Bar</stp>
        <stp/>
        <stp>Close</stp>
        <stp>5</stp>
        <stp>0</stp>
        <stp/>
        <stp/>
        <stp/>
        <stp>FALSE</stp>
        <stp>T</stp>
        <tr r="U29" s="8"/>
      </tp>
      <tp>
        <v>22856</v>
        <stp/>
        <stp>StudyData</stp>
        <stp>(Vol(TYA?1)when  (LocalYear(TYA?1)=2015 AND LocalMonth(TYA?1)=2 AND LocalDay(TYA?1)=24 AND LocalHour(TYA?1)=9 AND LocalMinute(TYA?1)=30))</stp>
        <stp>Bar</stp>
        <stp/>
        <stp>Close</stp>
        <stp>5</stp>
        <stp>0</stp>
        <stp/>
        <stp/>
        <stp/>
        <stp>FALSE</stp>
        <stp>T</stp>
        <tr r="T27" s="8"/>
      </tp>
      <tp>
        <v>9454</v>
        <stp/>
        <stp>StudyData</stp>
        <stp>(Vol(TYA?1)when  (LocalYear(TYA?1)=2015 AND LocalMonth(TYA?1)=2 AND LocalDay(TYA?1)=25 AND LocalHour(TYA?1)=9 AND LocalMinute(TYA?1)=20))</stp>
        <stp>Bar</stp>
        <stp/>
        <stp>Close</stp>
        <stp>5</stp>
        <stp>0</stp>
        <stp/>
        <stp/>
        <stp/>
        <stp>FALSE</stp>
        <stp>T</stp>
        <tr r="S25" s="8"/>
      </tp>
      <tp>
        <v>491</v>
        <stp/>
        <stp>StudyData</stp>
        <stp>(Vol(GCE?1)when  (LocalYear(GCE?1)=2015 AND LocalMonth(GCE?1)=2 AND LocalDay(GCE?1)=18 AND LocalHour(GCE?1)=7 AND LocalMinute(GCE?1)=20))</stp>
        <stp>Bar</stp>
        <stp/>
        <stp>Close</stp>
        <stp>5</stp>
        <stp>0</stp>
        <stp/>
        <stp/>
        <stp/>
        <stp>FALSE</stp>
        <stp>T</stp>
        <tr r="X1" s="6"/>
        <tr r="C18" s="6"/>
      </tp>
      <tp>
        <v>2872</v>
        <stp/>
        <stp>StudyData</stp>
        <stp>(Vol(GCE?1)when  (LocalYear(GCE?1)=2015 AND LocalMonth(GCE?1)=2 AND LocalDay(GCE?1)=19 AND LocalHour(GCE?1)=7 AND LocalMinute(GCE?1)=30))</stp>
        <stp>Bar</stp>
        <stp/>
        <stp>Close</stp>
        <stp>5</stp>
        <stp>0</stp>
        <stp/>
        <stp/>
        <stp/>
        <stp>FALSE</stp>
        <stp>T</stp>
        <tr r="W3" s="6"/>
      </tp>
      <tp>
        <v>967</v>
        <stp/>
        <stp>StudyData</stp>
        <stp>(Vol(GCE?1)when  (LocalYear(GCE?1)=2015 AND LocalMonth(GCE?1)=2 AND LocalDay(GCE?1)=18 AND LocalHour(GCE?1)=7 AND LocalMinute(GCE?1)=25))</stp>
        <stp>Bar</stp>
        <stp/>
        <stp>Close</stp>
        <stp>5</stp>
        <stp>0</stp>
        <stp/>
        <stp/>
        <stp/>
        <stp>FALSE</stp>
        <stp>T</stp>
        <tr r="X2" s="6"/>
      </tp>
      <tp>
        <v>932</v>
        <stp/>
        <stp>StudyData</stp>
        <stp>(Vol(GCE?1)when  (LocalYear(GCE?1)=2015 AND LocalMonth(GCE?1)=2 AND LocalDay(GCE?1)=19 AND LocalHour(GCE?1)=7 AND LocalMinute(GCE?1)=35))</stp>
        <stp>Bar</stp>
        <stp/>
        <stp>Close</stp>
        <stp>5</stp>
        <stp>0</stp>
        <stp/>
        <stp/>
        <stp/>
        <stp>FALSE</stp>
        <stp>T</stp>
        <tr r="W4" s="6"/>
      </tp>
      <tp>
        <v>6082</v>
        <stp/>
        <stp>StudyData</stp>
        <stp>(Vol(TYA?1)when  (LocalYear(TYA?1)=2015 AND LocalMonth(TYA?1)=2 AND LocalDay(TYA?1)=23 AND LocalHour(TYA?1)=9 AND LocalMinute(TYA?1)=55))</stp>
        <stp>Bar</stp>
        <stp/>
        <stp>Close</stp>
        <stp>5</stp>
        <stp>0</stp>
        <stp/>
        <stp/>
        <stp/>
        <stp>FALSE</stp>
        <stp>T</stp>
        <tr r="U32" s="8"/>
      </tp>
      <tp>
        <v>35691</v>
        <stp/>
        <stp>StudyData</stp>
        <stp>(Vol(TYA?1)when  (LocalYear(TYA?1)=2015 AND LocalMonth(TYA?1)=2 AND LocalDay(TYA?1)=24 AND LocalHour(TYA?1)=9 AND LocalMinute(TYA?1)=25))</stp>
        <stp>Bar</stp>
        <stp/>
        <stp>Close</stp>
        <stp>5</stp>
        <stp>0</stp>
        <stp/>
        <stp/>
        <stp/>
        <stp>FALSE</stp>
        <stp>T</stp>
        <tr r="T26" s="8"/>
      </tp>
      <tp>
        <v>7634</v>
        <stp/>
        <stp>StudyData</stp>
        <stp>(Vol(TYA?1)when  (LocalYear(TYA?1)=2015 AND LocalMonth(TYA?1)=2 AND LocalDay(TYA?1)=25 AND LocalHour(TYA?1)=9 AND LocalMinute(TYA?1)=35))</stp>
        <stp>Bar</stp>
        <stp/>
        <stp>Close</stp>
        <stp>5</stp>
        <stp>0</stp>
        <stp/>
        <stp/>
        <stp/>
        <stp>FALSE</stp>
        <stp>T</stp>
        <tr r="S28" s="8"/>
      </tp>
      <tp>
        <v>3302</v>
        <stp/>
        <stp>StudyData</stp>
        <stp>(Vol(TYA?1)when  (LocalYear(TYA?1)=2015 AND LocalMonth(TYA?1)=2 AND LocalDay(TYA?1)=23 AND LocalHour(TYA?1)=9 AND LocalMinute(TYA?1)=50))</stp>
        <stp>Bar</stp>
        <stp/>
        <stp>Close</stp>
        <stp>5</stp>
        <stp>0</stp>
        <stp/>
        <stp/>
        <stp/>
        <stp>FALSE</stp>
        <stp>T</stp>
        <tr r="U31" s="8"/>
      </tp>
      <tp>
        <v>36695</v>
        <stp/>
        <stp>StudyData</stp>
        <stp>(Vol(TYA?1)when  (LocalYear(TYA?1)=2015 AND LocalMonth(TYA?1)=2 AND LocalDay(TYA?1)=24 AND LocalHour(TYA?1)=9 AND LocalMinute(TYA?1)=20))</stp>
        <stp>Bar</stp>
        <stp/>
        <stp>Close</stp>
        <stp>5</stp>
        <stp>0</stp>
        <stp/>
        <stp/>
        <stp/>
        <stp>FALSE</stp>
        <stp>T</stp>
        <tr r="T25" s="8"/>
      </tp>
      <tp>
        <v>14459</v>
        <stp/>
        <stp>StudyData</stp>
        <stp>(Vol(TYA?1)when  (LocalYear(TYA?1)=2015 AND LocalMonth(TYA?1)=2 AND LocalDay(TYA?1)=25 AND LocalHour(TYA?1)=9 AND LocalMinute(TYA?1)=30))</stp>
        <stp>Bar</stp>
        <stp/>
        <stp>Close</stp>
        <stp>5</stp>
        <stp>0</stp>
        <stp/>
        <stp/>
        <stp/>
        <stp>FALSE</stp>
        <stp>T</stp>
        <tr r="S27" s="8"/>
      </tp>
      <tp>
        <v>1411</v>
        <stp/>
        <stp>StudyData</stp>
        <stp>(Vol(GCE?1)when  (LocalYear(GCE?1)=2015 AND LocalMonth(GCE?1)=2 AND LocalDay(GCE?1)=18 AND LocalHour(GCE?1)=7 AND LocalMinute(GCE?1)=30))</stp>
        <stp>Bar</stp>
        <stp/>
        <stp>Close</stp>
        <stp>5</stp>
        <stp>0</stp>
        <stp/>
        <stp/>
        <stp/>
        <stp>FALSE</stp>
        <stp>T</stp>
        <tr r="X3" s="6"/>
      </tp>
      <tp>
        <v>1707</v>
        <stp/>
        <stp>StudyData</stp>
        <stp>(Vol(GCE?1)when  (LocalYear(GCE?1)=2015 AND LocalMonth(GCE?1)=2 AND LocalDay(GCE?1)=19 AND LocalHour(GCE?1)=7 AND LocalMinute(GCE?1)=20))</stp>
        <stp>Bar</stp>
        <stp/>
        <stp>Close</stp>
        <stp>5</stp>
        <stp>0</stp>
        <stp/>
        <stp/>
        <stp/>
        <stp>FALSE</stp>
        <stp>T</stp>
        <tr r="W1" s="6"/>
        <tr r="C17" s="6"/>
      </tp>
      <tp>
        <v>606</v>
        <stp/>
        <stp>StudyData</stp>
        <stp>(Vol(GCE?1)when  (LocalYear(GCE?1)=2015 AND LocalMonth(GCE?1)=2 AND LocalDay(GCE?1)=18 AND LocalHour(GCE?1)=7 AND LocalMinute(GCE?1)=35))</stp>
        <stp>Bar</stp>
        <stp/>
        <stp>Close</stp>
        <stp>5</stp>
        <stp>0</stp>
        <stp/>
        <stp/>
        <stp/>
        <stp>FALSE</stp>
        <stp>T</stp>
        <tr r="X4" s="6"/>
      </tp>
      <tp>
        <v>1411</v>
        <stp/>
        <stp>StudyData</stp>
        <stp>(Vol(GCE?1)when  (LocalYear(GCE?1)=2015 AND LocalMonth(GCE?1)=2 AND LocalDay(GCE?1)=19 AND LocalHour(GCE?1)=7 AND LocalMinute(GCE?1)=25))</stp>
        <stp>Bar</stp>
        <stp/>
        <stp>Close</stp>
        <stp>5</stp>
        <stp>0</stp>
        <stp/>
        <stp/>
        <stp/>
        <stp>FALSE</stp>
        <stp>T</stp>
        <tr r="W2" s="6"/>
      </tp>
      <tp>
        <v>18637</v>
        <stp/>
        <stp>StudyData</stp>
        <stp>(Vol(TYA?1)when  (LocalYear(TYA?1)=2015 AND LocalMonth(TYA?1)=2 AND LocalDay(TYA?1)=20 AND LocalHour(TYA?1)=9 AND LocalMinute(TYA?1)=55))</stp>
        <stp>Bar</stp>
        <stp/>
        <stp>Close</stp>
        <stp>5</stp>
        <stp>0</stp>
        <stp/>
        <stp/>
        <stp/>
        <stp>FALSE</stp>
        <stp>T</stp>
        <tr r="V32" s="8"/>
      </tp>
      <tp>
        <v>67368</v>
        <stp/>
        <stp>StudyData</stp>
        <stp>(Vol(TYA?1)when  (LocalYear(TYA?1)=2015 AND LocalMonth(TYA?1)=2 AND LocalDay(TYA?1)=24 AND LocalHour(TYA?1)=9 AND LocalMinute(TYA?1)=15))</stp>
        <stp>Bar</stp>
        <stp/>
        <stp>Close</stp>
        <stp>5</stp>
        <stp>0</stp>
        <stp/>
        <stp/>
        <stp/>
        <stp>FALSE</stp>
        <stp>T</stp>
        <tr r="T24" s="8"/>
      </tp>
      <tp>
        <v>11997</v>
        <stp/>
        <stp>StudyData</stp>
        <stp>(Vol(TYA?1)when  (LocalYear(TYA?1)=2015 AND LocalMonth(TYA?1)=2 AND LocalDay(TYA?1)=25 AND LocalHour(TYA?1)=9 AND LocalMinute(TYA?1)=05))</stp>
        <stp>Bar</stp>
        <stp/>
        <stp>Close</stp>
        <stp>5</stp>
        <stp>0</stp>
        <stp/>
        <stp/>
        <stp/>
        <stp>FALSE</stp>
        <stp>T</stp>
        <tr r="S22" s="8"/>
      </tp>
      <tp>
        <v>7154</v>
        <stp/>
        <stp>StudyData</stp>
        <stp>(Vol(TYA?1)when  (LocalYear(TYA?1)=2015 AND LocalMonth(TYA?1)=2 AND LocalDay(TYA?1)=20 AND LocalHour(TYA?1)=9 AND LocalMinute(TYA?1)=50))</stp>
        <stp>Bar</stp>
        <stp/>
        <stp>Close</stp>
        <stp>5</stp>
        <stp>0</stp>
        <stp/>
        <stp/>
        <stp/>
        <stp>FALSE</stp>
        <stp>T</stp>
        <tr r="V31" s="8"/>
      </tp>
      <tp>
        <v>30214</v>
        <stp/>
        <stp>StudyData</stp>
        <stp>(Vol(TYA?1)when  (LocalYear(TYA?1)=2015 AND LocalMonth(TYA?1)=2 AND LocalDay(TYA?1)=24 AND LocalHour(TYA?1)=9 AND LocalMinute(TYA?1)=10))</stp>
        <stp>Bar</stp>
        <stp/>
        <stp>Close</stp>
        <stp>5</stp>
        <stp>0</stp>
        <stp/>
        <stp/>
        <stp/>
        <stp>FALSE</stp>
        <stp>T</stp>
        <tr r="T23" s="8"/>
      </tp>
      <tp>
        <v>16744</v>
        <stp/>
        <stp>StudyData</stp>
        <stp>(Vol(TYA?1)when  (LocalYear(TYA?1)=2015 AND LocalMonth(TYA?1)=2 AND LocalDay(TYA?1)=25 AND LocalHour(TYA?1)=9 AND LocalMinute(TYA?1)=00))</stp>
        <stp>Bar</stp>
        <stp/>
        <stp>Close</stp>
        <stp>5</stp>
        <stp>0</stp>
        <stp/>
        <stp/>
        <stp/>
        <stp>FALSE</stp>
        <stp>T</stp>
        <tr r="S21" s="8"/>
      </tp>
      <tp>
        <v>23084</v>
        <stp/>
        <stp>StudyData</stp>
        <stp>(Vol(TYA?1)when  (LocalYear(TYA?1)=2015 AND LocalMonth(TYA?1)=2 AND LocalDay(TYA?1)=20 AND LocalHour(TYA?1)=9 AND LocalMinute(TYA?1)=45))</stp>
        <stp>Bar</stp>
        <stp/>
        <stp>Close</stp>
        <stp>5</stp>
        <stp>0</stp>
        <stp/>
        <stp/>
        <stp/>
        <stp>FALSE</stp>
        <stp>T</stp>
        <tr r="V30" s="8"/>
      </tp>
      <tp>
        <v>28705</v>
        <stp/>
        <stp>StudyData</stp>
        <stp>(Vol(TYA?1)when  (LocalYear(TYA?1)=2015 AND LocalMonth(TYA?1)=2 AND LocalDay(TYA?1)=24 AND LocalHour(TYA?1)=9 AND LocalMinute(TYA?1)=05))</stp>
        <stp>Bar</stp>
        <stp/>
        <stp>Close</stp>
        <stp>5</stp>
        <stp>0</stp>
        <stp/>
        <stp/>
        <stp/>
        <stp>FALSE</stp>
        <stp>T</stp>
        <tr r="T22" s="8"/>
      </tp>
      <tp>
        <v>13212</v>
        <stp/>
        <stp>StudyData</stp>
        <stp>(Vol(TYA?1)when  (LocalYear(TYA?1)=2015 AND LocalMonth(TYA?1)=2 AND LocalDay(TYA?1)=25 AND LocalHour(TYA?1)=9 AND LocalMinute(TYA?1)=15))</stp>
        <stp>Bar</stp>
        <stp/>
        <stp>Close</stp>
        <stp>5</stp>
        <stp>0</stp>
        <stp/>
        <stp/>
        <stp/>
        <stp>FALSE</stp>
        <stp>T</stp>
        <tr r="S24" s="8"/>
      </tp>
      <tp>
        <v>16653</v>
        <stp/>
        <stp>StudyData</stp>
        <stp>(Vol(TYA?1)when  (LocalYear(TYA?1)=2015 AND LocalMonth(TYA?1)=2 AND LocalDay(TYA?1)=20 AND LocalHour(TYA?1)=9 AND LocalMinute(TYA?1)=40))</stp>
        <stp>Bar</stp>
        <stp/>
        <stp>Close</stp>
        <stp>5</stp>
        <stp>0</stp>
        <stp/>
        <stp/>
        <stp/>
        <stp>FALSE</stp>
        <stp>T</stp>
        <tr r="V29" s="8"/>
      </tp>
      <tp>
        <v>68402</v>
        <stp/>
        <stp>StudyData</stp>
        <stp>(Vol(TYA?1)when  (LocalYear(TYA?1)=2015 AND LocalMonth(TYA?1)=2 AND LocalDay(TYA?1)=24 AND LocalHour(TYA?1)=9 AND LocalMinute(TYA?1)=00))</stp>
        <stp>Bar</stp>
        <stp/>
        <stp>Close</stp>
        <stp>5</stp>
        <stp>0</stp>
        <stp/>
        <stp/>
        <stp/>
        <stp>FALSE</stp>
        <stp>T</stp>
        <tr r="T21" s="8"/>
      </tp>
      <tp>
        <v>8161</v>
        <stp/>
        <stp>StudyData</stp>
        <stp>(Vol(TYA?1)when  (LocalYear(TYA?1)=2015 AND LocalMonth(TYA?1)=2 AND LocalDay(TYA?1)=25 AND LocalHour(TYA?1)=9 AND LocalMinute(TYA?1)=10))</stp>
        <stp>Bar</stp>
        <stp/>
        <stp>Close</stp>
        <stp>5</stp>
        <stp>0</stp>
        <stp/>
        <stp/>
        <stp/>
        <stp>FALSE</stp>
        <stp>T</stp>
        <tr r="S23" s="8"/>
      </tp>
      <tp>
        <v>965</v>
        <stp/>
        <stp>StudyData</stp>
        <stp>(Vol(GCE?1)when  (LocalYear(GCE?1)=2015 AND LocalMonth(GCE?1)=2 AND LocalDay(GCE?1)=12 AND LocalHour(GCE?1)=7 AND LocalMinute(GCE?1)=40))</stp>
        <stp>Bar</stp>
        <stp/>
        <stp>Close</stp>
        <stp>5</stp>
        <stp>0</stp>
        <stp/>
        <stp/>
        <stp/>
        <stp>FALSE</stp>
        <stp>T</stp>
        <tr r="AB5" s="6"/>
      </tp>
      <tp>
        <v>618</v>
        <stp/>
        <stp>StudyData</stp>
        <stp>(Vol(GCE?1)when  (LocalYear(GCE?1)=2015 AND LocalMonth(GCE?1)=2 AND LocalDay(GCE?1)=13 AND LocalHour(GCE?1)=7 AND LocalMinute(GCE?1)=50))</stp>
        <stp>Bar</stp>
        <stp/>
        <stp>Close</stp>
        <stp>5</stp>
        <stp>0</stp>
        <stp/>
        <stp/>
        <stp/>
        <stp>FALSE</stp>
        <stp>T</stp>
        <tr r="AA7" s="6"/>
      </tp>
      <tp>
        <v>778</v>
        <stp/>
        <stp>StudyData</stp>
        <stp>(Vol(GCE?1)when  (LocalYear(GCE?1)=2015 AND LocalMonth(GCE?1)=2 AND LocalDay(GCE?1)=12 AND LocalHour(GCE?1)=7 AND LocalMinute(GCE?1)=45))</stp>
        <stp>Bar</stp>
        <stp/>
        <stp>Close</stp>
        <stp>5</stp>
        <stp>0</stp>
        <stp/>
        <stp/>
        <stp/>
        <stp>FALSE</stp>
        <stp>T</stp>
        <tr r="AB6" s="6"/>
      </tp>
      <tp>
        <v>717</v>
        <stp/>
        <stp>StudyData</stp>
        <stp>(Vol(GCE?1)when  (LocalYear(GCE?1)=2015 AND LocalMonth(GCE?1)=2 AND LocalDay(GCE?1)=13 AND LocalHour(GCE?1)=7 AND LocalMinute(GCE?1)=55))</stp>
        <stp>Bar</stp>
        <stp/>
        <stp>Close</stp>
        <stp>5</stp>
        <stp>0</stp>
        <stp/>
        <stp/>
        <stp/>
        <stp>FALSE</stp>
        <stp>T</stp>
        <tr r="AA8" s="6"/>
      </tp>
      <tp>
        <v>7</v>
        <stp/>
        <stp>StudyData</stp>
        <stp>(Vol(GCE?2)when  (LocalYear(GCE?2)=2015 AND LocalMonth(GCE?2)=2 AND LocalDay(GCE?2)=26 AND LocalHour(GCE?2)=7 AND LocalMinute(GCE?2)=20))</stp>
        <stp>Bar</stp>
        <stp/>
        <stp>Close</stp>
        <stp>5</stp>
        <stp>0</stp>
        <stp/>
        <stp/>
        <stp/>
        <stp>FALSE</stp>
        <stp>T</stp>
        <tr r="D12" s="6"/>
      </tp>
      <tp>
        <v>709</v>
        <stp/>
        <stp>StudyData</stp>
        <stp>(Vol(GCE?1)when  (LocalYear(GCE?1)=2015 AND LocalMonth(GCE?1)=2 AND LocalDay(GCE?1)=12 AND LocalHour(GCE?1)=7 AND LocalMinute(GCE?1)=50))</stp>
        <stp>Bar</stp>
        <stp/>
        <stp>Close</stp>
        <stp>5</stp>
        <stp>0</stp>
        <stp/>
        <stp/>
        <stp/>
        <stp>FALSE</stp>
        <stp>T</stp>
        <tr r="AB7" s="6"/>
      </tp>
      <tp>
        <v>1123</v>
        <stp/>
        <stp>StudyData</stp>
        <stp>(Vol(GCE?1)when  (LocalYear(GCE?1)=2015 AND LocalMonth(GCE?1)=2 AND LocalDay(GCE?1)=13 AND LocalHour(GCE?1)=7 AND LocalMinute(GCE?1)=40))</stp>
        <stp>Bar</stp>
        <stp/>
        <stp>Close</stp>
        <stp>5</stp>
        <stp>0</stp>
        <stp/>
        <stp/>
        <stp/>
        <stp>FALSE</stp>
        <stp>T</stp>
        <tr r="AA5" s="6"/>
      </tp>
      <tp>
        <v>607</v>
        <stp/>
        <stp>StudyData</stp>
        <stp>(Vol(GCE?1)when  (LocalYear(GCE?1)=2015 AND LocalMonth(GCE?1)=2 AND LocalDay(GCE?1)=12 AND LocalHour(GCE?1)=7 AND LocalMinute(GCE?1)=55))</stp>
        <stp>Bar</stp>
        <stp/>
        <stp>Close</stp>
        <stp>5</stp>
        <stp>0</stp>
        <stp/>
        <stp/>
        <stp/>
        <stp>FALSE</stp>
        <stp>T</stp>
        <tr r="AB8" s="6"/>
      </tp>
      <tp>
        <v>849</v>
        <stp/>
        <stp>StudyData</stp>
        <stp>(Vol(GCE?1)when  (LocalYear(GCE?1)=2015 AND LocalMonth(GCE?1)=2 AND LocalDay(GCE?1)=13 AND LocalHour(GCE?1)=7 AND LocalMinute(GCE?1)=45))</stp>
        <stp>Bar</stp>
        <stp/>
        <stp>Close</stp>
        <stp>5</stp>
        <stp>0</stp>
        <stp/>
        <stp/>
        <stp/>
        <stp>FALSE</stp>
        <stp>T</stp>
        <tr r="AA6" s="6"/>
      </tp>
      <tp>
        <v>14</v>
        <stp/>
        <stp>StudyData</stp>
        <stp>(Vol(GCE?2)when  (LocalYear(GCE?2)=2015 AND LocalMonth(GCE?2)=2 AND LocalDay(GCE?2)=25 AND LocalHour(GCE?2)=7 AND LocalMinute(GCE?2)=20))</stp>
        <stp>Bar</stp>
        <stp/>
        <stp>Close</stp>
        <stp>5</stp>
        <stp>0</stp>
        <stp/>
        <stp/>
        <stp/>
        <stp>FALSE</stp>
        <stp>T</stp>
        <tr r="D13" s="6"/>
      </tp>
      <tp>
        <v>247</v>
        <stp/>
        <stp>StudyData</stp>
        <stp>(Vol(GCE?1)when  (LocalYear(GCE?1)=2015 AND LocalMonth(GCE?1)=2 AND LocalDay(GCE?1)=16 AND LocalHour(GCE?1)=7 AND LocalMinute(GCE?1)=20))</stp>
        <stp>Bar</stp>
        <stp/>
        <stp>Close</stp>
        <stp>5</stp>
        <stp>0</stp>
        <stp/>
        <stp/>
        <stp/>
        <stp>FALSE</stp>
        <stp>T</stp>
        <tr r="Z1" s="6"/>
        <tr r="C20" s="6"/>
      </tp>
      <tp>
        <v>452</v>
        <stp/>
        <stp>StudyData</stp>
        <stp>(Vol(GCE?1)when  (LocalYear(GCE?1)=2015 AND LocalMonth(GCE?1)=2 AND LocalDay(GCE?1)=17 AND LocalHour(GCE?1)=7 AND LocalMinute(GCE?1)=30))</stp>
        <stp>Bar</stp>
        <stp/>
        <stp>Close</stp>
        <stp>5</stp>
        <stp>0</stp>
        <stp/>
        <stp/>
        <stp/>
        <stp>FALSE</stp>
        <stp>T</stp>
        <tr r="Y3" s="6"/>
      </tp>
      <tp>
        <v>223</v>
        <stp/>
        <stp>StudyData</stp>
        <stp>(Vol(GCE?1)when  (LocalYear(GCE?1)=2015 AND LocalMonth(GCE?1)=2 AND LocalDay(GCE?1)=16 AND LocalHour(GCE?1)=7 AND LocalMinute(GCE?1)=25))</stp>
        <stp>Bar</stp>
        <stp/>
        <stp>Close</stp>
        <stp>5</stp>
        <stp>0</stp>
        <stp/>
        <stp/>
        <stp/>
        <stp>FALSE</stp>
        <stp>T</stp>
        <tr r="Z2" s="6"/>
      </tp>
      <tp>
        <v>657</v>
        <stp/>
        <stp>StudyData</stp>
        <stp>(Vol(GCE?1)when  (LocalYear(GCE?1)=2015 AND LocalMonth(GCE?1)=2 AND LocalDay(GCE?1)=17 AND LocalHour(GCE?1)=7 AND LocalMinute(GCE?1)=35))</stp>
        <stp>Bar</stp>
        <stp/>
        <stp>Close</stp>
        <stp>5</stp>
        <stp>0</stp>
        <stp/>
        <stp/>
        <stp/>
        <stp>FALSE</stp>
        <stp>T</stp>
        <tr r="Y4" s="6"/>
      </tp>
      <tp>
        <v>2</v>
        <stp/>
        <stp>StudyData</stp>
        <stp>(Vol(GCE?2)when  (LocalYear(GCE?2)=2015 AND LocalMonth(GCE?2)=2 AND LocalDay(GCE?2)=24 AND LocalHour(GCE?2)=7 AND LocalMinute(GCE?2)=20))</stp>
        <stp>Bar</stp>
        <stp/>
        <stp>Close</stp>
        <stp>5</stp>
        <stp>0</stp>
        <stp/>
        <stp/>
        <stp/>
        <stp>FALSE</stp>
        <stp>T</stp>
        <tr r="D14" s="6"/>
      </tp>
      <tp>
        <v>121</v>
        <stp/>
        <stp>StudyData</stp>
        <stp>(Vol(GCE?1)when  (LocalYear(GCE?1)=2015 AND LocalMonth(GCE?1)=2 AND LocalDay(GCE?1)=16 AND LocalHour(GCE?1)=7 AND LocalMinute(GCE?1)=30))</stp>
        <stp>Bar</stp>
        <stp/>
        <stp>Close</stp>
        <stp>5</stp>
        <stp>0</stp>
        <stp/>
        <stp/>
        <stp/>
        <stp>FALSE</stp>
        <stp>T</stp>
        <tr r="Z3" s="6"/>
      </tp>
      <tp>
        <v>1845</v>
        <stp/>
        <stp>StudyData</stp>
        <stp>(Vol(GCE?1)when  (LocalYear(GCE?1)=2015 AND LocalMonth(GCE?1)=2 AND LocalDay(GCE?1)=17 AND LocalHour(GCE?1)=7 AND LocalMinute(GCE?1)=20))</stp>
        <stp>Bar</stp>
        <stp/>
        <stp>Close</stp>
        <stp>5</stp>
        <stp>0</stp>
        <stp/>
        <stp/>
        <stp/>
        <stp>FALSE</stp>
        <stp>T</stp>
        <tr r="Y1" s="6"/>
        <tr r="C19" s="6"/>
      </tp>
      <tp>
        <v>191</v>
        <stp/>
        <stp>StudyData</stp>
        <stp>(Vol(GCE?1)when  (LocalYear(GCE?1)=2015 AND LocalMonth(GCE?1)=2 AND LocalDay(GCE?1)=16 AND LocalHour(GCE?1)=7 AND LocalMinute(GCE?1)=35))</stp>
        <stp>Bar</stp>
        <stp/>
        <stp>Close</stp>
        <stp>5</stp>
        <stp>0</stp>
        <stp/>
        <stp/>
        <stp/>
        <stp>FALSE</stp>
        <stp>T</stp>
        <tr r="Z4" s="6"/>
      </tp>
      <tp>
        <v>771</v>
        <stp/>
        <stp>StudyData</stp>
        <stp>(Vol(GCE?1)when  (LocalYear(GCE?1)=2015 AND LocalMonth(GCE?1)=2 AND LocalDay(GCE?1)=17 AND LocalHour(GCE?1)=7 AND LocalMinute(GCE?1)=25))</stp>
        <stp>Bar</stp>
        <stp/>
        <stp>Close</stp>
        <stp>5</stp>
        <stp>0</stp>
        <stp/>
        <stp/>
        <stp/>
        <stp>FALSE</stp>
        <stp>T</stp>
        <tr r="Y2" s="6"/>
      </tp>
      <tp>
        <v>17</v>
        <stp/>
        <stp>StudyData</stp>
        <stp>(Vol(GCE?2)when  (LocalYear(GCE?2)=2015 AND LocalMonth(GCE?2)=2 AND LocalDay(GCE?2)=23 AND LocalHour(GCE?2)=7 AND LocalMinute(GCE?2)=20))</stp>
        <stp>Bar</stp>
        <stp/>
        <stp>Close</stp>
        <stp>5</stp>
        <stp>0</stp>
        <stp/>
        <stp/>
        <stp/>
        <stp>FALSE</stp>
        <stp>T</stp>
        <tr r="D15" s="6"/>
      </tp>
      <tp>
        <v>122</v>
        <stp/>
        <stp>StudyData</stp>
        <stp>(Vol(GCE?1)when  (LocalYear(GCE?1)=2015 AND LocalMonth(GCE?1)=2 AND LocalDay(GCE?1)=16 AND LocalHour(GCE?1)=7 AND LocalMinute(GCE?1)=40))</stp>
        <stp>Bar</stp>
        <stp/>
        <stp>Close</stp>
        <stp>5</stp>
        <stp>0</stp>
        <stp/>
        <stp/>
        <stp/>
        <stp>FALSE</stp>
        <stp>T</stp>
        <tr r="Z5" s="6"/>
      </tp>
      <tp>
        <v>535</v>
        <stp/>
        <stp>StudyData</stp>
        <stp>(Vol(GCE?1)when  (LocalYear(GCE?1)=2015 AND LocalMonth(GCE?1)=2 AND LocalDay(GCE?1)=17 AND LocalHour(GCE?1)=7 AND LocalMinute(GCE?1)=50))</stp>
        <stp>Bar</stp>
        <stp/>
        <stp>Close</stp>
        <stp>5</stp>
        <stp>0</stp>
        <stp/>
        <stp/>
        <stp/>
        <stp>FALSE</stp>
        <stp>T</stp>
        <tr r="Y7" s="6"/>
      </tp>
      <tp>
        <v>76</v>
        <stp/>
        <stp>StudyData</stp>
        <stp>(Vol(GCE?1)when  (LocalYear(GCE?1)=2015 AND LocalMonth(GCE?1)=2 AND LocalDay(GCE?1)=16 AND LocalHour(GCE?1)=7 AND LocalMinute(GCE?1)=45))</stp>
        <stp>Bar</stp>
        <stp/>
        <stp>Close</stp>
        <stp>5</stp>
        <stp>0</stp>
        <stp/>
        <stp/>
        <stp/>
        <stp>FALSE</stp>
        <stp>T</stp>
        <tr r="Z6" s="6"/>
      </tp>
      <tp>
        <v>420</v>
        <stp/>
        <stp>StudyData</stp>
        <stp>(Vol(GCE?1)when  (LocalYear(GCE?1)=2015 AND LocalMonth(GCE?1)=2 AND LocalDay(GCE?1)=17 AND LocalHour(GCE?1)=7 AND LocalMinute(GCE?1)=55))</stp>
        <stp>Bar</stp>
        <stp/>
        <stp>Close</stp>
        <stp>5</stp>
        <stp>0</stp>
        <stp/>
        <stp/>
        <stp/>
        <stp>FALSE</stp>
        <stp>T</stp>
        <tr r="Y8" s="6"/>
      </tp>
      <tp>
        <v>-16.07087924</v>
        <stp/>
        <stp>StudyData</stp>
        <stp>Correlation(EU6,HOE,Period:=12,InputChoice1:=Close,InputChoice2:=Close)</stp>
        <stp>FG</stp>
        <stp/>
        <stp>Close</stp>
        <stp>15</stp>
        <stp>0</stp>
        <stp>all</stp>
        <stp/>
        <stp/>
        <stp>True</stp>
        <stp>T</stp>
        <tr r="M4" s="2"/>
      </tp>
      <tp>
        <v>93</v>
        <stp/>
        <stp>StudyData</stp>
        <stp>(Vol(GCE?1)when  (LocalYear(GCE?1)=2015 AND LocalMonth(GCE?1)=2 AND LocalDay(GCE?1)=16 AND LocalHour(GCE?1)=7 AND LocalMinute(GCE?1)=50))</stp>
        <stp>Bar</stp>
        <stp/>
        <stp>Close</stp>
        <stp>5</stp>
        <stp>0</stp>
        <stp/>
        <stp/>
        <stp/>
        <stp>FALSE</stp>
        <stp>T</stp>
        <tr r="Z7" s="6"/>
      </tp>
      <tp>
        <v>399</v>
        <stp/>
        <stp>StudyData</stp>
        <stp>(Vol(GCE?1)when  (LocalYear(GCE?1)=2015 AND LocalMonth(GCE?1)=2 AND LocalDay(GCE?1)=17 AND LocalHour(GCE?1)=7 AND LocalMinute(GCE?1)=40))</stp>
        <stp>Bar</stp>
        <stp/>
        <stp>Close</stp>
        <stp>5</stp>
        <stp>0</stp>
        <stp/>
        <stp/>
        <stp/>
        <stp>FALSE</stp>
        <stp>T</stp>
        <tr r="Y5" s="6"/>
      </tp>
      <tp>
        <v>270</v>
        <stp/>
        <stp>StudyData</stp>
        <stp>(Vol(GCE?1)when  (LocalYear(GCE?1)=2015 AND LocalMonth(GCE?1)=2 AND LocalDay(GCE?1)=16 AND LocalHour(GCE?1)=7 AND LocalMinute(GCE?1)=55))</stp>
        <stp>Bar</stp>
        <stp/>
        <stp>Close</stp>
        <stp>5</stp>
        <stp>0</stp>
        <stp/>
        <stp/>
        <stp/>
        <stp>FALSE</stp>
        <stp>T</stp>
        <tr r="Z8" s="6"/>
      </tp>
      <tp>
        <v>471</v>
        <stp/>
        <stp>StudyData</stp>
        <stp>(Vol(GCE?1)when  (LocalYear(GCE?1)=2015 AND LocalMonth(GCE?1)=2 AND LocalDay(GCE?1)=17 AND LocalHour(GCE?1)=7 AND LocalMinute(GCE?1)=45))</stp>
        <stp>Bar</stp>
        <stp/>
        <stp>Close</stp>
        <stp>5</stp>
        <stp>0</stp>
        <stp/>
        <stp/>
        <stp/>
        <stp>FALSE</stp>
        <stp>T</stp>
        <tr r="Y6" s="6"/>
      </tp>
      <tp>
        <v>740</v>
        <stp/>
        <stp>StudyData</stp>
        <stp>(Vol(GCE?1)when  (LocalYear(GCE?1)=2015 AND LocalMonth(GCE?1)=2 AND LocalDay(GCE?1)=12 AND LocalHour(GCE?1)=7 AND LocalMinute(GCE?1)=20))</stp>
        <stp>Bar</stp>
        <stp/>
        <stp>Close</stp>
        <stp>5</stp>
        <stp>0</stp>
        <stp/>
        <stp/>
        <stp/>
        <stp>FALSE</stp>
        <stp>T</stp>
        <tr r="AB1" s="6"/>
      </tp>
      <tp>
        <v>554</v>
        <stp/>
        <stp>StudyData</stp>
        <stp>(Vol(GCE?1)when  (LocalYear(GCE?1)=2015 AND LocalMonth(GCE?1)=2 AND LocalDay(GCE?1)=13 AND LocalHour(GCE?1)=7 AND LocalMinute(GCE?1)=30))</stp>
        <stp>Bar</stp>
        <stp/>
        <stp>Close</stp>
        <stp>5</stp>
        <stp>0</stp>
        <stp/>
        <stp/>
        <stp/>
        <stp>FALSE</stp>
        <stp>T</stp>
        <tr r="AA3" s="6"/>
      </tp>
      <tp>
        <v>772</v>
        <stp/>
        <stp>StudyData</stp>
        <stp>(Vol(GCE?1)when  (LocalYear(GCE?1)=2015 AND LocalMonth(GCE?1)=2 AND LocalDay(GCE?1)=12 AND LocalHour(GCE?1)=7 AND LocalMinute(GCE?1)=25))</stp>
        <stp>Bar</stp>
        <stp/>
        <stp>Close</stp>
        <stp>5</stp>
        <stp>0</stp>
        <stp/>
        <stp/>
        <stp/>
        <stp>FALSE</stp>
        <stp>T</stp>
        <tr r="AB2" s="6"/>
      </tp>
      <tp>
        <v>3260</v>
        <stp/>
        <stp>StudyData</stp>
        <stp>(Vol(GCE?1)when  (LocalYear(GCE?1)=2015 AND LocalMonth(GCE?1)=2 AND LocalDay(GCE?1)=13 AND LocalHour(GCE?1)=7 AND LocalMinute(GCE?1)=35))</stp>
        <stp>Bar</stp>
        <stp/>
        <stp>Close</stp>
        <stp>5</stp>
        <stp>0</stp>
        <stp/>
        <stp/>
        <stp/>
        <stp>FALSE</stp>
        <stp>T</stp>
        <tr r="AA4" s="6"/>
      </tp>
      <tp>
        <v>9</v>
        <stp/>
        <stp>StudyData</stp>
        <stp>(Vol(GCE?2)when  (LocalYear(GCE?2)=2015 AND LocalMonth(GCE?2)=2 AND LocalDay(GCE?2)=20 AND LocalHour(GCE?2)=7 AND LocalMinute(GCE?2)=20))</stp>
        <stp>Bar</stp>
        <stp/>
        <stp>Close</stp>
        <stp>5</stp>
        <stp>0</stp>
        <stp/>
        <stp/>
        <stp/>
        <stp>FALSE</stp>
        <stp>T</stp>
        <tr r="D16" s="6"/>
      </tp>
      <tp>
        <v>3501</v>
        <stp/>
        <stp>StudyData</stp>
        <stp>(Vol(GCE?1)when  (LocalYear(GCE?1)=2015 AND LocalMonth(GCE?1)=2 AND LocalDay(GCE?1)=12 AND LocalHour(GCE?1)=7 AND LocalMinute(GCE?1)=30))</stp>
        <stp>Bar</stp>
        <stp/>
        <stp>Close</stp>
        <stp>5</stp>
        <stp>0</stp>
        <stp/>
        <stp/>
        <stp/>
        <stp>FALSE</stp>
        <stp>T</stp>
        <tr r="AB3" s="6"/>
      </tp>
      <tp>
        <v>727</v>
        <stp/>
        <stp>StudyData</stp>
        <stp>(Vol(GCE?1)when  (LocalYear(GCE?1)=2015 AND LocalMonth(GCE?1)=2 AND LocalDay(GCE?1)=13 AND LocalHour(GCE?1)=7 AND LocalMinute(GCE?1)=20))</stp>
        <stp>Bar</stp>
        <stp/>
        <stp>Close</stp>
        <stp>5</stp>
        <stp>0</stp>
        <stp/>
        <stp/>
        <stp/>
        <stp>FALSE</stp>
        <stp>T</stp>
        <tr r="AA1" s="6"/>
        <tr r="C21" s="6"/>
      </tp>
      <tp>
        <v>1986</v>
        <stp/>
        <stp>StudyData</stp>
        <stp>(Vol(GCE?1)when  (LocalYear(GCE?1)=2015 AND LocalMonth(GCE?1)=2 AND LocalDay(GCE?1)=12 AND LocalHour(GCE?1)=7 AND LocalMinute(GCE?1)=35))</stp>
        <stp>Bar</stp>
        <stp/>
        <stp>Close</stp>
        <stp>5</stp>
        <stp>0</stp>
        <stp/>
        <stp/>
        <stp/>
        <stp>FALSE</stp>
        <stp>T</stp>
        <tr r="AB4" s="6"/>
      </tp>
      <tp>
        <v>482</v>
        <stp/>
        <stp>StudyData</stp>
        <stp>(Vol(GCE?1)when  (LocalYear(GCE?1)=2015 AND LocalMonth(GCE?1)=2 AND LocalDay(GCE?1)=13 AND LocalHour(GCE?1)=7 AND LocalMinute(GCE?1)=25))</stp>
        <stp>Bar</stp>
        <stp/>
        <stp>Close</stp>
        <stp>5</stp>
        <stp>0</stp>
        <stp/>
        <stp/>
        <stp/>
        <stp>FALSE</stp>
        <stp>T</stp>
        <tr r="AA2" s="6"/>
      </tp>
      <tp>
        <v>128050</v>
        <stp/>
        <stp>DOMData</stp>
        <stp>TYA</stp>
        <stp>Price</stp>
        <stp>3</stp>
        <stp>D</stp>
        <tr r="K35" s="1"/>
      </tp>
      <tp>
        <v>8393</v>
        <stp/>
        <stp>StudyData</stp>
        <stp>(Vol(TYA?1)when  (LocalYear(TYA?1)=2015 AND LocalMonth(TYA?1)=2 AND LocalDay(TYA?1)=12 AND LocalHour(TYA?1)=9 AND LocalMinute(TYA?1)=15))</stp>
        <stp>Bar</stp>
        <stp/>
        <stp>Close</stp>
        <stp>5</stp>
        <stp>0</stp>
        <stp/>
        <stp/>
        <stp/>
        <stp>FALSE</stp>
        <stp>T</stp>
        <tr r="AB24" s="8"/>
      </tp>
      <tp>
        <v>29801</v>
        <stp/>
        <stp>StudyData</stp>
        <stp>(Vol(TYA?1)when  (LocalYear(TYA?1)=2015 AND LocalMonth(TYA?1)=2 AND LocalDay(TYA?1)=13 AND LocalHour(TYA?1)=9 AND LocalMinute(TYA?1)=05))</stp>
        <stp>Bar</stp>
        <stp/>
        <stp>Close</stp>
        <stp>5</stp>
        <stp>0</stp>
        <stp/>
        <stp/>
        <stp/>
        <stp>FALSE</stp>
        <stp>T</stp>
        <tr r="AA22" s="8"/>
      </tp>
      <tp>
        <v>161</v>
        <stp/>
        <stp>StudyData</stp>
        <stp>(Vol(TYA?1)when  (LocalYear(TYA?1)=2015 AND LocalMonth(TYA?1)=2 AND LocalDay(TYA?1)=16 AND LocalHour(TYA?1)=9 AND LocalMinute(TYA?1)=55))</stp>
        <stp>Bar</stp>
        <stp/>
        <stp>Close</stp>
        <stp>5</stp>
        <stp>0</stp>
        <stp/>
        <stp/>
        <stp/>
        <stp>FALSE</stp>
        <stp>T</stp>
        <tr r="Z32" s="8"/>
      </tp>
      <tp>
        <v>17351</v>
        <stp/>
        <stp>StudyData</stp>
        <stp>(Vol(TYA?1)when  (LocalYear(TYA?1)=2015 AND LocalMonth(TYA?1)=2 AND LocalDay(TYA?1)=17 AND LocalHour(TYA?1)=9 AND LocalMinute(TYA?1)=45))</stp>
        <stp>Bar</stp>
        <stp/>
        <stp>Close</stp>
        <stp>5</stp>
        <stp>0</stp>
        <stp/>
        <stp/>
        <stp/>
        <stp>FALSE</stp>
        <stp>T</stp>
        <tr r="Y30" s="8"/>
      </tp>
      <tp>
        <v>12699</v>
        <stp/>
        <stp>StudyData</stp>
        <stp>(Vol(TYA?1)when  (LocalYear(TYA?1)=2015 AND LocalMonth(TYA?1)=2 AND LocalDay(TYA?1)=12 AND LocalHour(TYA?1)=9 AND LocalMinute(TYA?1)=10))</stp>
        <stp>Bar</stp>
        <stp/>
        <stp>Close</stp>
        <stp>5</stp>
        <stp>0</stp>
        <stp/>
        <stp/>
        <stp/>
        <stp>FALSE</stp>
        <stp>T</stp>
        <tr r="AB23" s="8"/>
      </tp>
      <tp>
        <v>33577</v>
        <stp/>
        <stp>StudyData</stp>
        <stp>(Vol(TYA?1)when  (LocalYear(TYA?1)=2015 AND LocalMonth(TYA?1)=2 AND LocalDay(TYA?1)=13 AND LocalHour(TYA?1)=9 AND LocalMinute(TYA?1)=00))</stp>
        <stp>Bar</stp>
        <stp/>
        <stp>Close</stp>
        <stp>5</stp>
        <stp>0</stp>
        <stp/>
        <stp/>
        <stp/>
        <stp>FALSE</stp>
        <stp>T</stp>
        <tr r="AA21" s="8"/>
      </tp>
      <tp>
        <v>407</v>
        <stp/>
        <stp>StudyData</stp>
        <stp>(Vol(TYA?1)when  (LocalYear(TYA?1)=2015 AND LocalMonth(TYA?1)=2 AND LocalDay(TYA?1)=16 AND LocalHour(TYA?1)=9 AND LocalMinute(TYA?1)=50))</stp>
        <stp>Bar</stp>
        <stp/>
        <stp>Close</stp>
        <stp>5</stp>
        <stp>0</stp>
        <stp/>
        <stp/>
        <stp/>
        <stp>FALSE</stp>
        <stp>T</stp>
        <tr r="Z31" s="8"/>
      </tp>
      <tp>
        <v>40556</v>
        <stp/>
        <stp>StudyData</stp>
        <stp>(Vol(TYA?1)when  (LocalYear(TYA?1)=2015 AND LocalMonth(TYA?1)=2 AND LocalDay(TYA?1)=17 AND LocalHour(TYA?1)=9 AND LocalMinute(TYA?1)=40))</stp>
        <stp>Bar</stp>
        <stp/>
        <stp>Close</stp>
        <stp>5</stp>
        <stp>0</stp>
        <stp/>
        <stp/>
        <stp/>
        <stp>FALSE</stp>
        <stp>T</stp>
        <tr r="Y29" s="8"/>
      </tp>
      <tp>
        <v>17122</v>
        <stp/>
        <stp>StudyData</stp>
        <stp>(Vol(TYA?1)when  (LocalYear(TYA?1)=2015 AND LocalMonth(TYA?1)=2 AND LocalDay(TYA?1)=12 AND LocalHour(TYA?1)=9 AND LocalMinute(TYA?1)=05))</stp>
        <stp>Bar</stp>
        <stp/>
        <stp>Close</stp>
        <stp>5</stp>
        <stp>0</stp>
        <stp/>
        <stp/>
        <stp/>
        <stp>FALSE</stp>
        <stp>T</stp>
        <tr r="AB22" s="8"/>
      </tp>
      <tp>
        <v>8952</v>
        <stp/>
        <stp>StudyData</stp>
        <stp>(Vol(TYA?1)when  (LocalYear(TYA?1)=2015 AND LocalMonth(TYA?1)=2 AND LocalDay(TYA?1)=13 AND LocalHour(TYA?1)=9 AND LocalMinute(TYA?1)=15))</stp>
        <stp>Bar</stp>
        <stp/>
        <stp>Close</stp>
        <stp>5</stp>
        <stp>0</stp>
        <stp/>
        <stp/>
        <stp/>
        <stp>FALSE</stp>
        <stp>T</stp>
        <tr r="AA24" s="8"/>
      </tp>
      <tp>
        <v>143</v>
        <stp/>
        <stp>StudyData</stp>
        <stp>(Vol(TYA?1)when  (LocalYear(TYA?1)=2015 AND LocalMonth(TYA?1)=2 AND LocalDay(TYA?1)=16 AND LocalHour(TYA?1)=9 AND LocalMinute(TYA?1)=45))</stp>
        <stp>Bar</stp>
        <stp/>
        <stp>Close</stp>
        <stp>5</stp>
        <stp>0</stp>
        <stp/>
        <stp/>
        <stp/>
        <stp>FALSE</stp>
        <stp>T</stp>
        <tr r="Z30" s="8"/>
      </tp>
      <tp>
        <v>15590</v>
        <stp/>
        <stp>StudyData</stp>
        <stp>(Vol(TYA?1)when  (LocalYear(TYA?1)=2015 AND LocalMonth(TYA?1)=2 AND LocalDay(TYA?1)=17 AND LocalHour(TYA?1)=9 AND LocalMinute(TYA?1)=55))</stp>
        <stp>Bar</stp>
        <stp/>
        <stp>Close</stp>
        <stp>5</stp>
        <stp>0</stp>
        <stp/>
        <stp/>
        <stp/>
        <stp>FALSE</stp>
        <stp>T</stp>
        <tr r="Y32" s="8"/>
      </tp>
      <tp>
        <v>13974</v>
        <stp/>
        <stp>StudyData</stp>
        <stp>(Vol(TYA?1)when  (LocalYear(TYA?1)=2015 AND LocalMonth(TYA?1)=2 AND LocalDay(TYA?1)=12 AND LocalHour(TYA?1)=9 AND LocalMinute(TYA?1)=00))</stp>
        <stp>Bar</stp>
        <stp/>
        <stp>Close</stp>
        <stp>5</stp>
        <stp>0</stp>
        <stp/>
        <stp/>
        <stp/>
        <stp>FALSE</stp>
        <stp>T</stp>
        <tr r="AB21" s="8"/>
      </tp>
      <tp>
        <v>8885</v>
        <stp/>
        <stp>StudyData</stp>
        <stp>(Vol(TYA?1)when  (LocalYear(TYA?1)=2015 AND LocalMonth(TYA?1)=2 AND LocalDay(TYA?1)=13 AND LocalHour(TYA?1)=9 AND LocalMinute(TYA?1)=10))</stp>
        <stp>Bar</stp>
        <stp/>
        <stp>Close</stp>
        <stp>5</stp>
        <stp>0</stp>
        <stp/>
        <stp/>
        <stp/>
        <stp>FALSE</stp>
        <stp>T</stp>
        <tr r="AA23" s="8"/>
      </tp>
      <tp>
        <v>1385</v>
        <stp/>
        <stp>StudyData</stp>
        <stp>(Vol(TYA?1)when  (LocalYear(TYA?1)=2015 AND LocalMonth(TYA?1)=2 AND LocalDay(TYA?1)=16 AND LocalHour(TYA?1)=9 AND LocalMinute(TYA?1)=40))</stp>
        <stp>Bar</stp>
        <stp/>
        <stp>Close</stp>
        <stp>5</stp>
        <stp>0</stp>
        <stp/>
        <stp/>
        <stp/>
        <stp>FALSE</stp>
        <stp>T</stp>
        <tr r="Z29" s="8"/>
      </tp>
      <tp>
        <v>9072</v>
        <stp/>
        <stp>StudyData</stp>
        <stp>(Vol(TYA?1)when  (LocalYear(TYA?1)=2015 AND LocalMonth(TYA?1)=2 AND LocalDay(TYA?1)=17 AND LocalHour(TYA?1)=9 AND LocalMinute(TYA?1)=50))</stp>
        <stp>Bar</stp>
        <stp/>
        <stp>Close</stp>
        <stp>5</stp>
        <stp>0</stp>
        <stp/>
        <stp/>
        <stp/>
        <stp>FALSE</stp>
        <stp>T</stp>
        <tr r="Y31" s="8"/>
      </tp>
      <tp>
        <v>4472</v>
        <stp/>
        <stp>StudyData</stp>
        <stp>(Vol(TYA?2)when  (LocalYear(TYA?2)=2015 AND LocalMonth(TYA?2)=2 AND LocalDay(TYA?2)=26 AND LocalHour(TYA?2)=9 AND LocalMinute(TYA?2)=45))</stp>
        <stp>Bar</stp>
        <stp/>
        <stp>Close</stp>
        <stp>5</stp>
        <stp>0</stp>
        <stp/>
        <stp/>
        <stp/>
        <stp>FALSE</stp>
        <stp>T</stp>
        <tr r="L30" s="8"/>
        <tr r="K30" s="8"/>
      </tp>
      <tp>
        <v>5739</v>
        <stp/>
        <stp>StudyData</stp>
        <stp>(Vol(TYA?1)when  (LocalYear(TYA?1)=2015 AND LocalMonth(TYA?1)=2 AND LocalDay(TYA?1)=12 AND LocalHour(TYA?1)=9 AND LocalMinute(TYA?1)=35))</stp>
        <stp>Bar</stp>
        <stp/>
        <stp>Close</stp>
        <stp>5</stp>
        <stp>0</stp>
        <stp/>
        <stp/>
        <stp/>
        <stp>FALSE</stp>
        <stp>T</stp>
        <tr r="AB28" s="8"/>
      </tp>
      <tp>
        <v>9222</v>
        <stp/>
        <stp>StudyData</stp>
        <stp>(Vol(TYA?1)when  (LocalYear(TYA?1)=2015 AND LocalMonth(TYA?1)=2 AND LocalDay(TYA?1)=13 AND LocalHour(TYA?1)=9 AND LocalMinute(TYA?1)=25))</stp>
        <stp>Bar</stp>
        <stp/>
        <stp>Close</stp>
        <stp>5</stp>
        <stp>0</stp>
        <stp/>
        <stp/>
        <stp/>
        <stp>FALSE</stp>
        <stp>T</stp>
        <tr r="AA26" s="8"/>
      </tp>
      <tp>
        <v>5215</v>
        <stp/>
        <stp>StudyData</stp>
        <stp>(Vol(TYA?2)when  (LocalYear(TYA?2)=2015 AND LocalMonth(TYA?2)=2 AND LocalDay(TYA?2)=26 AND LocalHour(TYA?2)=9 AND LocalMinute(TYA?2)=40))</stp>
        <stp>Bar</stp>
        <stp/>
        <stp>Close</stp>
        <stp>5</stp>
        <stp>0</stp>
        <stp/>
        <stp/>
        <stp/>
        <stp>FALSE</stp>
        <stp>T</stp>
        <tr r="L29" s="8"/>
        <tr r="K29" s="8"/>
      </tp>
      <tp>
        <v>5259</v>
        <stp/>
        <stp>StudyData</stp>
        <stp>(Vol(TYA?1)when  (LocalYear(TYA?1)=2015 AND LocalMonth(TYA?1)=2 AND LocalDay(TYA?1)=12 AND LocalHour(TYA?1)=9 AND LocalMinute(TYA?1)=30))</stp>
        <stp>Bar</stp>
        <stp/>
        <stp>Close</stp>
        <stp>5</stp>
        <stp>0</stp>
        <stp/>
        <stp/>
        <stp/>
        <stp>FALSE</stp>
        <stp>T</stp>
        <tr r="AB27" s="8"/>
      </tp>
      <tp>
        <v>7592</v>
        <stp/>
        <stp>StudyData</stp>
        <stp>(Vol(TYA?1)when  (LocalYear(TYA?1)=2015 AND LocalMonth(TYA?1)=2 AND LocalDay(TYA?1)=13 AND LocalHour(TYA?1)=9 AND LocalMinute(TYA?1)=20))</stp>
        <stp>Bar</stp>
        <stp/>
        <stp>Close</stp>
        <stp>5</stp>
        <stp>0</stp>
        <stp/>
        <stp/>
        <stp/>
        <stp>FALSE</stp>
        <stp>T</stp>
        <tr r="AA25" s="8"/>
      </tp>
      <tp>
        <v>13427</v>
        <stp/>
        <stp>StudyData</stp>
        <stp>(Vol(TYA?2)when  (LocalYear(TYA?2)=2015 AND LocalMonth(TYA?2)=2 AND LocalDay(TYA?2)=26 AND LocalHour(TYA?2)=9 AND LocalMinute(TYA?2)=55))</stp>
        <stp>Bar</stp>
        <stp/>
        <stp>Close</stp>
        <stp>5</stp>
        <stp>0</stp>
        <stp/>
        <stp/>
        <stp/>
        <stp>FALSE</stp>
        <stp>T</stp>
        <tr r="L32" s="8"/>
        <tr r="K32" s="8"/>
      </tp>
      <tp>
        <v>4341</v>
        <stp/>
        <stp>StudyData</stp>
        <stp>(Vol(TYA?1)when  (LocalYear(TYA?1)=2015 AND LocalMonth(TYA?1)=2 AND LocalDay(TYA?1)=12 AND LocalHour(TYA?1)=9 AND LocalMinute(TYA?1)=25))</stp>
        <stp>Bar</stp>
        <stp/>
        <stp>Close</stp>
        <stp>5</stp>
        <stp>0</stp>
        <stp/>
        <stp/>
        <stp/>
        <stp>FALSE</stp>
        <stp>T</stp>
        <tr r="AB26" s="8"/>
      </tp>
      <tp>
        <v>8118</v>
        <stp/>
        <stp>StudyData</stp>
        <stp>(Vol(TYA?1)when  (LocalYear(TYA?1)=2015 AND LocalMonth(TYA?1)=2 AND LocalDay(TYA?1)=13 AND LocalHour(TYA?1)=9 AND LocalMinute(TYA?1)=35))</stp>
        <stp>Bar</stp>
        <stp/>
        <stp>Close</stp>
        <stp>5</stp>
        <stp>0</stp>
        <stp/>
        <stp/>
        <stp/>
        <stp>FALSE</stp>
        <stp>T</stp>
        <tr r="AA28" s="8"/>
      </tp>
      <tp>
        <v>4721</v>
        <stp/>
        <stp>StudyData</stp>
        <stp>(Vol(TYA?2)when  (LocalYear(TYA?2)=2015 AND LocalMonth(TYA?2)=2 AND LocalDay(TYA?2)=26 AND LocalHour(TYA?2)=9 AND LocalMinute(TYA?2)=50))</stp>
        <stp>Bar</stp>
        <stp/>
        <stp>Close</stp>
        <stp>5</stp>
        <stp>0</stp>
        <stp/>
        <stp/>
        <stp/>
        <stp>FALSE</stp>
        <stp>T</stp>
        <tr r="L31" s="8"/>
        <tr r="K31" s="8"/>
      </tp>
      <tp>
        <v>6660</v>
        <stp/>
        <stp>StudyData</stp>
        <stp>(Vol(TYA?1)when  (LocalYear(TYA?1)=2015 AND LocalMonth(TYA?1)=2 AND LocalDay(TYA?1)=12 AND LocalHour(TYA?1)=9 AND LocalMinute(TYA?1)=20))</stp>
        <stp>Bar</stp>
        <stp/>
        <stp>Close</stp>
        <stp>5</stp>
        <stp>0</stp>
        <stp/>
        <stp/>
        <stp/>
        <stp>FALSE</stp>
        <stp>T</stp>
        <tr r="AB25" s="8"/>
      </tp>
      <tp>
        <v>8923</v>
        <stp/>
        <stp>StudyData</stp>
        <stp>(Vol(TYA?1)when  (LocalYear(TYA?1)=2015 AND LocalMonth(TYA?1)=2 AND LocalDay(TYA?1)=13 AND LocalHour(TYA?1)=9 AND LocalMinute(TYA?1)=30))</stp>
        <stp>Bar</stp>
        <stp/>
        <stp>Close</stp>
        <stp>5</stp>
        <stp>0</stp>
        <stp/>
        <stp/>
        <stp/>
        <stp>FALSE</stp>
        <stp>T</stp>
        <tr r="AA27" s="8"/>
      </tp>
      <tp>
        <v>10496</v>
        <stp/>
        <stp>StudyData</stp>
        <stp>(Vol(TYA?2)when  (LocalYear(TYA?2)=2015 AND LocalMonth(TYA?2)=2 AND LocalDay(TYA?2)=26 AND LocalHour(TYA?2)=9 AND LocalMinute(TYA?2)=25))</stp>
        <stp>Bar</stp>
        <stp/>
        <stp>Close</stp>
        <stp>5</stp>
        <stp>0</stp>
        <stp/>
        <stp/>
        <stp/>
        <stp>FALSE</stp>
        <stp>T</stp>
        <tr r="L26" s="8"/>
        <tr r="K26" s="8"/>
      </tp>
      <tp>
        <v>10784</v>
        <stp/>
        <stp>StudyData</stp>
        <stp>(Vol(TYA?1)when  (LocalYear(TYA?1)=2015 AND LocalMonth(TYA?1)=2 AND LocalDay(TYA?1)=12 AND LocalHour(TYA?1)=9 AND LocalMinute(TYA?1)=55))</stp>
        <stp>Bar</stp>
        <stp/>
        <stp>Close</stp>
        <stp>5</stp>
        <stp>0</stp>
        <stp/>
        <stp/>
        <stp/>
        <stp>FALSE</stp>
        <stp>T</stp>
        <tr r="AB32" s="8"/>
      </tp>
      <tp>
        <v>13397</v>
        <stp/>
        <stp>StudyData</stp>
        <stp>(Vol(TYA?1)when  (LocalYear(TYA?1)=2015 AND LocalMonth(TYA?1)=2 AND LocalDay(TYA?1)=13 AND LocalHour(TYA?1)=9 AND LocalMinute(TYA?1)=45))</stp>
        <stp>Bar</stp>
        <stp/>
        <stp>Close</stp>
        <stp>5</stp>
        <stp>0</stp>
        <stp/>
        <stp/>
        <stp/>
        <stp>FALSE</stp>
        <stp>T</stp>
        <tr r="AA30" s="8"/>
      </tp>
      <tp>
        <v>1046</v>
        <stp/>
        <stp>StudyData</stp>
        <stp>(Vol(TYA?1)when  (LocalYear(TYA?1)=2015 AND LocalMonth(TYA?1)=2 AND LocalDay(TYA?1)=16 AND LocalHour(TYA?1)=9 AND LocalMinute(TYA?1)=15))</stp>
        <stp>Bar</stp>
        <stp/>
        <stp>Close</stp>
        <stp>5</stp>
        <stp>0</stp>
        <stp/>
        <stp/>
        <stp/>
        <stp>FALSE</stp>
        <stp>T</stp>
        <tr r="Z24" s="8"/>
      </tp>
      <tp>
        <v>15075</v>
        <stp/>
        <stp>StudyData</stp>
        <stp>(Vol(TYA?1)when  (LocalYear(TYA?1)=2015 AND LocalMonth(TYA?1)=2 AND LocalDay(TYA?1)=17 AND LocalHour(TYA?1)=9 AND LocalMinute(TYA?1)=05))</stp>
        <stp>Bar</stp>
        <stp/>
        <stp>Close</stp>
        <stp>5</stp>
        <stp>0</stp>
        <stp/>
        <stp/>
        <stp/>
        <stp>FALSE</stp>
        <stp>T</stp>
        <tr r="Y22" s="8"/>
      </tp>
      <tp>
        <v>3938</v>
        <stp/>
        <stp>StudyData</stp>
        <stp>(Vol(TYA?2)when  (LocalYear(TYA?2)=2015 AND LocalMonth(TYA?2)=2 AND LocalDay(TYA?2)=26 AND LocalHour(TYA?2)=9 AND LocalMinute(TYA?2)=20))</stp>
        <stp>Bar</stp>
        <stp/>
        <stp>Close</stp>
        <stp>5</stp>
        <stp>0</stp>
        <stp/>
        <stp/>
        <stp/>
        <stp>FALSE</stp>
        <stp>T</stp>
        <tr r="L25" s="8"/>
        <tr r="K25" s="8"/>
      </tp>
      <tp>
        <v>7118</v>
        <stp/>
        <stp>StudyData</stp>
        <stp>(Vol(TYA?1)when  (LocalYear(TYA?1)=2015 AND LocalMonth(TYA?1)=2 AND LocalDay(TYA?1)=12 AND LocalHour(TYA?1)=9 AND LocalMinute(TYA?1)=50))</stp>
        <stp>Bar</stp>
        <stp/>
        <stp>Close</stp>
        <stp>5</stp>
        <stp>0</stp>
        <stp/>
        <stp/>
        <stp/>
        <stp>FALSE</stp>
        <stp>T</stp>
        <tr r="AB31" s="8"/>
      </tp>
      <tp>
        <v>24719</v>
        <stp/>
        <stp>StudyData</stp>
        <stp>(Vol(TYA?1)when  (LocalYear(TYA?1)=2015 AND LocalMonth(TYA?1)=2 AND LocalDay(TYA?1)=13 AND LocalHour(TYA?1)=9 AND LocalMinute(TYA?1)=40))</stp>
        <stp>Bar</stp>
        <stp/>
        <stp>Close</stp>
        <stp>5</stp>
        <stp>0</stp>
        <stp/>
        <stp/>
        <stp/>
        <stp>FALSE</stp>
        <stp>T</stp>
        <tr r="AA29" s="8"/>
      </tp>
      <tp>
        <v>67</v>
        <stp/>
        <stp>StudyData</stp>
        <stp>(Vol(TYA?1)when  (LocalYear(TYA?1)=2015 AND LocalMonth(TYA?1)=2 AND LocalDay(TYA?1)=16 AND LocalHour(TYA?1)=9 AND LocalMinute(TYA?1)=10))</stp>
        <stp>Bar</stp>
        <stp/>
        <stp>Close</stp>
        <stp>5</stp>
        <stp>0</stp>
        <stp/>
        <stp/>
        <stp/>
        <stp>FALSE</stp>
        <stp>T</stp>
        <tr r="Z23" s="8"/>
      </tp>
      <tp>
        <v>10905</v>
        <stp/>
        <stp>StudyData</stp>
        <stp>(Vol(TYA?1)when  (LocalYear(TYA?1)=2015 AND LocalMonth(TYA?1)=2 AND LocalDay(TYA?1)=17 AND LocalHour(TYA?1)=9 AND LocalMinute(TYA?1)=00))</stp>
        <stp>Bar</stp>
        <stp/>
        <stp>Close</stp>
        <stp>5</stp>
        <stp>0</stp>
        <stp/>
        <stp/>
        <stp/>
        <stp>FALSE</stp>
        <stp>T</stp>
        <tr r="Y21" s="8"/>
      </tp>
      <tp>
        <v>6089</v>
        <stp/>
        <stp>StudyData</stp>
        <stp>(Vol(TYA?2)when  (LocalYear(TYA?2)=2015 AND LocalMonth(TYA?2)=2 AND LocalDay(TYA?2)=26 AND LocalHour(TYA?2)=9 AND LocalMinute(TYA?2)=35))</stp>
        <stp>Bar</stp>
        <stp/>
        <stp>Close</stp>
        <stp>5</stp>
        <stp>0</stp>
        <stp/>
        <stp/>
        <stp/>
        <stp>FALSE</stp>
        <stp>T</stp>
        <tr r="L28" s="8"/>
        <tr r="K28" s="8"/>
      </tp>
      <tp>
        <v>2256</v>
        <stp/>
        <stp>StudyData</stp>
        <stp>(Vol(TYA?1)when  (LocalYear(TYA?1)=2015 AND LocalMonth(TYA?1)=2 AND LocalDay(TYA?1)=12 AND LocalHour(TYA?1)=9 AND LocalMinute(TYA?1)=45))</stp>
        <stp>Bar</stp>
        <stp/>
        <stp>Close</stp>
        <stp>5</stp>
        <stp>0</stp>
        <stp/>
        <stp/>
        <stp/>
        <stp>FALSE</stp>
        <stp>T</stp>
        <tr r="AB30" s="8"/>
      </tp>
      <tp>
        <v>8459</v>
        <stp/>
        <stp>StudyData</stp>
        <stp>(Vol(TYA?1)when  (LocalYear(TYA?1)=2015 AND LocalMonth(TYA?1)=2 AND LocalDay(TYA?1)=13 AND LocalHour(TYA?1)=9 AND LocalMinute(TYA?1)=55))</stp>
        <stp>Bar</stp>
        <stp/>
        <stp>Close</stp>
        <stp>5</stp>
        <stp>0</stp>
        <stp/>
        <stp/>
        <stp/>
        <stp>FALSE</stp>
        <stp>T</stp>
        <tr r="AA32" s="8"/>
      </tp>
      <tp>
        <v>721</v>
        <stp/>
        <stp>StudyData</stp>
        <stp>(Vol(TYA?1)when  (LocalYear(TYA?1)=2015 AND LocalMonth(TYA?1)=2 AND LocalDay(TYA?1)=16 AND LocalHour(TYA?1)=9 AND LocalMinute(TYA?1)=05))</stp>
        <stp>Bar</stp>
        <stp/>
        <stp>Close</stp>
        <stp>5</stp>
        <stp>0</stp>
        <stp/>
        <stp/>
        <stp/>
        <stp>FALSE</stp>
        <stp>T</stp>
        <tr r="Z22" s="8"/>
      </tp>
      <tp>
        <v>17545</v>
        <stp/>
        <stp>StudyData</stp>
        <stp>(Vol(TYA?1)when  (LocalYear(TYA?1)=2015 AND LocalMonth(TYA?1)=2 AND LocalDay(TYA?1)=17 AND LocalHour(TYA?1)=9 AND LocalMinute(TYA?1)=15))</stp>
        <stp>Bar</stp>
        <stp/>
        <stp>Close</stp>
        <stp>5</stp>
        <stp>0</stp>
        <stp/>
        <stp/>
        <stp/>
        <stp>FALSE</stp>
        <stp>T</stp>
        <tr r="Y24" s="8"/>
      </tp>
      <tp>
        <v>5085</v>
        <stp/>
        <stp>StudyData</stp>
        <stp>(Vol(TYA?2)when  (LocalYear(TYA?2)=2015 AND LocalMonth(TYA?2)=2 AND LocalDay(TYA?2)=26 AND LocalHour(TYA?2)=9 AND LocalMinute(TYA?2)=30))</stp>
        <stp>Bar</stp>
        <stp/>
        <stp>Close</stp>
        <stp>5</stp>
        <stp>0</stp>
        <stp/>
        <stp/>
        <stp/>
        <stp>FALSE</stp>
        <stp>T</stp>
        <tr r="L27" s="8"/>
        <tr r="K27" s="8"/>
      </tp>
      <tp>
        <v>4762</v>
        <stp/>
        <stp>StudyData</stp>
        <stp>(Vol(TYA?1)when  (LocalYear(TYA?1)=2015 AND LocalMonth(TYA?1)=2 AND LocalDay(TYA?1)=12 AND LocalHour(TYA?1)=9 AND LocalMinute(TYA?1)=40))</stp>
        <stp>Bar</stp>
        <stp/>
        <stp>Close</stp>
        <stp>5</stp>
        <stp>0</stp>
        <stp/>
        <stp/>
        <stp/>
        <stp>FALSE</stp>
        <stp>T</stp>
        <tr r="AB29" s="8"/>
      </tp>
      <tp>
        <v>8917</v>
        <stp/>
        <stp>StudyData</stp>
        <stp>(Vol(TYA?1)when  (LocalYear(TYA?1)=2015 AND LocalMonth(TYA?1)=2 AND LocalDay(TYA?1)=13 AND LocalHour(TYA?1)=9 AND LocalMinute(TYA?1)=50))</stp>
        <stp>Bar</stp>
        <stp/>
        <stp>Close</stp>
        <stp>5</stp>
        <stp>0</stp>
        <stp/>
        <stp/>
        <stp/>
        <stp>FALSE</stp>
        <stp>T</stp>
        <tr r="AA31" s="8"/>
      </tp>
      <tp>
        <v>1040</v>
        <stp/>
        <stp>StudyData</stp>
        <stp>(Vol(TYA?1)when  (LocalYear(TYA?1)=2015 AND LocalMonth(TYA?1)=2 AND LocalDay(TYA?1)=16 AND LocalHour(TYA?1)=9 AND LocalMinute(TYA?1)=00))</stp>
        <stp>Bar</stp>
        <stp/>
        <stp>Close</stp>
        <stp>5</stp>
        <stp>0</stp>
        <stp/>
        <stp/>
        <stp/>
        <stp>FALSE</stp>
        <stp>T</stp>
        <tr r="Z21" s="8"/>
      </tp>
      <tp>
        <v>9430</v>
        <stp/>
        <stp>StudyData</stp>
        <stp>(Vol(TYA?1)when  (LocalYear(TYA?1)=2015 AND LocalMonth(TYA?1)=2 AND LocalDay(TYA?1)=17 AND LocalHour(TYA?1)=9 AND LocalMinute(TYA?1)=10))</stp>
        <stp>Bar</stp>
        <stp/>
        <stp>Close</stp>
        <stp>5</stp>
        <stp>0</stp>
        <stp/>
        <stp/>
        <stp/>
        <stp>FALSE</stp>
        <stp>T</stp>
        <tr r="Y23" s="8"/>
      </tp>
      <tp>
        <v>7815</v>
        <stp/>
        <stp>StudyData</stp>
        <stp>(Vol(TYA?2)when  (LocalYear(TYA?2)=2015 AND LocalMonth(TYA?2)=2 AND LocalDay(TYA?2)=26 AND LocalHour(TYA?2)=9 AND LocalMinute(TYA?2)=05))</stp>
        <stp>Bar</stp>
        <stp/>
        <stp>Close</stp>
        <stp>5</stp>
        <stp>0</stp>
        <stp/>
        <stp/>
        <stp/>
        <stp>FALSE</stp>
        <stp>T</stp>
        <tr r="L22" s="8"/>
        <tr r="K22" s="8"/>
      </tp>
      <tp>
        <v>747</v>
        <stp/>
        <stp>StudyData</stp>
        <stp>(Vol(TYA?1)when  (LocalYear(TYA?1)=2015 AND LocalMonth(TYA?1)=2 AND LocalDay(TYA?1)=16 AND LocalHour(TYA?1)=9 AND LocalMinute(TYA?1)=35))</stp>
        <stp>Bar</stp>
        <stp/>
        <stp>Close</stp>
        <stp>5</stp>
        <stp>0</stp>
        <stp/>
        <stp/>
        <stp/>
        <stp>FALSE</stp>
        <stp>T</stp>
        <tr r="Z28" s="8"/>
      </tp>
      <tp>
        <v>45791</v>
        <stp/>
        <stp>StudyData</stp>
        <stp>(Vol(TYA?1)when  (LocalYear(TYA?1)=2015 AND LocalMonth(TYA?1)=2 AND LocalDay(TYA?1)=17 AND LocalHour(TYA?1)=9 AND LocalMinute(TYA?1)=25))</stp>
        <stp>Bar</stp>
        <stp/>
        <stp>Close</stp>
        <stp>5</stp>
        <stp>0</stp>
        <stp/>
        <stp/>
        <stp/>
        <stp>FALSE</stp>
        <stp>T</stp>
        <tr r="Y26" s="8"/>
      </tp>
      <tp>
        <v>6316</v>
        <stp/>
        <stp>StudyData</stp>
        <stp>(Vol(TYA?2)when  (LocalYear(TYA?2)=2015 AND LocalMonth(TYA?2)=2 AND LocalDay(TYA?2)=26 AND LocalHour(TYA?2)=9 AND LocalMinute(TYA?2)=00))</stp>
        <stp>Bar</stp>
        <stp/>
        <stp>Close</stp>
        <stp>5</stp>
        <stp>0</stp>
        <stp/>
        <stp/>
        <stp/>
        <stp>FALSE</stp>
        <stp>T</stp>
        <tr r="L21" s="8"/>
        <tr r="K21" s="8"/>
      </tp>
      <tp>
        <v>489</v>
        <stp/>
        <stp>StudyData</stp>
        <stp>(Vol(TYA?1)when  (LocalYear(TYA?1)=2015 AND LocalMonth(TYA?1)=2 AND LocalDay(TYA?1)=16 AND LocalHour(TYA?1)=9 AND LocalMinute(TYA?1)=30))</stp>
        <stp>Bar</stp>
        <stp/>
        <stp>Close</stp>
        <stp>5</stp>
        <stp>0</stp>
        <stp/>
        <stp/>
        <stp/>
        <stp>FALSE</stp>
        <stp>T</stp>
        <tr r="Z27" s="8"/>
      </tp>
      <tp>
        <v>12387</v>
        <stp/>
        <stp>StudyData</stp>
        <stp>(Vol(TYA?1)when  (LocalYear(TYA?1)=2015 AND LocalMonth(TYA?1)=2 AND LocalDay(TYA?1)=17 AND LocalHour(TYA?1)=9 AND LocalMinute(TYA?1)=20))</stp>
        <stp>Bar</stp>
        <stp/>
        <stp>Close</stp>
        <stp>5</stp>
        <stp>0</stp>
        <stp/>
        <stp/>
        <stp/>
        <stp>FALSE</stp>
        <stp>T</stp>
        <tr r="Y25" s="8"/>
      </tp>
      <tp>
        <v>16</v>
        <stp/>
        <stp>StudyData</stp>
        <stp>(Vol(GCE?2)when  (LocalYear(GCE?2)=2015 AND LocalMonth(GCE?2)=2 AND LocalDay(GCE?2)=19 AND LocalHour(GCE?2)=7 AND LocalMinute(GCE?2)=20))</stp>
        <stp>Bar</stp>
        <stp/>
        <stp>Close</stp>
        <stp>5</stp>
        <stp>0</stp>
        <stp/>
        <stp/>
        <stp/>
        <stp>FALSE</stp>
        <stp>T</stp>
        <tr r="D17" s="6"/>
      </tp>
      <tp>
        <v>2949</v>
        <stp/>
        <stp>StudyData</stp>
        <stp>(Vol(TYA?2)when  (LocalYear(TYA?2)=2015 AND LocalMonth(TYA?2)=2 AND LocalDay(TYA?2)=26 AND LocalHour(TYA?2)=9 AND LocalMinute(TYA?2)=15))</stp>
        <stp>Bar</stp>
        <stp/>
        <stp>Close</stp>
        <stp>5</stp>
        <stp>0</stp>
        <stp/>
        <stp/>
        <stp/>
        <stp>FALSE</stp>
        <stp>T</stp>
        <tr r="L24" s="8"/>
        <tr r="K24" s="8"/>
      </tp>
      <tp>
        <v>559</v>
        <stp/>
        <stp>StudyData</stp>
        <stp>(Vol(TYA?1)when  (LocalYear(TYA?1)=2015 AND LocalMonth(TYA?1)=2 AND LocalDay(TYA?1)=16 AND LocalHour(TYA?1)=9 AND LocalMinute(TYA?1)=25))</stp>
        <stp>Bar</stp>
        <stp/>
        <stp>Close</stp>
        <stp>5</stp>
        <stp>0</stp>
        <stp/>
        <stp/>
        <stp/>
        <stp>FALSE</stp>
        <stp>T</stp>
        <tr r="Z26" s="8"/>
      </tp>
      <tp>
        <v>24439</v>
        <stp/>
        <stp>StudyData</stp>
        <stp>(Vol(TYA?1)when  (LocalYear(TYA?1)=2015 AND LocalMonth(TYA?1)=2 AND LocalDay(TYA?1)=17 AND LocalHour(TYA?1)=9 AND LocalMinute(TYA?1)=35))</stp>
        <stp>Bar</stp>
        <stp/>
        <stp>Close</stp>
        <stp>5</stp>
        <stp>0</stp>
        <stp/>
        <stp/>
        <stp/>
        <stp>FALSE</stp>
        <stp>T</stp>
        <tr r="Y28" s="8"/>
      </tp>
      <tp>
        <v>3347</v>
        <stp/>
        <stp>StudyData</stp>
        <stp>(Vol(TYA?2)when  (LocalYear(TYA?2)=2015 AND LocalMonth(TYA?2)=2 AND LocalDay(TYA?2)=26 AND LocalHour(TYA?2)=9 AND LocalMinute(TYA?2)=10))</stp>
        <stp>Bar</stp>
        <stp/>
        <stp>Close</stp>
        <stp>5</stp>
        <stp>0</stp>
        <stp/>
        <stp/>
        <stp/>
        <stp>FALSE</stp>
        <stp>T</stp>
        <tr r="L23" s="8"/>
        <tr r="K23" s="8"/>
      </tp>
      <tp>
        <v>355</v>
        <stp/>
        <stp>StudyData</stp>
        <stp>(Vol(TYA?1)when  (LocalYear(TYA?1)=2015 AND LocalMonth(TYA?1)=2 AND LocalDay(TYA?1)=16 AND LocalHour(TYA?1)=9 AND LocalMinute(TYA?1)=20))</stp>
        <stp>Bar</stp>
        <stp/>
        <stp>Close</stp>
        <stp>5</stp>
        <stp>0</stp>
        <stp/>
        <stp/>
        <stp/>
        <stp>FALSE</stp>
        <stp>T</stp>
        <tr r="Z25" s="8"/>
      </tp>
      <tp>
        <v>21444</v>
        <stp/>
        <stp>StudyData</stp>
        <stp>(Vol(TYA?1)when  (LocalYear(TYA?1)=2015 AND LocalMonth(TYA?1)=2 AND LocalDay(TYA?1)=17 AND LocalHour(TYA?1)=9 AND LocalMinute(TYA?1)=30))</stp>
        <stp>Bar</stp>
        <stp/>
        <stp>Close</stp>
        <stp>5</stp>
        <stp>0</stp>
        <stp/>
        <stp/>
        <stp/>
        <stp>FALSE</stp>
        <stp>T</stp>
        <tr r="Y27" s="8"/>
      </tp>
      <tp>
        <v>22</v>
        <stp/>
        <stp>StudyData</stp>
        <stp>(Vol(GCE?2)when  (LocalYear(GCE?2)=2015 AND LocalMonth(GCE?2)=2 AND LocalDay(GCE?2)=18 AND LocalHour(GCE?2)=7 AND LocalMinute(GCE?2)=20))</stp>
        <stp>Bar</stp>
        <stp/>
        <stp>Close</stp>
        <stp>5</stp>
        <stp>0</stp>
        <stp/>
        <stp/>
        <stp/>
        <stp>FALSE</stp>
        <stp>T</stp>
        <tr r="D18" s="6"/>
      </tp>
      <tp>
        <v>12412</v>
        <stp/>
        <stp>StudyData</stp>
        <stp>(Vol(TYA?1)when  (LocalYear(TYA?1)=2015 AND LocalMonth(TYA?1)=2 AND LocalDay(TYA?1)=18 AND LocalHour(TYA?1)=9 AND LocalMinute(TYA?1)=35))</stp>
        <stp>Bar</stp>
        <stp/>
        <stp>Close</stp>
        <stp>5</stp>
        <stp>0</stp>
        <stp/>
        <stp/>
        <stp/>
        <stp>FALSE</stp>
        <stp>T</stp>
        <tr r="X28" s="8"/>
      </tp>
      <tp>
        <v>6430</v>
        <stp/>
        <stp>StudyData</stp>
        <stp>(Vol(TYA?1)when  (LocalYear(TYA?1)=2015 AND LocalMonth(TYA?1)=2 AND LocalDay(TYA?1)=19 AND LocalHour(TYA?1)=9 AND LocalMinute(TYA?1)=25))</stp>
        <stp>Bar</stp>
        <stp/>
        <stp>Close</stp>
        <stp>5</stp>
        <stp>0</stp>
        <stp/>
        <stp/>
        <stp/>
        <stp>FALSE</stp>
        <stp>T</stp>
        <tr r="W26" s="8"/>
      </tp>
      <tp>
        <v>10706</v>
        <stp/>
        <stp>StudyData</stp>
        <stp>(Vol(TYA?1)when  (LocalYear(TYA?1)=2015 AND LocalMonth(TYA?1)=2 AND LocalDay(TYA?1)=18 AND LocalHour(TYA?1)=9 AND LocalMinute(TYA?1)=30))</stp>
        <stp>Bar</stp>
        <stp/>
        <stp>Close</stp>
        <stp>5</stp>
        <stp>0</stp>
        <stp/>
        <stp/>
        <stp/>
        <stp>FALSE</stp>
        <stp>T</stp>
        <tr r="X27" s="8"/>
      </tp>
      <tp>
        <v>6807</v>
        <stp/>
        <stp>StudyData</stp>
        <stp>(Vol(TYA?1)when  (LocalYear(TYA?1)=2015 AND LocalMonth(TYA?1)=2 AND LocalDay(TYA?1)=19 AND LocalHour(TYA?1)=9 AND LocalMinute(TYA?1)=20))</stp>
        <stp>Bar</stp>
        <stp/>
        <stp>Close</stp>
        <stp>5</stp>
        <stp>0</stp>
        <stp/>
        <stp/>
        <stp/>
        <stp>FALSE</stp>
        <stp>T</stp>
        <tr r="W25" s="8"/>
      </tp>
      <tp>
        <v>11</v>
        <stp/>
        <stp>StudyData</stp>
        <stp>(Vol(GCE?2)when  (LocalYear(GCE?2)=2015 AND LocalMonth(GCE?2)=2 AND LocalDay(GCE?2)=17 AND LocalHour(GCE?2)=7 AND LocalMinute(GCE?2)=20))</stp>
        <stp>Bar</stp>
        <stp/>
        <stp>Close</stp>
        <stp>5</stp>
        <stp>0</stp>
        <stp/>
        <stp/>
        <stp/>
        <stp>FALSE</stp>
        <stp>T</stp>
        <tr r="D19" s="6"/>
      </tp>
      <tp>
        <v>687</v>
        <stp/>
        <stp>StudyData</stp>
        <stp>(Vol(GCE?1)when  (LocalYear(GCE?1)=2015 AND LocalMonth(GCE?1)=2 AND LocalDay(GCE?1)=23 AND LocalHour(GCE?1)=7 AND LocalMinute(GCE?1)=50))</stp>
        <stp>Bar</stp>
        <stp/>
        <stp>Close</stp>
        <stp>5</stp>
        <stp>0</stp>
        <stp/>
        <stp/>
        <stp/>
        <stp>FALSE</stp>
        <stp>T</stp>
        <tr r="U7" s="6"/>
      </tp>
      <tp>
        <v>461</v>
        <stp/>
        <stp>StudyData</stp>
        <stp>(Vol(GCE?1)when  (LocalYear(GCE?1)=2015 AND LocalMonth(GCE?1)=2 AND LocalDay(GCE?1)=24 AND LocalHour(GCE?1)=7 AND LocalMinute(GCE?1)=20))</stp>
        <stp>Bar</stp>
        <stp/>
        <stp>Close</stp>
        <stp>5</stp>
        <stp>0</stp>
        <stp/>
        <stp/>
        <stp/>
        <stp>FALSE</stp>
        <stp>T</stp>
        <tr r="T1" s="6"/>
        <tr r="C14" s="6"/>
      </tp>
      <tp>
        <v>744</v>
        <stp/>
        <stp>StudyData</stp>
        <stp>(Vol(GCE?1)when  (LocalYear(GCE?1)=2015 AND LocalMonth(GCE?1)=2 AND LocalDay(GCE?1)=25 AND LocalHour(GCE?1)=7 AND LocalMinute(GCE?1)=30))</stp>
        <stp>Bar</stp>
        <stp/>
        <stp>Close</stp>
        <stp>5</stp>
        <stp>0</stp>
        <stp/>
        <stp/>
        <stp/>
        <stp>FALSE</stp>
        <stp>T</stp>
        <tr r="S3" s="6"/>
      </tp>
      <tp>
        <v>966</v>
        <stp/>
        <stp>StudyData</stp>
        <stp>(Vol(GCE?1)when  (LocalYear(GCE?1)=2015 AND LocalMonth(GCE?1)=2 AND LocalDay(GCE?1)=23 AND LocalHour(GCE?1)=7 AND LocalMinute(GCE?1)=55))</stp>
        <stp>Bar</stp>
        <stp/>
        <stp>Close</stp>
        <stp>5</stp>
        <stp>0</stp>
        <stp/>
        <stp/>
        <stp/>
        <stp>FALSE</stp>
        <stp>T</stp>
        <tr r="U8" s="6"/>
      </tp>
      <tp>
        <v>348</v>
        <stp/>
        <stp>StudyData</stp>
        <stp>(Vol(GCE?1)when  (LocalYear(GCE?1)=2015 AND LocalMonth(GCE?1)=2 AND LocalDay(GCE?1)=24 AND LocalHour(GCE?1)=7 AND LocalMinute(GCE?1)=25))</stp>
        <stp>Bar</stp>
        <stp/>
        <stp>Close</stp>
        <stp>5</stp>
        <stp>0</stp>
        <stp/>
        <stp/>
        <stp/>
        <stp>FALSE</stp>
        <stp>T</stp>
        <tr r="T2" s="6"/>
      </tp>
      <tp>
        <v>822</v>
        <stp/>
        <stp>StudyData</stp>
        <stp>(Vol(GCE?1)when  (LocalYear(GCE?1)=2015 AND LocalMonth(GCE?1)=2 AND LocalDay(GCE?1)=25 AND LocalHour(GCE?1)=7 AND LocalMinute(GCE?1)=35))</stp>
        <stp>Bar</stp>
        <stp/>
        <stp>Close</stp>
        <stp>5</stp>
        <stp>0</stp>
        <stp/>
        <stp/>
        <stp/>
        <stp>FALSE</stp>
        <stp>T</stp>
        <tr r="S4" s="6"/>
      </tp>
      <tp>
        <v>10296</v>
        <stp/>
        <stp>StudyData</stp>
        <stp>(Vol(TYA?1)when  (LocalYear(TYA?1)=2015 AND LocalMonth(TYA?1)=2 AND LocalDay(TYA?1)=18 AND LocalHour(TYA?1)=9 AND LocalMinute(TYA?1)=25))</stp>
        <stp>Bar</stp>
        <stp/>
        <stp>Close</stp>
        <stp>5</stp>
        <stp>0</stp>
        <stp/>
        <stp/>
        <stp/>
        <stp>FALSE</stp>
        <stp>T</stp>
        <tr r="X26" s="8"/>
      </tp>
      <tp>
        <v>14033</v>
        <stp/>
        <stp>StudyData</stp>
        <stp>(Vol(TYA?1)when  (LocalYear(TYA?1)=2015 AND LocalMonth(TYA?1)=2 AND LocalDay(TYA?1)=19 AND LocalHour(TYA?1)=9 AND LocalMinute(TYA?1)=35))</stp>
        <stp>Bar</stp>
        <stp/>
        <stp>Close</stp>
        <stp>5</stp>
        <stp>0</stp>
        <stp/>
        <stp/>
        <stp/>
        <stp>FALSE</stp>
        <stp>T</stp>
        <tr r="W28" s="8"/>
      </tp>
      <tp>
        <v>9302</v>
        <stp/>
        <stp>StudyData</stp>
        <stp>(Vol(TYA?1)when  (LocalYear(TYA?1)=2015 AND LocalMonth(TYA?1)=2 AND LocalDay(TYA?1)=18 AND LocalHour(TYA?1)=9 AND LocalMinute(TYA?1)=20))</stp>
        <stp>Bar</stp>
        <stp/>
        <stp>Close</stp>
        <stp>5</stp>
        <stp>0</stp>
        <stp/>
        <stp/>
        <stp/>
        <stp>FALSE</stp>
        <stp>T</stp>
        <tr r="X25" s="8"/>
      </tp>
      <tp>
        <v>6228</v>
        <stp/>
        <stp>StudyData</stp>
        <stp>(Vol(TYA?1)when  (LocalYear(TYA?1)=2015 AND LocalMonth(TYA?1)=2 AND LocalDay(TYA?1)=19 AND LocalHour(TYA?1)=9 AND LocalMinute(TYA?1)=30))</stp>
        <stp>Bar</stp>
        <stp/>
        <stp>Close</stp>
        <stp>5</stp>
        <stp>0</stp>
        <stp/>
        <stp/>
        <stp/>
        <stp>FALSE</stp>
        <stp>T</stp>
        <tr r="W27" s="8"/>
      </tp>
      <tp>
        <v>1</v>
        <stp/>
        <stp>StudyData</stp>
        <stp>(Vol(GCE?2)when  (LocalYear(GCE?2)=2015 AND LocalMonth(GCE?2)=2 AND LocalDay(GCE?2)=16 AND LocalHour(GCE?2)=7 AND LocalMinute(GCE?2)=20))</stp>
        <stp>Bar</stp>
        <stp/>
        <stp>Close</stp>
        <stp>5</stp>
        <stp>0</stp>
        <stp/>
        <stp/>
        <stp/>
        <stp>FALSE</stp>
        <stp>T</stp>
        <tr r="D20" s="6"/>
      </tp>
      <tp>
        <v>689</v>
        <stp/>
        <stp>StudyData</stp>
        <stp>(Vol(GCE?1)when  (LocalYear(GCE?1)=2015 AND LocalMonth(GCE?1)=2 AND LocalDay(GCE?1)=23 AND LocalHour(GCE?1)=7 AND LocalMinute(GCE?1)=40))</stp>
        <stp>Bar</stp>
        <stp/>
        <stp>Close</stp>
        <stp>5</stp>
        <stp>0</stp>
        <stp/>
        <stp/>
        <stp/>
        <stp>FALSE</stp>
        <stp>T</stp>
        <tr r="U5" s="6"/>
      </tp>
      <tp>
        <v>577</v>
        <stp/>
        <stp>StudyData</stp>
        <stp>(Vol(GCE?1)when  (LocalYear(GCE?1)=2015 AND LocalMonth(GCE?1)=2 AND LocalDay(GCE?1)=24 AND LocalHour(GCE?1)=7 AND LocalMinute(GCE?1)=30))</stp>
        <stp>Bar</stp>
        <stp/>
        <stp>Close</stp>
        <stp>5</stp>
        <stp>0</stp>
        <stp/>
        <stp/>
        <stp/>
        <stp>FALSE</stp>
        <stp>T</stp>
        <tr r="T3" s="6"/>
      </tp>
      <tp>
        <v>920</v>
        <stp/>
        <stp>StudyData</stp>
        <stp>(Vol(GCE?1)when  (LocalYear(GCE?1)=2015 AND LocalMonth(GCE?1)=2 AND LocalDay(GCE?1)=25 AND LocalHour(GCE?1)=7 AND LocalMinute(GCE?1)=20))</stp>
        <stp>Bar</stp>
        <stp/>
        <stp>Close</stp>
        <stp>5</stp>
        <stp>0</stp>
        <stp/>
        <stp/>
        <stp/>
        <stp>FALSE</stp>
        <stp>T</stp>
        <tr r="S1" s="6"/>
        <tr r="C13" s="6"/>
      </tp>
      <tp>
        <v>450</v>
        <stp/>
        <stp>StudyData</stp>
        <stp>(Vol(GCE?1)when  (LocalYear(GCE?1)=2015 AND LocalMonth(GCE?1)=2 AND LocalDay(GCE?1)=23 AND LocalHour(GCE?1)=7 AND LocalMinute(GCE?1)=45))</stp>
        <stp>Bar</stp>
        <stp/>
        <stp>Close</stp>
        <stp>5</stp>
        <stp>0</stp>
        <stp/>
        <stp/>
        <stp/>
        <stp>FALSE</stp>
        <stp>T</stp>
        <tr r="U6" s="6"/>
      </tp>
      <tp>
        <v>742</v>
        <stp/>
        <stp>StudyData</stp>
        <stp>(Vol(GCE?1)when  (LocalYear(GCE?1)=2015 AND LocalMonth(GCE?1)=2 AND LocalDay(GCE?1)=24 AND LocalHour(GCE?1)=7 AND LocalMinute(GCE?1)=35))</stp>
        <stp>Bar</stp>
        <stp/>
        <stp>Close</stp>
        <stp>5</stp>
        <stp>0</stp>
        <stp/>
        <stp/>
        <stp/>
        <stp>FALSE</stp>
        <stp>T</stp>
        <tr r="T4" s="6"/>
      </tp>
      <tp>
        <v>675</v>
        <stp/>
        <stp>StudyData</stp>
        <stp>(Vol(GCE?1)when  (LocalYear(GCE?1)=2015 AND LocalMonth(GCE?1)=2 AND LocalDay(GCE?1)=25 AND LocalHour(GCE?1)=7 AND LocalMinute(GCE?1)=25))</stp>
        <stp>Bar</stp>
        <stp/>
        <stp>Close</stp>
        <stp>5</stp>
        <stp>0</stp>
        <stp/>
        <stp/>
        <stp/>
        <stp>FALSE</stp>
        <stp>T</stp>
        <tr r="S2" s="6"/>
      </tp>
      <tp>
        <v>8866</v>
        <stp/>
        <stp>StudyData</stp>
        <stp>(Vol(TYA?1)when  (LocalYear(TYA?1)=2015 AND LocalMonth(TYA?1)=2 AND LocalDay(TYA?1)=18 AND LocalHour(TYA?1)=9 AND LocalMinute(TYA?1)=15))</stp>
        <stp>Bar</stp>
        <stp/>
        <stp>Close</stp>
        <stp>5</stp>
        <stp>0</stp>
        <stp/>
        <stp/>
        <stp/>
        <stp>FALSE</stp>
        <stp>T</stp>
        <tr r="X24" s="8"/>
      </tp>
      <tp>
        <v>14085</v>
        <stp/>
        <stp>StudyData</stp>
        <stp>(Vol(TYA?1)when  (LocalYear(TYA?1)=2015 AND LocalMonth(TYA?1)=2 AND LocalDay(TYA?1)=19 AND LocalHour(TYA?1)=9 AND LocalMinute(TYA?1)=05))</stp>
        <stp>Bar</stp>
        <stp/>
        <stp>Close</stp>
        <stp>5</stp>
        <stp>0</stp>
        <stp/>
        <stp/>
        <stp/>
        <stp>FALSE</stp>
        <stp>T</stp>
        <tr r="W22" s="8"/>
      </tp>
      <tp>
        <v>12362</v>
        <stp/>
        <stp>StudyData</stp>
        <stp>(Vol(TYA?1)when  (LocalYear(TYA?1)=2015 AND LocalMonth(TYA?1)=2 AND LocalDay(TYA?1)=18 AND LocalHour(TYA?1)=9 AND LocalMinute(TYA?1)=10))</stp>
        <stp>Bar</stp>
        <stp/>
        <stp>Close</stp>
        <stp>5</stp>
        <stp>0</stp>
        <stp/>
        <stp/>
        <stp/>
        <stp>FALSE</stp>
        <stp>T</stp>
        <tr r="X23" s="8"/>
      </tp>
      <tp>
        <v>20921</v>
        <stp/>
        <stp>StudyData</stp>
        <stp>(Vol(TYA?1)when  (LocalYear(TYA?1)=2015 AND LocalMonth(TYA?1)=2 AND LocalDay(TYA?1)=19 AND LocalHour(TYA?1)=9 AND LocalMinute(TYA?1)=00))</stp>
        <stp>Bar</stp>
        <stp/>
        <stp>Close</stp>
        <stp>5</stp>
        <stp>0</stp>
        <stp/>
        <stp/>
        <stp/>
        <stp>FALSE</stp>
        <stp>T</stp>
        <tr r="W21" s="8"/>
      </tp>
      <tp>
        <v>544</v>
        <stp/>
        <stp>StudyData</stp>
        <stp>(Vol(GCE?1)when  (LocalYear(GCE?1)=2015 AND LocalMonth(GCE?1)=2 AND LocalDay(GCE?1)=20 AND LocalHour(GCE?1)=7 AND LocalMinute(GCE?1)=40))</stp>
        <stp>Bar</stp>
        <stp/>
        <stp>Close</stp>
        <stp>5</stp>
        <stp>0</stp>
        <stp/>
        <stp/>
        <stp/>
        <stp>FALSE</stp>
        <stp>T</stp>
        <tr r="V5" s="6"/>
      </tp>
      <tp>
        <v>1223</v>
        <stp/>
        <stp>StudyData</stp>
        <stp>(Vol(GCE?1)when  (LocalYear(GCE?1)=2015 AND LocalMonth(GCE?1)=2 AND LocalDay(GCE?1)=26 AND LocalHour(GCE?1)=7 AND LocalMinute(GCE?1)=20))</stp>
        <stp>Bar</stp>
        <stp/>
        <stp>Close</stp>
        <stp>5</stp>
        <stp>0</stp>
        <stp/>
        <stp/>
        <stp/>
        <stp>FALSE</stp>
        <stp>T</stp>
        <tr r="L1" s="6"/>
        <tr r="K1" s="6"/>
        <tr r="C12" s="6"/>
      </tp>
      <tp>
        <v>1092</v>
        <stp/>
        <stp>StudyData</stp>
        <stp>(Vol(GCE?1)when  (LocalYear(GCE?1)=2015 AND LocalMonth(GCE?1)=2 AND LocalDay(GCE?1)=20 AND LocalHour(GCE?1)=7 AND LocalMinute(GCE?1)=45))</stp>
        <stp>Bar</stp>
        <stp/>
        <stp>Close</stp>
        <stp>5</stp>
        <stp>0</stp>
        <stp/>
        <stp/>
        <stp/>
        <stp>FALSE</stp>
        <stp>T</stp>
        <tr r="V6" s="6"/>
      </tp>
      <tp>
        <v>561</v>
        <stp/>
        <stp>StudyData</stp>
        <stp>(Vol(GCE?1)when  (LocalYear(GCE?1)=2015 AND LocalMonth(GCE?1)=2 AND LocalDay(GCE?1)=26 AND LocalHour(GCE?1)=7 AND LocalMinute(GCE?1)=25))</stp>
        <stp>Bar</stp>
        <stp/>
        <stp>Close</stp>
        <stp>5</stp>
        <stp>0</stp>
        <stp/>
        <stp/>
        <stp/>
        <stp>FALSE</stp>
        <stp>T</stp>
        <tr r="L2" s="6"/>
        <tr r="K2" s="6"/>
      </tp>
      <tp>
        <v>7043</v>
        <stp/>
        <stp>StudyData</stp>
        <stp>(Vol(TYA?1)when  (LocalYear(TYA?1)=2015 AND LocalMonth(TYA?1)=2 AND LocalDay(TYA?1)=18 AND LocalHour(TYA?1)=9 AND LocalMinute(TYA?1)=05))</stp>
        <stp>Bar</stp>
        <stp/>
        <stp>Close</stp>
        <stp>5</stp>
        <stp>0</stp>
        <stp/>
        <stp/>
        <stp/>
        <stp>FALSE</stp>
        <stp>T</stp>
        <tr r="X22" s="8"/>
      </tp>
      <tp>
        <v>5739</v>
        <stp/>
        <stp>StudyData</stp>
        <stp>(Vol(TYA?1)when  (LocalYear(TYA?1)=2015 AND LocalMonth(TYA?1)=2 AND LocalDay(TYA?1)=19 AND LocalHour(TYA?1)=9 AND LocalMinute(TYA?1)=15))</stp>
        <stp>Bar</stp>
        <stp/>
        <stp>Close</stp>
        <stp>5</stp>
        <stp>0</stp>
        <stp/>
        <stp/>
        <stp/>
        <stp>FALSE</stp>
        <stp>T</stp>
        <tr r="W24" s="8"/>
      </tp>
      <tp>
        <v>13634</v>
        <stp/>
        <stp>StudyData</stp>
        <stp>(Vol(TYA?1)when  (LocalYear(TYA?1)=2015 AND LocalMonth(TYA?1)=2 AND LocalDay(TYA?1)=18 AND LocalHour(TYA?1)=9 AND LocalMinute(TYA?1)=00))</stp>
        <stp>Bar</stp>
        <stp/>
        <stp>Close</stp>
        <stp>5</stp>
        <stp>0</stp>
        <stp/>
        <stp/>
        <stp/>
        <stp>FALSE</stp>
        <stp>T</stp>
        <tr r="X21" s="8"/>
      </tp>
      <tp>
        <v>11809</v>
        <stp/>
        <stp>StudyData</stp>
        <stp>(Vol(TYA?1)when  (LocalYear(TYA?1)=2015 AND LocalMonth(TYA?1)=2 AND LocalDay(TYA?1)=19 AND LocalHour(TYA?1)=9 AND LocalMinute(TYA?1)=10))</stp>
        <stp>Bar</stp>
        <stp/>
        <stp>Close</stp>
        <stp>5</stp>
        <stp>0</stp>
        <stp/>
        <stp/>
        <stp/>
        <stp>FALSE</stp>
        <stp>T</stp>
        <tr r="W23" s="8"/>
      </tp>
      <tp>
        <v>2069</v>
        <stp/>
        <stp>StudyData</stp>
        <stp>(Vol(GCE?1)when  (LocalYear(GCE?1)=2015 AND LocalMonth(GCE?1)=2 AND LocalDay(GCE?1)=20 AND LocalHour(GCE?1)=7 AND LocalMinute(GCE?1)=50))</stp>
        <stp>Bar</stp>
        <stp/>
        <stp>Close</stp>
        <stp>5</stp>
        <stp>0</stp>
        <stp/>
        <stp/>
        <stp/>
        <stp>FALSE</stp>
        <stp>T</stp>
        <tr r="V7" s="6"/>
      </tp>
      <tp>
        <v>3085</v>
        <stp/>
        <stp>StudyData</stp>
        <stp>(Vol(GCE?1)when  (LocalYear(GCE?1)=2015 AND LocalMonth(GCE?1)=2 AND LocalDay(GCE?1)=26 AND LocalHour(GCE?1)=7 AND LocalMinute(GCE?1)=30))</stp>
        <stp>Bar</stp>
        <stp/>
        <stp>Close</stp>
        <stp>5</stp>
        <stp>0</stp>
        <stp/>
        <stp/>
        <stp/>
        <stp>FALSE</stp>
        <stp>T</stp>
        <tr r="L3" s="6"/>
        <tr r="K3" s="6"/>
      </tp>
      <tp>
        <v>1099</v>
        <stp/>
        <stp>StudyData</stp>
        <stp>(Vol(GCE?1)when  (LocalYear(GCE?1)=2015 AND LocalMonth(GCE?1)=2 AND LocalDay(GCE?1)=20 AND LocalHour(GCE?1)=7 AND LocalMinute(GCE?1)=55))</stp>
        <stp>Bar</stp>
        <stp/>
        <stp>Close</stp>
        <stp>5</stp>
        <stp>0</stp>
        <stp/>
        <stp/>
        <stp/>
        <stp>FALSE</stp>
        <stp>T</stp>
        <tr r="V8" s="6"/>
      </tp>
      <tp>
        <v>1161</v>
        <stp/>
        <stp>StudyData</stp>
        <stp>(Vol(GCE?1)when  (LocalYear(GCE?1)=2015 AND LocalMonth(GCE?1)=2 AND LocalDay(GCE?1)=26 AND LocalHour(GCE?1)=7 AND LocalMinute(GCE?1)=35))</stp>
        <stp>Bar</stp>
        <stp/>
        <stp>Close</stp>
        <stp>5</stp>
        <stp>0</stp>
        <stp/>
        <stp/>
        <stp/>
        <stp>FALSE</stp>
        <stp>T</stp>
        <tr r="L4" s="6"/>
        <tr r="K4" s="6"/>
      </tp>
      <tp>
        <v>17</v>
        <stp/>
        <stp>StudyData</stp>
        <stp>(Vol(GCE?2)when  (LocalYear(GCE?2)=2015 AND LocalMonth(GCE?2)=2 AND LocalDay(GCE?2)=13 AND LocalHour(GCE?2)=7 AND LocalMinute(GCE?2)=20))</stp>
        <stp>Bar</stp>
        <stp/>
        <stp>Close</stp>
        <stp>5</stp>
        <stp>0</stp>
        <stp/>
        <stp/>
        <stp/>
        <stp>FALSE</stp>
        <stp>T</stp>
        <tr r="D21" s="6"/>
      </tp>
      <tp>
        <v>867</v>
        <stp/>
        <stp>StudyData</stp>
        <stp>(Vol(GCE?1)when  (LocalYear(GCE?1)=2015 AND LocalMonth(GCE?1)=2 AND LocalDay(GCE?1)=20 AND LocalHour(GCE?1)=7 AND LocalMinute(GCE?1)=20))</stp>
        <stp>Bar</stp>
        <stp/>
        <stp>Close</stp>
        <stp>5</stp>
        <stp>0</stp>
        <stp/>
        <stp/>
        <stp/>
        <stp>FALSE</stp>
        <stp>T</stp>
        <tr r="V1" s="6"/>
        <tr r="C16" s="6"/>
      </tp>
      <tp>
        <v>1368</v>
        <stp/>
        <stp>StudyData</stp>
        <stp>(Vol(GCE?1)when  (LocalYear(GCE?1)=2015 AND LocalMonth(GCE?1)=2 AND LocalDay(GCE?1)=26 AND LocalHour(GCE?1)=7 AND LocalMinute(GCE?1)=40))</stp>
        <stp>Bar</stp>
        <stp/>
        <stp>Close</stp>
        <stp>5</stp>
        <stp>0</stp>
        <stp/>
        <stp/>
        <stp/>
        <stp>FALSE</stp>
        <stp>T</stp>
        <tr r="L5" s="6"/>
        <tr r="K5" s="6"/>
      </tp>
      <tp>
        <v>578</v>
        <stp/>
        <stp>StudyData</stp>
        <stp>(Vol(GCE?1)when  (LocalYear(GCE?1)=2015 AND LocalMonth(GCE?1)=2 AND LocalDay(GCE?1)=20 AND LocalHour(GCE?1)=7 AND LocalMinute(GCE?1)=25))</stp>
        <stp>Bar</stp>
        <stp/>
        <stp>Close</stp>
        <stp>5</stp>
        <stp>0</stp>
        <stp/>
        <stp/>
        <stp/>
        <stp>FALSE</stp>
        <stp>T</stp>
        <tr r="V2" s="6"/>
      </tp>
      <tp>
        <v>893</v>
        <stp/>
        <stp>StudyData</stp>
        <stp>(Vol(GCE?1)when  (LocalYear(GCE?1)=2015 AND LocalMonth(GCE?1)=2 AND LocalDay(GCE?1)=26 AND LocalHour(GCE?1)=7 AND LocalMinute(GCE?1)=45))</stp>
        <stp>Bar</stp>
        <stp/>
        <stp>Close</stp>
        <stp>5</stp>
        <stp>0</stp>
        <stp/>
        <stp/>
        <stp/>
        <stp>FALSE</stp>
        <stp>T</stp>
        <tr r="L6" s="6"/>
        <tr r="K6" s="6"/>
      </tp>
      <tp>
        <v>1323</v>
        <stp/>
        <stp>StudyData</stp>
        <stp>(Vol(GCE?1)when  (LocalYear(GCE?1)=2015 AND LocalMonth(GCE?1)=2 AND LocalDay(GCE?1)=20 AND LocalHour(GCE?1)=7 AND LocalMinute(GCE?1)=30))</stp>
        <stp>Bar</stp>
        <stp/>
        <stp>Close</stp>
        <stp>5</stp>
        <stp>0</stp>
        <stp/>
        <stp/>
        <stp/>
        <stp>FALSE</stp>
        <stp>T</stp>
        <tr r="V3" s="6"/>
      </tp>
      <tp>
        <v>2950</v>
        <stp/>
        <stp>StudyData</stp>
        <stp>(Vol(GCE?1)when  (LocalYear(GCE?1)=2015 AND LocalMonth(GCE?1)=2 AND LocalDay(GCE?1)=26 AND LocalHour(GCE?1)=7 AND LocalMinute(GCE?1)=50))</stp>
        <stp>Bar</stp>
        <stp/>
        <stp>Close</stp>
        <stp>5</stp>
        <stp>0</stp>
        <stp/>
        <stp/>
        <stp/>
        <stp>FALSE</stp>
        <stp>T</stp>
        <tr r="L7" s="6"/>
        <tr r="K7" s="6"/>
      </tp>
      <tp>
        <v>697</v>
        <stp/>
        <stp>StudyData</stp>
        <stp>(Vol(GCE?1)when  (LocalYear(GCE?1)=2015 AND LocalMonth(GCE?1)=2 AND LocalDay(GCE?1)=20 AND LocalHour(GCE?1)=7 AND LocalMinute(GCE?1)=35))</stp>
        <stp>Bar</stp>
        <stp/>
        <stp>Close</stp>
        <stp>5</stp>
        <stp>0</stp>
        <stp/>
        <stp/>
        <stp/>
        <stp>FALSE</stp>
        <stp>T</stp>
        <tr r="V4" s="6"/>
      </tp>
      <tp>
        <v>404</v>
        <stp/>
        <stp>StudyData</stp>
        <stp>(Vol(GCE?1)when  (LocalYear(GCE?1)=2015 AND LocalMonth(GCE?1)=2 AND LocalDay(GCE?1)=26 AND LocalHour(GCE?1)=7 AND LocalMinute(GCE?1)=55))</stp>
        <stp>Bar</stp>
        <stp/>
        <stp>Close</stp>
        <stp>5</stp>
        <stp>0</stp>
        <stp/>
        <stp/>
        <stp/>
        <stp>FALSE</stp>
        <stp>T</stp>
        <tr r="L8" s="6"/>
        <tr r="K8" s="6"/>
      </tp>
      <tp>
        <v>4324</v>
        <stp/>
        <stp>StudyData</stp>
        <stp>(Vol(TYA?1)when  (LocalYear(TYA?1)=2015 AND LocalMonth(TYA?1)=2 AND LocalDay(TYA?1)=18 AND LocalHour(TYA?1)=9 AND LocalMinute(TYA?1)=55))</stp>
        <stp>Bar</stp>
        <stp/>
        <stp>Close</stp>
        <stp>5</stp>
        <stp>0</stp>
        <stp/>
        <stp/>
        <stp/>
        <stp>FALSE</stp>
        <stp>T</stp>
        <tr r="X32" s="8"/>
      </tp>
      <tp>
        <v>14648</v>
        <stp/>
        <stp>StudyData</stp>
        <stp>(Vol(TYA?1)when  (LocalYear(TYA?1)=2015 AND LocalMonth(TYA?1)=2 AND LocalDay(TYA?1)=19 AND LocalHour(TYA?1)=9 AND LocalMinute(TYA?1)=45))</stp>
        <stp>Bar</stp>
        <stp/>
        <stp>Close</stp>
        <stp>5</stp>
        <stp>0</stp>
        <stp/>
        <stp/>
        <stp/>
        <stp>FALSE</stp>
        <stp>T</stp>
        <tr r="W30" s="8"/>
      </tp>
      <tp>
        <v>6423</v>
        <stp/>
        <stp>StudyData</stp>
        <stp>(Vol(TYA?1)when  (LocalYear(TYA?1)=2015 AND LocalMonth(TYA?1)=2 AND LocalDay(TYA?1)=18 AND LocalHour(TYA?1)=9 AND LocalMinute(TYA?1)=50))</stp>
        <stp>Bar</stp>
        <stp/>
        <stp>Close</stp>
        <stp>5</stp>
        <stp>0</stp>
        <stp/>
        <stp/>
        <stp/>
        <stp>FALSE</stp>
        <stp>T</stp>
        <tr r="X31" s="8"/>
      </tp>
      <tp>
        <v>14071</v>
        <stp/>
        <stp>StudyData</stp>
        <stp>(Vol(TYA?1)when  (LocalYear(TYA?1)=2015 AND LocalMonth(TYA?1)=2 AND LocalDay(TYA?1)=19 AND LocalHour(TYA?1)=9 AND LocalMinute(TYA?1)=40))</stp>
        <stp>Bar</stp>
        <stp/>
        <stp>Close</stp>
        <stp>5</stp>
        <stp>0</stp>
        <stp/>
        <stp/>
        <stp/>
        <stp>FALSE</stp>
        <stp>T</stp>
        <tr r="W29" s="8"/>
      </tp>
      <tp>
        <v>1315</v>
        <stp/>
        <stp>StudyData</stp>
        <stp>(Vol(GCE?1)when  (LocalYear(GCE?1)=2015 AND LocalMonth(GCE?1)=2 AND LocalDay(GCE?1)=23 AND LocalHour(GCE?1)=7 AND LocalMinute(GCE?1)=30))</stp>
        <stp>Bar</stp>
        <stp/>
        <stp>Close</stp>
        <stp>5</stp>
        <stp>0</stp>
        <stp/>
        <stp/>
        <stp/>
        <stp>FALSE</stp>
        <stp>T</stp>
        <tr r="U3" s="6"/>
      </tp>
      <tp>
        <v>439</v>
        <stp/>
        <stp>StudyData</stp>
        <stp>(Vol(GCE?1)when  (LocalYear(GCE?1)=2015 AND LocalMonth(GCE?1)=2 AND LocalDay(GCE?1)=24 AND LocalHour(GCE?1)=7 AND LocalMinute(GCE?1)=40))</stp>
        <stp>Bar</stp>
        <stp/>
        <stp>Close</stp>
        <stp>5</stp>
        <stp>0</stp>
        <stp/>
        <stp/>
        <stp/>
        <stp>FALSE</stp>
        <stp>T</stp>
        <tr r="T5" s="6"/>
      </tp>
      <tp>
        <v>731</v>
        <stp/>
        <stp>StudyData</stp>
        <stp>(Vol(GCE?1)when  (LocalYear(GCE?1)=2015 AND LocalMonth(GCE?1)=2 AND LocalDay(GCE?1)=25 AND LocalHour(GCE?1)=7 AND LocalMinute(GCE?1)=50))</stp>
        <stp>Bar</stp>
        <stp/>
        <stp>Close</stp>
        <stp>5</stp>
        <stp>0</stp>
        <stp/>
        <stp/>
        <stp/>
        <stp>FALSE</stp>
        <stp>T</stp>
        <tr r="S7" s="6"/>
      </tp>
      <tp>
        <v>1305</v>
        <stp/>
        <stp>StudyData</stp>
        <stp>(Vol(GCE?1)when  (LocalYear(GCE?1)=2015 AND LocalMonth(GCE?1)=2 AND LocalDay(GCE?1)=23 AND LocalHour(GCE?1)=7 AND LocalMinute(GCE?1)=35))</stp>
        <stp>Bar</stp>
        <stp/>
        <stp>Close</stp>
        <stp>5</stp>
        <stp>0</stp>
        <stp/>
        <stp/>
        <stp/>
        <stp>FALSE</stp>
        <stp>T</stp>
        <tr r="U4" s="6"/>
      </tp>
      <tp>
        <v>571</v>
        <stp/>
        <stp>StudyData</stp>
        <stp>(Vol(GCE?1)when  (LocalYear(GCE?1)=2015 AND LocalMonth(GCE?1)=2 AND LocalDay(GCE?1)=24 AND LocalHour(GCE?1)=7 AND LocalMinute(GCE?1)=45))</stp>
        <stp>Bar</stp>
        <stp/>
        <stp>Close</stp>
        <stp>5</stp>
        <stp>0</stp>
        <stp/>
        <stp/>
        <stp/>
        <stp>FALSE</stp>
        <stp>T</stp>
        <tr r="T6" s="6"/>
      </tp>
      <tp>
        <v>1045</v>
        <stp/>
        <stp>StudyData</stp>
        <stp>(Vol(GCE?1)when  (LocalYear(GCE?1)=2015 AND LocalMonth(GCE?1)=2 AND LocalDay(GCE?1)=25 AND LocalHour(GCE?1)=7 AND LocalMinute(GCE?1)=55))</stp>
        <stp>Bar</stp>
        <stp/>
        <stp>Close</stp>
        <stp>5</stp>
        <stp>0</stp>
        <stp/>
        <stp/>
        <stp/>
        <stp>FALSE</stp>
        <stp>T</stp>
        <tr r="S8" s="6"/>
      </tp>
      <tp>
        <v>5835</v>
        <stp/>
        <stp>StudyData</stp>
        <stp>(Vol(TYA?1)when  (LocalYear(TYA?1)=2015 AND LocalMonth(TYA?1)=2 AND LocalDay(TYA?1)=18 AND LocalHour(TYA?1)=9 AND LocalMinute(TYA?1)=45))</stp>
        <stp>Bar</stp>
        <stp/>
        <stp>Close</stp>
        <stp>5</stp>
        <stp>0</stp>
        <stp/>
        <stp/>
        <stp/>
        <stp>FALSE</stp>
        <stp>T</stp>
        <tr r="X30" s="8"/>
      </tp>
      <tp>
        <v>13138</v>
        <stp/>
        <stp>StudyData</stp>
        <stp>(Vol(TYA?1)when  (LocalYear(TYA?1)=2015 AND LocalMonth(TYA?1)=2 AND LocalDay(TYA?1)=19 AND LocalHour(TYA?1)=9 AND LocalMinute(TYA?1)=55))</stp>
        <stp>Bar</stp>
        <stp/>
        <stp>Close</stp>
        <stp>5</stp>
        <stp>0</stp>
        <stp/>
        <stp/>
        <stp/>
        <stp>FALSE</stp>
        <stp>T</stp>
        <tr r="W32" s="8"/>
      </tp>
      <tp>
        <v>6195</v>
        <stp/>
        <stp>StudyData</stp>
        <stp>(Vol(TYA?1)when  (LocalYear(TYA?1)=2015 AND LocalMonth(TYA?1)=2 AND LocalDay(TYA?1)=18 AND LocalHour(TYA?1)=9 AND LocalMinute(TYA?1)=40))</stp>
        <stp>Bar</stp>
        <stp/>
        <stp>Close</stp>
        <stp>5</stp>
        <stp>0</stp>
        <stp/>
        <stp/>
        <stp/>
        <stp>FALSE</stp>
        <stp>T</stp>
        <tr r="X29" s="8"/>
      </tp>
      <tp>
        <v>8677</v>
        <stp/>
        <stp>StudyData</stp>
        <stp>(Vol(TYA?1)when  (LocalYear(TYA?1)=2015 AND LocalMonth(TYA?1)=2 AND LocalDay(TYA?1)=19 AND LocalHour(TYA?1)=9 AND LocalMinute(TYA?1)=50))</stp>
        <stp>Bar</stp>
        <stp/>
        <stp>Close</stp>
        <stp>5</stp>
        <stp>0</stp>
        <stp/>
        <stp/>
        <stp/>
        <stp>FALSE</stp>
        <stp>T</stp>
        <tr r="W31" s="8"/>
      </tp>
      <tp>
        <v>1690</v>
        <stp/>
        <stp>StudyData</stp>
        <stp>(Vol(GCE?1)when  (LocalYear(GCE?1)=2015 AND LocalMonth(GCE?1)=2 AND LocalDay(GCE?1)=23 AND LocalHour(GCE?1)=7 AND LocalMinute(GCE?1)=20))</stp>
        <stp>Bar</stp>
        <stp/>
        <stp>Close</stp>
        <stp>5</stp>
        <stp>0</stp>
        <stp/>
        <stp/>
        <stp/>
        <stp>FALSE</stp>
        <stp>T</stp>
        <tr r="U1" s="6"/>
        <tr r="C15" s="6"/>
      </tp>
      <tp>
        <v>338</v>
        <stp/>
        <stp>StudyData</stp>
        <stp>(Vol(GCE?1)when  (LocalYear(GCE?1)=2015 AND LocalMonth(GCE?1)=2 AND LocalDay(GCE?1)=24 AND LocalHour(GCE?1)=7 AND LocalMinute(GCE?1)=50))</stp>
        <stp>Bar</stp>
        <stp/>
        <stp>Close</stp>
        <stp>5</stp>
        <stp>0</stp>
        <stp/>
        <stp/>
        <stp/>
        <stp>FALSE</stp>
        <stp>T</stp>
        <tr r="T7" s="6"/>
      </tp>
      <tp>
        <v>812</v>
        <stp/>
        <stp>StudyData</stp>
        <stp>(Vol(GCE?1)when  (LocalYear(GCE?1)=2015 AND LocalMonth(GCE?1)=2 AND LocalDay(GCE?1)=25 AND LocalHour(GCE?1)=7 AND LocalMinute(GCE?1)=40))</stp>
        <stp>Bar</stp>
        <stp/>
        <stp>Close</stp>
        <stp>5</stp>
        <stp>0</stp>
        <stp/>
        <stp/>
        <stp/>
        <stp>FALSE</stp>
        <stp>T</stp>
        <tr r="S5" s="6"/>
      </tp>
      <tp>
        <v>2997</v>
        <stp/>
        <stp>StudyData</stp>
        <stp>(Vol(GCE?1)when  (LocalYear(GCE?1)=2015 AND LocalMonth(GCE?1)=2 AND LocalDay(GCE?1)=23 AND LocalHour(GCE?1)=7 AND LocalMinute(GCE?1)=25))</stp>
        <stp>Bar</stp>
        <stp/>
        <stp>Close</stp>
        <stp>5</stp>
        <stp>0</stp>
        <stp/>
        <stp/>
        <stp/>
        <stp>FALSE</stp>
        <stp>T</stp>
        <tr r="U2" s="6"/>
      </tp>
      <tp>
        <v>472</v>
        <stp/>
        <stp>StudyData</stp>
        <stp>(Vol(GCE?1)when  (LocalYear(GCE?1)=2015 AND LocalMonth(GCE?1)=2 AND LocalDay(GCE?1)=24 AND LocalHour(GCE?1)=7 AND LocalMinute(GCE?1)=55))</stp>
        <stp>Bar</stp>
        <stp/>
        <stp>Close</stp>
        <stp>5</stp>
        <stp>0</stp>
        <stp/>
        <stp/>
        <stp/>
        <stp>FALSE</stp>
        <stp>T</stp>
        <tr r="T8" s="6"/>
      </tp>
      <tp>
        <v>1760</v>
        <stp/>
        <stp>StudyData</stp>
        <stp>(Vol(GCE?1)when  (LocalYear(GCE?1)=2015 AND LocalMonth(GCE?1)=2 AND LocalDay(GCE?1)=25 AND LocalHour(GCE?1)=7 AND LocalMinute(GCE?1)=45))</stp>
        <stp>Bar</stp>
        <stp/>
        <stp>Close</stp>
        <stp>5</stp>
        <stp>0</stp>
        <stp/>
        <stp/>
        <stp/>
        <stp>FALSE</stp>
        <stp>T</stp>
        <tr r="S6" s="6"/>
      </tp>
      <tp>
        <v>128045</v>
        <stp/>
        <stp>DOMData</stp>
        <stp>TYA</stp>
        <stp>Price</stp>
        <stp>2</stp>
        <stp>D</stp>
        <tr r="J35" s="1"/>
      </tp>
      <tp>
        <v>11184</v>
        <stp/>
        <stp>StudyData</stp>
        <stp>(Vol(TYA?1)when  (LocalYear(TYA?1)=2015 AND LocalMonth(TYA?1)=2 AND LocalDay(TYA?1)=12 AND LocalHour(TYA?1)=8 AND LocalMinute(TYA?1)=15))</stp>
        <stp>Bar</stp>
        <stp/>
        <stp>Close</stp>
        <stp>5</stp>
        <stp>0</stp>
        <stp/>
        <stp/>
        <stp/>
        <stp>FALSE</stp>
        <stp>T</stp>
        <tr r="AB12" s="8"/>
      </tp>
      <tp>
        <v>6946</v>
        <stp/>
        <stp>StudyData</stp>
        <stp>(Vol(TYA?1)when  (LocalYear(TYA?1)=2015 AND LocalMonth(TYA?1)=2 AND LocalDay(TYA?1)=13 AND LocalHour(TYA?1)=8 AND LocalMinute(TYA?1)=05))</stp>
        <stp>Bar</stp>
        <stp/>
        <stp>Close</stp>
        <stp>5</stp>
        <stp>0</stp>
        <stp/>
        <stp/>
        <stp/>
        <stp>FALSE</stp>
        <stp>T</stp>
        <tr r="AA10" s="8"/>
      </tp>
      <tp>
        <v>1261</v>
        <stp/>
        <stp>StudyData</stp>
        <stp>(Vol(TYA?1)when  (LocalYear(TYA?1)=2015 AND LocalMonth(TYA?1)=2 AND LocalDay(TYA?1)=16 AND LocalHour(TYA?1)=8 AND LocalMinute(TYA?1)=55))</stp>
        <stp>Bar</stp>
        <stp/>
        <stp>Close</stp>
        <stp>5</stp>
        <stp>0</stp>
        <stp/>
        <stp/>
        <stp/>
        <stp>FALSE</stp>
        <stp>T</stp>
        <tr r="Z20" s="8"/>
      </tp>
      <tp>
        <v>15040</v>
        <stp/>
        <stp>StudyData</stp>
        <stp>(Vol(TYA?1)when  (LocalYear(TYA?1)=2015 AND LocalMonth(TYA?1)=2 AND LocalDay(TYA?1)=17 AND LocalHour(TYA?1)=8 AND LocalMinute(TYA?1)=45))</stp>
        <stp>Bar</stp>
        <stp/>
        <stp>Close</stp>
        <stp>5</stp>
        <stp>0</stp>
        <stp/>
        <stp/>
        <stp/>
        <stp>FALSE</stp>
        <stp>T</stp>
        <tr r="Y18" s="8"/>
      </tp>
      <tp>
        <v>9999</v>
        <stp/>
        <stp>StudyData</stp>
        <stp>(Vol(TYA?1)when  (LocalYear(TYA?1)=2015 AND LocalMonth(TYA?1)=2 AND LocalDay(TYA?1)=12 AND LocalHour(TYA?1)=8 AND LocalMinute(TYA?1)=10))</stp>
        <stp>Bar</stp>
        <stp/>
        <stp>Close</stp>
        <stp>5</stp>
        <stp>0</stp>
        <stp/>
        <stp/>
        <stp/>
        <stp>FALSE</stp>
        <stp>T</stp>
        <tr r="AB11" s="8"/>
      </tp>
      <tp>
        <v>4128</v>
        <stp/>
        <stp>StudyData</stp>
        <stp>(Vol(TYA?1)when  (LocalYear(TYA?1)=2015 AND LocalMonth(TYA?1)=2 AND LocalDay(TYA?1)=13 AND LocalHour(TYA?1)=8 AND LocalMinute(TYA?1)=00))</stp>
        <stp>Bar</stp>
        <stp/>
        <stp>Close</stp>
        <stp>5</stp>
        <stp>0</stp>
        <stp/>
        <stp/>
        <stp/>
        <stp>FALSE</stp>
        <stp>T</stp>
        <tr r="AA9" s="8"/>
      </tp>
      <tp>
        <v>174</v>
        <stp/>
        <stp>StudyData</stp>
        <stp>(Vol(TYA?1)when  (LocalYear(TYA?1)=2015 AND LocalMonth(TYA?1)=2 AND LocalDay(TYA?1)=16 AND LocalHour(TYA?1)=8 AND LocalMinute(TYA?1)=50))</stp>
        <stp>Bar</stp>
        <stp/>
        <stp>Close</stp>
        <stp>5</stp>
        <stp>0</stp>
        <stp/>
        <stp/>
        <stp/>
        <stp>FALSE</stp>
        <stp>T</stp>
        <tr r="Z19" s="8"/>
      </tp>
      <tp>
        <v>15859</v>
        <stp/>
        <stp>StudyData</stp>
        <stp>(Vol(TYA?1)when  (LocalYear(TYA?1)=2015 AND LocalMonth(TYA?1)=2 AND LocalDay(TYA?1)=17 AND LocalHour(TYA?1)=8 AND LocalMinute(TYA?1)=40))</stp>
        <stp>Bar</stp>
        <stp/>
        <stp>Close</stp>
        <stp>5</stp>
        <stp>0</stp>
        <stp/>
        <stp/>
        <stp/>
        <stp>FALSE</stp>
        <stp>T</stp>
        <tr r="Y17" s="8"/>
      </tp>
      <tp>
        <v>8898</v>
        <stp/>
        <stp>StudyData</stp>
        <stp>(Vol(TYA?1)when  (LocalYear(TYA?1)=2015 AND LocalMonth(TYA?1)=2 AND LocalDay(TYA?1)=12 AND LocalHour(TYA?1)=8 AND LocalMinute(TYA?1)=05))</stp>
        <stp>Bar</stp>
        <stp/>
        <stp>Close</stp>
        <stp>5</stp>
        <stp>0</stp>
        <stp/>
        <stp/>
        <stp/>
        <stp>FALSE</stp>
        <stp>T</stp>
        <tr r="AB10" s="8"/>
      </tp>
      <tp>
        <v>5499</v>
        <stp/>
        <stp>StudyData</stp>
        <stp>(Vol(TYA?1)when  (LocalYear(TYA?1)=2015 AND LocalMonth(TYA?1)=2 AND LocalDay(TYA?1)=13 AND LocalHour(TYA?1)=8 AND LocalMinute(TYA?1)=15))</stp>
        <stp>Bar</stp>
        <stp/>
        <stp>Close</stp>
        <stp>5</stp>
        <stp>0</stp>
        <stp/>
        <stp/>
        <stp/>
        <stp>FALSE</stp>
        <stp>T</stp>
        <tr r="AA12" s="8"/>
      </tp>
      <tp>
        <v>1070</v>
        <stp/>
        <stp>StudyData</stp>
        <stp>(Vol(TYA?1)when  (LocalYear(TYA?1)=2015 AND LocalMonth(TYA?1)=2 AND LocalDay(TYA?1)=16 AND LocalHour(TYA?1)=8 AND LocalMinute(TYA?1)=45))</stp>
        <stp>Bar</stp>
        <stp/>
        <stp>Close</stp>
        <stp>5</stp>
        <stp>0</stp>
        <stp/>
        <stp/>
        <stp/>
        <stp>FALSE</stp>
        <stp>T</stp>
        <tr r="Z18" s="8"/>
      </tp>
      <tp>
        <v>8230</v>
        <stp/>
        <stp>StudyData</stp>
        <stp>(Vol(TYA?1)when  (LocalYear(TYA?1)=2015 AND LocalMonth(TYA?1)=2 AND LocalDay(TYA?1)=17 AND LocalHour(TYA?1)=8 AND LocalMinute(TYA?1)=55))</stp>
        <stp>Bar</stp>
        <stp/>
        <stp>Close</stp>
        <stp>5</stp>
        <stp>0</stp>
        <stp/>
        <stp/>
        <stp/>
        <stp>FALSE</stp>
        <stp>T</stp>
        <tr r="Y20" s="8"/>
      </tp>
      <tp>
        <v>13564</v>
        <stp/>
        <stp>StudyData</stp>
        <stp>(Vol(TYA?1)when  (LocalYear(TYA?1)=2015 AND LocalMonth(TYA?1)=2 AND LocalDay(TYA?1)=12 AND LocalHour(TYA?1)=8 AND LocalMinute(TYA?1)=00))</stp>
        <stp>Bar</stp>
        <stp/>
        <stp>Close</stp>
        <stp>5</stp>
        <stp>0</stp>
        <stp/>
        <stp/>
        <stp/>
        <stp>FALSE</stp>
        <stp>T</stp>
        <tr r="AB9" s="8"/>
      </tp>
      <tp>
        <v>3331</v>
        <stp/>
        <stp>StudyData</stp>
        <stp>(Vol(TYA?1)when  (LocalYear(TYA?1)=2015 AND LocalMonth(TYA?1)=2 AND LocalDay(TYA?1)=13 AND LocalHour(TYA?1)=8 AND LocalMinute(TYA?1)=10))</stp>
        <stp>Bar</stp>
        <stp/>
        <stp>Close</stp>
        <stp>5</stp>
        <stp>0</stp>
        <stp/>
        <stp/>
        <stp/>
        <stp>FALSE</stp>
        <stp>T</stp>
        <tr r="AA11" s="8"/>
      </tp>
      <tp>
        <v>309</v>
        <stp/>
        <stp>StudyData</stp>
        <stp>(Vol(TYA?1)when  (LocalYear(TYA?1)=2015 AND LocalMonth(TYA?1)=2 AND LocalDay(TYA?1)=16 AND LocalHour(TYA?1)=8 AND LocalMinute(TYA?1)=40))</stp>
        <stp>Bar</stp>
        <stp/>
        <stp>Close</stp>
        <stp>5</stp>
        <stp>0</stp>
        <stp/>
        <stp/>
        <stp/>
        <stp>FALSE</stp>
        <stp>T</stp>
        <tr r="Z17" s="8"/>
      </tp>
      <tp>
        <v>19102</v>
        <stp/>
        <stp>StudyData</stp>
        <stp>(Vol(TYA?1)when  (LocalYear(TYA?1)=2015 AND LocalMonth(TYA?1)=2 AND LocalDay(TYA?1)=17 AND LocalHour(TYA?1)=8 AND LocalMinute(TYA?1)=50))</stp>
        <stp>Bar</stp>
        <stp/>
        <stp>Close</stp>
        <stp>5</stp>
        <stp>0</stp>
        <stp/>
        <stp/>
        <stp/>
        <stp>FALSE</stp>
        <stp>T</stp>
        <tr r="Y19" s="8"/>
      </tp>
      <tp>
        <v>11393</v>
        <stp/>
        <stp>StudyData</stp>
        <stp>(Vol(TYA?2)when  (LocalYear(TYA?2)=2015 AND LocalMonth(TYA?2)=2 AND LocalDay(TYA?2)=26 AND LocalHour(TYA?2)=8 AND LocalMinute(TYA?2)=45))</stp>
        <stp>Bar</stp>
        <stp/>
        <stp>Close</stp>
        <stp>5</stp>
        <stp>0</stp>
        <stp/>
        <stp/>
        <stp/>
        <stp>FALSE</stp>
        <stp>T</stp>
        <tr r="L18" s="8"/>
        <tr r="K18" s="8"/>
      </tp>
      <tp>
        <v>19787</v>
        <stp/>
        <stp>StudyData</stp>
        <stp>(Vol(TYA?1)when  (LocalYear(TYA?1)=2015 AND LocalMonth(TYA?1)=2 AND LocalDay(TYA?1)=12 AND LocalHour(TYA?1)=8 AND LocalMinute(TYA?1)=35))</stp>
        <stp>Bar</stp>
        <stp/>
        <stp>Close</stp>
        <stp>5</stp>
        <stp>0</stp>
        <stp/>
        <stp/>
        <stp/>
        <stp>FALSE</stp>
        <stp>T</stp>
        <tr r="AB16" s="8"/>
      </tp>
      <tp>
        <v>8672</v>
        <stp/>
        <stp>StudyData</stp>
        <stp>(Vol(TYA?1)when  (LocalYear(TYA?1)=2015 AND LocalMonth(TYA?1)=2 AND LocalDay(TYA?1)=13 AND LocalHour(TYA?1)=8 AND LocalMinute(TYA?1)=25))</stp>
        <stp>Bar</stp>
        <stp/>
        <stp>Close</stp>
        <stp>5</stp>
        <stp>0</stp>
        <stp/>
        <stp/>
        <stp/>
        <stp>FALSE</stp>
        <stp>T</stp>
        <tr r="AA14" s="8"/>
      </tp>
      <tp>
        <v>7307</v>
        <stp/>
        <stp>StudyData</stp>
        <stp>(Vol(TYA?2)when  (LocalYear(TYA?2)=2015 AND LocalMonth(TYA?2)=2 AND LocalDay(TYA?2)=26 AND LocalHour(TYA?2)=8 AND LocalMinute(TYA?2)=40))</stp>
        <stp>Bar</stp>
        <stp/>
        <stp>Close</stp>
        <stp>5</stp>
        <stp>0</stp>
        <stp/>
        <stp/>
        <stp/>
        <stp>FALSE</stp>
        <stp>T</stp>
        <tr r="L17" s="8"/>
        <tr r="K17" s="8"/>
      </tp>
      <tp>
        <v>19745</v>
        <stp/>
        <stp>StudyData</stp>
        <stp>(Vol(TYA?1)when  (LocalYear(TYA?1)=2015 AND LocalMonth(TYA?1)=2 AND LocalDay(TYA?1)=12 AND LocalHour(TYA?1)=8 AND LocalMinute(TYA?1)=30))</stp>
        <stp>Bar</stp>
        <stp/>
        <stp>Close</stp>
        <stp>5</stp>
        <stp>0</stp>
        <stp/>
        <stp/>
        <stp/>
        <stp>FALSE</stp>
        <stp>T</stp>
        <tr r="AB15" s="8"/>
      </tp>
      <tp>
        <v>15898</v>
        <stp/>
        <stp>StudyData</stp>
        <stp>(Vol(TYA?1)when  (LocalYear(TYA?1)=2015 AND LocalMonth(TYA?1)=2 AND LocalDay(TYA?1)=13 AND LocalHour(TYA?1)=8 AND LocalMinute(TYA?1)=20))</stp>
        <stp>Bar</stp>
        <stp/>
        <stp>Close</stp>
        <stp>5</stp>
        <stp>0</stp>
        <stp/>
        <stp/>
        <stp/>
        <stp>FALSE</stp>
        <stp>T</stp>
        <tr r="AA13" s="8"/>
      </tp>
      <tp>
        <v>8834</v>
        <stp/>
        <stp>StudyData</stp>
        <stp>(Vol(TYA?2)when  (LocalYear(TYA?2)=2015 AND LocalMonth(TYA?2)=2 AND LocalDay(TYA?2)=26 AND LocalHour(TYA?2)=8 AND LocalMinute(TYA?2)=55))</stp>
        <stp>Bar</stp>
        <stp/>
        <stp>Close</stp>
        <stp>5</stp>
        <stp>0</stp>
        <stp/>
        <stp/>
        <stp/>
        <stp>FALSE</stp>
        <stp>T</stp>
        <tr r="L20" s="8"/>
        <tr r="K20" s="8"/>
      </tp>
      <tp>
        <v>6011</v>
        <stp/>
        <stp>StudyData</stp>
        <stp>(Vol(TYA?1)when  (LocalYear(TYA?1)=2015 AND LocalMonth(TYA?1)=2 AND LocalDay(TYA?1)=12 AND LocalHour(TYA?1)=8 AND LocalMinute(TYA?1)=25))</stp>
        <stp>Bar</stp>
        <stp/>
        <stp>Close</stp>
        <stp>5</stp>
        <stp>0</stp>
        <stp/>
        <stp/>
        <stp/>
        <stp>FALSE</stp>
        <stp>T</stp>
        <tr r="AB14" s="8"/>
      </tp>
      <tp>
        <v>8690</v>
        <stp/>
        <stp>StudyData</stp>
        <stp>(Vol(TYA?1)when  (LocalYear(TYA?1)=2015 AND LocalMonth(TYA?1)=2 AND LocalDay(TYA?1)=13 AND LocalHour(TYA?1)=8 AND LocalMinute(TYA?1)=35))</stp>
        <stp>Bar</stp>
        <stp/>
        <stp>Close</stp>
        <stp>5</stp>
        <stp>0</stp>
        <stp/>
        <stp/>
        <stp/>
        <stp>FALSE</stp>
        <stp>T</stp>
        <tr r="AA16" s="8"/>
      </tp>
      <tp>
        <v>8607</v>
        <stp/>
        <stp>StudyData</stp>
        <stp>(Vol(TYA?2)when  (LocalYear(TYA?2)=2015 AND LocalMonth(TYA?2)=2 AND LocalDay(TYA?2)=26 AND LocalHour(TYA?2)=8 AND LocalMinute(TYA?2)=50))</stp>
        <stp>Bar</stp>
        <stp/>
        <stp>Close</stp>
        <stp>5</stp>
        <stp>0</stp>
        <stp/>
        <stp/>
        <stp/>
        <stp>FALSE</stp>
        <stp>T</stp>
        <tr r="L19" s="8"/>
        <tr r="K19" s="8"/>
      </tp>
      <tp>
        <v>5158</v>
        <stp/>
        <stp>StudyData</stp>
        <stp>(Vol(TYA?1)when  (LocalYear(TYA?1)=2015 AND LocalMonth(TYA?1)=2 AND LocalDay(TYA?1)=12 AND LocalHour(TYA?1)=8 AND LocalMinute(TYA?1)=20))</stp>
        <stp>Bar</stp>
        <stp/>
        <stp>Close</stp>
        <stp>5</stp>
        <stp>0</stp>
        <stp/>
        <stp/>
        <stp/>
        <stp>FALSE</stp>
        <stp>T</stp>
        <tr r="AB13" s="8"/>
      </tp>
      <tp>
        <v>12629</v>
        <stp/>
        <stp>StudyData</stp>
        <stp>(Vol(TYA?1)when  (LocalYear(TYA?1)=2015 AND LocalMonth(TYA?1)=2 AND LocalDay(TYA?1)=13 AND LocalHour(TYA?1)=8 AND LocalMinute(TYA?1)=30))</stp>
        <stp>Bar</stp>
        <stp/>
        <stp>Close</stp>
        <stp>5</stp>
        <stp>0</stp>
        <stp/>
        <stp/>
        <stp/>
        <stp>FALSE</stp>
        <stp>T</stp>
        <tr r="AA15" s="8"/>
      </tp>
      <tp>
        <v>11083</v>
        <stp/>
        <stp>StudyData</stp>
        <stp>(Vol(TYA?2)when  (LocalYear(TYA?2)=2015 AND LocalMonth(TYA?2)=2 AND LocalDay(TYA?2)=26 AND LocalHour(TYA?2)=8 AND LocalMinute(TYA?2)=25))</stp>
        <stp>Bar</stp>
        <stp/>
        <stp>Close</stp>
        <stp>5</stp>
        <stp>0</stp>
        <stp/>
        <stp/>
        <stp/>
        <stp>FALSE</stp>
        <stp>T</stp>
        <tr r="L14" s="8"/>
        <tr r="K14" s="8"/>
      </tp>
      <tp>
        <v>25811</v>
        <stp/>
        <stp>StudyData</stp>
        <stp>(Vol(TYA?1)when  (LocalYear(TYA?1)=2015 AND LocalMonth(TYA?1)=2 AND LocalDay(TYA?1)=12 AND LocalHour(TYA?1)=8 AND LocalMinute(TYA?1)=55))</stp>
        <stp>Bar</stp>
        <stp/>
        <stp>Close</stp>
        <stp>5</stp>
        <stp>0</stp>
        <stp/>
        <stp/>
        <stp/>
        <stp>FALSE</stp>
        <stp>T</stp>
        <tr r="AB20" s="8"/>
      </tp>
      <tp>
        <v>16273</v>
        <stp/>
        <stp>StudyData</stp>
        <stp>(Vol(TYA?1)when  (LocalYear(TYA?1)=2015 AND LocalMonth(TYA?1)=2 AND LocalDay(TYA?1)=13 AND LocalHour(TYA?1)=8 AND LocalMinute(TYA?1)=45))</stp>
        <stp>Bar</stp>
        <stp/>
        <stp>Close</stp>
        <stp>5</stp>
        <stp>0</stp>
        <stp/>
        <stp/>
        <stp/>
        <stp>FALSE</stp>
        <stp>T</stp>
        <tr r="AA18" s="8"/>
      </tp>
      <tp>
        <v>25</v>
        <stp/>
        <stp>StudyData</stp>
        <stp>(Vol(TYA?1)when  (LocalYear(TYA?1)=2015 AND LocalMonth(TYA?1)=2 AND LocalDay(TYA?1)=16 AND LocalHour(TYA?1)=8 AND LocalMinute(TYA?1)=15))</stp>
        <stp>Bar</stp>
        <stp/>
        <stp>Close</stp>
        <stp>5</stp>
        <stp>0</stp>
        <stp/>
        <stp/>
        <stp/>
        <stp>FALSE</stp>
        <stp>T</stp>
        <tr r="Z12" s="8"/>
      </tp>
      <tp>
        <v>30340</v>
        <stp/>
        <stp>StudyData</stp>
        <stp>(Vol(TYA?1)when  (LocalYear(TYA?1)=2015 AND LocalMonth(TYA?1)=2 AND LocalDay(TYA?1)=17 AND LocalHour(TYA?1)=8 AND LocalMinute(TYA?1)=05))</stp>
        <stp>Bar</stp>
        <stp/>
        <stp>Close</stp>
        <stp>5</stp>
        <stp>0</stp>
        <stp/>
        <stp/>
        <stp/>
        <stp>FALSE</stp>
        <stp>T</stp>
        <tr r="Y10" s="8"/>
      </tp>
      <tp>
        <v>6976</v>
        <stp/>
        <stp>StudyData</stp>
        <stp>(Vol(TYA?2)when  (LocalYear(TYA?2)=2015 AND LocalMonth(TYA?2)=2 AND LocalDay(TYA?2)=26 AND LocalHour(TYA?2)=8 AND LocalMinute(TYA?2)=20))</stp>
        <stp>Bar</stp>
        <stp/>
        <stp>Close</stp>
        <stp>5</stp>
        <stp>0</stp>
        <stp/>
        <stp/>
        <stp/>
        <stp>FALSE</stp>
        <stp>T</stp>
        <tr r="L13" s="8"/>
        <tr r="K13" s="8"/>
      </tp>
      <tp>
        <v>25125</v>
        <stp/>
        <stp>StudyData</stp>
        <stp>(Vol(TYA?1)when  (LocalYear(TYA?1)=2015 AND LocalMonth(TYA?1)=2 AND LocalDay(TYA?1)=12 AND LocalHour(TYA?1)=8 AND LocalMinute(TYA?1)=50))</stp>
        <stp>Bar</stp>
        <stp/>
        <stp>Close</stp>
        <stp>5</stp>
        <stp>0</stp>
        <stp/>
        <stp/>
        <stp/>
        <stp>FALSE</stp>
        <stp>T</stp>
        <tr r="AB19" s="8"/>
      </tp>
      <tp>
        <v>8501</v>
        <stp/>
        <stp>StudyData</stp>
        <stp>(Vol(TYA?1)when  (LocalYear(TYA?1)=2015 AND LocalMonth(TYA?1)=2 AND LocalDay(TYA?1)=13 AND LocalHour(TYA?1)=8 AND LocalMinute(TYA?1)=40))</stp>
        <stp>Bar</stp>
        <stp/>
        <stp>Close</stp>
        <stp>5</stp>
        <stp>0</stp>
        <stp/>
        <stp/>
        <stp/>
        <stp>FALSE</stp>
        <stp>T</stp>
        <tr r="AA17" s="8"/>
      </tp>
      <tp>
        <v>22</v>
        <stp/>
        <stp>StudyData</stp>
        <stp>(Vol(TYA?1)when  (LocalYear(TYA?1)=2015 AND LocalMonth(TYA?1)=2 AND LocalDay(TYA?1)=16 AND LocalHour(TYA?1)=8 AND LocalMinute(TYA?1)=10))</stp>
        <stp>Bar</stp>
        <stp/>
        <stp>Close</stp>
        <stp>5</stp>
        <stp>0</stp>
        <stp/>
        <stp/>
        <stp/>
        <stp>FALSE</stp>
        <stp>T</stp>
        <tr r="Z11" s="8"/>
      </tp>
      <tp>
        <v>29160</v>
        <stp/>
        <stp>StudyData</stp>
        <stp>(Vol(TYA?1)when  (LocalYear(TYA?1)=2015 AND LocalMonth(TYA?1)=2 AND LocalDay(TYA?1)=17 AND LocalHour(TYA?1)=8 AND LocalMinute(TYA?1)=00))</stp>
        <stp>Bar</stp>
        <stp/>
        <stp>Close</stp>
        <stp>5</stp>
        <stp>0</stp>
        <stp/>
        <stp/>
        <stp/>
        <stp>FALSE</stp>
        <stp>T</stp>
        <tr r="Y9" s="8"/>
      </tp>
      <tp>
        <v>8346</v>
        <stp/>
        <stp>StudyData</stp>
        <stp>(Vol(TYA?2)when  (LocalYear(TYA?2)=2015 AND LocalMonth(TYA?2)=2 AND LocalDay(TYA?2)=26 AND LocalHour(TYA?2)=8 AND LocalMinute(TYA?2)=35))</stp>
        <stp>Bar</stp>
        <stp/>
        <stp>Close</stp>
        <stp>5</stp>
        <stp>0</stp>
        <stp/>
        <stp/>
        <stp/>
        <stp>FALSE</stp>
        <stp>T</stp>
        <tr r="L16" s="8"/>
        <tr r="K16" s="8"/>
      </tp>
      <tp>
        <v>15570</v>
        <stp/>
        <stp>StudyData</stp>
        <stp>(Vol(TYA?1)when  (LocalYear(TYA?1)=2015 AND LocalMonth(TYA?1)=2 AND LocalDay(TYA?1)=12 AND LocalHour(TYA?1)=8 AND LocalMinute(TYA?1)=45))</stp>
        <stp>Bar</stp>
        <stp/>
        <stp>Close</stp>
        <stp>5</stp>
        <stp>0</stp>
        <stp/>
        <stp/>
        <stp/>
        <stp>FALSE</stp>
        <stp>T</stp>
        <tr r="AB18" s="8"/>
      </tp>
      <tp>
        <v>9661</v>
        <stp/>
        <stp>StudyData</stp>
        <stp>(Vol(TYA?1)when  (LocalYear(TYA?1)=2015 AND LocalMonth(TYA?1)=2 AND LocalDay(TYA?1)=13 AND LocalHour(TYA?1)=8 AND LocalMinute(TYA?1)=55))</stp>
        <stp>Bar</stp>
        <stp/>
        <stp>Close</stp>
        <stp>5</stp>
        <stp>0</stp>
        <stp/>
        <stp/>
        <stp/>
        <stp>FALSE</stp>
        <stp>T</stp>
        <tr r="AA20" s="8"/>
      </tp>
      <tp>
        <v>551</v>
        <stp/>
        <stp>StudyData</stp>
        <stp>(Vol(TYA?1)when  (LocalYear(TYA?1)=2015 AND LocalMonth(TYA?1)=2 AND LocalDay(TYA?1)=16 AND LocalHour(TYA?1)=8 AND LocalMinute(TYA?1)=05))</stp>
        <stp>Bar</stp>
        <stp/>
        <stp>Close</stp>
        <stp>5</stp>
        <stp>0</stp>
        <stp/>
        <stp/>
        <stp/>
        <stp>FALSE</stp>
        <stp>T</stp>
        <tr r="Z10" s="8"/>
      </tp>
      <tp>
        <v>14588</v>
        <stp/>
        <stp>StudyData</stp>
        <stp>(Vol(TYA?1)when  (LocalYear(TYA?1)=2015 AND LocalMonth(TYA?1)=2 AND LocalDay(TYA?1)=17 AND LocalHour(TYA?1)=8 AND LocalMinute(TYA?1)=15))</stp>
        <stp>Bar</stp>
        <stp/>
        <stp>Close</stp>
        <stp>5</stp>
        <stp>0</stp>
        <stp/>
        <stp/>
        <stp/>
        <stp>FALSE</stp>
        <stp>T</stp>
        <tr r="Y12" s="8"/>
      </tp>
      <tp>
        <v>13032</v>
        <stp/>
        <stp>StudyData</stp>
        <stp>(Vol(TYA?2)when  (LocalYear(TYA?2)=2015 AND LocalMonth(TYA?2)=2 AND LocalDay(TYA?2)=26 AND LocalHour(TYA?2)=8 AND LocalMinute(TYA?2)=30))</stp>
        <stp>Bar</stp>
        <stp/>
        <stp>Close</stp>
        <stp>5</stp>
        <stp>0</stp>
        <stp/>
        <stp/>
        <stp/>
        <stp>FALSE</stp>
        <stp>T</stp>
        <tr r="L15" s="8"/>
        <tr r="K15" s="8"/>
      </tp>
      <tp>
        <v>17505</v>
        <stp/>
        <stp>StudyData</stp>
        <stp>(Vol(TYA?1)when  (LocalYear(TYA?1)=2015 AND LocalMonth(TYA?1)=2 AND LocalDay(TYA?1)=12 AND LocalHour(TYA?1)=8 AND LocalMinute(TYA?1)=40))</stp>
        <stp>Bar</stp>
        <stp/>
        <stp>Close</stp>
        <stp>5</stp>
        <stp>0</stp>
        <stp/>
        <stp/>
        <stp/>
        <stp>FALSE</stp>
        <stp>T</stp>
        <tr r="AB17" s="8"/>
      </tp>
      <tp>
        <v>8199</v>
        <stp/>
        <stp>StudyData</stp>
        <stp>(Vol(TYA?1)when  (LocalYear(TYA?1)=2015 AND LocalMonth(TYA?1)=2 AND LocalDay(TYA?1)=13 AND LocalHour(TYA?1)=8 AND LocalMinute(TYA?1)=50))</stp>
        <stp>Bar</stp>
        <stp/>
        <stp>Close</stp>
        <stp>5</stp>
        <stp>0</stp>
        <stp/>
        <stp/>
        <stp/>
        <stp>FALSE</stp>
        <stp>T</stp>
        <tr r="AA19" s="8"/>
      </tp>
      <tp>
        <v>826</v>
        <stp/>
        <stp>StudyData</stp>
        <stp>(Vol(TYA?1)when  (LocalYear(TYA?1)=2015 AND LocalMonth(TYA?1)=2 AND LocalDay(TYA?1)=16 AND LocalHour(TYA?1)=8 AND LocalMinute(TYA?1)=00))</stp>
        <stp>Bar</stp>
        <stp/>
        <stp>Close</stp>
        <stp>5</stp>
        <stp>0</stp>
        <stp/>
        <stp/>
        <stp/>
        <stp>FALSE</stp>
        <stp>T</stp>
        <tr r="Z9" s="8"/>
      </tp>
      <tp>
        <v>16322</v>
        <stp/>
        <stp>StudyData</stp>
        <stp>(Vol(TYA?1)when  (LocalYear(TYA?1)=2015 AND LocalMonth(TYA?1)=2 AND LocalDay(TYA?1)=17 AND LocalHour(TYA?1)=8 AND LocalMinute(TYA?1)=10))</stp>
        <stp>Bar</stp>
        <stp/>
        <stp>Close</stp>
        <stp>5</stp>
        <stp>0</stp>
        <stp/>
        <stp/>
        <stp/>
        <stp>FALSE</stp>
        <stp>T</stp>
        <tr r="Y11" s="8"/>
      </tp>
      <tp>
        <v>17505</v>
        <stp/>
        <stp>StudyData</stp>
        <stp>(Vol(TYA?2)when  (LocalYear(TYA?2)=2015 AND LocalMonth(TYA?2)=2 AND LocalDay(TYA?2)=26 AND LocalHour(TYA?2)=8 AND LocalMinute(TYA?2)=05))</stp>
        <stp>Bar</stp>
        <stp/>
        <stp>Close</stp>
        <stp>5</stp>
        <stp>0</stp>
        <stp/>
        <stp/>
        <stp/>
        <stp>FALSE</stp>
        <stp>T</stp>
        <tr r="L10" s="8"/>
        <tr r="K10" s="8"/>
      </tp>
      <tp>
        <v>421</v>
        <stp/>
        <stp>StudyData</stp>
        <stp>(Vol(TYA?1)when  (LocalYear(TYA?1)=2015 AND LocalMonth(TYA?1)=2 AND LocalDay(TYA?1)=16 AND LocalHour(TYA?1)=8 AND LocalMinute(TYA?1)=35))</stp>
        <stp>Bar</stp>
        <stp/>
        <stp>Close</stp>
        <stp>5</stp>
        <stp>0</stp>
        <stp/>
        <stp/>
        <stp/>
        <stp>FALSE</stp>
        <stp>T</stp>
        <tr r="Z16" s="8"/>
      </tp>
      <tp>
        <v>12144</v>
        <stp/>
        <stp>StudyData</stp>
        <stp>(Vol(TYA?1)when  (LocalYear(TYA?1)=2015 AND LocalMonth(TYA?1)=2 AND LocalDay(TYA?1)=17 AND LocalHour(TYA?1)=8 AND LocalMinute(TYA?1)=25))</stp>
        <stp>Bar</stp>
        <stp/>
        <stp>Close</stp>
        <stp>5</stp>
        <stp>0</stp>
        <stp/>
        <stp/>
        <stp/>
        <stp>FALSE</stp>
        <stp>T</stp>
        <tr r="Y14" s="8"/>
      </tp>
      <tp>
        <v>15636</v>
        <stp/>
        <stp>StudyData</stp>
        <stp>(Vol(TYA?2)when  (LocalYear(TYA?2)=2015 AND LocalMonth(TYA?2)=2 AND LocalDay(TYA?2)=26 AND LocalHour(TYA?2)=8 AND LocalMinute(TYA?2)=00))</stp>
        <stp>Bar</stp>
        <stp/>
        <stp>Close</stp>
        <stp>5</stp>
        <stp>0</stp>
        <stp/>
        <stp/>
        <stp/>
        <stp>FALSE</stp>
        <stp>T</stp>
        <tr r="L9" s="8"/>
        <tr r="K9" s="8"/>
      </tp>
      <tp>
        <v>1276</v>
        <stp/>
        <stp>StudyData</stp>
        <stp>(Vol(TYA?1)when  (LocalYear(TYA?1)=2015 AND LocalMonth(TYA?1)=2 AND LocalDay(TYA?1)=16 AND LocalHour(TYA?1)=8 AND LocalMinute(TYA?1)=30))</stp>
        <stp>Bar</stp>
        <stp/>
        <stp>Close</stp>
        <stp>5</stp>
        <stp>0</stp>
        <stp/>
        <stp/>
        <stp/>
        <stp>FALSE</stp>
        <stp>T</stp>
        <tr r="Z15" s="8"/>
      </tp>
      <tp>
        <v>19911</v>
        <stp/>
        <stp>StudyData</stp>
        <stp>(Vol(TYA?1)when  (LocalYear(TYA?1)=2015 AND LocalMonth(TYA?1)=2 AND LocalDay(TYA?1)=17 AND LocalHour(TYA?1)=8 AND LocalMinute(TYA?1)=20))</stp>
        <stp>Bar</stp>
        <stp/>
        <stp>Close</stp>
        <stp>5</stp>
        <stp>0</stp>
        <stp/>
        <stp/>
        <stp/>
        <stp>FALSE</stp>
        <stp>T</stp>
        <tr r="Y13" s="8"/>
      </tp>
      <tp>
        <v>6472</v>
        <stp/>
        <stp>StudyData</stp>
        <stp>(Vol(TYA?2)when  (LocalYear(TYA?2)=2015 AND LocalMonth(TYA?2)=2 AND LocalDay(TYA?2)=26 AND LocalHour(TYA?2)=8 AND LocalMinute(TYA?2)=15))</stp>
        <stp>Bar</stp>
        <stp/>
        <stp>Close</stp>
        <stp>5</stp>
        <stp>0</stp>
        <stp/>
        <stp/>
        <stp/>
        <stp>FALSE</stp>
        <stp>T</stp>
        <tr r="L12" s="8"/>
        <tr r="K12" s="8"/>
      </tp>
      <tp>
        <v>124</v>
        <stp/>
        <stp>StudyData</stp>
        <stp>(Vol(TYA?1)when  (LocalYear(TYA?1)=2015 AND LocalMonth(TYA?1)=2 AND LocalDay(TYA?1)=16 AND LocalHour(TYA?1)=8 AND LocalMinute(TYA?1)=25))</stp>
        <stp>Bar</stp>
        <stp/>
        <stp>Close</stp>
        <stp>5</stp>
        <stp>0</stp>
        <stp/>
        <stp/>
        <stp/>
        <stp>FALSE</stp>
        <stp>T</stp>
        <tr r="Z14" s="8"/>
      </tp>
      <tp>
        <v>19116</v>
        <stp/>
        <stp>StudyData</stp>
        <stp>(Vol(TYA?1)when  (LocalYear(TYA?1)=2015 AND LocalMonth(TYA?1)=2 AND LocalDay(TYA?1)=17 AND LocalHour(TYA?1)=8 AND LocalMinute(TYA?1)=35))</stp>
        <stp>Bar</stp>
        <stp/>
        <stp>Close</stp>
        <stp>5</stp>
        <stp>0</stp>
        <stp/>
        <stp/>
        <stp/>
        <stp>FALSE</stp>
        <stp>T</stp>
        <tr r="Y16" s="8"/>
      </tp>
      <tp>
        <v>7563</v>
        <stp/>
        <stp>StudyData</stp>
        <stp>(Vol(TYA?2)when  (LocalYear(TYA?2)=2015 AND LocalMonth(TYA?2)=2 AND LocalDay(TYA?2)=26 AND LocalHour(TYA?2)=8 AND LocalMinute(TYA?2)=10))</stp>
        <stp>Bar</stp>
        <stp/>
        <stp>Close</stp>
        <stp>5</stp>
        <stp>0</stp>
        <stp/>
        <stp/>
        <stp/>
        <stp>FALSE</stp>
        <stp>T</stp>
        <tr r="L11" s="8"/>
        <tr r="K11" s="8"/>
      </tp>
      <tp>
        <v>287</v>
        <stp/>
        <stp>StudyData</stp>
        <stp>(Vol(TYA?1)when  (LocalYear(TYA?1)=2015 AND LocalMonth(TYA?1)=2 AND LocalDay(TYA?1)=16 AND LocalHour(TYA?1)=8 AND LocalMinute(TYA?1)=20))</stp>
        <stp>Bar</stp>
        <stp/>
        <stp>Close</stp>
        <stp>5</stp>
        <stp>0</stp>
        <stp/>
        <stp/>
        <stp/>
        <stp>FALSE</stp>
        <stp>T</stp>
        <tr r="Z13" s="8"/>
      </tp>
      <tp>
        <v>13449</v>
        <stp/>
        <stp>StudyData</stp>
        <stp>(Vol(TYA?1)when  (LocalYear(TYA?1)=2015 AND LocalMonth(TYA?1)=2 AND LocalDay(TYA?1)=17 AND LocalHour(TYA?1)=8 AND LocalMinute(TYA?1)=30))</stp>
        <stp>Bar</stp>
        <stp/>
        <stp>Close</stp>
        <stp>5</stp>
        <stp>0</stp>
        <stp/>
        <stp/>
        <stp/>
        <stp>FALSE</stp>
        <stp>T</stp>
        <tr r="Y15" s="8"/>
      </tp>
      <tp>
        <v>11641</v>
        <stp/>
        <stp>StudyData</stp>
        <stp>(Vol(TYA?1)when  (LocalYear(TYA?1)=2015 AND LocalMonth(TYA?1)=2 AND LocalDay(TYA?1)=18 AND LocalHour(TYA?1)=8 AND LocalMinute(TYA?1)=35))</stp>
        <stp>Bar</stp>
        <stp/>
        <stp>Close</stp>
        <stp>5</stp>
        <stp>0</stp>
        <stp/>
        <stp/>
        <stp/>
        <stp>FALSE</stp>
        <stp>T</stp>
        <tr r="X16" s="8"/>
      </tp>
      <tp>
        <v>10395</v>
        <stp/>
        <stp>StudyData</stp>
        <stp>(Vol(TYA?1)when  (LocalYear(TYA?1)=2015 AND LocalMonth(TYA?1)=2 AND LocalDay(TYA?1)=19 AND LocalHour(TYA?1)=8 AND LocalMinute(TYA?1)=25))</stp>
        <stp>Bar</stp>
        <stp/>
        <stp>Close</stp>
        <stp>5</stp>
        <stp>0</stp>
        <stp/>
        <stp/>
        <stp/>
        <stp>FALSE</stp>
        <stp>T</stp>
        <tr r="W14" s="8"/>
      </tp>
      <tp>
        <v>12693</v>
        <stp/>
        <stp>StudyData</stp>
        <stp>(Vol(TYA?1)when  (LocalYear(TYA?1)=2015 AND LocalMonth(TYA?1)=2 AND LocalDay(TYA?1)=18 AND LocalHour(TYA?1)=8 AND LocalMinute(TYA?1)=30))</stp>
        <stp>Bar</stp>
        <stp/>
        <stp>Close</stp>
        <stp>5</stp>
        <stp>0</stp>
        <stp/>
        <stp/>
        <stp/>
        <stp>FALSE</stp>
        <stp>T</stp>
        <tr r="X15" s="8"/>
      </tp>
      <tp>
        <v>4224</v>
        <stp/>
        <stp>StudyData</stp>
        <stp>(Vol(TYA?1)when  (LocalYear(TYA?1)=2015 AND LocalMonth(TYA?1)=2 AND LocalDay(TYA?1)=19 AND LocalHour(TYA?1)=8 AND LocalMinute(TYA?1)=20))</stp>
        <stp>Bar</stp>
        <stp/>
        <stp>Close</stp>
        <stp>5</stp>
        <stp>0</stp>
        <stp/>
        <stp/>
        <stp/>
        <stp>FALSE</stp>
        <stp>T</stp>
        <tr r="W13" s="8"/>
      </tp>
      <tp>
        <v>3944</v>
        <stp/>
        <stp>StudyData</stp>
        <stp>(Vol(TYA?1)when  (LocalYear(TYA?1)=2015 AND LocalMonth(TYA?1)=2 AND LocalDay(TYA?1)=18 AND LocalHour(TYA?1)=8 AND LocalMinute(TYA?1)=25))</stp>
        <stp>Bar</stp>
        <stp/>
        <stp>Close</stp>
        <stp>5</stp>
        <stp>0</stp>
        <stp/>
        <stp/>
        <stp/>
        <stp>FALSE</stp>
        <stp>T</stp>
        <tr r="X14" s="8"/>
      </tp>
      <tp>
        <v>10463</v>
        <stp/>
        <stp>StudyData</stp>
        <stp>(Vol(TYA?1)when  (LocalYear(TYA?1)=2015 AND LocalMonth(TYA?1)=2 AND LocalDay(TYA?1)=19 AND LocalHour(TYA?1)=8 AND LocalMinute(TYA?1)=35))</stp>
        <stp>Bar</stp>
        <stp/>
        <stp>Close</stp>
        <stp>5</stp>
        <stp>0</stp>
        <stp/>
        <stp/>
        <stp/>
        <stp>FALSE</stp>
        <stp>T</stp>
        <tr r="W16" s="8"/>
      </tp>
      <tp>
        <v>8014</v>
        <stp/>
        <stp>StudyData</stp>
        <stp>(Vol(TYA?1)when  (LocalYear(TYA?1)=2015 AND LocalMonth(TYA?1)=2 AND LocalDay(TYA?1)=18 AND LocalHour(TYA?1)=8 AND LocalMinute(TYA?1)=20))</stp>
        <stp>Bar</stp>
        <stp/>
        <stp>Close</stp>
        <stp>5</stp>
        <stp>0</stp>
        <stp/>
        <stp/>
        <stp/>
        <stp>FALSE</stp>
        <stp>T</stp>
        <tr r="X13" s="8"/>
      </tp>
      <tp>
        <v>10205</v>
        <stp/>
        <stp>StudyData</stp>
        <stp>(Vol(TYA?1)when  (LocalYear(TYA?1)=2015 AND LocalMonth(TYA?1)=2 AND LocalDay(TYA?1)=19 AND LocalHour(TYA?1)=8 AND LocalMinute(TYA?1)=30))</stp>
        <stp>Bar</stp>
        <stp/>
        <stp>Close</stp>
        <stp>5</stp>
        <stp>0</stp>
        <stp/>
        <stp/>
        <stp/>
        <stp>FALSE</stp>
        <stp>T</stp>
        <tr r="W15" s="8"/>
      </tp>
      <tp>
        <v>14153</v>
        <stp/>
        <stp>StudyData</stp>
        <stp>(Vol(TYA?1)when  (LocalYear(TYA?1)=2015 AND LocalMonth(TYA?1)=2 AND LocalDay(TYA?1)=18 AND LocalHour(TYA?1)=8 AND LocalMinute(TYA?1)=15))</stp>
        <stp>Bar</stp>
        <stp/>
        <stp>Close</stp>
        <stp>5</stp>
        <stp>0</stp>
        <stp/>
        <stp/>
        <stp/>
        <stp>FALSE</stp>
        <stp>T</stp>
        <tr r="X12" s="8"/>
      </tp>
      <tp>
        <v>8734</v>
        <stp/>
        <stp>StudyData</stp>
        <stp>(Vol(TYA?1)when  (LocalYear(TYA?1)=2015 AND LocalMonth(TYA?1)=2 AND LocalDay(TYA?1)=19 AND LocalHour(TYA?1)=8 AND LocalMinute(TYA?1)=05))</stp>
        <stp>Bar</stp>
        <stp/>
        <stp>Close</stp>
        <stp>5</stp>
        <stp>0</stp>
        <stp/>
        <stp/>
        <stp/>
        <stp>FALSE</stp>
        <stp>T</stp>
        <tr r="W10" s="8"/>
      </tp>
      <tp>
        <v>10220</v>
        <stp/>
        <stp>StudyData</stp>
        <stp>(Vol(TYA?1)when  (LocalYear(TYA?1)=2015 AND LocalMonth(TYA?1)=2 AND LocalDay(TYA?1)=18 AND LocalHour(TYA?1)=8 AND LocalMinute(TYA?1)=10))</stp>
        <stp>Bar</stp>
        <stp/>
        <stp>Close</stp>
        <stp>5</stp>
        <stp>0</stp>
        <stp/>
        <stp/>
        <stp/>
        <stp>FALSE</stp>
        <stp>T</stp>
        <tr r="X11" s="8"/>
      </tp>
      <tp>
        <v>14573</v>
        <stp/>
        <stp>StudyData</stp>
        <stp>(Vol(TYA?1)when  (LocalYear(TYA?1)=2015 AND LocalMonth(TYA?1)=2 AND LocalDay(TYA?1)=19 AND LocalHour(TYA?1)=8 AND LocalMinute(TYA?1)=00))</stp>
        <stp>Bar</stp>
        <stp/>
        <stp>Close</stp>
        <stp>5</stp>
        <stp>0</stp>
        <stp/>
        <stp/>
        <stp/>
        <stp>FALSE</stp>
        <stp>T</stp>
        <tr r="W9" s="8"/>
      </tp>
      <tp>
        <v>7512</v>
        <stp/>
        <stp>StudyData</stp>
        <stp>(Vol(TYA?1)when  (LocalYear(TYA?1)=2015 AND LocalMonth(TYA?1)=2 AND LocalDay(TYA?1)=18 AND LocalHour(TYA?1)=8 AND LocalMinute(TYA?1)=05))</stp>
        <stp>Bar</stp>
        <stp/>
        <stp>Close</stp>
        <stp>5</stp>
        <stp>0</stp>
        <stp/>
        <stp/>
        <stp/>
        <stp>FALSE</stp>
        <stp>T</stp>
        <tr r="X10" s="8"/>
      </tp>
      <tp>
        <v>7797</v>
        <stp/>
        <stp>StudyData</stp>
        <stp>(Vol(TYA?1)when  (LocalYear(TYA?1)=2015 AND LocalMonth(TYA?1)=2 AND LocalDay(TYA?1)=19 AND LocalHour(TYA?1)=8 AND LocalMinute(TYA?1)=15))</stp>
        <stp>Bar</stp>
        <stp/>
        <stp>Close</stp>
        <stp>5</stp>
        <stp>0</stp>
        <stp/>
        <stp/>
        <stp/>
        <stp>FALSE</stp>
        <stp>T</stp>
        <tr r="W12" s="8"/>
      </tp>
      <tp>
        <v>7248</v>
        <stp/>
        <stp>StudyData</stp>
        <stp>(Vol(TYA?1)when  (LocalYear(TYA?1)=2015 AND LocalMonth(TYA?1)=2 AND LocalDay(TYA?1)=18 AND LocalHour(TYA?1)=8 AND LocalMinute(TYA?1)=00))</stp>
        <stp>Bar</stp>
        <stp/>
        <stp>Close</stp>
        <stp>5</stp>
        <stp>0</stp>
        <stp/>
        <stp/>
        <stp/>
        <stp>FALSE</stp>
        <stp>T</stp>
        <tr r="X9" s="8"/>
      </tp>
      <tp>
        <v>8629</v>
        <stp/>
        <stp>StudyData</stp>
        <stp>(Vol(TYA?1)when  (LocalYear(TYA?1)=2015 AND LocalMonth(TYA?1)=2 AND LocalDay(TYA?1)=19 AND LocalHour(TYA?1)=8 AND LocalMinute(TYA?1)=10))</stp>
        <stp>Bar</stp>
        <stp/>
        <stp>Close</stp>
        <stp>5</stp>
        <stp>0</stp>
        <stp/>
        <stp/>
        <stp/>
        <stp>FALSE</stp>
        <stp>T</stp>
        <tr r="W11" s="8"/>
      </tp>
      <tp>
        <v>14711</v>
        <stp/>
        <stp>StudyData</stp>
        <stp>(Vol(TYA?1)when  (LocalYear(TYA?1)=2015 AND LocalMonth(TYA?1)=2 AND LocalDay(TYA?1)=18 AND LocalHour(TYA?1)=8 AND LocalMinute(TYA?1)=55))</stp>
        <stp>Bar</stp>
        <stp/>
        <stp>Close</stp>
        <stp>5</stp>
        <stp>0</stp>
        <stp/>
        <stp/>
        <stp/>
        <stp>FALSE</stp>
        <stp>T</stp>
        <tr r="X20" s="8"/>
      </tp>
      <tp>
        <v>9606</v>
        <stp/>
        <stp>StudyData</stp>
        <stp>(Vol(TYA?1)when  (LocalYear(TYA?1)=2015 AND LocalMonth(TYA?1)=2 AND LocalDay(TYA?1)=19 AND LocalHour(TYA?1)=8 AND LocalMinute(TYA?1)=45))</stp>
        <stp>Bar</stp>
        <stp/>
        <stp>Close</stp>
        <stp>5</stp>
        <stp>0</stp>
        <stp/>
        <stp/>
        <stp/>
        <stp>FALSE</stp>
        <stp>T</stp>
        <tr r="W18" s="8"/>
      </tp>
      <tp>
        <v>13670</v>
        <stp/>
        <stp>StudyData</stp>
        <stp>(Vol(TYA?1)when  (LocalYear(TYA?1)=2015 AND LocalMonth(TYA?1)=2 AND LocalDay(TYA?1)=18 AND LocalHour(TYA?1)=8 AND LocalMinute(TYA?1)=50))</stp>
        <stp>Bar</stp>
        <stp/>
        <stp>Close</stp>
        <stp>5</stp>
        <stp>0</stp>
        <stp/>
        <stp/>
        <stp/>
        <stp>FALSE</stp>
        <stp>T</stp>
        <tr r="X19" s="8"/>
      </tp>
      <tp>
        <v>7492</v>
        <stp/>
        <stp>StudyData</stp>
        <stp>(Vol(TYA?1)when  (LocalYear(TYA?1)=2015 AND LocalMonth(TYA?1)=2 AND LocalDay(TYA?1)=19 AND LocalHour(TYA?1)=8 AND LocalMinute(TYA?1)=40))</stp>
        <stp>Bar</stp>
        <stp/>
        <stp>Close</stp>
        <stp>5</stp>
        <stp>0</stp>
        <stp/>
        <stp/>
        <stp/>
        <stp>FALSE</stp>
        <stp>T</stp>
        <tr r="W17" s="8"/>
      </tp>
      <tp>
        <v>14658</v>
        <stp/>
        <stp>StudyData</stp>
        <stp>(Vol(TYA?1)when  (LocalYear(TYA?1)=2015 AND LocalMonth(TYA?1)=2 AND LocalDay(TYA?1)=18 AND LocalHour(TYA?1)=8 AND LocalMinute(TYA?1)=45))</stp>
        <stp>Bar</stp>
        <stp/>
        <stp>Close</stp>
        <stp>5</stp>
        <stp>0</stp>
        <stp/>
        <stp/>
        <stp/>
        <stp>FALSE</stp>
        <stp>T</stp>
        <tr r="X18" s="8"/>
      </tp>
      <tp>
        <v>7430</v>
        <stp/>
        <stp>StudyData</stp>
        <stp>(Vol(TYA?1)when  (LocalYear(TYA?1)=2015 AND LocalMonth(TYA?1)=2 AND LocalDay(TYA?1)=19 AND LocalHour(TYA?1)=8 AND LocalMinute(TYA?1)=55))</stp>
        <stp>Bar</stp>
        <stp/>
        <stp>Close</stp>
        <stp>5</stp>
        <stp>0</stp>
        <stp/>
        <stp/>
        <stp/>
        <stp>FALSE</stp>
        <stp>T</stp>
        <tr r="W20" s="8"/>
      </tp>
      <tp>
        <v>17568</v>
        <stp/>
        <stp>StudyData</stp>
        <stp>(Vol(TYA?1)when  (LocalYear(TYA?1)=2015 AND LocalMonth(TYA?1)=2 AND LocalDay(TYA?1)=18 AND LocalHour(TYA?1)=8 AND LocalMinute(TYA?1)=40))</stp>
        <stp>Bar</stp>
        <stp/>
        <stp>Close</stp>
        <stp>5</stp>
        <stp>0</stp>
        <stp/>
        <stp/>
        <stp/>
        <stp>FALSE</stp>
        <stp>T</stp>
        <tr r="X17" s="8"/>
      </tp>
      <tp>
        <v>11918</v>
        <stp/>
        <stp>StudyData</stp>
        <stp>(Vol(TYA?1)when  (LocalYear(TYA?1)=2015 AND LocalMonth(TYA?1)=2 AND LocalDay(TYA?1)=19 AND LocalHour(TYA?1)=8 AND LocalMinute(TYA?1)=50))</stp>
        <stp>Bar</stp>
        <stp/>
        <stp>Close</stp>
        <stp>5</stp>
        <stp>0</stp>
        <stp/>
        <stp/>
        <stp/>
        <stp>FALSE</stp>
        <stp>T</stp>
        <tr r="W19" s="8"/>
      </tp>
      <tp>
        <v>9.9679473900000009</v>
        <stp/>
        <stp>StudyData</stp>
        <stp>Correlation(GCE,HOE,Period:=12,InputChoice1:=Close,InputChoice2:=Close)</stp>
        <stp>FG</stp>
        <stp/>
        <stp>Close</stp>
        <stp>15</stp>
        <stp>0</stp>
        <stp>all</stp>
        <stp/>
        <stp/>
        <stp>True</stp>
        <stp>T</stp>
        <tr r="M8" s="2"/>
      </tp>
      <tp>
        <v>2109.25</v>
        <stp/>
        <stp>StudyData</stp>
        <stp>SUBMINUTE(EP,30,Regular)</stp>
        <stp>Bar</stp>
        <stp/>
        <stp>Close</stp>
        <stp/>
        <stp>-21</stp>
        <stp>all</stp>
        <stp/>
        <stp/>
        <stp/>
        <stp>T</stp>
        <tr r="AE26" s="1"/>
        <tr r="AE26" s="1"/>
      </tp>
      <tp>
        <v>2109</v>
        <stp/>
        <stp>StudyData</stp>
        <stp>SUBMINUTE(EP,30,Regular)</stp>
        <stp>Bar</stp>
        <stp/>
        <stp>Close</stp>
        <stp/>
        <stp>-20</stp>
        <stp>all</stp>
        <stp/>
        <stp/>
        <stp/>
        <stp>T</stp>
        <tr r="AE25" s="1"/>
        <tr r="AE25" s="1"/>
      </tp>
      <tp>
        <v>2108.25</v>
        <stp/>
        <stp>StudyData</stp>
        <stp>SUBMINUTE(EP,30,Regular)</stp>
        <stp>Bar</stp>
        <stp/>
        <stp>Close</stp>
        <stp/>
        <stp>-23</stp>
        <stp>all</stp>
        <stp/>
        <stp/>
        <stp/>
        <stp>T</stp>
        <tr r="AE28" s="1"/>
        <tr r="AE28" s="1"/>
      </tp>
      <tp>
        <v>2108.75</v>
        <stp/>
        <stp>StudyData</stp>
        <stp>SUBMINUTE(EP,30,Regular)</stp>
        <stp>Bar</stp>
        <stp/>
        <stp>Close</stp>
        <stp/>
        <stp>-22</stp>
        <stp>all</stp>
        <stp/>
        <stp/>
        <stp/>
        <stp>T</stp>
        <tr r="AE27" s="1"/>
        <tr r="AE27" s="1"/>
      </tp>
      <tp>
        <v>2108.5</v>
        <stp/>
        <stp>StudyData</stp>
        <stp>SUBMINUTE(EP,30,Regular)</stp>
        <stp>Bar</stp>
        <stp/>
        <stp>Close</stp>
        <stp/>
        <stp>-25</stp>
        <stp>all</stp>
        <stp/>
        <stp/>
        <stp/>
        <stp>T</stp>
        <tr r="AE30" s="1"/>
        <tr r="AE30" s="1"/>
      </tp>
      <tp>
        <v>2108.25</v>
        <stp/>
        <stp>StudyData</stp>
        <stp>SUBMINUTE(EP,30,Regular)</stp>
        <stp>Bar</stp>
        <stp/>
        <stp>Close</stp>
        <stp/>
        <stp>-24</stp>
        <stp>all</stp>
        <stp/>
        <stp/>
        <stp/>
        <stp>T</stp>
        <tr r="AE29" s="1"/>
        <tr r="AE29" s="1"/>
      </tp>
      <tp>
        <v>2108.75</v>
        <stp/>
        <stp>StudyData</stp>
        <stp>SUBMINUTE(EP,30,Regular)</stp>
        <stp>Bar</stp>
        <stp/>
        <stp>Close</stp>
        <stp/>
        <stp>-27</stp>
        <stp>all</stp>
        <stp/>
        <stp/>
        <stp/>
        <stp>T</stp>
        <tr r="AE32" s="1"/>
        <tr r="AE32" s="1"/>
      </tp>
      <tp>
        <v>2108.5</v>
        <stp/>
        <stp>StudyData</stp>
        <stp>SUBMINUTE(EP,30,Regular)</stp>
        <stp>Bar</stp>
        <stp/>
        <stp>Close</stp>
        <stp/>
        <stp>-26</stp>
        <stp>all</stp>
        <stp/>
        <stp/>
        <stp/>
        <stp>T</stp>
        <tr r="AE31" s="1"/>
        <tr r="AE31" s="1"/>
      </tp>
      <tp>
        <v>2108.25</v>
        <stp/>
        <stp>StudyData</stp>
        <stp>SUBMINUTE(EP,30,Regular)</stp>
        <stp>Bar</stp>
        <stp/>
        <stp>Close</stp>
        <stp/>
        <stp>-29</stp>
        <stp>all</stp>
        <stp/>
        <stp/>
        <stp/>
        <stp>T</stp>
        <tr r="AE34" s="1"/>
        <tr r="AE34" s="1"/>
      </tp>
      <tp>
        <v>2108.5</v>
        <stp/>
        <stp>StudyData</stp>
        <stp>SUBMINUTE(EP,30,Regular)</stp>
        <stp>Bar</stp>
        <stp/>
        <stp>Close</stp>
        <stp/>
        <stp>-28</stp>
        <stp>all</stp>
        <stp/>
        <stp/>
        <stp/>
        <stp>T</stp>
        <tr r="AE33" s="1"/>
        <tr r="AE33" s="1"/>
      </tp>
      <tp>
        <v>1208.9000000000001</v>
        <stp/>
        <stp>StudyData</stp>
        <stp>SUBMINUTE(GCE,30,Regular)</stp>
        <stp>Bar</stp>
        <stp/>
        <stp>High</stp>
        <stp/>
        <stp>0</stp>
        <stp>all</stp>
        <stp/>
        <stp/>
        <stp/>
        <stp>T</stp>
        <tr r="AL5" s="1"/>
        <tr r="AL5" s="1"/>
      </tp>
      <tp>
        <v>42061.627083333333</v>
        <stp/>
        <stp>StudyData</stp>
        <stp>SUBMINUTE(GCE,30,Regular)</stp>
        <stp>Bar</stp>
        <stp/>
        <stp>Time</stp>
        <stp/>
        <stp>0</stp>
        <stp>all</stp>
        <stp/>
        <stp/>
        <stp/>
        <stp>T</stp>
        <tr r="AO5" s="1"/>
        <tr r="AO5" s="1"/>
      </tp>
      <tp>
        <v>2108.5</v>
        <stp/>
        <stp>StudyData</stp>
        <stp>SUBMINUTE(EP,30,Regular)</stp>
        <stp>Bar</stp>
        <stp/>
        <stp>Close</stp>
        <stp/>
        <stp>-31</stp>
        <stp>all</stp>
        <stp/>
        <stp/>
        <stp/>
        <stp>T</stp>
        <tr r="AE36" s="1"/>
        <tr r="AE36" s="1"/>
      </tp>
      <tp>
        <v>2108.25</v>
        <stp/>
        <stp>StudyData</stp>
        <stp>SUBMINUTE(EP,30,Regular)</stp>
        <stp>Bar</stp>
        <stp/>
        <stp>Close</stp>
        <stp/>
        <stp>-30</stp>
        <stp>all</stp>
        <stp/>
        <stp/>
        <stp/>
        <stp>T</stp>
        <tr r="AE35" s="1"/>
        <tr r="AE35" s="1"/>
      </tp>
      <tp>
        <v>2108.75</v>
        <stp/>
        <stp>StudyData</stp>
        <stp>SUBMINUTE(EP,30,Regular)</stp>
        <stp>Bar</stp>
        <stp/>
        <stp>Close</stp>
        <stp/>
        <stp>-33</stp>
        <stp>all</stp>
        <stp/>
        <stp/>
        <stp/>
        <stp>T</stp>
        <tr r="AE38" s="1"/>
        <tr r="AE38" s="1"/>
      </tp>
      <tp>
        <v>2109</v>
        <stp/>
        <stp>StudyData</stp>
        <stp>SUBMINUTE(EP,30,Regular)</stp>
        <stp>Bar</stp>
        <stp/>
        <stp>Close</stp>
        <stp/>
        <stp>-32</stp>
        <stp>all</stp>
        <stp/>
        <stp/>
        <stp/>
        <stp>T</stp>
        <tr r="AE37" s="1"/>
        <tr r="AE37" s="1"/>
      </tp>
      <tp>
        <v>2108.5</v>
        <stp/>
        <stp>StudyData</stp>
        <stp>SUBMINUTE(EP,30,Regular)</stp>
        <stp>Bar</stp>
        <stp/>
        <stp>Close</stp>
        <stp/>
        <stp>-35</stp>
        <stp>all</stp>
        <stp/>
        <stp/>
        <stp/>
        <stp>T</stp>
        <tr r="AE40" s="1"/>
        <tr r="AE40" s="1"/>
      </tp>
      <tp>
        <v>2108.5</v>
        <stp/>
        <stp>StudyData</stp>
        <stp>SUBMINUTE(EP,30,Regular)</stp>
        <stp>Bar</stp>
        <stp/>
        <stp>Close</stp>
        <stp/>
        <stp>-34</stp>
        <stp>all</stp>
        <stp/>
        <stp/>
        <stp/>
        <stp>T</stp>
        <tr r="AE39" s="1"/>
        <tr r="AE39" s="1"/>
      </tp>
      <tp>
        <v>2109</v>
        <stp/>
        <stp>StudyData</stp>
        <stp>SUBMINUTE(EP,30,Regular)</stp>
        <stp>Bar</stp>
        <stp/>
        <stp>Close</stp>
        <stp/>
        <stp>-37</stp>
        <stp>all</stp>
        <stp/>
        <stp/>
        <stp/>
        <stp>T</stp>
        <tr r="AE42" s="1"/>
        <tr r="AE42" s="1"/>
      </tp>
      <tp>
        <v>2108.75</v>
        <stp/>
        <stp>StudyData</stp>
        <stp>SUBMINUTE(EP,30,Regular)</stp>
        <stp>Bar</stp>
        <stp/>
        <stp>Close</stp>
        <stp/>
        <stp>-36</stp>
        <stp>all</stp>
        <stp/>
        <stp/>
        <stp/>
        <stp>T</stp>
        <tr r="AE41" s="1"/>
        <tr r="AE41" s="1"/>
      </tp>
      <tp>
        <v>2109.25</v>
        <stp/>
        <stp>StudyData</stp>
        <stp>SUBMINUTE(EP,30,Regular)</stp>
        <stp>Bar</stp>
        <stp/>
        <stp>Close</stp>
        <stp/>
        <stp>-39</stp>
        <stp>all</stp>
        <stp/>
        <stp/>
        <stp/>
        <stp>T</stp>
        <tr r="AE44" s="1"/>
        <tr r="AE44" s="1"/>
      </tp>
      <tp>
        <v>2109.25</v>
        <stp/>
        <stp>StudyData</stp>
        <stp>SUBMINUTE(EP,30,Regular)</stp>
        <stp>Bar</stp>
        <stp/>
        <stp>Close</stp>
        <stp/>
        <stp>-38</stp>
        <stp>all</stp>
        <stp/>
        <stp/>
        <stp/>
        <stp>T</stp>
        <tr r="AE43" s="1"/>
        <tr r="AE43" s="1"/>
      </tp>
      <tp>
        <v>2109.25</v>
        <stp/>
        <stp>StudyData</stp>
        <stp>SUBMINUTE(EP,30,Regular)</stp>
        <stp>Bar</stp>
        <stp/>
        <stp>Close</stp>
        <stp/>
        <stp>-11</stp>
        <stp>all</stp>
        <stp/>
        <stp/>
        <stp/>
        <stp>T</stp>
        <tr r="AE16" s="1"/>
        <tr r="AE16" s="1"/>
      </tp>
      <tp>
        <v>2109.25</v>
        <stp/>
        <stp>StudyData</stp>
        <stp>SUBMINUTE(EP,30,Regular)</stp>
        <stp>Bar</stp>
        <stp/>
        <stp>Close</stp>
        <stp/>
        <stp>-10</stp>
        <stp>all</stp>
        <stp/>
        <stp/>
        <stp/>
        <stp>T</stp>
        <tr r="AE15" s="1"/>
        <tr r="AE15" s="1"/>
      </tp>
      <tp>
        <v>2108.5</v>
        <stp/>
        <stp>StudyData</stp>
        <stp>SUBMINUTE(EP,30,Regular)</stp>
        <stp>Bar</stp>
        <stp/>
        <stp>Close</stp>
        <stp/>
        <stp>-13</stp>
        <stp>all</stp>
        <stp/>
        <stp/>
        <stp/>
        <stp>T</stp>
        <tr r="AE18" s="1"/>
        <tr r="AE18" s="1"/>
      </tp>
      <tp>
        <v>2108.75</v>
        <stp/>
        <stp>StudyData</stp>
        <stp>SUBMINUTE(EP,30,Regular)</stp>
        <stp>Bar</stp>
        <stp/>
        <stp>Close</stp>
        <stp/>
        <stp>-12</stp>
        <stp>all</stp>
        <stp/>
        <stp/>
        <stp/>
        <stp>T</stp>
        <tr r="AE17" s="1"/>
        <tr r="AE17" s="1"/>
      </tp>
      <tp>
        <v>2109.75</v>
        <stp/>
        <stp>StudyData</stp>
        <stp>SUBMINUTE(EP,30,Regular)</stp>
        <stp>Bar</stp>
        <stp/>
        <stp>Close</stp>
        <stp/>
        <stp>-15</stp>
        <stp>all</stp>
        <stp/>
        <stp/>
        <stp/>
        <stp>T</stp>
        <tr r="AE20" s="1"/>
        <tr r="AE20" s="1"/>
      </tp>
      <tp>
        <v>2109.5</v>
        <stp/>
        <stp>StudyData</stp>
        <stp>SUBMINUTE(EP,30,Regular)</stp>
        <stp>Bar</stp>
        <stp/>
        <stp>Close</stp>
        <stp/>
        <stp>-14</stp>
        <stp>all</stp>
        <stp/>
        <stp/>
        <stp/>
        <stp>T</stp>
        <tr r="AE19" s="1"/>
        <tr r="AE19" s="1"/>
      </tp>
      <tp>
        <v>2110</v>
        <stp/>
        <stp>StudyData</stp>
        <stp>SUBMINUTE(EP,30,Regular)</stp>
        <stp>Bar</stp>
        <stp/>
        <stp>Close</stp>
        <stp/>
        <stp>-17</stp>
        <stp>all</stp>
        <stp/>
        <stp/>
        <stp/>
        <stp>T</stp>
        <tr r="AE22" s="1"/>
        <tr r="AE22" s="1"/>
      </tp>
      <tp>
        <v>2110</v>
        <stp/>
        <stp>StudyData</stp>
        <stp>SUBMINUTE(EP,30,Regular)</stp>
        <stp>Bar</stp>
        <stp/>
        <stp>Close</stp>
        <stp/>
        <stp>-16</stp>
        <stp>all</stp>
        <stp/>
        <stp/>
        <stp/>
        <stp>T</stp>
        <tr r="AE21" s="1"/>
        <tr r="AE21" s="1"/>
      </tp>
      <tp>
        <v>2109</v>
        <stp/>
        <stp>StudyData</stp>
        <stp>SUBMINUTE(EP,30,Regular)</stp>
        <stp>Bar</stp>
        <stp/>
        <stp>Close</stp>
        <stp/>
        <stp>-19</stp>
        <stp>all</stp>
        <stp/>
        <stp/>
        <stp/>
        <stp>T</stp>
        <tr r="AE24" s="1"/>
        <tr r="AE24" s="1"/>
      </tp>
      <tp>
        <v>2109.75</v>
        <stp/>
        <stp>StudyData</stp>
        <stp>SUBMINUTE(EP,30,Regular)</stp>
        <stp>Bar</stp>
        <stp/>
        <stp>Close</stp>
        <stp/>
        <stp>-18</stp>
        <stp>all</stp>
        <stp/>
        <stp/>
        <stp/>
        <stp>T</stp>
        <tr r="AE23" s="1"/>
        <tr r="AE23" s="1"/>
      </tp>
      <tp>
        <v>2107.25</v>
        <stp/>
        <stp>StudyData</stp>
        <stp>SUBMINUTE(EP,30,Regular)</stp>
        <stp>Bar</stp>
        <stp/>
        <stp>Close</stp>
        <stp/>
        <stp>-60</stp>
        <stp>all</stp>
        <stp/>
        <stp/>
        <stp/>
        <stp>T</stp>
        <tr r="AE65" s="1"/>
        <tr r="AE65" s="1"/>
      </tp>
      <tp t="s">
        <v/>
        <stp/>
        <stp>StudyData</stp>
        <stp>SUBMINUTE(TYA,45,Regular)</stp>
        <stp>Bar</stp>
        <stp/>
        <stp>High</stp>
        <stp/>
        <stp>0</stp>
        <stp>all</stp>
        <stp/>
        <stp/>
        <stp/>
        <stp>T</stp>
        <tr r="AU5" s="1"/>
      </tp>
      <tp>
        <v>42061.627083333333</v>
        <stp/>
        <stp>StudyData</stp>
        <stp>SUBMINUTE(TYA,45,Regular)</stp>
        <stp>Bar</stp>
        <stp/>
        <stp>Time</stp>
        <stp/>
        <stp>0</stp>
        <stp>all</stp>
        <stp/>
        <stp/>
        <stp/>
        <stp>T</stp>
        <tr r="AX5" s="1"/>
        <tr r="AX5" s="1"/>
      </tp>
      <tp>
        <v>2108.75</v>
        <stp/>
        <stp>StudyData</stp>
        <stp>SUBMINUTE(EP,30,Regular)</stp>
        <stp>Bar</stp>
        <stp/>
        <stp>Close</stp>
        <stp/>
        <stp>-41</stp>
        <stp>all</stp>
        <stp/>
        <stp/>
        <stp/>
        <stp>T</stp>
        <tr r="AE46" s="1"/>
        <tr r="AE46" s="1"/>
      </tp>
      <tp>
        <v>2108.75</v>
        <stp/>
        <stp>StudyData</stp>
        <stp>SUBMINUTE(EP,30,Regular)</stp>
        <stp>Bar</stp>
        <stp/>
        <stp>Close</stp>
        <stp/>
        <stp>-40</stp>
        <stp>all</stp>
        <stp/>
        <stp/>
        <stp/>
        <stp>T</stp>
        <tr r="AE45" s="1"/>
        <tr r="AE45" s="1"/>
      </tp>
      <tp>
        <v>2108.75</v>
        <stp/>
        <stp>StudyData</stp>
        <stp>SUBMINUTE(EP,30,Regular)</stp>
        <stp>Bar</stp>
        <stp/>
        <stp>Close</stp>
        <stp/>
        <stp>-43</stp>
        <stp>all</stp>
        <stp/>
        <stp/>
        <stp/>
        <stp>T</stp>
        <tr r="AE48" s="1"/>
        <tr r="AE48" s="1"/>
      </tp>
      <tp>
        <v>2109</v>
        <stp/>
        <stp>StudyData</stp>
        <stp>SUBMINUTE(EP,30,Regular)</stp>
        <stp>Bar</stp>
        <stp/>
        <stp>Close</stp>
        <stp/>
        <stp>-42</stp>
        <stp>all</stp>
        <stp/>
        <stp/>
        <stp/>
        <stp>T</stp>
        <tr r="AE47" s="1"/>
        <tr r="AE47" s="1"/>
      </tp>
      <tp>
        <v>2108</v>
        <stp/>
        <stp>StudyData</stp>
        <stp>SUBMINUTE(EP,30,Regular)</stp>
        <stp>Bar</stp>
        <stp/>
        <stp>Close</stp>
        <stp/>
        <stp>-45</stp>
        <stp>all</stp>
        <stp/>
        <stp/>
        <stp/>
        <stp>T</stp>
        <tr r="AE50" s="1"/>
        <tr r="AE50" s="1"/>
      </tp>
      <tp>
        <v>2108.75</v>
        <stp/>
        <stp>StudyData</stp>
        <stp>SUBMINUTE(EP,30,Regular)</stp>
        <stp>Bar</stp>
        <stp/>
        <stp>Close</stp>
        <stp/>
        <stp>-44</stp>
        <stp>all</stp>
        <stp/>
        <stp/>
        <stp/>
        <stp>T</stp>
        <tr r="AE49" s="1"/>
        <tr r="AE49" s="1"/>
      </tp>
      <tp>
        <v>2107.25</v>
        <stp/>
        <stp>StudyData</stp>
        <stp>SUBMINUTE(EP,30,Regular)</stp>
        <stp>Bar</stp>
        <stp/>
        <stp>Close</stp>
        <stp/>
        <stp>-47</stp>
        <stp>all</stp>
        <stp/>
        <stp/>
        <stp/>
        <stp>T</stp>
        <tr r="AE52" s="1"/>
        <tr r="AE52" s="1"/>
      </tp>
      <tp>
        <v>2107.5</v>
        <stp/>
        <stp>StudyData</stp>
        <stp>SUBMINUTE(EP,30,Regular)</stp>
        <stp>Bar</stp>
        <stp/>
        <stp>Close</stp>
        <stp/>
        <stp>-46</stp>
        <stp>all</stp>
        <stp/>
        <stp/>
        <stp/>
        <stp>T</stp>
        <tr r="AE51" s="1"/>
        <tr r="AE51" s="1"/>
      </tp>
      <tp>
        <v>2107</v>
        <stp/>
        <stp>StudyData</stp>
        <stp>SUBMINUTE(EP,30,Regular)</stp>
        <stp>Bar</stp>
        <stp/>
        <stp>Close</stp>
        <stp/>
        <stp>-49</stp>
        <stp>all</stp>
        <stp/>
        <stp/>
        <stp/>
        <stp>T</stp>
        <tr r="AE54" s="1"/>
        <tr r="AE54" s="1"/>
      </tp>
      <tp>
        <v>2107</v>
        <stp/>
        <stp>StudyData</stp>
        <stp>SUBMINUTE(EP,30,Regular)</stp>
        <stp>Bar</stp>
        <stp/>
        <stp>Close</stp>
        <stp/>
        <stp>-48</stp>
        <stp>all</stp>
        <stp/>
        <stp/>
        <stp/>
        <stp>T</stp>
        <tr r="AE53" s="1"/>
        <tr r="AE53" s="1"/>
      </tp>
      <tp>
        <v>2106.75</v>
        <stp/>
        <stp>StudyData</stp>
        <stp>SUBMINUTE(EP,30,Regular)</stp>
        <stp>Bar</stp>
        <stp/>
        <stp>Close</stp>
        <stp/>
        <stp>-51</stp>
        <stp>all</stp>
        <stp/>
        <stp/>
        <stp/>
        <stp>T</stp>
        <tr r="AE56" s="1"/>
        <tr r="AE56" s="1"/>
      </tp>
      <tp>
        <v>2107</v>
        <stp/>
        <stp>StudyData</stp>
        <stp>SUBMINUTE(EP,30,Regular)</stp>
        <stp>Bar</stp>
        <stp/>
        <stp>Close</stp>
        <stp/>
        <stp>-50</stp>
        <stp>all</stp>
        <stp/>
        <stp/>
        <stp/>
        <stp>T</stp>
        <tr r="AE55" s="1"/>
        <tr r="AE55" s="1"/>
      </tp>
      <tp>
        <v>2107.5</v>
        <stp/>
        <stp>StudyData</stp>
        <stp>SUBMINUTE(EP,30,Regular)</stp>
        <stp>Bar</stp>
        <stp/>
        <stp>Close</stp>
        <stp/>
        <stp>-53</stp>
        <stp>all</stp>
        <stp/>
        <stp/>
        <stp/>
        <stp>T</stp>
        <tr r="AE58" s="1"/>
        <tr r="AE58" s="1"/>
      </tp>
      <tp>
        <v>2106.75</v>
        <stp/>
        <stp>StudyData</stp>
        <stp>SUBMINUTE(EP,30,Regular)</stp>
        <stp>Bar</stp>
        <stp/>
        <stp>Close</stp>
        <stp/>
        <stp>-52</stp>
        <stp>all</stp>
        <stp/>
        <stp/>
        <stp/>
        <stp>T</stp>
        <tr r="AE57" s="1"/>
        <tr r="AE57" s="1"/>
      </tp>
      <tp>
        <v>2107.5</v>
        <stp/>
        <stp>StudyData</stp>
        <stp>SUBMINUTE(EP,30,Regular)</stp>
        <stp>Bar</stp>
        <stp/>
        <stp>Close</stp>
        <stp/>
        <stp>-55</stp>
        <stp>all</stp>
        <stp/>
        <stp/>
        <stp/>
        <stp>T</stp>
        <tr r="AE60" s="1"/>
        <tr r="AE60" s="1"/>
      </tp>
      <tp>
        <v>2107.25</v>
        <stp/>
        <stp>StudyData</stp>
        <stp>SUBMINUTE(EP,30,Regular)</stp>
        <stp>Bar</stp>
        <stp/>
        <stp>Close</stp>
        <stp/>
        <stp>-54</stp>
        <stp>all</stp>
        <stp/>
        <stp/>
        <stp/>
        <stp>T</stp>
        <tr r="AE59" s="1"/>
        <tr r="AE59" s="1"/>
      </tp>
      <tp>
        <v>2107.25</v>
        <stp/>
        <stp>StudyData</stp>
        <stp>SUBMINUTE(EP,30,Regular)</stp>
        <stp>Bar</stp>
        <stp/>
        <stp>Close</stp>
        <stp/>
        <stp>-57</stp>
        <stp>all</stp>
        <stp/>
        <stp/>
        <stp/>
        <stp>T</stp>
        <tr r="AE62" s="1"/>
        <tr r="AE62" s="1"/>
      </tp>
      <tp>
        <v>2106.75</v>
        <stp/>
        <stp>StudyData</stp>
        <stp>SUBMINUTE(EP,30,Regular)</stp>
        <stp>Bar</stp>
        <stp/>
        <stp>Close</stp>
        <stp/>
        <stp>-56</stp>
        <stp>all</stp>
        <stp/>
        <stp/>
        <stp/>
        <stp>T</stp>
        <tr r="AE61" s="1"/>
        <tr r="AE61" s="1"/>
      </tp>
      <tp>
        <v>2107.25</v>
        <stp/>
        <stp>StudyData</stp>
        <stp>SUBMINUTE(EP,30,Regular)</stp>
        <stp>Bar</stp>
        <stp/>
        <stp>Close</stp>
        <stp/>
        <stp>-59</stp>
        <stp>all</stp>
        <stp/>
        <stp/>
        <stp/>
        <stp>T</stp>
        <tr r="AE64" s="1"/>
        <tr r="AE64" s="1"/>
      </tp>
      <tp>
        <v>2107</v>
        <stp/>
        <stp>StudyData</stp>
        <stp>SUBMINUTE(EP,30,Regular)</stp>
        <stp>Bar</stp>
        <stp/>
        <stp>Close</stp>
        <stp/>
        <stp>-58</stp>
        <stp>all</stp>
        <stp/>
        <stp/>
        <stp/>
        <stp>T</stp>
        <tr r="AE63" s="1"/>
        <tr r="AE63" s="1"/>
      </tp>
      <tp>
        <v>1208.9000000000001</v>
        <stp/>
        <stp>StudyData</stp>
        <stp>SUBMINUTE(GCE,30,Regular)</stp>
        <stp>Bar</stp>
        <stp/>
        <stp>Close</stp>
        <stp/>
        <stp>0</stp>
        <stp>all</stp>
        <stp/>
        <stp/>
        <stp/>
        <stp>T</stp>
        <tr r="AN5" s="1"/>
        <tr r="AN5" s="1"/>
      </tp>
      <tp t="s">
        <v/>
        <stp/>
        <stp>StudyData</stp>
        <stp>SUBMINUTE(TYA,45,Regular)</stp>
        <stp>Bar</stp>
        <stp/>
        <stp>Close</stp>
        <stp/>
        <stp>0</stp>
        <stp>all</stp>
        <stp/>
        <stp/>
        <stp/>
        <stp>T</stp>
        <tr r="AW5" s="1"/>
      </tp>
      <tp>
        <v>-1</v>
        <stp/>
        <stp>ContractData</stp>
        <stp>EP</stp>
        <stp>NetChange</stp>
        <stp/>
        <stp>T</stp>
        <tr r="N6" s="1"/>
        <tr r="J7" s="1"/>
      </tp>
      <tp>
        <v>2109.25</v>
        <stp/>
        <stp>DOMData</stp>
        <stp>EP</stp>
        <stp>Price</stp>
        <stp>1</stp>
        <stp>T</stp>
        <tr r="F6" s="3"/>
      </tp>
      <tp>
        <v>2109.75</v>
        <stp/>
        <stp>DOMData</stp>
        <stp>EP</stp>
        <stp>Price</stp>
        <stp>3</stp>
        <stp>T</stp>
        <tr r="K9" s="1"/>
      </tp>
      <tp>
        <v>2109.5</v>
        <stp/>
        <stp>DOMData</stp>
        <stp>EP</stp>
        <stp>Price</stp>
        <stp>2</stp>
        <stp>T</stp>
        <tr r="J9" s="1"/>
      </tp>
      <tp>
        <v>2110.25</v>
        <stp/>
        <stp>DOMData</stp>
        <stp>EP</stp>
        <stp>Price</stp>
        <stp>5</stp>
        <stp>T</stp>
        <tr r="M9" s="1"/>
      </tp>
      <tp>
        <v>2110</v>
        <stp/>
        <stp>DOMData</stp>
        <stp>EP</stp>
        <stp>Price</stp>
        <stp>4</stp>
        <stp>T</stp>
        <tr r="L9" s="1"/>
      </tp>
      <tp>
        <v>1208.9000000000001</v>
        <stp/>
        <stp>StudyData</stp>
        <stp>SUBMINUTE(GCE,30,Regular)</stp>
        <stp>Bar</stp>
        <stp/>
        <stp>Open</stp>
        <stp/>
        <stp>0</stp>
        <stp>all</stp>
        <stp/>
        <stp/>
        <stp/>
        <stp>T</stp>
        <tr r="AK5" s="1"/>
        <tr r="AK5" s="1"/>
      </tp>
      <tp>
        <v>2114.75</v>
        <stp/>
        <stp>ContractData</stp>
        <stp>EP</stp>
        <stp>High</stp>
        <stp/>
        <stp>T</stp>
        <tr r="L7" s="1"/>
      </tp>
      <tp t="s">
        <v/>
        <stp/>
        <stp>StudyData</stp>
        <stp>SUBMINUTE(TYA,45,Regular)</stp>
        <stp>Bar</stp>
        <stp/>
        <stp>Open</stp>
        <stp/>
        <stp>0</stp>
        <stp>all</stp>
        <stp/>
        <stp/>
        <stp/>
        <stp>T</stp>
        <tr r="AT5" s="1"/>
      </tp>
      <tp>
        <v>2110.5</v>
        <stp/>
        <stp>ContractData</stp>
        <stp>EP</stp>
        <stp>Open</stp>
        <stp/>
        <stp>T</stp>
        <tr r="K7" s="1"/>
      </tp>
      <tp>
        <v>2109.25</v>
        <stp/>
        <stp>ContractData</stp>
        <stp>EP</stp>
        <stp>Last</stp>
        <stp/>
        <stp>T</stp>
        <tr r="E7" s="1"/>
      </tp>
      <tp>
        <v>42061.615624999999</v>
        <stp/>
        <stp>StudyData</stp>
        <stp>SUBMINUTE(TYA,45,Regular)</stp>
        <stp>Bar</stp>
        <stp/>
        <stp>Time</stp>
        <stp/>
        <stp>-22</stp>
        <stp>all</stp>
        <stp/>
        <stp/>
        <stp/>
        <stp>T</stp>
        <tr r="AX27" s="1"/>
        <tr r="AX27" s="1"/>
      </tp>
      <tp>
        <v>42061.615104166667</v>
        <stp/>
        <stp>StudyData</stp>
        <stp>SUBMINUTE(TYA,45,Regular)</stp>
        <stp>Bar</stp>
        <stp/>
        <stp>Time</stp>
        <stp/>
        <stp>-23</stp>
        <stp>all</stp>
        <stp/>
        <stp/>
        <stp/>
        <stp>T</stp>
        <tr r="AX28" s="1"/>
        <tr r="AX28" s="1"/>
      </tp>
      <tp>
        <v>42061.616666666669</v>
        <stp/>
        <stp>StudyData</stp>
        <stp>SUBMINUTE(TYA,45,Regular)</stp>
        <stp>Bar</stp>
        <stp/>
        <stp>Time</stp>
        <stp/>
        <stp>-20</stp>
        <stp>all</stp>
        <stp/>
        <stp/>
        <stp/>
        <stp>T</stp>
        <tr r="AX25" s="1"/>
        <tr r="AX25" s="1"/>
      </tp>
      <tp>
        <v>42061.61614583333</v>
        <stp/>
        <stp>StudyData</stp>
        <stp>SUBMINUTE(TYA,45,Regular)</stp>
        <stp>Bar</stp>
        <stp/>
        <stp>Time</stp>
        <stp/>
        <stp>-21</stp>
        <stp>all</stp>
        <stp/>
        <stp/>
        <stp/>
        <stp>T</stp>
        <tr r="AX26" s="1"/>
        <tr r="AX26" s="1"/>
      </tp>
      <tp>
        <v>42061.613541666666</v>
        <stp/>
        <stp>StudyData</stp>
        <stp>SUBMINUTE(TYA,45,Regular)</stp>
        <stp>Bar</stp>
        <stp/>
        <stp>Time</stp>
        <stp/>
        <stp>-26</stp>
        <stp>all</stp>
        <stp/>
        <stp/>
        <stp/>
        <stp>T</stp>
        <tr r="AX31" s="1"/>
        <tr r="AX31" s="1"/>
      </tp>
      <tp>
        <v>42061.613020833334</v>
        <stp/>
        <stp>StudyData</stp>
        <stp>SUBMINUTE(TYA,45,Regular)</stp>
        <stp>Bar</stp>
        <stp/>
        <stp>Time</stp>
        <stp/>
        <stp>-27</stp>
        <stp>all</stp>
        <stp/>
        <stp/>
        <stp/>
        <stp>T</stp>
        <tr r="AX32" s="1"/>
        <tr r="AX32" s="1"/>
      </tp>
      <tp>
        <v>42061.614583333336</v>
        <stp/>
        <stp>StudyData</stp>
        <stp>SUBMINUTE(TYA,45,Regular)</stp>
        <stp>Bar</stp>
        <stp/>
        <stp>Time</stp>
        <stp/>
        <stp>-24</stp>
        <stp>all</stp>
        <stp/>
        <stp/>
        <stp/>
        <stp>T</stp>
        <tr r="AX29" s="1"/>
        <tr r="AX29" s="1"/>
      </tp>
      <tp>
        <v>42061.614062499997</v>
        <stp/>
        <stp>StudyData</stp>
        <stp>SUBMINUTE(TYA,45,Regular)</stp>
        <stp>Bar</stp>
        <stp/>
        <stp>Time</stp>
        <stp/>
        <stp>-25</stp>
        <stp>all</stp>
        <stp/>
        <stp/>
        <stp/>
        <stp>T</stp>
        <tr r="AX30" s="1"/>
        <tr r="AX30" s="1"/>
      </tp>
      <tp>
        <v>42061.612500000003</v>
        <stp/>
        <stp>StudyData</stp>
        <stp>SUBMINUTE(TYA,45,Regular)</stp>
        <stp>Bar</stp>
        <stp/>
        <stp>Time</stp>
        <stp/>
        <stp>-28</stp>
        <stp>all</stp>
        <stp/>
        <stp/>
        <stp/>
        <stp>T</stp>
        <tr r="AX33" s="1"/>
        <tr r="AX33" s="1"/>
      </tp>
      <tp>
        <v>42061.611979166664</v>
        <stp/>
        <stp>StudyData</stp>
        <stp>SUBMINUTE(TYA,45,Regular)</stp>
        <stp>Bar</stp>
        <stp/>
        <stp>Time</stp>
        <stp/>
        <stp>-29</stp>
        <stp>all</stp>
        <stp/>
        <stp/>
        <stp/>
        <stp>T</stp>
        <tr r="AX34" s="1"/>
        <tr r="AX34" s="1"/>
      </tp>
      <tp>
        <v>42061.61041666667</v>
        <stp/>
        <stp>StudyData</stp>
        <stp>SUBMINUTE(TYA,45,Regular)</stp>
        <stp>Bar</stp>
        <stp/>
        <stp>Time</stp>
        <stp/>
        <stp>-32</stp>
        <stp>all</stp>
        <stp/>
        <stp/>
        <stp/>
        <stp>T</stp>
        <tr r="AX37" s="1"/>
        <tr r="AX37" s="1"/>
      </tp>
      <tp>
        <v>42061.609895833331</v>
        <stp/>
        <stp>StudyData</stp>
        <stp>SUBMINUTE(TYA,45,Regular)</stp>
        <stp>Bar</stp>
        <stp/>
        <stp>Time</stp>
        <stp/>
        <stp>-33</stp>
        <stp>all</stp>
        <stp/>
        <stp/>
        <stp/>
        <stp>T</stp>
        <tr r="AX38" s="1"/>
        <tr r="AX38" s="1"/>
      </tp>
      <tp>
        <v>42061.611458333333</v>
        <stp/>
        <stp>StudyData</stp>
        <stp>SUBMINUTE(TYA,45,Regular)</stp>
        <stp>Bar</stp>
        <stp/>
        <stp>Time</stp>
        <stp/>
        <stp>-30</stp>
        <stp>all</stp>
        <stp/>
        <stp/>
        <stp/>
        <stp>T</stp>
        <tr r="AX35" s="1"/>
        <tr r="AX35" s="1"/>
      </tp>
      <tp>
        <v>42061.610937500001</v>
        <stp/>
        <stp>StudyData</stp>
        <stp>SUBMINUTE(TYA,45,Regular)</stp>
        <stp>Bar</stp>
        <stp/>
        <stp>Time</stp>
        <stp/>
        <stp>-31</stp>
        <stp>all</stp>
        <stp/>
        <stp/>
        <stp/>
        <stp>T</stp>
        <tr r="AX36" s="1"/>
        <tr r="AX36" s="1"/>
      </tp>
      <tp>
        <v>42061.60833333333</v>
        <stp/>
        <stp>StudyData</stp>
        <stp>SUBMINUTE(TYA,45,Regular)</stp>
        <stp>Bar</stp>
        <stp/>
        <stp>Time</stp>
        <stp/>
        <stp>-36</stp>
        <stp>all</stp>
        <stp/>
        <stp/>
        <stp/>
        <stp>T</stp>
        <tr r="AX41" s="1"/>
        <tr r="AX41" s="1"/>
      </tp>
      <tp>
        <v>42061.607812499999</v>
        <stp/>
        <stp>StudyData</stp>
        <stp>SUBMINUTE(TYA,45,Regular)</stp>
        <stp>Bar</stp>
        <stp/>
        <stp>Time</stp>
        <stp/>
        <stp>-37</stp>
        <stp>all</stp>
        <stp/>
        <stp/>
        <stp/>
        <stp>T</stp>
        <tr r="AX42" s="1"/>
        <tr r="AX42" s="1"/>
      </tp>
      <tp>
        <v>42061.609375</v>
        <stp/>
        <stp>StudyData</stp>
        <stp>SUBMINUTE(TYA,45,Regular)</stp>
        <stp>Bar</stp>
        <stp/>
        <stp>Time</stp>
        <stp/>
        <stp>-34</stp>
        <stp>all</stp>
        <stp/>
        <stp/>
        <stp/>
        <stp>T</stp>
        <tr r="AX39" s="1"/>
        <tr r="AX39" s="1"/>
      </tp>
      <tp>
        <v>42061.608854166661</v>
        <stp/>
        <stp>StudyData</stp>
        <stp>SUBMINUTE(TYA,45,Regular)</stp>
        <stp>Bar</stp>
        <stp/>
        <stp>Time</stp>
        <stp/>
        <stp>-35</stp>
        <stp>all</stp>
        <stp/>
        <stp/>
        <stp/>
        <stp>T</stp>
        <tr r="AX40" s="1"/>
        <tr r="AX40" s="1"/>
      </tp>
      <tp>
        <v>42061.607291666667</v>
        <stp/>
        <stp>StudyData</stp>
        <stp>SUBMINUTE(TYA,45,Regular)</stp>
        <stp>Bar</stp>
        <stp/>
        <stp>Time</stp>
        <stp/>
        <stp>-38</stp>
        <stp>all</stp>
        <stp/>
        <stp/>
        <stp/>
        <stp>T</stp>
        <tr r="AX43" s="1"/>
        <tr r="AX43" s="1"/>
      </tp>
      <tp>
        <v>42061.606770833328</v>
        <stp/>
        <stp>StudyData</stp>
        <stp>SUBMINUTE(TYA,45,Regular)</stp>
        <stp>Bar</stp>
        <stp/>
        <stp>Time</stp>
        <stp/>
        <stp>-39</stp>
        <stp>all</stp>
        <stp/>
        <stp/>
        <stp/>
        <stp>T</stp>
        <tr r="AX44" s="1"/>
        <tr r="AX44" s="1"/>
      </tp>
      <tp>
        <v>1568</v>
        <stp/>
        <stp>DOMData</stp>
        <stp>EP</stp>
        <stp>Volume</stp>
        <stp>4</stp>
        <stp>T</stp>
        <tr r="L11" s="1"/>
      </tp>
      <tp>
        <v>42061.620833333334</v>
        <stp/>
        <stp>StudyData</stp>
        <stp>SUBMINUTE(TYA,45,Regular)</stp>
        <stp>Bar</stp>
        <stp/>
        <stp>Time</stp>
        <stp/>
        <stp>-12</stp>
        <stp>all</stp>
        <stp/>
        <stp/>
        <stp/>
        <stp>T</stp>
        <tr r="AX17" s="1"/>
        <tr r="AX17" s="1"/>
      </tp>
      <tp>
        <v>42061.620312499996</v>
        <stp/>
        <stp>StudyData</stp>
        <stp>SUBMINUTE(TYA,45,Regular)</stp>
        <stp>Bar</stp>
        <stp/>
        <stp>Time</stp>
        <stp/>
        <stp>-13</stp>
        <stp>all</stp>
        <stp/>
        <stp/>
        <stp/>
        <stp>T</stp>
        <tr r="AX18" s="1"/>
        <tr r="AX18" s="1"/>
      </tp>
      <tp>
        <v>42061.621875000004</v>
        <stp/>
        <stp>StudyData</stp>
        <stp>SUBMINUTE(TYA,45,Regular)</stp>
        <stp>Bar</stp>
        <stp/>
        <stp>Time</stp>
        <stp/>
        <stp>-10</stp>
        <stp>all</stp>
        <stp/>
        <stp/>
        <stp/>
        <stp>T</stp>
        <tr r="AX15" s="1"/>
        <tr r="AX15" s="1"/>
      </tp>
      <tp>
        <v>42061.621354166666</v>
        <stp/>
        <stp>StudyData</stp>
        <stp>SUBMINUTE(TYA,45,Regular)</stp>
        <stp>Bar</stp>
        <stp/>
        <stp>Time</stp>
        <stp/>
        <stp>-11</stp>
        <stp>all</stp>
        <stp/>
        <stp/>
        <stp/>
        <stp>T</stp>
        <tr r="AX16" s="1"/>
        <tr r="AX16" s="1"/>
      </tp>
      <tp>
        <v>42061.618750000001</v>
        <stp/>
        <stp>StudyData</stp>
        <stp>SUBMINUTE(TYA,45,Regular)</stp>
        <stp>Bar</stp>
        <stp/>
        <stp>Time</stp>
        <stp/>
        <stp>-16</stp>
        <stp>all</stp>
        <stp/>
        <stp/>
        <stp/>
        <stp>T</stp>
        <tr r="AX21" s="1"/>
        <tr r="AX21" s="1"/>
      </tp>
      <tp>
        <v>42061.618229166663</v>
        <stp/>
        <stp>StudyData</stp>
        <stp>SUBMINUTE(TYA,45,Regular)</stp>
        <stp>Bar</stp>
        <stp/>
        <stp>Time</stp>
        <stp/>
        <stp>-17</stp>
        <stp>all</stp>
        <stp/>
        <stp/>
        <stp/>
        <stp>T</stp>
        <tr r="AX22" s="1"/>
        <tr r="AX22" s="1"/>
      </tp>
      <tp>
        <v>42061.619791666664</v>
        <stp/>
        <stp>StudyData</stp>
        <stp>SUBMINUTE(TYA,45,Regular)</stp>
        <stp>Bar</stp>
        <stp/>
        <stp>Time</stp>
        <stp/>
        <stp>-14</stp>
        <stp>all</stp>
        <stp/>
        <stp/>
        <stp/>
        <stp>T</stp>
        <tr r="AX19" s="1"/>
        <tr r="AX19" s="1"/>
      </tp>
      <tp>
        <v>42061.619270833333</v>
        <stp/>
        <stp>StudyData</stp>
        <stp>SUBMINUTE(TYA,45,Regular)</stp>
        <stp>Bar</stp>
        <stp/>
        <stp>Time</stp>
        <stp/>
        <stp>-15</stp>
        <stp>all</stp>
        <stp/>
        <stp/>
        <stp/>
        <stp>T</stp>
        <tr r="AX20" s="1"/>
        <tr r="AX20" s="1"/>
      </tp>
      <tp>
        <v>42061.617708333331</v>
        <stp/>
        <stp>StudyData</stp>
        <stp>SUBMINUTE(TYA,45,Regular)</stp>
        <stp>Bar</stp>
        <stp/>
        <stp>Time</stp>
        <stp/>
        <stp>-18</stp>
        <stp>all</stp>
        <stp/>
        <stp/>
        <stp/>
        <stp>T</stp>
        <tr r="AX23" s="1"/>
        <tr r="AX23" s="1"/>
      </tp>
      <tp>
        <v>42061.6171875</v>
        <stp/>
        <stp>StudyData</stp>
        <stp>SUBMINUTE(TYA,45,Regular)</stp>
        <stp>Bar</stp>
        <stp/>
        <stp>Time</stp>
        <stp/>
        <stp>-19</stp>
        <stp>all</stp>
        <stp/>
        <stp/>
        <stp/>
        <stp>T</stp>
        <tr r="AX24" s="1"/>
        <tr r="AX24" s="1"/>
      </tp>
      <tp>
        <v>1263</v>
        <stp/>
        <stp>DOMData</stp>
        <stp>EP</stp>
        <stp>Volume</stp>
        <stp>5</stp>
        <stp>T</stp>
        <tr r="M11" s="1"/>
      </tp>
      <tp>
        <v>42061.595833333333</v>
        <stp/>
        <stp>StudyData</stp>
        <stp>SUBMINUTE(TYA,45,Regular)</stp>
        <stp>Bar</stp>
        <stp/>
        <stp>Time</stp>
        <stp/>
        <stp>-60</stp>
        <stp>all</stp>
        <stp/>
        <stp/>
        <stp/>
        <stp>T</stp>
        <tr r="AX65" s="1"/>
        <tr r="AX65" s="1"/>
      </tp>
      <tp>
        <v>1149</v>
        <stp/>
        <stp>DOMData</stp>
        <stp>EP</stp>
        <stp>Volume</stp>
        <stp>2</stp>
        <stp>T</stp>
        <tr r="J11" s="1"/>
      </tp>
      <tp>
        <v>1219</v>
        <stp/>
        <stp>DOMData</stp>
        <stp>EP</stp>
        <stp>Volume</stp>
        <stp>3</stp>
        <stp>T</stp>
        <tr r="K11" s="1"/>
      </tp>
      <tp>
        <v>42061.605208333334</v>
        <stp/>
        <stp>StudyData</stp>
        <stp>SUBMINUTE(TYA,45,Regular)</stp>
        <stp>Bar</stp>
        <stp/>
        <stp>Time</stp>
        <stp/>
        <stp>-42</stp>
        <stp>all</stp>
        <stp/>
        <stp/>
        <stp/>
        <stp>T</stp>
        <tr r="AX47" s="1"/>
        <tr r="AX47" s="1"/>
      </tp>
      <tp>
        <v>42061.604687499996</v>
        <stp/>
        <stp>StudyData</stp>
        <stp>SUBMINUTE(TYA,45,Regular)</stp>
        <stp>Bar</stp>
        <stp/>
        <stp>Time</stp>
        <stp/>
        <stp>-43</stp>
        <stp>all</stp>
        <stp/>
        <stp/>
        <stp/>
        <stp>T</stp>
        <tr r="AX48" s="1"/>
        <tr r="AX48" s="1"/>
      </tp>
      <tp>
        <v>42061.606249999997</v>
        <stp/>
        <stp>StudyData</stp>
        <stp>SUBMINUTE(TYA,45,Regular)</stp>
        <stp>Bar</stp>
        <stp/>
        <stp>Time</stp>
        <stp/>
        <stp>-40</stp>
        <stp>all</stp>
        <stp/>
        <stp/>
        <stp/>
        <stp>T</stp>
        <tr r="AX45" s="1"/>
        <tr r="AX45" s="1"/>
      </tp>
      <tp>
        <v>42061.605729166666</v>
        <stp/>
        <stp>StudyData</stp>
        <stp>SUBMINUTE(TYA,45,Regular)</stp>
        <stp>Bar</stp>
        <stp/>
        <stp>Time</stp>
        <stp/>
        <stp>-41</stp>
        <stp>all</stp>
        <stp/>
        <stp/>
        <stp/>
        <stp>T</stp>
        <tr r="AX46" s="1"/>
        <tr r="AX46" s="1"/>
      </tp>
      <tp>
        <v>42061.603125000001</v>
        <stp/>
        <stp>StudyData</stp>
        <stp>SUBMINUTE(TYA,45,Regular)</stp>
        <stp>Bar</stp>
        <stp/>
        <stp>Time</stp>
        <stp/>
        <stp>-46</stp>
        <stp>all</stp>
        <stp/>
        <stp/>
        <stp/>
        <stp>T</stp>
        <tr r="AX51" s="1"/>
        <tr r="AX51" s="1"/>
      </tp>
      <tp>
        <v>42061.602604166663</v>
        <stp/>
        <stp>StudyData</stp>
        <stp>SUBMINUTE(TYA,45,Regular)</stp>
        <stp>Bar</stp>
        <stp/>
        <stp>Time</stp>
        <stp/>
        <stp>-47</stp>
        <stp>all</stp>
        <stp/>
        <stp/>
        <stp/>
        <stp>T</stp>
        <tr r="AX52" s="1"/>
        <tr r="AX52" s="1"/>
      </tp>
      <tp>
        <v>42061.604166666664</v>
        <stp/>
        <stp>StudyData</stp>
        <stp>SUBMINUTE(TYA,45,Regular)</stp>
        <stp>Bar</stp>
        <stp/>
        <stp>Time</stp>
        <stp/>
        <stp>-44</stp>
        <stp>all</stp>
        <stp/>
        <stp/>
        <stp/>
        <stp>T</stp>
        <tr r="AX49" s="1"/>
        <tr r="AX49" s="1"/>
      </tp>
      <tp>
        <v>42061.603645833333</v>
        <stp/>
        <stp>StudyData</stp>
        <stp>SUBMINUTE(TYA,45,Regular)</stp>
        <stp>Bar</stp>
        <stp/>
        <stp>Time</stp>
        <stp/>
        <stp>-45</stp>
        <stp>all</stp>
        <stp/>
        <stp/>
        <stp/>
        <stp>T</stp>
        <tr r="AX50" s="1"/>
        <tr r="AX50" s="1"/>
      </tp>
      <tp>
        <v>42061.602083333331</v>
        <stp/>
        <stp>StudyData</stp>
        <stp>SUBMINUTE(TYA,45,Regular)</stp>
        <stp>Bar</stp>
        <stp/>
        <stp>Time</stp>
        <stp/>
        <stp>-48</stp>
        <stp>all</stp>
        <stp/>
        <stp/>
        <stp/>
        <stp>T</stp>
        <tr r="AX53" s="1"/>
        <tr r="AX53" s="1"/>
      </tp>
      <tp>
        <v>42061.6015625</v>
        <stp/>
        <stp>StudyData</stp>
        <stp>SUBMINUTE(TYA,45,Regular)</stp>
        <stp>Bar</stp>
        <stp/>
        <stp>Time</stp>
        <stp/>
        <stp>-49</stp>
        <stp>all</stp>
        <stp/>
        <stp/>
        <stp/>
        <stp>T</stp>
        <tr r="AX54" s="1"/>
        <tr r="AX54" s="1"/>
      </tp>
      <tp>
        <v>42061.599999999999</v>
        <stp/>
        <stp>StudyData</stp>
        <stp>SUBMINUTE(TYA,45,Regular)</stp>
        <stp>Bar</stp>
        <stp/>
        <stp>Time</stp>
        <stp/>
        <stp>-52</stp>
        <stp>all</stp>
        <stp/>
        <stp/>
        <stp/>
        <stp>T</stp>
        <tr r="AX57" s="1"/>
        <tr r="AX57" s="1"/>
      </tp>
      <tp>
        <v>42061.599479166667</v>
        <stp/>
        <stp>StudyData</stp>
        <stp>SUBMINUTE(TYA,45,Regular)</stp>
        <stp>Bar</stp>
        <stp/>
        <stp>Time</stp>
        <stp/>
        <stp>-53</stp>
        <stp>all</stp>
        <stp/>
        <stp/>
        <stp/>
        <stp>T</stp>
        <tr r="AX58" s="1"/>
        <tr r="AX58" s="1"/>
      </tp>
      <tp>
        <v>42061.601041666669</v>
        <stp/>
        <stp>StudyData</stp>
        <stp>SUBMINUTE(TYA,45,Regular)</stp>
        <stp>Bar</stp>
        <stp/>
        <stp>Time</stp>
        <stp/>
        <stp>-50</stp>
        <stp>all</stp>
        <stp/>
        <stp/>
        <stp/>
        <stp>T</stp>
        <tr r="AX55" s="1"/>
        <tr r="AX55" s="1"/>
      </tp>
      <tp>
        <v>42061.60052083333</v>
        <stp/>
        <stp>StudyData</stp>
        <stp>SUBMINUTE(TYA,45,Regular)</stp>
        <stp>Bar</stp>
        <stp/>
        <stp>Time</stp>
        <stp/>
        <stp>-51</stp>
        <stp>all</stp>
        <stp/>
        <stp/>
        <stp/>
        <stp>T</stp>
        <tr r="AX56" s="1"/>
        <tr r="AX56" s="1"/>
      </tp>
      <tp>
        <v>42061.597916666666</v>
        <stp/>
        <stp>StudyData</stp>
        <stp>SUBMINUTE(TYA,45,Regular)</stp>
        <stp>Bar</stp>
        <stp/>
        <stp>Time</stp>
        <stp/>
        <stp>-56</stp>
        <stp>all</stp>
        <stp/>
        <stp/>
        <stp/>
        <stp>T</stp>
        <tr r="AX61" s="1"/>
        <tr r="AX61" s="1"/>
      </tp>
      <tp>
        <v>42061.597395833327</v>
        <stp/>
        <stp>StudyData</stp>
        <stp>SUBMINUTE(TYA,45,Regular)</stp>
        <stp>Bar</stp>
        <stp/>
        <stp>Time</stp>
        <stp/>
        <stp>-57</stp>
        <stp>all</stp>
        <stp/>
        <stp/>
        <stp/>
        <stp>T</stp>
        <tr r="AX62" s="1"/>
        <tr r="AX62" s="1"/>
      </tp>
      <tp>
        <v>42061.598958333336</v>
        <stp/>
        <stp>StudyData</stp>
        <stp>SUBMINUTE(TYA,45,Regular)</stp>
        <stp>Bar</stp>
        <stp/>
        <stp>Time</stp>
        <stp/>
        <stp>-54</stp>
        <stp>all</stp>
        <stp/>
        <stp/>
        <stp/>
        <stp>T</stp>
        <tr r="AX59" s="1"/>
        <tr r="AX59" s="1"/>
      </tp>
      <tp>
        <v>42061.598437499997</v>
        <stp/>
        <stp>StudyData</stp>
        <stp>SUBMINUTE(TYA,45,Regular)</stp>
        <stp>Bar</stp>
        <stp/>
        <stp>Time</stp>
        <stp/>
        <stp>-55</stp>
        <stp>all</stp>
        <stp/>
        <stp/>
        <stp/>
        <stp>T</stp>
        <tr r="AX60" s="1"/>
        <tr r="AX60" s="1"/>
      </tp>
      <tp>
        <v>42061.596875000003</v>
        <stp/>
        <stp>StudyData</stp>
        <stp>SUBMINUTE(TYA,45,Regular)</stp>
        <stp>Bar</stp>
        <stp/>
        <stp>Time</stp>
        <stp/>
        <stp>-58</stp>
        <stp>all</stp>
        <stp/>
        <stp/>
        <stp/>
        <stp>T</stp>
        <tr r="AX63" s="1"/>
        <tr r="AX63" s="1"/>
      </tp>
      <tp>
        <v>42061.596354166664</v>
        <stp/>
        <stp>StudyData</stp>
        <stp>SUBMINUTE(TYA,45,Regular)</stp>
        <stp>Bar</stp>
        <stp/>
        <stp>Time</stp>
        <stp/>
        <stp>-59</stp>
        <stp>all</stp>
        <stp/>
        <stp/>
        <stp/>
        <stp>T</stp>
        <tr r="AX64" s="1"/>
        <tr r="AX64" s="1"/>
      </tp>
      <tp>
        <v>469</v>
        <stp/>
        <stp>DOMData</stp>
        <stp>EP</stp>
        <stp>Volume</stp>
        <stp>1</stp>
        <stp>T</stp>
        <tr r="H11" s="1"/>
      </tp>
      <tp t="s">
        <v/>
        <stp/>
        <stp>StudyData</stp>
        <stp>SUBMINUTE(GCE,30,Regular)</stp>
        <stp>Bar</stp>
        <stp/>
        <stp>Close</stp>
        <stp/>
        <stp>-60</stp>
        <stp>all</stp>
        <stp/>
        <stp/>
        <stp/>
        <stp>T</stp>
        <tr r="AN65" s="1"/>
      </tp>
      <tp>
        <v>128.125</v>
        <stp/>
        <stp>StudyData</stp>
        <stp>SUBMINUTE(TYA,45,Regular)</stp>
        <stp>Bar</stp>
        <stp/>
        <stp>Open</stp>
        <stp/>
        <stp>-19</stp>
        <stp>all</stp>
        <stp/>
        <stp/>
        <stp/>
        <stp>T</stp>
        <tr r="AT24" s="1"/>
        <tr r="AT24" s="1"/>
      </tp>
      <tp>
        <v>128.140625</v>
        <stp/>
        <stp>StudyData</stp>
        <stp>SUBMINUTE(TYA,45,Regular)</stp>
        <stp>Bar</stp>
        <stp/>
        <stp>Open</stp>
        <stp/>
        <stp>-18</stp>
        <stp>all</stp>
        <stp/>
        <stp/>
        <stp/>
        <stp>T</stp>
        <tr r="AT23" s="1"/>
        <tr r="AT23" s="1"/>
      </tp>
      <tp>
        <v>128.125</v>
        <stp/>
        <stp>StudyData</stp>
        <stp>SUBMINUTE(TYA,45,Regular)</stp>
        <stp>Bar</stp>
        <stp/>
        <stp>Open</stp>
        <stp/>
        <stp>-11</stp>
        <stp>all</stp>
        <stp/>
        <stp/>
        <stp/>
        <stp>T</stp>
        <tr r="AT16" s="1"/>
        <tr r="AT16" s="1"/>
      </tp>
      <tp>
        <v>128.125</v>
        <stp/>
        <stp>StudyData</stp>
        <stp>SUBMINUTE(TYA,45,Regular)</stp>
        <stp>Bar</stp>
        <stp/>
        <stp>Open</stp>
        <stp/>
        <stp>-10</stp>
        <stp>all</stp>
        <stp/>
        <stp/>
        <stp/>
        <stp>T</stp>
        <tr r="AT15" s="1"/>
        <tr r="AT15" s="1"/>
      </tp>
      <tp t="s">
        <v/>
        <stp/>
        <stp>StudyData</stp>
        <stp>SUBMINUTE(TYA,45,Regular)</stp>
        <stp>Bar</stp>
        <stp/>
        <stp>Open</stp>
        <stp/>
        <stp>-13</stp>
        <stp>all</stp>
        <stp/>
        <stp/>
        <stp/>
        <stp>T</stp>
        <tr r="AT18" s="1"/>
      </tp>
      <tp>
        <v>128.109375</v>
        <stp/>
        <stp>StudyData</stp>
        <stp>SUBMINUTE(TYA,45,Regular)</stp>
        <stp>Bar</stp>
        <stp/>
        <stp>Open</stp>
        <stp/>
        <stp>-12</stp>
        <stp>all</stp>
        <stp/>
        <stp/>
        <stp/>
        <stp>T</stp>
        <tr r="AT17" s="1"/>
        <tr r="AT17" s="1"/>
      </tp>
      <tp>
        <v>128.125</v>
        <stp/>
        <stp>StudyData</stp>
        <stp>SUBMINUTE(TYA,45,Regular)</stp>
        <stp>Bar</stp>
        <stp/>
        <stp>Open</stp>
        <stp/>
        <stp>-15</stp>
        <stp>all</stp>
        <stp/>
        <stp/>
        <stp/>
        <stp>T</stp>
        <tr r="AT20" s="1"/>
        <tr r="AT20" s="1"/>
      </tp>
      <tp>
        <v>128.125</v>
        <stp/>
        <stp>StudyData</stp>
        <stp>SUBMINUTE(TYA,45,Regular)</stp>
        <stp>Bar</stp>
        <stp/>
        <stp>Open</stp>
        <stp/>
        <stp>-14</stp>
        <stp>all</stp>
        <stp/>
        <stp/>
        <stp/>
        <stp>T</stp>
        <tr r="AT19" s="1"/>
        <tr r="AT19" s="1"/>
      </tp>
      <tp>
        <v>128.125</v>
        <stp/>
        <stp>StudyData</stp>
        <stp>SUBMINUTE(TYA,45,Regular)</stp>
        <stp>Bar</stp>
        <stp/>
        <stp>Open</stp>
        <stp/>
        <stp>-17</stp>
        <stp>all</stp>
        <stp/>
        <stp/>
        <stp/>
        <stp>T</stp>
        <tr r="AT22" s="1"/>
        <tr r="AT22" s="1"/>
      </tp>
      <tp>
        <v>128.109375</v>
        <stp/>
        <stp>StudyData</stp>
        <stp>SUBMINUTE(TYA,45,Regular)</stp>
        <stp>Bar</stp>
        <stp/>
        <stp>Open</stp>
        <stp/>
        <stp>-16</stp>
        <stp>all</stp>
        <stp/>
        <stp/>
        <stp/>
        <stp>T</stp>
        <tr r="AT21" s="1"/>
        <tr r="AT21" s="1"/>
      </tp>
      <tp>
        <v>128.109375</v>
        <stp/>
        <stp>StudyData</stp>
        <stp>SUBMINUTE(TYA,45,Regular)</stp>
        <stp>Bar</stp>
        <stp/>
        <stp>Close</stp>
        <stp/>
        <stp>-1</stp>
        <stp>all</stp>
        <stp/>
        <stp/>
        <stp/>
        <stp>T</stp>
        <tr r="AW6" s="1"/>
        <tr r="AW6" s="1"/>
      </tp>
      <tp>
        <v>128.125</v>
        <stp/>
        <stp>StudyData</stp>
        <stp>SUBMINUTE(TYA,45,Regular)</stp>
        <stp>Bar</stp>
        <stp/>
        <stp>Close</stp>
        <stp/>
        <stp>-2</stp>
        <stp>all</stp>
        <stp/>
        <stp/>
        <stp/>
        <stp>T</stp>
        <tr r="AW7" s="1"/>
        <tr r="AW7" s="1"/>
      </tp>
      <tp>
        <v>128.125</v>
        <stp/>
        <stp>StudyData</stp>
        <stp>SUBMINUTE(TYA,45,Regular)</stp>
        <stp>Bar</stp>
        <stp/>
        <stp>Close</stp>
        <stp/>
        <stp>-3</stp>
        <stp>all</stp>
        <stp/>
        <stp/>
        <stp/>
        <stp>T</stp>
        <tr r="AW8" s="1"/>
        <tr r="AW8" s="1"/>
      </tp>
      <tp>
        <v>128.125</v>
        <stp/>
        <stp>StudyData</stp>
        <stp>SUBMINUTE(TYA,45,Regular)</stp>
        <stp>Bar</stp>
        <stp/>
        <stp>Close</stp>
        <stp/>
        <stp>-4</stp>
        <stp>all</stp>
        <stp/>
        <stp/>
        <stp/>
        <stp>T</stp>
        <tr r="AW9" s="1"/>
        <tr r="AW9" s="1"/>
      </tp>
      <tp>
        <v>128.109375</v>
        <stp/>
        <stp>StudyData</stp>
        <stp>SUBMINUTE(TYA,45,Regular)</stp>
        <stp>Bar</stp>
        <stp/>
        <stp>Close</stp>
        <stp/>
        <stp>-5</stp>
        <stp>all</stp>
        <stp/>
        <stp/>
        <stp/>
        <stp>T</stp>
        <tr r="AW10" s="1"/>
        <tr r="AW10" s="1"/>
      </tp>
      <tp>
        <v>128.109375</v>
        <stp/>
        <stp>StudyData</stp>
        <stp>SUBMINUTE(TYA,45,Regular)</stp>
        <stp>Bar</stp>
        <stp/>
        <stp>Close</stp>
        <stp/>
        <stp>-6</stp>
        <stp>all</stp>
        <stp/>
        <stp/>
        <stp/>
        <stp>T</stp>
        <tr r="AW11" s="1"/>
        <tr r="AW11" s="1"/>
      </tp>
      <tp>
        <v>128.109375</v>
        <stp/>
        <stp>StudyData</stp>
        <stp>SUBMINUTE(TYA,45,Regular)</stp>
        <stp>Bar</stp>
        <stp/>
        <stp>Close</stp>
        <stp/>
        <stp>-7</stp>
        <stp>all</stp>
        <stp/>
        <stp/>
        <stp/>
        <stp>T</stp>
        <tr r="AW12" s="1"/>
        <tr r="AW12" s="1"/>
      </tp>
      <tp>
        <v>128.109375</v>
        <stp/>
        <stp>StudyData</stp>
        <stp>SUBMINUTE(TYA,45,Regular)</stp>
        <stp>Bar</stp>
        <stp/>
        <stp>Close</stp>
        <stp/>
        <stp>-8</stp>
        <stp>all</stp>
        <stp/>
        <stp/>
        <stp/>
        <stp>T</stp>
        <tr r="AW13" s="1"/>
        <tr r="AW13" s="1"/>
      </tp>
      <tp>
        <v>128.109375</v>
        <stp/>
        <stp>StudyData</stp>
        <stp>SUBMINUTE(TYA,45,Regular)</stp>
        <stp>Bar</stp>
        <stp/>
        <stp>Close</stp>
        <stp/>
        <stp>-9</stp>
        <stp>all</stp>
        <stp/>
        <stp/>
        <stp/>
        <stp>T</stp>
        <tr r="AW14" s="1"/>
        <tr r="AW14" s="1"/>
      </tp>
      <tp>
        <v>128.3125</v>
        <stp/>
        <stp>StudyData</stp>
        <stp>SUBMINUTE(TYA,45,Regular)</stp>
        <stp>Bar</stp>
        <stp/>
        <stp>High</stp>
        <stp/>
        <stp>-60</stp>
        <stp>all</stp>
        <stp/>
        <stp/>
        <stp/>
        <stp>T</stp>
        <tr r="AU65" s="1"/>
        <tr r="AU65" s="1"/>
      </tp>
      <tp>
        <v>1207.9000000000001</v>
        <stp/>
        <stp>StudyData</stp>
        <stp>SUBMINUTE(GCE,30,Regular)</stp>
        <stp>Bar</stp>
        <stp/>
        <stp>Close</stp>
        <stp/>
        <stp>-44</stp>
        <stp>all</stp>
        <stp/>
        <stp/>
        <stp/>
        <stp>T</stp>
        <tr r="AN49" s="1"/>
        <tr r="AN49" s="1"/>
      </tp>
      <tp>
        <v>1207.8</v>
        <stp/>
        <stp>StudyData</stp>
        <stp>SUBMINUTE(GCE,30,Regular)</stp>
        <stp>Bar</stp>
        <stp/>
        <stp>Close</stp>
        <stp/>
        <stp>-45</stp>
        <stp>all</stp>
        <stp/>
        <stp/>
        <stp/>
        <stp>T</stp>
        <tr r="AN50" s="1"/>
        <tr r="AN50" s="1"/>
      </tp>
      <tp>
        <v>1208.0999999999999</v>
        <stp/>
        <stp>StudyData</stp>
        <stp>SUBMINUTE(GCE,30,Regular)</stp>
        <stp>Bar</stp>
        <stp/>
        <stp>Close</stp>
        <stp/>
        <stp>-46</stp>
        <stp>all</stp>
        <stp/>
        <stp/>
        <stp/>
        <stp>T</stp>
        <tr r="AN51" s="1"/>
        <tr r="AN51" s="1"/>
      </tp>
      <tp>
        <v>1207.9000000000001</v>
        <stp/>
        <stp>StudyData</stp>
        <stp>SUBMINUTE(GCE,30,Regular)</stp>
        <stp>Bar</stp>
        <stp/>
        <stp>Close</stp>
        <stp/>
        <stp>-47</stp>
        <stp>all</stp>
        <stp/>
        <stp/>
        <stp/>
        <stp>T</stp>
        <tr r="AN52" s="1"/>
        <tr r="AN52" s="1"/>
      </tp>
      <tp t="s">
        <v/>
        <stp/>
        <stp>StudyData</stp>
        <stp>SUBMINUTE(GCE,30,Regular)</stp>
        <stp>Bar</stp>
        <stp/>
        <stp>Close</stp>
        <stp/>
        <stp>-40</stp>
        <stp>all</stp>
        <stp/>
        <stp/>
        <stp/>
        <stp>T</stp>
        <tr r="AN45" s="1"/>
      </tp>
      <tp t="s">
        <v/>
        <stp/>
        <stp>StudyData</stp>
        <stp>SUBMINUTE(GCE,30,Regular)</stp>
        <stp>Bar</stp>
        <stp/>
        <stp>Close</stp>
        <stp/>
        <stp>-41</stp>
        <stp>all</stp>
        <stp/>
        <stp/>
        <stp/>
        <stp>T</stp>
        <tr r="AN46" s="1"/>
      </tp>
      <tp>
        <v>1208</v>
        <stp/>
        <stp>StudyData</stp>
        <stp>SUBMINUTE(GCE,30,Regular)</stp>
        <stp>Bar</stp>
        <stp/>
        <stp>Close</stp>
        <stp/>
        <stp>-42</stp>
        <stp>all</stp>
        <stp/>
        <stp/>
        <stp/>
        <stp>T</stp>
        <tr r="AN47" s="1"/>
        <tr r="AN47" s="1"/>
      </tp>
      <tp>
        <v>1208</v>
        <stp/>
        <stp>StudyData</stp>
        <stp>SUBMINUTE(GCE,30,Regular)</stp>
        <stp>Bar</stp>
        <stp/>
        <stp>Close</stp>
        <stp/>
        <stp>-43</stp>
        <stp>all</stp>
        <stp/>
        <stp/>
        <stp/>
        <stp>T</stp>
        <tr r="AN48" s="1"/>
        <tr r="AN48" s="1"/>
      </tp>
      <tp>
        <v>1208.0999999999999</v>
        <stp/>
        <stp>StudyData</stp>
        <stp>SUBMINUTE(GCE,30,Regular)</stp>
        <stp>Bar</stp>
        <stp/>
        <stp>Close</stp>
        <stp/>
        <stp>-48</stp>
        <stp>all</stp>
        <stp/>
        <stp/>
        <stp/>
        <stp>T</stp>
        <tr r="AN53" s="1"/>
        <tr r="AN53" s="1"/>
      </tp>
      <tp>
        <v>1208.0999999999999</v>
        <stp/>
        <stp>StudyData</stp>
        <stp>SUBMINUTE(GCE,30,Regular)</stp>
        <stp>Bar</stp>
        <stp/>
        <stp>Close</stp>
        <stp/>
        <stp>-49</stp>
        <stp>all</stp>
        <stp/>
        <stp/>
        <stp/>
        <stp>T</stp>
        <tr r="AN54" s="1"/>
        <tr r="AN54" s="1"/>
      </tp>
      <tp>
        <v>128.140625</v>
        <stp/>
        <stp>StudyData</stp>
        <stp>SUBMINUTE(TYA,45,Regular)</stp>
        <stp>Bar</stp>
        <stp/>
        <stp>Open</stp>
        <stp/>
        <stp>-39</stp>
        <stp>all</stp>
        <stp/>
        <stp/>
        <stp/>
        <stp>T</stp>
        <tr r="AT44" s="1"/>
        <tr r="AT44" s="1"/>
      </tp>
      <tp>
        <v>128.15625</v>
        <stp/>
        <stp>StudyData</stp>
        <stp>SUBMINUTE(TYA,45,Regular)</stp>
        <stp>Bar</stp>
        <stp/>
        <stp>Open</stp>
        <stp/>
        <stp>-38</stp>
        <stp>all</stp>
        <stp/>
        <stp/>
        <stp/>
        <stp>T</stp>
        <tr r="AT43" s="1"/>
        <tr r="AT43" s="1"/>
      </tp>
      <tp>
        <v>128.296875</v>
        <stp/>
        <stp>StudyData</stp>
        <stp>SUBMINUTE(TYA,45,Regular)</stp>
        <stp>Bar</stp>
        <stp/>
        <stp>High</stp>
        <stp/>
        <stp>-58</stp>
        <stp>all</stp>
        <stp/>
        <stp/>
        <stp/>
        <stp>T</stp>
        <tr r="AU63" s="1"/>
        <tr r="AU63" s="1"/>
      </tp>
      <tp>
        <v>128.296875</v>
        <stp/>
        <stp>StudyData</stp>
        <stp>SUBMINUTE(TYA,45,Regular)</stp>
        <stp>Bar</stp>
        <stp/>
        <stp>High</stp>
        <stp/>
        <stp>-59</stp>
        <stp>all</stp>
        <stp/>
        <stp/>
        <stp/>
        <stp>T</stp>
        <tr r="AU64" s="1"/>
        <tr r="AU64" s="1"/>
      </tp>
      <tp>
        <v>128.171875</v>
        <stp/>
        <stp>StudyData</stp>
        <stp>SUBMINUTE(TYA,45,Regular)</stp>
        <stp>Bar</stp>
        <stp/>
        <stp>Open</stp>
        <stp/>
        <stp>-31</stp>
        <stp>all</stp>
        <stp/>
        <stp/>
        <stp/>
        <stp>T</stp>
        <tr r="AT36" s="1"/>
        <tr r="AT36" s="1"/>
      </tp>
      <tp>
        <v>128.265625</v>
        <stp/>
        <stp>StudyData</stp>
        <stp>SUBMINUTE(TYA,45,Regular)</stp>
        <stp>Bar</stp>
        <stp/>
        <stp>High</stp>
        <stp/>
        <stp>-56</stp>
        <stp>all</stp>
        <stp/>
        <stp/>
        <stp/>
        <stp>T</stp>
        <tr r="AU61" s="1"/>
        <tr r="AU61" s="1"/>
      </tp>
      <tp>
        <v>128.15625</v>
        <stp/>
        <stp>StudyData</stp>
        <stp>SUBMINUTE(TYA,45,Regular)</stp>
        <stp>Bar</stp>
        <stp/>
        <stp>Open</stp>
        <stp/>
        <stp>-30</stp>
        <stp>all</stp>
        <stp/>
        <stp/>
        <stp/>
        <stp>T</stp>
        <tr r="AT35" s="1"/>
        <tr r="AT35" s="1"/>
      </tp>
      <tp>
        <v>128.28125</v>
        <stp/>
        <stp>StudyData</stp>
        <stp>SUBMINUTE(TYA,45,Regular)</stp>
        <stp>Bar</stp>
        <stp/>
        <stp>High</stp>
        <stp/>
        <stp>-57</stp>
        <stp>all</stp>
        <stp/>
        <stp/>
        <stp/>
        <stp>T</stp>
        <tr r="AU62" s="1"/>
        <tr r="AU62" s="1"/>
      </tp>
      <tp>
        <v>128.203125</v>
        <stp/>
        <stp>StudyData</stp>
        <stp>SUBMINUTE(TYA,45,Regular)</stp>
        <stp>Bar</stp>
        <stp/>
        <stp>Open</stp>
        <stp/>
        <stp>-33</stp>
        <stp>all</stp>
        <stp/>
        <stp/>
        <stp/>
        <stp>T</stp>
        <tr r="AT38" s="1"/>
        <tr r="AT38" s="1"/>
      </tp>
      <tp>
        <v>128.265625</v>
        <stp/>
        <stp>StudyData</stp>
        <stp>SUBMINUTE(TYA,45,Regular)</stp>
        <stp>Bar</stp>
        <stp/>
        <stp>High</stp>
        <stp/>
        <stp>-54</stp>
        <stp>all</stp>
        <stp/>
        <stp/>
        <stp/>
        <stp>T</stp>
        <tr r="AU59" s="1"/>
        <tr r="AU59" s="1"/>
      </tp>
      <tp>
        <v>128.203125</v>
        <stp/>
        <stp>StudyData</stp>
        <stp>SUBMINUTE(TYA,45,Regular)</stp>
        <stp>Bar</stp>
        <stp/>
        <stp>Open</stp>
        <stp/>
        <stp>-32</stp>
        <stp>all</stp>
        <stp/>
        <stp/>
        <stp/>
        <stp>T</stp>
        <tr r="AT37" s="1"/>
        <tr r="AT37" s="1"/>
      </tp>
      <tp>
        <v>128.265625</v>
        <stp/>
        <stp>StudyData</stp>
        <stp>SUBMINUTE(TYA,45,Regular)</stp>
        <stp>Bar</stp>
        <stp/>
        <stp>High</stp>
        <stp/>
        <stp>-55</stp>
        <stp>all</stp>
        <stp/>
        <stp/>
        <stp/>
        <stp>T</stp>
        <tr r="AU60" s="1"/>
        <tr r="AU60" s="1"/>
      </tp>
      <tp>
        <v>128.1875</v>
        <stp/>
        <stp>StudyData</stp>
        <stp>SUBMINUTE(TYA,45,Regular)</stp>
        <stp>Bar</stp>
        <stp/>
        <stp>Open</stp>
        <stp/>
        <stp>-35</stp>
        <stp>all</stp>
        <stp/>
        <stp/>
        <stp/>
        <stp>T</stp>
        <tr r="AT40" s="1"/>
        <tr r="AT40" s="1"/>
      </tp>
      <tp>
        <v>128.25</v>
        <stp/>
        <stp>StudyData</stp>
        <stp>SUBMINUTE(TYA,45,Regular)</stp>
        <stp>Bar</stp>
        <stp/>
        <stp>High</stp>
        <stp/>
        <stp>-52</stp>
        <stp>all</stp>
        <stp/>
        <stp/>
        <stp/>
        <stp>T</stp>
        <tr r="AU57" s="1"/>
        <tr r="AU57" s="1"/>
      </tp>
      <tp>
        <v>128.203125</v>
        <stp/>
        <stp>StudyData</stp>
        <stp>SUBMINUTE(TYA,45,Regular)</stp>
        <stp>Bar</stp>
        <stp/>
        <stp>Open</stp>
        <stp/>
        <stp>-34</stp>
        <stp>all</stp>
        <stp/>
        <stp/>
        <stp/>
        <stp>T</stp>
        <tr r="AT39" s="1"/>
        <tr r="AT39" s="1"/>
      </tp>
      <tp>
        <v>128.25</v>
        <stp/>
        <stp>StudyData</stp>
        <stp>SUBMINUTE(TYA,45,Regular)</stp>
        <stp>Bar</stp>
        <stp/>
        <stp>High</stp>
        <stp/>
        <stp>-53</stp>
        <stp>all</stp>
        <stp/>
        <stp/>
        <stp/>
        <stp>T</stp>
        <tr r="AU58" s="1"/>
        <tr r="AU58" s="1"/>
      </tp>
      <tp>
        <v>128.171875</v>
        <stp/>
        <stp>StudyData</stp>
        <stp>SUBMINUTE(TYA,45,Regular)</stp>
        <stp>Bar</stp>
        <stp/>
        <stp>Open</stp>
        <stp/>
        <stp>-37</stp>
        <stp>all</stp>
        <stp/>
        <stp/>
        <stp/>
        <stp>T</stp>
        <tr r="AT42" s="1"/>
        <tr r="AT42" s="1"/>
      </tp>
      <tp>
        <v>128.265625</v>
        <stp/>
        <stp>StudyData</stp>
        <stp>SUBMINUTE(TYA,45,Regular)</stp>
        <stp>Bar</stp>
        <stp/>
        <stp>High</stp>
        <stp/>
        <stp>-50</stp>
        <stp>all</stp>
        <stp/>
        <stp/>
        <stp/>
        <stp>T</stp>
        <tr r="AU55" s="1"/>
        <tr r="AU55" s="1"/>
      </tp>
      <tp>
        <v>128.171875</v>
        <stp/>
        <stp>StudyData</stp>
        <stp>SUBMINUTE(TYA,45,Regular)</stp>
        <stp>Bar</stp>
        <stp/>
        <stp>Open</stp>
        <stp/>
        <stp>-36</stp>
        <stp>all</stp>
        <stp/>
        <stp/>
        <stp/>
        <stp>T</stp>
        <tr r="AT41" s="1"/>
        <tr r="AT41" s="1"/>
      </tp>
      <tp>
        <v>128.265625</v>
        <stp/>
        <stp>StudyData</stp>
        <stp>SUBMINUTE(TYA,45,Regular)</stp>
        <stp>Bar</stp>
        <stp/>
        <stp>High</stp>
        <stp/>
        <stp>-51</stp>
        <stp>all</stp>
        <stp/>
        <stp/>
        <stp/>
        <stp>T</stp>
        <tr r="AU56" s="1"/>
        <tr r="AU56" s="1"/>
      </tp>
      <tp>
        <v>1208</v>
        <stp/>
        <stp>StudyData</stp>
        <stp>SUBMINUTE(GCE,30,Regular)</stp>
        <stp>Bar</stp>
        <stp/>
        <stp>Close</stp>
        <stp/>
        <stp>-54</stp>
        <stp>all</stp>
        <stp/>
        <stp/>
        <stp/>
        <stp>T</stp>
        <tr r="AN59" s="1"/>
        <tr r="AN59" s="1"/>
      </tp>
      <tp>
        <v>1207.9000000000001</v>
        <stp/>
        <stp>StudyData</stp>
        <stp>SUBMINUTE(GCE,30,Regular)</stp>
        <stp>Bar</stp>
        <stp/>
        <stp>Close</stp>
        <stp/>
        <stp>-55</stp>
        <stp>all</stp>
        <stp/>
        <stp/>
        <stp/>
        <stp>T</stp>
        <tr r="AN60" s="1"/>
        <tr r="AN60" s="1"/>
      </tp>
      <tp>
        <v>1207.7</v>
        <stp/>
        <stp>StudyData</stp>
        <stp>SUBMINUTE(GCE,30,Regular)</stp>
        <stp>Bar</stp>
        <stp/>
        <stp>Close</stp>
        <stp/>
        <stp>-56</stp>
        <stp>all</stp>
        <stp/>
        <stp/>
        <stp/>
        <stp>T</stp>
        <tr r="AN61" s="1"/>
        <tr r="AN61" s="1"/>
      </tp>
      <tp>
        <v>1207.5999999999999</v>
        <stp/>
        <stp>StudyData</stp>
        <stp>SUBMINUTE(GCE,30,Regular)</stp>
        <stp>Bar</stp>
        <stp/>
        <stp>Close</stp>
        <stp/>
        <stp>-57</stp>
        <stp>all</stp>
        <stp/>
        <stp/>
        <stp/>
        <stp>T</stp>
        <tr r="AN62" s="1"/>
        <tr r="AN62" s="1"/>
      </tp>
      <tp>
        <v>1208.0999999999999</v>
        <stp/>
        <stp>StudyData</stp>
        <stp>SUBMINUTE(GCE,30,Regular)</stp>
        <stp>Bar</stp>
        <stp/>
        <stp>Close</stp>
        <stp/>
        <stp>-50</stp>
        <stp>all</stp>
        <stp/>
        <stp/>
        <stp/>
        <stp>T</stp>
        <tr r="AN55" s="1"/>
        <tr r="AN55" s="1"/>
      </tp>
      <tp>
        <v>1208.2</v>
        <stp/>
        <stp>StudyData</stp>
        <stp>SUBMINUTE(GCE,30,Regular)</stp>
        <stp>Bar</stp>
        <stp/>
        <stp>Close</stp>
        <stp/>
        <stp>-51</stp>
        <stp>all</stp>
        <stp/>
        <stp/>
        <stp/>
        <stp>T</stp>
        <tr r="AN56" s="1"/>
        <tr r="AN56" s="1"/>
      </tp>
      <tp>
        <v>1208.0999999999999</v>
        <stp/>
        <stp>StudyData</stp>
        <stp>SUBMINUTE(GCE,30,Regular)</stp>
        <stp>Bar</stp>
        <stp/>
        <stp>Close</stp>
        <stp/>
        <stp>-52</stp>
        <stp>all</stp>
        <stp/>
        <stp/>
        <stp/>
        <stp>T</stp>
        <tr r="AN57" s="1"/>
        <tr r="AN57" s="1"/>
      </tp>
      <tp>
        <v>1208.2</v>
        <stp/>
        <stp>StudyData</stp>
        <stp>SUBMINUTE(GCE,30,Regular)</stp>
        <stp>Bar</stp>
        <stp/>
        <stp>Close</stp>
        <stp/>
        <stp>-53</stp>
        <stp>all</stp>
        <stp/>
        <stp/>
        <stp/>
        <stp>T</stp>
        <tr r="AN58" s="1"/>
        <tr r="AN58" s="1"/>
      </tp>
      <tp>
        <v>1207.5999999999999</v>
        <stp/>
        <stp>StudyData</stp>
        <stp>SUBMINUTE(GCE,30,Regular)</stp>
        <stp>Bar</stp>
        <stp/>
        <stp>Close</stp>
        <stp/>
        <stp>-58</stp>
        <stp>all</stp>
        <stp/>
        <stp/>
        <stp/>
        <stp>T</stp>
        <tr r="AN63" s="1"/>
        <tr r="AN63" s="1"/>
      </tp>
      <tp>
        <v>1207.7</v>
        <stp/>
        <stp>StudyData</stp>
        <stp>SUBMINUTE(GCE,30,Regular)</stp>
        <stp>Bar</stp>
        <stp/>
        <stp>Close</stp>
        <stp/>
        <stp>-59</stp>
        <stp>all</stp>
        <stp/>
        <stp/>
        <stp/>
        <stp>T</stp>
        <tr r="AN64" s="1"/>
        <tr r="AN64" s="1"/>
      </tp>
      <tp>
        <v>128.15625</v>
        <stp/>
        <stp>StudyData</stp>
        <stp>SUBMINUTE(TYA,45,Regular)</stp>
        <stp>Bar</stp>
        <stp/>
        <stp>Open</stp>
        <stp/>
        <stp>-29</stp>
        <stp>all</stp>
        <stp/>
        <stp/>
        <stp/>
        <stp>T</stp>
        <tr r="AT34" s="1"/>
        <tr r="AT34" s="1"/>
      </tp>
      <tp>
        <v>128.15625</v>
        <stp/>
        <stp>StudyData</stp>
        <stp>SUBMINUTE(TYA,45,Regular)</stp>
        <stp>Bar</stp>
        <stp/>
        <stp>Open</stp>
        <stp/>
        <stp>-28</stp>
        <stp>all</stp>
        <stp/>
        <stp/>
        <stp/>
        <stp>T</stp>
        <tr r="AT33" s="1"/>
        <tr r="AT33" s="1"/>
      </tp>
      <tp>
        <v>128.265625</v>
        <stp/>
        <stp>StudyData</stp>
        <stp>SUBMINUTE(TYA,45,Regular)</stp>
        <stp>Bar</stp>
        <stp/>
        <stp>High</stp>
        <stp/>
        <stp>-48</stp>
        <stp>all</stp>
        <stp/>
        <stp/>
        <stp/>
        <stp>T</stp>
        <tr r="AU53" s="1"/>
        <tr r="AU53" s="1"/>
      </tp>
      <tp>
        <v>128.265625</v>
        <stp/>
        <stp>StudyData</stp>
        <stp>SUBMINUTE(TYA,45,Regular)</stp>
        <stp>Bar</stp>
        <stp/>
        <stp>High</stp>
        <stp/>
        <stp>-49</stp>
        <stp>all</stp>
        <stp/>
        <stp/>
        <stp/>
        <stp>T</stp>
        <tr r="AU54" s="1"/>
        <tr r="AU54" s="1"/>
      </tp>
      <tp>
        <v>128.140625</v>
        <stp/>
        <stp>StudyData</stp>
        <stp>SUBMINUTE(TYA,45,Regular)</stp>
        <stp>Bar</stp>
        <stp/>
        <stp>Open</stp>
        <stp/>
        <stp>-21</stp>
        <stp>all</stp>
        <stp/>
        <stp/>
        <stp/>
        <stp>T</stp>
        <tr r="AT26" s="1"/>
        <tr r="AT26" s="1"/>
      </tp>
      <tp>
        <v>128.21875</v>
        <stp/>
        <stp>StudyData</stp>
        <stp>SUBMINUTE(TYA,45,Regular)</stp>
        <stp>Bar</stp>
        <stp/>
        <stp>High</stp>
        <stp/>
        <stp>-46</stp>
        <stp>all</stp>
        <stp/>
        <stp/>
        <stp/>
        <stp>T</stp>
        <tr r="AU51" s="1"/>
        <tr r="AU51" s="1"/>
      </tp>
      <tp t="s">
        <v/>
        <stp/>
        <stp>StudyData</stp>
        <stp>SUBMINUTE(TYA,45,Regular)</stp>
        <stp>Bar</stp>
        <stp/>
        <stp>Open</stp>
        <stp/>
        <stp>-20</stp>
        <stp>all</stp>
        <stp/>
        <stp/>
        <stp/>
        <stp>T</stp>
        <tr r="AT25" s="1"/>
      </tp>
      <tp>
        <v>128.25</v>
        <stp/>
        <stp>StudyData</stp>
        <stp>SUBMINUTE(TYA,45,Regular)</stp>
        <stp>Bar</stp>
        <stp/>
        <stp>High</stp>
        <stp/>
        <stp>-47</stp>
        <stp>all</stp>
        <stp/>
        <stp/>
        <stp/>
        <stp>T</stp>
        <tr r="AU52" s="1"/>
        <tr r="AU52" s="1"/>
      </tp>
      <tp>
        <v>128.109375</v>
        <stp/>
        <stp>StudyData</stp>
        <stp>SUBMINUTE(TYA,45,Regular)</stp>
        <stp>Bar</stp>
        <stp/>
        <stp>Open</stp>
        <stp/>
        <stp>-23</stp>
        <stp>all</stp>
        <stp/>
        <stp/>
        <stp/>
        <stp>T</stp>
        <tr r="AT28" s="1"/>
        <tr r="AT28" s="1"/>
      </tp>
      <tp>
        <v>128.171875</v>
        <stp/>
        <stp>StudyData</stp>
        <stp>SUBMINUTE(TYA,45,Regular)</stp>
        <stp>Bar</stp>
        <stp/>
        <stp>High</stp>
        <stp/>
        <stp>-44</stp>
        <stp>all</stp>
        <stp/>
        <stp/>
        <stp/>
        <stp>T</stp>
        <tr r="AU49" s="1"/>
        <tr r="AU49" s="1"/>
      </tp>
      <tp>
        <v>128.109375</v>
        <stp/>
        <stp>StudyData</stp>
        <stp>SUBMINUTE(TYA,45,Regular)</stp>
        <stp>Bar</stp>
        <stp/>
        <stp>Open</stp>
        <stp/>
        <stp>-22</stp>
        <stp>all</stp>
        <stp/>
        <stp/>
        <stp/>
        <stp>T</stp>
        <tr r="AT27" s="1"/>
        <tr r="AT27" s="1"/>
      </tp>
      <tp>
        <v>128.1875</v>
        <stp/>
        <stp>StudyData</stp>
        <stp>SUBMINUTE(TYA,45,Regular)</stp>
        <stp>Bar</stp>
        <stp/>
        <stp>High</stp>
        <stp/>
        <stp>-45</stp>
        <stp>all</stp>
        <stp/>
        <stp/>
        <stp/>
        <stp>T</stp>
        <tr r="AU50" s="1"/>
        <tr r="AU50" s="1"/>
      </tp>
      <tp>
        <v>128.109375</v>
        <stp/>
        <stp>StudyData</stp>
        <stp>SUBMINUTE(TYA,45,Regular)</stp>
        <stp>Bar</stp>
        <stp/>
        <stp>Open</stp>
        <stp/>
        <stp>-25</stp>
        <stp>all</stp>
        <stp/>
        <stp/>
        <stp/>
        <stp>T</stp>
        <tr r="AT30" s="1"/>
        <tr r="AT30" s="1"/>
      </tp>
      <tp>
        <v>128.15625</v>
        <stp/>
        <stp>StudyData</stp>
        <stp>SUBMINUTE(TYA,45,Regular)</stp>
        <stp>Bar</stp>
        <stp/>
        <stp>High</stp>
        <stp/>
        <stp>-42</stp>
        <stp>all</stp>
        <stp/>
        <stp/>
        <stp/>
        <stp>T</stp>
        <tr r="AU47" s="1"/>
        <tr r="AU47" s="1"/>
      </tp>
      <tp>
        <v>128.109375</v>
        <stp/>
        <stp>StudyData</stp>
        <stp>SUBMINUTE(TYA,45,Regular)</stp>
        <stp>Bar</stp>
        <stp/>
        <stp>Open</stp>
        <stp/>
        <stp>-24</stp>
        <stp>all</stp>
        <stp/>
        <stp/>
        <stp/>
        <stp>T</stp>
        <tr r="AT29" s="1"/>
        <tr r="AT29" s="1"/>
      </tp>
      <tp>
        <v>128.15625</v>
        <stp/>
        <stp>StudyData</stp>
        <stp>SUBMINUTE(TYA,45,Regular)</stp>
        <stp>Bar</stp>
        <stp/>
        <stp>High</stp>
        <stp/>
        <stp>-43</stp>
        <stp>all</stp>
        <stp/>
        <stp/>
        <stp/>
        <stp>T</stp>
        <tr r="AU48" s="1"/>
        <tr r="AU48" s="1"/>
      </tp>
      <tp>
        <v>128.125</v>
        <stp/>
        <stp>StudyData</stp>
        <stp>SUBMINUTE(TYA,45,Regular)</stp>
        <stp>Bar</stp>
        <stp/>
        <stp>Open</stp>
        <stp/>
        <stp>-27</stp>
        <stp>all</stp>
        <stp/>
        <stp/>
        <stp/>
        <stp>T</stp>
        <tr r="AT32" s="1"/>
        <tr r="AT32" s="1"/>
      </tp>
      <tp>
        <v>128.140625</v>
        <stp/>
        <stp>StudyData</stp>
        <stp>SUBMINUTE(TYA,45,Regular)</stp>
        <stp>Bar</stp>
        <stp/>
        <stp>High</stp>
        <stp/>
        <stp>-40</stp>
        <stp>all</stp>
        <stp/>
        <stp/>
        <stp/>
        <stp>T</stp>
        <tr r="AU45" s="1"/>
        <tr r="AU45" s="1"/>
      </tp>
      <tp>
        <v>128.125</v>
        <stp/>
        <stp>StudyData</stp>
        <stp>SUBMINUTE(TYA,45,Regular)</stp>
        <stp>Bar</stp>
        <stp/>
        <stp>Open</stp>
        <stp/>
        <stp>-26</stp>
        <stp>all</stp>
        <stp/>
        <stp/>
        <stp/>
        <stp>T</stp>
        <tr r="AT31" s="1"/>
        <tr r="AT31" s="1"/>
      </tp>
      <tp>
        <v>128.15625</v>
        <stp/>
        <stp>StudyData</stp>
        <stp>SUBMINUTE(TYA,45,Regular)</stp>
        <stp>Bar</stp>
        <stp/>
        <stp>High</stp>
        <stp/>
        <stp>-41</stp>
        <stp>all</stp>
        <stp/>
        <stp/>
        <stp/>
        <stp>T</stp>
        <tr r="AU46" s="1"/>
        <tr r="AU46" s="1"/>
      </tp>
      <tp>
        <v>1208.4000000000001</v>
        <stp/>
        <stp>StudyData</stp>
        <stp>SUBMINUTE(GCE,30,Regular)</stp>
        <stp>Bar</stp>
        <stp/>
        <stp>Close</stp>
        <stp/>
        <stp>-24</stp>
        <stp>all</stp>
        <stp/>
        <stp/>
        <stp/>
        <stp>T</stp>
        <tr r="AN29" s="1"/>
        <tr r="AN29" s="1"/>
      </tp>
      <tp>
        <v>1208.4000000000001</v>
        <stp/>
        <stp>StudyData</stp>
        <stp>SUBMINUTE(GCE,30,Regular)</stp>
        <stp>Bar</stp>
        <stp/>
        <stp>Close</stp>
        <stp/>
        <stp>-25</stp>
        <stp>all</stp>
        <stp/>
        <stp/>
        <stp/>
        <stp>T</stp>
        <tr r="AN30" s="1"/>
        <tr r="AN30" s="1"/>
      </tp>
      <tp>
        <v>1208.4000000000001</v>
        <stp/>
        <stp>StudyData</stp>
        <stp>SUBMINUTE(GCE,30,Regular)</stp>
        <stp>Bar</stp>
        <stp/>
        <stp>Close</stp>
        <stp/>
        <stp>-26</stp>
        <stp>all</stp>
        <stp/>
        <stp/>
        <stp/>
        <stp>T</stp>
        <tr r="AN31" s="1"/>
        <tr r="AN31" s="1"/>
      </tp>
      <tp>
        <v>1208.5999999999999</v>
        <stp/>
        <stp>StudyData</stp>
        <stp>SUBMINUTE(GCE,30,Regular)</stp>
        <stp>Bar</stp>
        <stp/>
        <stp>Close</stp>
        <stp/>
        <stp>-27</stp>
        <stp>all</stp>
        <stp/>
        <stp/>
        <stp/>
        <stp>T</stp>
        <tr r="AN32" s="1"/>
        <tr r="AN32" s="1"/>
      </tp>
      <tp>
        <v>1208.0999999999999</v>
        <stp/>
        <stp>StudyData</stp>
        <stp>SUBMINUTE(GCE,30,Regular)</stp>
        <stp>Bar</stp>
        <stp/>
        <stp>Close</stp>
        <stp/>
        <stp>-20</stp>
        <stp>all</stp>
        <stp/>
        <stp/>
        <stp/>
        <stp>T</stp>
        <tr r="AN25" s="1"/>
        <tr r="AN25" s="1"/>
      </tp>
      <tp>
        <v>1208.0999999999999</v>
        <stp/>
        <stp>StudyData</stp>
        <stp>SUBMINUTE(GCE,30,Regular)</stp>
        <stp>Bar</stp>
        <stp/>
        <stp>Close</stp>
        <stp/>
        <stp>-21</stp>
        <stp>all</stp>
        <stp/>
        <stp/>
        <stp/>
        <stp>T</stp>
        <tr r="AN26" s="1"/>
        <tr r="AN26" s="1"/>
      </tp>
      <tp>
        <v>1208.2</v>
        <stp/>
        <stp>StudyData</stp>
        <stp>SUBMINUTE(GCE,30,Regular)</stp>
        <stp>Bar</stp>
        <stp/>
        <stp>Close</stp>
        <stp/>
        <stp>-22</stp>
        <stp>all</stp>
        <stp/>
        <stp/>
        <stp/>
        <stp>T</stp>
        <tr r="AN27" s="1"/>
        <tr r="AN27" s="1"/>
      </tp>
      <tp>
        <v>1208.3</v>
        <stp/>
        <stp>StudyData</stp>
        <stp>SUBMINUTE(GCE,30,Regular)</stp>
        <stp>Bar</stp>
        <stp/>
        <stp>Close</stp>
        <stp/>
        <stp>-23</stp>
        <stp>all</stp>
        <stp/>
        <stp/>
        <stp/>
        <stp>T</stp>
        <tr r="AN28" s="1"/>
        <tr r="AN28" s="1"/>
      </tp>
      <tp>
        <v>1208.7</v>
        <stp/>
        <stp>StudyData</stp>
        <stp>SUBMINUTE(GCE,30,Regular)</stp>
        <stp>Bar</stp>
        <stp/>
        <stp>Close</stp>
        <stp/>
        <stp>-28</stp>
        <stp>all</stp>
        <stp/>
        <stp/>
        <stp/>
        <stp>T</stp>
        <tr r="AN33" s="1"/>
        <tr r="AN33" s="1"/>
      </tp>
      <tp>
        <v>1208.5</v>
        <stp/>
        <stp>StudyData</stp>
        <stp>SUBMINUTE(GCE,30,Regular)</stp>
        <stp>Bar</stp>
        <stp/>
        <stp>Close</stp>
        <stp/>
        <stp>-29</stp>
        <stp>all</stp>
        <stp/>
        <stp/>
        <stp/>
        <stp>T</stp>
        <tr r="AN34" s="1"/>
        <tr r="AN34" s="1"/>
      </tp>
      <tp>
        <v>128.296875</v>
        <stp/>
        <stp>StudyData</stp>
        <stp>SUBMINUTE(TYA,45,Regular)</stp>
        <stp>Bar</stp>
        <stp/>
        <stp>Open</stp>
        <stp/>
        <stp>-59</stp>
        <stp>all</stp>
        <stp/>
        <stp/>
        <stp/>
        <stp>T</stp>
        <tr r="AT64" s="1"/>
        <tr r="AT64" s="1"/>
      </tp>
      <tp>
        <v>128.296875</v>
        <stp/>
        <stp>StudyData</stp>
        <stp>SUBMINUTE(TYA,45,Regular)</stp>
        <stp>Bar</stp>
        <stp/>
        <stp>Open</stp>
        <stp/>
        <stp>-58</stp>
        <stp>all</stp>
        <stp/>
        <stp/>
        <stp/>
        <stp>T</stp>
        <tr r="AT63" s="1"/>
        <tr r="AT63" s="1"/>
      </tp>
      <tp>
        <v>128.15625</v>
        <stp/>
        <stp>StudyData</stp>
        <stp>SUBMINUTE(TYA,45,Regular)</stp>
        <stp>Bar</stp>
        <stp/>
        <stp>High</stp>
        <stp/>
        <stp>-38</stp>
        <stp>all</stp>
        <stp/>
        <stp/>
        <stp/>
        <stp>T</stp>
        <tr r="AU43" s="1"/>
        <tr r="AU43" s="1"/>
      </tp>
      <tp>
        <v>128.140625</v>
        <stp/>
        <stp>StudyData</stp>
        <stp>SUBMINUTE(TYA,45,Regular)</stp>
        <stp>Bar</stp>
        <stp/>
        <stp>High</stp>
        <stp/>
        <stp>-39</stp>
        <stp>all</stp>
        <stp/>
        <stp/>
        <stp/>
        <stp>T</stp>
        <tr r="AU44" s="1"/>
        <tr r="AU44" s="1"/>
      </tp>
      <tp>
        <v>128.265625</v>
        <stp/>
        <stp>StudyData</stp>
        <stp>SUBMINUTE(TYA,45,Regular)</stp>
        <stp>Bar</stp>
        <stp/>
        <stp>Open</stp>
        <stp/>
        <stp>-51</stp>
        <stp>all</stp>
        <stp/>
        <stp/>
        <stp/>
        <stp>T</stp>
        <tr r="AT56" s="1"/>
        <tr r="AT56" s="1"/>
      </tp>
      <tp>
        <v>128.1875</v>
        <stp/>
        <stp>StudyData</stp>
        <stp>SUBMINUTE(TYA,45,Regular)</stp>
        <stp>Bar</stp>
        <stp/>
        <stp>High</stp>
        <stp/>
        <stp>-36</stp>
        <stp>all</stp>
        <stp/>
        <stp/>
        <stp/>
        <stp>T</stp>
        <tr r="AU41" s="1"/>
        <tr r="AU41" s="1"/>
      </tp>
      <tp>
        <v>128.25</v>
        <stp/>
        <stp>StudyData</stp>
        <stp>SUBMINUTE(TYA,45,Regular)</stp>
        <stp>Bar</stp>
        <stp/>
        <stp>Open</stp>
        <stp/>
        <stp>-50</stp>
        <stp>all</stp>
        <stp/>
        <stp/>
        <stp/>
        <stp>T</stp>
        <tr r="AT55" s="1"/>
        <tr r="AT55" s="1"/>
      </tp>
      <tp>
        <v>128.171875</v>
        <stp/>
        <stp>StudyData</stp>
        <stp>SUBMINUTE(TYA,45,Regular)</stp>
        <stp>Bar</stp>
        <stp/>
        <stp>High</stp>
        <stp/>
        <stp>-37</stp>
        <stp>all</stp>
        <stp/>
        <stp/>
        <stp/>
        <stp>T</stp>
        <tr r="AU42" s="1"/>
        <tr r="AU42" s="1"/>
      </tp>
      <tp>
        <v>128.25</v>
        <stp/>
        <stp>StudyData</stp>
        <stp>SUBMINUTE(TYA,45,Regular)</stp>
        <stp>Bar</stp>
        <stp/>
        <stp>Open</stp>
        <stp/>
        <stp>-53</stp>
        <stp>all</stp>
        <stp/>
        <stp/>
        <stp/>
        <stp>T</stp>
        <tr r="AT58" s="1"/>
        <tr r="AT58" s="1"/>
      </tp>
      <tp>
        <v>128.203125</v>
        <stp/>
        <stp>StudyData</stp>
        <stp>SUBMINUTE(TYA,45,Regular)</stp>
        <stp>Bar</stp>
        <stp/>
        <stp>High</stp>
        <stp/>
        <stp>-34</stp>
        <stp>all</stp>
        <stp/>
        <stp/>
        <stp/>
        <stp>T</stp>
        <tr r="AU39" s="1"/>
        <tr r="AU39" s="1"/>
      </tp>
      <tp>
        <v>128.234375</v>
        <stp/>
        <stp>StudyData</stp>
        <stp>SUBMINUTE(TYA,45,Regular)</stp>
        <stp>Bar</stp>
        <stp/>
        <stp>Open</stp>
        <stp/>
        <stp>-52</stp>
        <stp>all</stp>
        <stp/>
        <stp/>
        <stp/>
        <stp>T</stp>
        <tr r="AT57" s="1"/>
        <tr r="AT57" s="1"/>
      </tp>
      <tp>
        <v>128.203125</v>
        <stp/>
        <stp>StudyData</stp>
        <stp>SUBMINUTE(TYA,45,Regular)</stp>
        <stp>Bar</stp>
        <stp/>
        <stp>High</stp>
        <stp/>
        <stp>-35</stp>
        <stp>all</stp>
        <stp/>
        <stp/>
        <stp/>
        <stp>T</stp>
        <tr r="AU40" s="1"/>
        <tr r="AU40" s="1"/>
      </tp>
      <tp>
        <v>128.265625</v>
        <stp/>
        <stp>StudyData</stp>
        <stp>SUBMINUTE(TYA,45,Regular)</stp>
        <stp>Bar</stp>
        <stp/>
        <stp>Open</stp>
        <stp/>
        <stp>-55</stp>
        <stp>all</stp>
        <stp/>
        <stp/>
        <stp/>
        <stp>T</stp>
        <tr r="AT60" s="1"/>
        <tr r="AT60" s="1"/>
      </tp>
      <tp>
        <v>128.203125</v>
        <stp/>
        <stp>StudyData</stp>
        <stp>SUBMINUTE(TYA,45,Regular)</stp>
        <stp>Bar</stp>
        <stp/>
        <stp>High</stp>
        <stp/>
        <stp>-32</stp>
        <stp>all</stp>
        <stp/>
        <stp/>
        <stp/>
        <stp>T</stp>
        <tr r="AU37" s="1"/>
        <tr r="AU37" s="1"/>
      </tp>
      <tp>
        <v>128.265625</v>
        <stp/>
        <stp>StudyData</stp>
        <stp>SUBMINUTE(TYA,45,Regular)</stp>
        <stp>Bar</stp>
        <stp/>
        <stp>Open</stp>
        <stp/>
        <stp>-54</stp>
        <stp>all</stp>
        <stp/>
        <stp/>
        <stp/>
        <stp>T</stp>
        <tr r="AT59" s="1"/>
        <tr r="AT59" s="1"/>
      </tp>
      <tp>
        <v>128.203125</v>
        <stp/>
        <stp>StudyData</stp>
        <stp>SUBMINUTE(TYA,45,Regular)</stp>
        <stp>Bar</stp>
        <stp/>
        <stp>High</stp>
        <stp/>
        <stp>-33</stp>
        <stp>all</stp>
        <stp/>
        <stp/>
        <stp/>
        <stp>T</stp>
        <tr r="AU38" s="1"/>
        <tr r="AU38" s="1"/>
      </tp>
      <tp>
        <v>128.28125</v>
        <stp/>
        <stp>StudyData</stp>
        <stp>SUBMINUTE(TYA,45,Regular)</stp>
        <stp>Bar</stp>
        <stp/>
        <stp>Open</stp>
        <stp/>
        <stp>-57</stp>
        <stp>all</stp>
        <stp/>
        <stp/>
        <stp/>
        <stp>T</stp>
        <tr r="AT62" s="1"/>
        <tr r="AT62" s="1"/>
      </tp>
      <tp>
        <v>128.171875</v>
        <stp/>
        <stp>StudyData</stp>
        <stp>SUBMINUTE(TYA,45,Regular)</stp>
        <stp>Bar</stp>
        <stp/>
        <stp>High</stp>
        <stp/>
        <stp>-30</stp>
        <stp>all</stp>
        <stp/>
        <stp/>
        <stp/>
        <stp>T</stp>
        <tr r="AU35" s="1"/>
        <tr r="AU35" s="1"/>
      </tp>
      <tp>
        <v>128.265625</v>
        <stp/>
        <stp>StudyData</stp>
        <stp>SUBMINUTE(TYA,45,Regular)</stp>
        <stp>Bar</stp>
        <stp/>
        <stp>Open</stp>
        <stp/>
        <stp>-56</stp>
        <stp>all</stp>
        <stp/>
        <stp/>
        <stp/>
        <stp>T</stp>
        <tr r="AT61" s="1"/>
        <tr r="AT61" s="1"/>
      </tp>
      <tp>
        <v>128.1875</v>
        <stp/>
        <stp>StudyData</stp>
        <stp>SUBMINUTE(TYA,45,Regular)</stp>
        <stp>Bar</stp>
        <stp/>
        <stp>High</stp>
        <stp/>
        <stp>-31</stp>
        <stp>all</stp>
        <stp/>
        <stp/>
        <stp/>
        <stp>T</stp>
        <tr r="AU36" s="1"/>
        <tr r="AU36" s="1"/>
      </tp>
      <tp>
        <v>1208.0999999999999</v>
        <stp/>
        <stp>StudyData</stp>
        <stp>SUBMINUTE(GCE,30,Regular)</stp>
        <stp>Bar</stp>
        <stp/>
        <stp>Close</stp>
        <stp/>
        <stp>-34</stp>
        <stp>all</stp>
        <stp/>
        <stp/>
        <stp/>
        <stp>T</stp>
        <tr r="AN39" s="1"/>
        <tr r="AN39" s="1"/>
      </tp>
      <tp>
        <v>1208.0999999999999</v>
        <stp/>
        <stp>StudyData</stp>
        <stp>SUBMINUTE(GCE,30,Regular)</stp>
        <stp>Bar</stp>
        <stp/>
        <stp>Close</stp>
        <stp/>
        <stp>-35</stp>
        <stp>all</stp>
        <stp/>
        <stp/>
        <stp/>
        <stp>T</stp>
        <tr r="AN40" s="1"/>
        <tr r="AN40" s="1"/>
      </tp>
      <tp>
        <v>1208</v>
        <stp/>
        <stp>StudyData</stp>
        <stp>SUBMINUTE(GCE,30,Regular)</stp>
        <stp>Bar</stp>
        <stp/>
        <stp>Close</stp>
        <stp/>
        <stp>-36</stp>
        <stp>all</stp>
        <stp/>
        <stp/>
        <stp/>
        <stp>T</stp>
        <tr r="AN41" s="1"/>
        <tr r="AN41" s="1"/>
      </tp>
      <tp>
        <v>1207.9000000000001</v>
        <stp/>
        <stp>StudyData</stp>
        <stp>SUBMINUTE(GCE,30,Regular)</stp>
        <stp>Bar</stp>
        <stp/>
        <stp>Close</stp>
        <stp/>
        <stp>-37</stp>
        <stp>all</stp>
        <stp/>
        <stp/>
        <stp/>
        <stp>T</stp>
        <tr r="AN42" s="1"/>
        <tr r="AN42" s="1"/>
      </tp>
      <tp>
        <v>1207.9000000000001</v>
        <stp/>
        <stp>StudyData</stp>
        <stp>SUBMINUTE(GCE,30,Regular)</stp>
        <stp>Bar</stp>
        <stp/>
        <stp>Close</stp>
        <stp/>
        <stp>-30</stp>
        <stp>all</stp>
        <stp/>
        <stp/>
        <stp/>
        <stp>T</stp>
        <tr r="AN35" s="1"/>
        <tr r="AN35" s="1"/>
      </tp>
      <tp>
        <v>1207.8</v>
        <stp/>
        <stp>StudyData</stp>
        <stp>SUBMINUTE(GCE,30,Regular)</stp>
        <stp>Bar</stp>
        <stp/>
        <stp>Close</stp>
        <stp/>
        <stp>-31</stp>
        <stp>all</stp>
        <stp/>
        <stp/>
        <stp/>
        <stp>T</stp>
        <tr r="AN36" s="1"/>
        <tr r="AN36" s="1"/>
      </tp>
      <tp>
        <v>1207.9000000000001</v>
        <stp/>
        <stp>StudyData</stp>
        <stp>SUBMINUTE(GCE,30,Regular)</stp>
        <stp>Bar</stp>
        <stp/>
        <stp>Close</stp>
        <stp/>
        <stp>-32</stp>
        <stp>all</stp>
        <stp/>
        <stp/>
        <stp/>
        <stp>T</stp>
        <tr r="AN37" s="1"/>
        <tr r="AN37" s="1"/>
      </tp>
      <tp>
        <v>1208.0999999999999</v>
        <stp/>
        <stp>StudyData</stp>
        <stp>SUBMINUTE(GCE,30,Regular)</stp>
        <stp>Bar</stp>
        <stp/>
        <stp>Close</stp>
        <stp/>
        <stp>-33</stp>
        <stp>all</stp>
        <stp/>
        <stp/>
        <stp/>
        <stp>T</stp>
        <tr r="AN38" s="1"/>
        <tr r="AN38" s="1"/>
      </tp>
      <tp>
        <v>1207.7</v>
        <stp/>
        <stp>StudyData</stp>
        <stp>SUBMINUTE(GCE,30,Regular)</stp>
        <stp>Bar</stp>
        <stp/>
        <stp>Close</stp>
        <stp/>
        <stp>-38</stp>
        <stp>all</stp>
        <stp/>
        <stp/>
        <stp/>
        <stp>T</stp>
        <tr r="AN43" s="1"/>
        <tr r="AN43" s="1"/>
      </tp>
      <tp>
        <v>1207.7</v>
        <stp/>
        <stp>StudyData</stp>
        <stp>SUBMINUTE(GCE,30,Regular)</stp>
        <stp>Bar</stp>
        <stp/>
        <stp>Close</stp>
        <stp/>
        <stp>-39</stp>
        <stp>all</stp>
        <stp/>
        <stp/>
        <stp/>
        <stp>T</stp>
        <tr r="AN44" s="1"/>
        <tr r="AN44" s="1"/>
      </tp>
      <tp>
        <v>128.25</v>
        <stp/>
        <stp>StudyData</stp>
        <stp>SUBMINUTE(TYA,45,Regular)</stp>
        <stp>Bar</stp>
        <stp/>
        <stp>Open</stp>
        <stp/>
        <stp>-49</stp>
        <stp>all</stp>
        <stp/>
        <stp/>
        <stp/>
        <stp>T</stp>
        <tr r="AT54" s="1"/>
        <tr r="AT54" s="1"/>
      </tp>
      <tp>
        <v>128.265625</v>
        <stp/>
        <stp>StudyData</stp>
        <stp>SUBMINUTE(TYA,45,Regular)</stp>
        <stp>Bar</stp>
        <stp/>
        <stp>Open</stp>
        <stp/>
        <stp>-48</stp>
        <stp>all</stp>
        <stp/>
        <stp/>
        <stp/>
        <stp>T</stp>
        <tr r="AT53" s="1"/>
        <tr r="AT53" s="1"/>
      </tp>
      <tp>
        <v>128.15625</v>
        <stp/>
        <stp>StudyData</stp>
        <stp>SUBMINUTE(TYA,45,Regular)</stp>
        <stp>Bar</stp>
        <stp/>
        <stp>High</stp>
        <stp/>
        <stp>-28</stp>
        <stp>all</stp>
        <stp/>
        <stp/>
        <stp/>
        <stp>T</stp>
        <tr r="AU33" s="1"/>
        <tr r="AU33" s="1"/>
      </tp>
      <tp>
        <v>128.15625</v>
        <stp/>
        <stp>StudyData</stp>
        <stp>SUBMINUTE(TYA,45,Regular)</stp>
        <stp>Bar</stp>
        <stp/>
        <stp>High</stp>
        <stp/>
        <stp>-29</stp>
        <stp>all</stp>
        <stp/>
        <stp/>
        <stp/>
        <stp>T</stp>
        <tr r="AU34" s="1"/>
        <tr r="AU34" s="1"/>
      </tp>
      <tp>
        <v>128.15625</v>
        <stp/>
        <stp>StudyData</stp>
        <stp>SUBMINUTE(TYA,45,Regular)</stp>
        <stp>Bar</stp>
        <stp/>
        <stp>Open</stp>
        <stp/>
        <stp>-41</stp>
        <stp>all</stp>
        <stp/>
        <stp/>
        <stp/>
        <stp>T</stp>
        <tr r="AT46" s="1"/>
        <tr r="AT46" s="1"/>
      </tp>
      <tp>
        <v>128.125</v>
        <stp/>
        <stp>StudyData</stp>
        <stp>SUBMINUTE(TYA,45,Regular)</stp>
        <stp>Bar</stp>
        <stp/>
        <stp>High</stp>
        <stp/>
        <stp>-26</stp>
        <stp>all</stp>
        <stp/>
        <stp/>
        <stp/>
        <stp>T</stp>
        <tr r="AU31" s="1"/>
        <tr r="AU31" s="1"/>
      </tp>
      <tp>
        <v>128.140625</v>
        <stp/>
        <stp>StudyData</stp>
        <stp>SUBMINUTE(TYA,45,Regular)</stp>
        <stp>Bar</stp>
        <stp/>
        <stp>Open</stp>
        <stp/>
        <stp>-40</stp>
        <stp>all</stp>
        <stp/>
        <stp/>
        <stp/>
        <stp>T</stp>
        <tr r="AT45" s="1"/>
        <tr r="AT45" s="1"/>
      </tp>
      <tp>
        <v>128.125</v>
        <stp/>
        <stp>StudyData</stp>
        <stp>SUBMINUTE(TYA,45,Regular)</stp>
        <stp>Bar</stp>
        <stp/>
        <stp>High</stp>
        <stp/>
        <stp>-27</stp>
        <stp>all</stp>
        <stp/>
        <stp/>
        <stp/>
        <stp>T</stp>
        <tr r="AU32" s="1"/>
        <tr r="AU32" s="1"/>
      </tp>
      <tp>
        <v>128.140625</v>
        <stp/>
        <stp>StudyData</stp>
        <stp>SUBMINUTE(TYA,45,Regular)</stp>
        <stp>Bar</stp>
        <stp/>
        <stp>Open</stp>
        <stp/>
        <stp>-43</stp>
        <stp>all</stp>
        <stp/>
        <stp/>
        <stp/>
        <stp>T</stp>
        <tr r="AT48" s="1"/>
        <tr r="AT48" s="1"/>
      </tp>
      <tp>
        <v>128.125</v>
        <stp/>
        <stp>StudyData</stp>
        <stp>SUBMINUTE(TYA,45,Regular)</stp>
        <stp>Bar</stp>
        <stp/>
        <stp>High</stp>
        <stp/>
        <stp>-24</stp>
        <stp>all</stp>
        <stp/>
        <stp/>
        <stp/>
        <stp>T</stp>
        <tr r="AU29" s="1"/>
        <tr r="AU29" s="1"/>
      </tp>
      <tp>
        <v>128.140625</v>
        <stp/>
        <stp>StudyData</stp>
        <stp>SUBMINUTE(TYA,45,Regular)</stp>
        <stp>Bar</stp>
        <stp/>
        <stp>Open</stp>
        <stp/>
        <stp>-42</stp>
        <stp>all</stp>
        <stp/>
        <stp/>
        <stp/>
        <stp>T</stp>
        <tr r="AT47" s="1"/>
        <tr r="AT47" s="1"/>
      </tp>
      <tp>
        <v>128.109375</v>
        <stp/>
        <stp>StudyData</stp>
        <stp>SUBMINUTE(TYA,45,Regular)</stp>
        <stp>Bar</stp>
        <stp/>
        <stp>High</stp>
        <stp/>
        <stp>-25</stp>
        <stp>all</stp>
        <stp/>
        <stp/>
        <stp/>
        <stp>T</stp>
        <tr r="AU30" s="1"/>
        <tr r="AU30" s="1"/>
      </tp>
      <tp>
        <v>128.1875</v>
        <stp/>
        <stp>StudyData</stp>
        <stp>SUBMINUTE(TYA,45,Regular)</stp>
        <stp>Bar</stp>
        <stp/>
        <stp>Open</stp>
        <stp/>
        <stp>-45</stp>
        <stp>all</stp>
        <stp/>
        <stp/>
        <stp/>
        <stp>T</stp>
        <tr r="AT50" s="1"/>
        <tr r="AT50" s="1"/>
      </tp>
      <tp>
        <v>128.125</v>
        <stp/>
        <stp>StudyData</stp>
        <stp>SUBMINUTE(TYA,45,Regular)</stp>
        <stp>Bar</stp>
        <stp/>
        <stp>High</stp>
        <stp/>
        <stp>-22</stp>
        <stp>all</stp>
        <stp/>
        <stp/>
        <stp/>
        <stp>T</stp>
        <tr r="AU27" s="1"/>
        <tr r="AU27" s="1"/>
      </tp>
      <tp>
        <v>128.171875</v>
        <stp/>
        <stp>StudyData</stp>
        <stp>SUBMINUTE(TYA,45,Regular)</stp>
        <stp>Bar</stp>
        <stp/>
        <stp>Open</stp>
        <stp/>
        <stp>-44</stp>
        <stp>all</stp>
        <stp/>
        <stp/>
        <stp/>
        <stp>T</stp>
        <tr r="AT49" s="1"/>
        <tr r="AT49" s="1"/>
      </tp>
      <tp>
        <v>128.109375</v>
        <stp/>
        <stp>StudyData</stp>
        <stp>SUBMINUTE(TYA,45,Regular)</stp>
        <stp>Bar</stp>
        <stp/>
        <stp>High</stp>
        <stp/>
        <stp>-23</stp>
        <stp>all</stp>
        <stp/>
        <stp/>
        <stp/>
        <stp>T</stp>
        <tr r="AU28" s="1"/>
        <tr r="AU28" s="1"/>
      </tp>
      <tp>
        <v>128.25</v>
        <stp/>
        <stp>StudyData</stp>
        <stp>SUBMINUTE(TYA,45,Regular)</stp>
        <stp>Bar</stp>
        <stp/>
        <stp>Open</stp>
        <stp/>
        <stp>-47</stp>
        <stp>all</stp>
        <stp/>
        <stp/>
        <stp/>
        <stp>T</stp>
        <tr r="AT52" s="1"/>
        <tr r="AT52" s="1"/>
      </tp>
      <tp t="s">
        <v/>
        <stp/>
        <stp>StudyData</stp>
        <stp>SUBMINUTE(TYA,45,Regular)</stp>
        <stp>Bar</stp>
        <stp/>
        <stp>High</stp>
        <stp/>
        <stp>-20</stp>
        <stp>all</stp>
        <stp/>
        <stp/>
        <stp/>
        <stp>T</stp>
        <tr r="AU25" s="1"/>
      </tp>
      <tp>
        <v>128.21875</v>
        <stp/>
        <stp>StudyData</stp>
        <stp>SUBMINUTE(TYA,45,Regular)</stp>
        <stp>Bar</stp>
        <stp/>
        <stp>Open</stp>
        <stp/>
        <stp>-46</stp>
        <stp>all</stp>
        <stp/>
        <stp/>
        <stp/>
        <stp>T</stp>
        <tr r="AT51" s="1"/>
        <tr r="AT51" s="1"/>
      </tp>
      <tp>
        <v>128.140625</v>
        <stp/>
        <stp>StudyData</stp>
        <stp>SUBMINUTE(TYA,45,Regular)</stp>
        <stp>Bar</stp>
        <stp/>
        <stp>High</stp>
        <stp/>
        <stp>-21</stp>
        <stp>all</stp>
        <stp/>
        <stp/>
        <stp/>
        <stp>T</stp>
        <tr r="AU26" s="1"/>
        <tr r="AU26" s="1"/>
      </tp>
      <tp>
        <v>128.140625</v>
        <stp/>
        <stp>StudyData</stp>
        <stp>SUBMINUTE(TYA,45,Regular)</stp>
        <stp>Bar</stp>
        <stp/>
        <stp>High</stp>
        <stp/>
        <stp>-18</stp>
        <stp>all</stp>
        <stp/>
        <stp/>
        <stp/>
        <stp>T</stp>
        <tr r="AU23" s="1"/>
        <tr r="AU23" s="1"/>
      </tp>
      <tp>
        <v>128.140625</v>
        <stp/>
        <stp>StudyData</stp>
        <stp>SUBMINUTE(TYA,45,Regular)</stp>
        <stp>Bar</stp>
        <stp/>
        <stp>High</stp>
        <stp/>
        <stp>-19</stp>
        <stp>all</stp>
        <stp/>
        <stp/>
        <stp/>
        <stp>T</stp>
        <tr r="AU24" s="1"/>
        <tr r="AU24" s="1"/>
      </tp>
      <tp>
        <v>128.125</v>
        <stp/>
        <stp>StudyData</stp>
        <stp>SUBMINUTE(TYA,45,Regular)</stp>
        <stp>Bar</stp>
        <stp/>
        <stp>High</stp>
        <stp/>
        <stp>-16</stp>
        <stp>all</stp>
        <stp/>
        <stp/>
        <stp/>
        <stp>T</stp>
        <tr r="AU21" s="1"/>
        <tr r="AU21" s="1"/>
      </tp>
      <tp>
        <v>128.125</v>
        <stp/>
        <stp>StudyData</stp>
        <stp>SUBMINUTE(TYA,45,Regular)</stp>
        <stp>Bar</stp>
        <stp/>
        <stp>High</stp>
        <stp/>
        <stp>-17</stp>
        <stp>all</stp>
        <stp/>
        <stp/>
        <stp/>
        <stp>T</stp>
        <tr r="AU22" s="1"/>
        <tr r="AU22" s="1"/>
      </tp>
      <tp>
        <v>128.125</v>
        <stp/>
        <stp>StudyData</stp>
        <stp>SUBMINUTE(TYA,45,Regular)</stp>
        <stp>Bar</stp>
        <stp/>
        <stp>High</stp>
        <stp/>
        <stp>-14</stp>
        <stp>all</stp>
        <stp/>
        <stp/>
        <stp/>
        <stp>T</stp>
        <tr r="AU19" s="1"/>
        <tr r="AU19" s="1"/>
      </tp>
      <tp>
        <v>128.125</v>
        <stp/>
        <stp>StudyData</stp>
        <stp>SUBMINUTE(TYA,45,Regular)</stp>
        <stp>Bar</stp>
        <stp/>
        <stp>High</stp>
        <stp/>
        <stp>-15</stp>
        <stp>all</stp>
        <stp/>
        <stp/>
        <stp/>
        <stp>T</stp>
        <tr r="AU20" s="1"/>
        <tr r="AU20" s="1"/>
      </tp>
      <tp>
        <v>128.125</v>
        <stp/>
        <stp>StudyData</stp>
        <stp>SUBMINUTE(TYA,45,Regular)</stp>
        <stp>Bar</stp>
        <stp/>
        <stp>High</stp>
        <stp/>
        <stp>-12</stp>
        <stp>all</stp>
        <stp/>
        <stp/>
        <stp/>
        <stp>T</stp>
        <tr r="AU17" s="1"/>
        <tr r="AU17" s="1"/>
      </tp>
      <tp t="s">
        <v/>
        <stp/>
        <stp>StudyData</stp>
        <stp>SUBMINUTE(TYA,45,Regular)</stp>
        <stp>Bar</stp>
        <stp/>
        <stp>High</stp>
        <stp/>
        <stp>-13</stp>
        <stp>all</stp>
        <stp/>
        <stp/>
        <stp/>
        <stp>T</stp>
        <tr r="AU18" s="1"/>
      </tp>
      <tp>
        <v>128.125</v>
        <stp/>
        <stp>StudyData</stp>
        <stp>SUBMINUTE(TYA,45,Regular)</stp>
        <stp>Bar</stp>
        <stp/>
        <stp>High</stp>
        <stp/>
        <stp>-10</stp>
        <stp>all</stp>
        <stp/>
        <stp/>
        <stp/>
        <stp>T</stp>
        <tr r="AU15" s="1"/>
        <tr r="AU15" s="1"/>
      </tp>
      <tp>
        <v>128.125</v>
        <stp/>
        <stp>StudyData</stp>
        <stp>SUBMINUTE(TYA,45,Regular)</stp>
        <stp>Bar</stp>
        <stp/>
        <stp>High</stp>
        <stp/>
        <stp>-11</stp>
        <stp>all</stp>
        <stp/>
        <stp/>
        <stp/>
        <stp>T</stp>
        <tr r="AU16" s="1"/>
        <tr r="AU16" s="1"/>
      </tp>
      <tp>
        <v>2109</v>
        <stp/>
        <stp>StudyData</stp>
        <stp>SUBMINUTE(EP,30,Regular)</stp>
        <stp>Bar</stp>
        <stp/>
        <stp>Low</stp>
        <stp/>
        <stp>-9</stp>
        <stp>all</stp>
        <stp/>
        <stp/>
        <stp/>
        <stp>T</stp>
        <tr r="AD14" s="1"/>
        <tr r="AD14" s="1"/>
      </tp>
      <tp>
        <v>2108.5</v>
        <stp/>
        <stp>StudyData</stp>
        <stp>SUBMINUTE(EP,30,Regular)</stp>
        <stp>Bar</stp>
        <stp/>
        <stp>Low</stp>
        <stp/>
        <stp>-8</stp>
        <stp>all</stp>
        <stp/>
        <stp/>
        <stp/>
        <stp>T</stp>
        <tr r="AD13" s="1"/>
        <tr r="AD13" s="1"/>
      </tp>
      <tp>
        <v>2109</v>
        <stp/>
        <stp>StudyData</stp>
        <stp>SUBMINUTE(EP,30,Regular)</stp>
        <stp>Bar</stp>
        <stp/>
        <stp>Low</stp>
        <stp/>
        <stp>-1</stp>
        <stp>all</stp>
        <stp/>
        <stp/>
        <stp/>
        <stp>T</stp>
        <tr r="AD6" s="1"/>
        <tr r="AD6" s="1"/>
      </tp>
      <tp>
        <v>2109</v>
        <stp/>
        <stp>StudyData</stp>
        <stp>SUBMINUTE(EP,30,Regular)</stp>
        <stp>Bar</stp>
        <stp/>
        <stp>Low</stp>
        <stp/>
        <stp>-3</stp>
        <stp>all</stp>
        <stp/>
        <stp/>
        <stp/>
        <stp>T</stp>
        <tr r="AD8" s="1"/>
        <tr r="AD8" s="1"/>
      </tp>
      <tp>
        <v>2109.25</v>
        <stp/>
        <stp>StudyData</stp>
        <stp>SUBMINUTE(EP,30,Regular)</stp>
        <stp>Bar</stp>
        <stp/>
        <stp>Low</stp>
        <stp/>
        <stp>-2</stp>
        <stp>all</stp>
        <stp/>
        <stp/>
        <stp/>
        <stp>T</stp>
        <tr r="AD7" s="1"/>
        <tr r="AD7" s="1"/>
      </tp>
      <tp>
        <v>2109</v>
        <stp/>
        <stp>StudyData</stp>
        <stp>SUBMINUTE(EP,30,Regular)</stp>
        <stp>Bar</stp>
        <stp/>
        <stp>Low</stp>
        <stp/>
        <stp>-5</stp>
        <stp>all</stp>
        <stp/>
        <stp/>
        <stp/>
        <stp>T</stp>
        <tr r="AD10" s="1"/>
        <tr r="AD10" s="1"/>
      </tp>
      <tp>
        <v>2109</v>
        <stp/>
        <stp>StudyData</stp>
        <stp>SUBMINUTE(EP,30,Regular)</stp>
        <stp>Bar</stp>
        <stp/>
        <stp>Low</stp>
        <stp/>
        <stp>-4</stp>
        <stp>all</stp>
        <stp/>
        <stp/>
        <stp/>
        <stp>T</stp>
        <tr r="AD9" s="1"/>
        <tr r="AD9" s="1"/>
      </tp>
      <tp>
        <v>2108.25</v>
        <stp/>
        <stp>StudyData</stp>
        <stp>SUBMINUTE(EP,30,Regular)</stp>
        <stp>Bar</stp>
        <stp/>
        <stp>Low</stp>
        <stp/>
        <stp>-7</stp>
        <stp>all</stp>
        <stp/>
        <stp/>
        <stp/>
        <stp>T</stp>
        <tr r="AD12" s="1"/>
        <tr r="AD12" s="1"/>
      </tp>
      <tp>
        <v>2108.75</v>
        <stp/>
        <stp>StudyData</stp>
        <stp>SUBMINUTE(EP,30,Regular)</stp>
        <stp>Bar</stp>
        <stp/>
        <stp>Low</stp>
        <stp/>
        <stp>-6</stp>
        <stp>all</stp>
        <stp/>
        <stp/>
        <stp/>
        <stp>T</stp>
        <tr r="AD11" s="1"/>
        <tr r="AD11" s="1"/>
      </tp>
      <tp>
        <v>1208.2</v>
        <stp/>
        <stp>StudyData</stp>
        <stp>SUBMINUTE(GCE,30,Regular)</stp>
        <stp>Bar</stp>
        <stp/>
        <stp>Close</stp>
        <stp/>
        <stp>-14</stp>
        <stp>all</stp>
        <stp/>
        <stp/>
        <stp/>
        <stp>T</stp>
        <tr r="AN19" s="1"/>
        <tr r="AN19" s="1"/>
      </tp>
      <tp>
        <v>1207.8</v>
        <stp/>
        <stp>StudyData</stp>
        <stp>SUBMINUTE(GCE,30,Regular)</stp>
        <stp>Bar</stp>
        <stp/>
        <stp>Close</stp>
        <stp/>
        <stp>-15</stp>
        <stp>all</stp>
        <stp/>
        <stp/>
        <stp/>
        <stp>T</stp>
        <tr r="AN20" s="1"/>
        <tr r="AN20" s="1"/>
      </tp>
      <tp>
        <v>1208</v>
        <stp/>
        <stp>StudyData</stp>
        <stp>SUBMINUTE(GCE,30,Regular)</stp>
        <stp>Bar</stp>
        <stp/>
        <stp>Close</stp>
        <stp/>
        <stp>-16</stp>
        <stp>all</stp>
        <stp/>
        <stp/>
        <stp/>
        <stp>T</stp>
        <tr r="AN21" s="1"/>
        <tr r="AN21" s="1"/>
      </tp>
      <tp>
        <v>1207.9000000000001</v>
        <stp/>
        <stp>StudyData</stp>
        <stp>SUBMINUTE(GCE,30,Regular)</stp>
        <stp>Bar</stp>
        <stp/>
        <stp>Close</stp>
        <stp/>
        <stp>-17</stp>
        <stp>all</stp>
        <stp/>
        <stp/>
        <stp/>
        <stp>T</stp>
        <tr r="AN22" s="1"/>
        <tr r="AN22" s="1"/>
      </tp>
      <tp>
        <v>1208.4000000000001</v>
        <stp/>
        <stp>StudyData</stp>
        <stp>SUBMINUTE(GCE,30,Regular)</stp>
        <stp>Bar</stp>
        <stp/>
        <stp>Close</stp>
        <stp/>
        <stp>-10</stp>
        <stp>all</stp>
        <stp/>
        <stp/>
        <stp/>
        <stp>T</stp>
        <tr r="AN15" s="1"/>
        <tr r="AN15" s="1"/>
      </tp>
      <tp>
        <v>1208.0999999999999</v>
        <stp/>
        <stp>StudyData</stp>
        <stp>SUBMINUTE(GCE,30,Regular)</stp>
        <stp>Bar</stp>
        <stp/>
        <stp>Close</stp>
        <stp/>
        <stp>-11</stp>
        <stp>all</stp>
        <stp/>
        <stp/>
        <stp/>
        <stp>T</stp>
        <tr r="AN16" s="1"/>
        <tr r="AN16" s="1"/>
      </tp>
      <tp>
        <v>1208.2</v>
        <stp/>
        <stp>StudyData</stp>
        <stp>SUBMINUTE(GCE,30,Regular)</stp>
        <stp>Bar</stp>
        <stp/>
        <stp>Close</stp>
        <stp/>
        <stp>-12</stp>
        <stp>all</stp>
        <stp/>
        <stp/>
        <stp/>
        <stp>T</stp>
        <tr r="AN17" s="1"/>
        <tr r="AN17" s="1"/>
      </tp>
      <tp>
        <v>1208.3</v>
        <stp/>
        <stp>StudyData</stp>
        <stp>SUBMINUTE(GCE,30,Regular)</stp>
        <stp>Bar</stp>
        <stp/>
        <stp>Close</stp>
        <stp/>
        <stp>-13</stp>
        <stp>all</stp>
        <stp/>
        <stp/>
        <stp/>
        <stp>T</stp>
        <tr r="AN18" s="1"/>
        <tr r="AN18" s="1"/>
      </tp>
      <tp>
        <v>1208</v>
        <stp/>
        <stp>StudyData</stp>
        <stp>SUBMINUTE(GCE,30,Regular)</stp>
        <stp>Bar</stp>
        <stp/>
        <stp>Close</stp>
        <stp/>
        <stp>-18</stp>
        <stp>all</stp>
        <stp/>
        <stp/>
        <stp/>
        <stp>T</stp>
        <tr r="AN23" s="1"/>
        <tr r="AN23" s="1"/>
      </tp>
      <tp>
        <v>1208.0999999999999</v>
        <stp/>
        <stp>StudyData</stp>
        <stp>SUBMINUTE(GCE,30,Regular)</stp>
        <stp>Bar</stp>
        <stp/>
        <stp>Close</stp>
        <stp/>
        <stp>-19</stp>
        <stp>all</stp>
        <stp/>
        <stp/>
        <stp/>
        <stp>T</stp>
        <tr r="AN24" s="1"/>
        <tr r="AN24" s="1"/>
      </tp>
      <tp>
        <v>210900</v>
        <stp/>
        <stp>StudyData</stp>
        <stp>EP</stp>
        <stp>Tick</stp>
        <stp>FlatTicks=0</stp>
        <stp>Tick</stp>
        <stp>D</stp>
        <stp>0</stp>
        <stp>all</stp>
        <tr r="AA35" s="1"/>
      </tp>
      <tp>
        <v>128.3125</v>
        <stp/>
        <stp>StudyData</stp>
        <stp>SUBMINUTE(TYA,45,Regular)</stp>
        <stp>Bar</stp>
        <stp/>
        <stp>Open</stp>
        <stp/>
        <stp>-60</stp>
        <stp>all</stp>
        <stp/>
        <stp/>
        <stp/>
        <stp>T</stp>
        <tr r="AT65" s="1"/>
        <tr r="AT65" s="1"/>
      </tp>
      <tp>
        <v>128.125</v>
        <stp/>
        <stp>StudyData</stp>
        <stp>SUBMINUTE(TYA,45,Regular)</stp>
        <stp>Bar</stp>
        <stp/>
        <stp>Close</stp>
        <stp/>
        <stp>-10</stp>
        <stp>all</stp>
        <stp/>
        <stp/>
        <stp/>
        <stp>T</stp>
        <tr r="AW15" s="1"/>
        <tr r="AW15" s="1"/>
      </tp>
      <tp>
        <v>128.125</v>
        <stp/>
        <stp>StudyData</stp>
        <stp>SUBMINUTE(TYA,45,Regular)</stp>
        <stp>Bar</stp>
        <stp/>
        <stp>Close</stp>
        <stp/>
        <stp>-11</stp>
        <stp>all</stp>
        <stp/>
        <stp/>
        <stp/>
        <stp>T</stp>
        <tr r="AW16" s="1"/>
        <tr r="AW16" s="1"/>
      </tp>
      <tp>
        <v>128.109375</v>
        <stp/>
        <stp>StudyData</stp>
        <stp>SUBMINUTE(TYA,45,Regular)</stp>
        <stp>Bar</stp>
        <stp/>
        <stp>Close</stp>
        <stp/>
        <stp>-12</stp>
        <stp>all</stp>
        <stp/>
        <stp/>
        <stp/>
        <stp>T</stp>
        <tr r="AW17" s="1"/>
        <tr r="AW17" s="1"/>
      </tp>
      <tp t="s">
        <v/>
        <stp/>
        <stp>StudyData</stp>
        <stp>SUBMINUTE(TYA,45,Regular)</stp>
        <stp>Bar</stp>
        <stp/>
        <stp>Close</stp>
        <stp/>
        <stp>-13</stp>
        <stp>all</stp>
        <stp/>
        <stp/>
        <stp/>
        <stp>T</stp>
        <tr r="AW18" s="1"/>
      </tp>
      <tp>
        <v>128.125</v>
        <stp/>
        <stp>StudyData</stp>
        <stp>SUBMINUTE(TYA,45,Regular)</stp>
        <stp>Bar</stp>
        <stp/>
        <stp>Close</stp>
        <stp/>
        <stp>-14</stp>
        <stp>all</stp>
        <stp/>
        <stp/>
        <stp/>
        <stp>T</stp>
        <tr r="AW19" s="1"/>
        <tr r="AW19" s="1"/>
      </tp>
      <tp>
        <v>128.125</v>
        <stp/>
        <stp>StudyData</stp>
        <stp>SUBMINUTE(TYA,45,Regular)</stp>
        <stp>Bar</stp>
        <stp/>
        <stp>Close</stp>
        <stp/>
        <stp>-15</stp>
        <stp>all</stp>
        <stp/>
        <stp/>
        <stp/>
        <stp>T</stp>
        <tr r="AW20" s="1"/>
        <tr r="AW20" s="1"/>
      </tp>
      <tp>
        <v>128.125</v>
        <stp/>
        <stp>StudyData</stp>
        <stp>SUBMINUTE(TYA,45,Regular)</stp>
        <stp>Bar</stp>
        <stp/>
        <stp>Close</stp>
        <stp/>
        <stp>-16</stp>
        <stp>all</stp>
        <stp/>
        <stp/>
        <stp/>
        <stp>T</stp>
        <tr r="AW21" s="1"/>
        <tr r="AW21" s="1"/>
      </tp>
      <tp>
        <v>128.109375</v>
        <stp/>
        <stp>StudyData</stp>
        <stp>SUBMINUTE(TYA,45,Regular)</stp>
        <stp>Bar</stp>
        <stp/>
        <stp>Close</stp>
        <stp/>
        <stp>-17</stp>
        <stp>all</stp>
        <stp/>
        <stp/>
        <stp/>
        <stp>T</stp>
        <tr r="AW22" s="1"/>
        <tr r="AW22" s="1"/>
      </tp>
      <tp>
        <v>128.125</v>
        <stp/>
        <stp>StudyData</stp>
        <stp>SUBMINUTE(TYA,45,Regular)</stp>
        <stp>Bar</stp>
        <stp/>
        <stp>Close</stp>
        <stp/>
        <stp>-18</stp>
        <stp>all</stp>
        <stp/>
        <stp/>
        <stp/>
        <stp>T</stp>
        <tr r="AW23" s="1"/>
        <tr r="AW23" s="1"/>
      </tp>
      <tp>
        <v>128.140625</v>
        <stp/>
        <stp>StudyData</stp>
        <stp>SUBMINUTE(TYA,45,Regular)</stp>
        <stp>Bar</stp>
        <stp/>
        <stp>Close</stp>
        <stp/>
        <stp>-19</stp>
        <stp>all</stp>
        <stp/>
        <stp/>
        <stp/>
        <stp>T</stp>
        <tr r="AW24" s="1"/>
        <tr r="AW24" s="1"/>
      </tp>
      <tp>
        <v>42061.606249999997</v>
        <stp/>
        <stp>StudyData</stp>
        <stp>SUBMINUTE(GCE,30,Regular)</stp>
        <stp>Bar</stp>
        <stp/>
        <stp>Time</stp>
        <stp/>
        <stp>-60</stp>
        <stp>all</stp>
        <stp/>
        <stp/>
        <stp/>
        <stp>T</stp>
        <tr r="AO65" s="1"/>
        <tr r="AO65" s="1"/>
      </tp>
      <tp>
        <v>2108.5</v>
        <stp/>
        <stp>DOMData</stp>
        <stp>EP</stp>
        <stp>Price</stp>
        <stp>-3</stp>
        <stp>T</stp>
        <tr r="D9" s="1"/>
      </tp>
      <tp>
        <v>2108.75</v>
        <stp/>
        <stp>DOMData</stp>
        <stp>EP</stp>
        <stp>Price</stp>
        <stp>-2</stp>
        <stp>T</stp>
        <tr r="E9" s="1"/>
      </tp>
      <tp>
        <v>128.15625</v>
        <stp/>
        <stp>StudyData</stp>
        <stp>SUBMINUTE(TYA,45,Regular)</stp>
        <stp>Bar</stp>
        <stp/>
        <stp>Close</stp>
        <stp/>
        <stp>-30</stp>
        <stp>all</stp>
        <stp/>
        <stp/>
        <stp/>
        <stp>T</stp>
        <tr r="AW35" s="1"/>
        <tr r="AW35" s="1"/>
      </tp>
      <tp>
        <v>128.171875</v>
        <stp/>
        <stp>StudyData</stp>
        <stp>SUBMINUTE(TYA,45,Regular)</stp>
        <stp>Bar</stp>
        <stp/>
        <stp>Close</stp>
        <stp/>
        <stp>-31</stp>
        <stp>all</stp>
        <stp/>
        <stp/>
        <stp/>
        <stp>T</stp>
        <tr r="AW36" s="1"/>
        <tr r="AW36" s="1"/>
      </tp>
      <tp>
        <v>128.171875</v>
        <stp/>
        <stp>StudyData</stp>
        <stp>SUBMINUTE(TYA,45,Regular)</stp>
        <stp>Bar</stp>
        <stp/>
        <stp>Close</stp>
        <stp/>
        <stp>-32</stp>
        <stp>all</stp>
        <stp/>
        <stp/>
        <stp/>
        <stp>T</stp>
        <tr r="AW37" s="1"/>
        <tr r="AW37" s="1"/>
      </tp>
      <tp>
        <v>128.203125</v>
        <stp/>
        <stp>StudyData</stp>
        <stp>SUBMINUTE(TYA,45,Regular)</stp>
        <stp>Bar</stp>
        <stp/>
        <stp>Close</stp>
        <stp/>
        <stp>-33</stp>
        <stp>all</stp>
        <stp/>
        <stp/>
        <stp/>
        <stp>T</stp>
        <tr r="AW38" s="1"/>
        <tr r="AW38" s="1"/>
      </tp>
      <tp>
        <v>128.1875</v>
        <stp/>
        <stp>StudyData</stp>
        <stp>SUBMINUTE(TYA,45,Regular)</stp>
        <stp>Bar</stp>
        <stp/>
        <stp>Close</stp>
        <stp/>
        <stp>-34</stp>
        <stp>all</stp>
        <stp/>
        <stp/>
        <stp/>
        <stp>T</stp>
        <tr r="AW39" s="1"/>
        <tr r="AW39" s="1"/>
      </tp>
      <tp>
        <v>128.203125</v>
        <stp/>
        <stp>StudyData</stp>
        <stp>SUBMINUTE(TYA,45,Regular)</stp>
        <stp>Bar</stp>
        <stp/>
        <stp>Close</stp>
        <stp/>
        <stp>-35</stp>
        <stp>all</stp>
        <stp/>
        <stp/>
        <stp/>
        <stp>T</stp>
        <tr r="AW40" s="1"/>
        <tr r="AW40" s="1"/>
      </tp>
      <tp>
        <v>128.1875</v>
        <stp/>
        <stp>StudyData</stp>
        <stp>SUBMINUTE(TYA,45,Regular)</stp>
        <stp>Bar</stp>
        <stp/>
        <stp>Close</stp>
        <stp/>
        <stp>-36</stp>
        <stp>all</stp>
        <stp/>
        <stp/>
        <stp/>
        <stp>T</stp>
        <tr r="AW41" s="1"/>
        <tr r="AW41" s="1"/>
      </tp>
      <tp>
        <v>128.171875</v>
        <stp/>
        <stp>StudyData</stp>
        <stp>SUBMINUTE(TYA,45,Regular)</stp>
        <stp>Bar</stp>
        <stp/>
        <stp>Close</stp>
        <stp/>
        <stp>-37</stp>
        <stp>all</stp>
        <stp/>
        <stp/>
        <stp/>
        <stp>T</stp>
        <tr r="AW42" s="1"/>
        <tr r="AW42" s="1"/>
      </tp>
      <tp>
        <v>128.15625</v>
        <stp/>
        <stp>StudyData</stp>
        <stp>SUBMINUTE(TYA,45,Regular)</stp>
        <stp>Bar</stp>
        <stp/>
        <stp>Close</stp>
        <stp/>
        <stp>-38</stp>
        <stp>all</stp>
        <stp/>
        <stp/>
        <stp/>
        <stp>T</stp>
        <tr r="AW43" s="1"/>
        <tr r="AW43" s="1"/>
      </tp>
      <tp>
        <v>128.140625</v>
        <stp/>
        <stp>StudyData</stp>
        <stp>SUBMINUTE(TYA,45,Regular)</stp>
        <stp>Bar</stp>
        <stp/>
        <stp>Close</stp>
        <stp/>
        <stp>-39</stp>
        <stp>all</stp>
        <stp/>
        <stp/>
        <stp/>
        <stp>T</stp>
        <tr r="AW44" s="1"/>
        <tr r="AW44" s="1"/>
      </tp>
      <tp>
        <v>42061.610069444447</v>
        <stp/>
        <stp>StudyData</stp>
        <stp>SUBMINUTE(GCE,30,Regular)</stp>
        <stp>Bar</stp>
        <stp/>
        <stp>Time</stp>
        <stp/>
        <stp>-49</stp>
        <stp>all</stp>
        <stp/>
        <stp/>
        <stp/>
        <stp>T</stp>
        <tr r="AO54" s="1"/>
        <tr r="AO54" s="1"/>
      </tp>
      <tp>
        <v>42061.61041666667</v>
        <stp/>
        <stp>StudyData</stp>
        <stp>SUBMINUTE(GCE,30,Regular)</stp>
        <stp>Bar</stp>
        <stp/>
        <stp>Time</stp>
        <stp/>
        <stp>-48</stp>
        <stp>all</stp>
        <stp/>
        <stp/>
        <stp/>
        <stp>T</stp>
        <tr r="AO53" s="1"/>
        <tr r="AO53" s="1"/>
      </tp>
      <tp>
        <v>42061.611458333333</v>
        <stp/>
        <stp>StudyData</stp>
        <stp>SUBMINUTE(GCE,30,Regular)</stp>
        <stp>Bar</stp>
        <stp/>
        <stp>Time</stp>
        <stp/>
        <stp>-45</stp>
        <stp>all</stp>
        <stp/>
        <stp/>
        <stp/>
        <stp>T</stp>
        <tr r="AO50" s="1"/>
        <tr r="AO50" s="1"/>
      </tp>
      <tp>
        <v>42061.611805555556</v>
        <stp/>
        <stp>StudyData</stp>
        <stp>SUBMINUTE(GCE,30,Regular)</stp>
        <stp>Bar</stp>
        <stp/>
        <stp>Time</stp>
        <stp/>
        <stp>-44</stp>
        <stp>all</stp>
        <stp/>
        <stp/>
        <stp/>
        <stp>T</stp>
        <tr r="AO49" s="1"/>
        <tr r="AO49" s="1"/>
      </tp>
      <tp>
        <v>42061.610763888893</v>
        <stp/>
        <stp>StudyData</stp>
        <stp>SUBMINUTE(GCE,30,Regular)</stp>
        <stp>Bar</stp>
        <stp/>
        <stp>Time</stp>
        <stp/>
        <stp>-47</stp>
        <stp>all</stp>
        <stp/>
        <stp/>
        <stp/>
        <stp>T</stp>
        <tr r="AO52" s="1"/>
        <tr r="AO52" s="1"/>
      </tp>
      <tp>
        <v>42061.611111111109</v>
        <stp/>
        <stp>StudyData</stp>
        <stp>SUBMINUTE(GCE,30,Regular)</stp>
        <stp>Bar</stp>
        <stp/>
        <stp>Time</stp>
        <stp/>
        <stp>-46</stp>
        <stp>all</stp>
        <stp/>
        <stp/>
        <stp/>
        <stp>T</stp>
        <tr r="AO51" s="1"/>
        <tr r="AO51" s="1"/>
      </tp>
      <tp>
        <v>42061.612847222226</v>
        <stp/>
        <stp>StudyData</stp>
        <stp>SUBMINUTE(GCE,30,Regular)</stp>
        <stp>Bar</stp>
        <stp/>
        <stp>Time</stp>
        <stp/>
        <stp>-41</stp>
        <stp>all</stp>
        <stp/>
        <stp/>
        <stp/>
        <stp>T</stp>
        <tr r="AO46" s="1"/>
        <tr r="AO46" s="1"/>
      </tp>
      <tp>
        <v>42061.613194444442</v>
        <stp/>
        <stp>StudyData</stp>
        <stp>SUBMINUTE(GCE,30,Regular)</stp>
        <stp>Bar</stp>
        <stp/>
        <stp>Time</stp>
        <stp/>
        <stp>-40</stp>
        <stp>all</stp>
        <stp/>
        <stp/>
        <stp/>
        <stp>T</stp>
        <tr r="AO45" s="1"/>
        <tr r="AO45" s="1"/>
      </tp>
      <tp>
        <v>42061.61215277778</v>
        <stp/>
        <stp>StudyData</stp>
        <stp>SUBMINUTE(GCE,30,Regular)</stp>
        <stp>Bar</stp>
        <stp/>
        <stp>Time</stp>
        <stp/>
        <stp>-43</stp>
        <stp>all</stp>
        <stp/>
        <stp/>
        <stp/>
        <stp>T</stp>
        <tr r="AO48" s="1"/>
        <tr r="AO48" s="1"/>
      </tp>
      <tp>
        <v>42061.612500000003</v>
        <stp/>
        <stp>StudyData</stp>
        <stp>SUBMINUTE(GCE,30,Regular)</stp>
        <stp>Bar</stp>
        <stp/>
        <stp>Time</stp>
        <stp/>
        <stp>-42</stp>
        <stp>all</stp>
        <stp/>
        <stp/>
        <stp/>
        <stp>T</stp>
        <tr r="AO47" s="1"/>
        <tr r="AO47" s="1"/>
      </tp>
      <tp>
        <v>2109</v>
        <stp/>
        <stp>DOMData</stp>
        <stp>EP</stp>
        <stp>Price</stp>
        <stp>-1</stp>
        <stp>T</stp>
        <tr r="C4" s="3"/>
        <tr r="D6" s="3"/>
      </tp>
      <tp>
        <v>210950</v>
        <stp/>
        <stp>StudyData</stp>
        <stp>EP</stp>
        <stp>Tick</stp>
        <stp>FlatTicks=0</stp>
        <stp>Tick</stp>
        <stp>D</stp>
        <stp>-12</stp>
        <stp>all</stp>
        <tr r="AA23" s="1"/>
      </tp>
      <tp>
        <v>210925</v>
        <stp/>
        <stp>StudyData</stp>
        <stp>EP</stp>
        <stp>Tick</stp>
        <stp>FlatTicks=0</stp>
        <stp>Tick</stp>
        <stp>D</stp>
        <stp>-13</stp>
        <stp>all</stp>
        <tr r="AA22" s="1"/>
      </tp>
      <tp>
        <v>210950</v>
        <stp/>
        <stp>StudyData</stp>
        <stp>EP</stp>
        <stp>Tick</stp>
        <stp>FlatTicks=0</stp>
        <stp>Tick</stp>
        <stp>D</stp>
        <stp>-10</stp>
        <stp>all</stp>
        <tr r="AA25" s="1"/>
      </tp>
      <tp>
        <v>210925</v>
        <stp/>
        <stp>StudyData</stp>
        <stp>EP</stp>
        <stp>Tick</stp>
        <stp>FlatTicks=0</stp>
        <stp>Tick</stp>
        <stp>D</stp>
        <stp>-11</stp>
        <stp>all</stp>
        <tr r="AA24" s="1"/>
      </tp>
      <tp>
        <v>210950</v>
        <stp/>
        <stp>StudyData</stp>
        <stp>EP</stp>
        <stp>Tick</stp>
        <stp>FlatTicks=0</stp>
        <stp>Tick</stp>
        <stp>D</stp>
        <stp>-16</stp>
        <stp>all</stp>
        <tr r="AA19" s="1"/>
      </tp>
      <tp>
        <v>210925</v>
        <stp/>
        <stp>StudyData</stp>
        <stp>EP</stp>
        <stp>Tick</stp>
        <stp>FlatTicks=0</stp>
        <stp>Tick</stp>
        <stp>D</stp>
        <stp>-17</stp>
        <stp>all</stp>
        <tr r="AA18" s="1"/>
      </tp>
      <tp>
        <v>210950</v>
        <stp/>
        <stp>StudyData</stp>
        <stp>EP</stp>
        <stp>Tick</stp>
        <stp>FlatTicks=0</stp>
        <stp>Tick</stp>
        <stp>D</stp>
        <stp>-14</stp>
        <stp>all</stp>
        <tr r="AA21" s="1"/>
      </tp>
      <tp>
        <v>210925</v>
        <stp/>
        <stp>StudyData</stp>
        <stp>EP</stp>
        <stp>Tick</stp>
        <stp>FlatTicks=0</stp>
        <stp>Tick</stp>
        <stp>D</stp>
        <stp>-15</stp>
        <stp>all</stp>
        <tr r="AA20" s="1"/>
      </tp>
      <tp>
        <v>210900</v>
        <stp/>
        <stp>StudyData</stp>
        <stp>EP</stp>
        <stp>Tick</stp>
        <stp>FlatTicks=0</stp>
        <stp>Tick</stp>
        <stp>D</stp>
        <stp>-18</stp>
        <stp>all</stp>
        <tr r="AA17" s="1"/>
      </tp>
      <tp>
        <v>210925</v>
        <stp/>
        <stp>StudyData</stp>
        <stp>EP</stp>
        <stp>Tick</stp>
        <stp>FlatTicks=0</stp>
        <stp>Tick</stp>
        <stp>D</stp>
        <stp>-19</stp>
        <stp>all</stp>
        <tr r="AA16" s="1"/>
      </tp>
      <tp>
        <v>210950</v>
        <stp/>
        <stp>StudyData</stp>
        <stp>EP</stp>
        <stp>Tick</stp>
        <stp>FlatTicks=0</stp>
        <stp>Tick</stp>
        <stp>D</stp>
        <stp>-30</stp>
        <stp>all</stp>
        <tr r="AA5" s="1"/>
      </tp>
      <tp>
        <v>210950</v>
        <stp/>
        <stp>StudyData</stp>
        <stp>EP</stp>
        <stp>Tick</stp>
        <stp>FlatTicks=0</stp>
        <stp>Tick</stp>
        <stp>D</stp>
        <stp>-22</stp>
        <stp>all</stp>
        <tr r="AA13" s="1"/>
      </tp>
      <tp>
        <v>210925</v>
        <stp/>
        <stp>StudyData</stp>
        <stp>EP</stp>
        <stp>Tick</stp>
        <stp>FlatTicks=0</stp>
        <stp>Tick</stp>
        <stp>D</stp>
        <stp>-23</stp>
        <stp>all</stp>
        <tr r="AA12" s="1"/>
      </tp>
      <tp>
        <v>210950</v>
        <stp/>
        <stp>StudyData</stp>
        <stp>EP</stp>
        <stp>Tick</stp>
        <stp>FlatTicks=0</stp>
        <stp>Tick</stp>
        <stp>D</stp>
        <stp>-20</stp>
        <stp>all</stp>
        <tr r="AA15" s="1"/>
      </tp>
      <tp>
        <v>210925</v>
        <stp/>
        <stp>StudyData</stp>
        <stp>EP</stp>
        <stp>Tick</stp>
        <stp>FlatTicks=0</stp>
        <stp>Tick</stp>
        <stp>D</stp>
        <stp>-21</stp>
        <stp>all</stp>
        <tr r="AA14" s="1"/>
      </tp>
      <tp>
        <v>210950</v>
        <stp/>
        <stp>StudyData</stp>
        <stp>EP</stp>
        <stp>Tick</stp>
        <stp>FlatTicks=0</stp>
        <stp>Tick</stp>
        <stp>D</stp>
        <stp>-26</stp>
        <stp>all</stp>
        <tr r="AA9" s="1"/>
      </tp>
      <tp>
        <v>210925</v>
        <stp/>
        <stp>StudyData</stp>
        <stp>EP</stp>
        <stp>Tick</stp>
        <stp>FlatTicks=0</stp>
        <stp>Tick</stp>
        <stp>D</stp>
        <stp>-27</stp>
        <stp>all</stp>
        <tr r="AA8" s="1"/>
      </tp>
      <tp>
        <v>210950</v>
        <stp/>
        <stp>StudyData</stp>
        <stp>EP</stp>
        <stp>Tick</stp>
        <stp>FlatTicks=0</stp>
        <stp>Tick</stp>
        <stp>D</stp>
        <stp>-24</stp>
        <stp>all</stp>
        <tr r="AA11" s="1"/>
      </tp>
      <tp>
        <v>210925</v>
        <stp/>
        <stp>StudyData</stp>
        <stp>EP</stp>
        <stp>Tick</stp>
        <stp>FlatTicks=0</stp>
        <stp>Tick</stp>
        <stp>D</stp>
        <stp>-25</stp>
        <stp>all</stp>
        <tr r="AA10" s="1"/>
      </tp>
      <tp>
        <v>210950</v>
        <stp/>
        <stp>StudyData</stp>
        <stp>EP</stp>
        <stp>Tick</stp>
        <stp>FlatTicks=0</stp>
        <stp>Tick</stp>
        <stp>D</stp>
        <stp>-28</stp>
        <stp>all</stp>
        <tr r="AA7" s="1"/>
      </tp>
      <tp>
        <v>210925</v>
        <stp/>
        <stp>StudyData</stp>
        <stp>EP</stp>
        <stp>Tick</stp>
        <stp>FlatTicks=0</stp>
        <stp>Tick</stp>
        <stp>D</stp>
        <stp>-29</stp>
        <stp>all</stp>
        <tr r="AA6" s="1"/>
      </tp>
      <tp t="s">
        <v/>
        <stp/>
        <stp>StudyData</stp>
        <stp>SUBMINUTE(TYA,45,Regular)</stp>
        <stp>Bar</stp>
        <stp/>
        <stp>Close</stp>
        <stp/>
        <stp>-20</stp>
        <stp>all</stp>
        <stp/>
        <stp/>
        <stp/>
        <stp>T</stp>
        <tr r="AW25" s="1"/>
      </tp>
      <tp>
        <v>128.140625</v>
        <stp/>
        <stp>StudyData</stp>
        <stp>SUBMINUTE(TYA,45,Regular)</stp>
        <stp>Bar</stp>
        <stp/>
        <stp>Close</stp>
        <stp/>
        <stp>-21</stp>
        <stp>all</stp>
        <stp/>
        <stp/>
        <stp/>
        <stp>T</stp>
        <tr r="AW26" s="1"/>
        <tr r="AW26" s="1"/>
      </tp>
      <tp>
        <v>128.125</v>
        <stp/>
        <stp>StudyData</stp>
        <stp>SUBMINUTE(TYA,45,Regular)</stp>
        <stp>Bar</stp>
        <stp/>
        <stp>Close</stp>
        <stp/>
        <stp>-22</stp>
        <stp>all</stp>
        <stp/>
        <stp/>
        <stp/>
        <stp>T</stp>
        <tr r="AW27" s="1"/>
        <tr r="AW27" s="1"/>
      </tp>
      <tp>
        <v>128.109375</v>
        <stp/>
        <stp>StudyData</stp>
        <stp>SUBMINUTE(TYA,45,Regular)</stp>
        <stp>Bar</stp>
        <stp/>
        <stp>Close</stp>
        <stp/>
        <stp>-23</stp>
        <stp>all</stp>
        <stp/>
        <stp/>
        <stp/>
        <stp>T</stp>
        <tr r="AW28" s="1"/>
        <tr r="AW28" s="1"/>
      </tp>
      <tp>
        <v>128.109375</v>
        <stp/>
        <stp>StudyData</stp>
        <stp>SUBMINUTE(TYA,45,Regular)</stp>
        <stp>Bar</stp>
        <stp/>
        <stp>Close</stp>
        <stp/>
        <stp>-24</stp>
        <stp>all</stp>
        <stp/>
        <stp/>
        <stp/>
        <stp>T</stp>
        <tr r="AW29" s="1"/>
        <tr r="AW29" s="1"/>
      </tp>
      <tp>
        <v>128.109375</v>
        <stp/>
        <stp>StudyData</stp>
        <stp>SUBMINUTE(TYA,45,Regular)</stp>
        <stp>Bar</stp>
        <stp/>
        <stp>Close</stp>
        <stp/>
        <stp>-25</stp>
        <stp>all</stp>
        <stp/>
        <stp/>
        <stp/>
        <stp>T</stp>
        <tr r="AW30" s="1"/>
        <tr r="AW30" s="1"/>
      </tp>
      <tp>
        <v>128.109375</v>
        <stp/>
        <stp>StudyData</stp>
        <stp>SUBMINUTE(TYA,45,Regular)</stp>
        <stp>Bar</stp>
        <stp/>
        <stp>Close</stp>
        <stp/>
        <stp>-26</stp>
        <stp>all</stp>
        <stp/>
        <stp/>
        <stp/>
        <stp>T</stp>
        <tr r="AW31" s="1"/>
        <tr r="AW31" s="1"/>
      </tp>
      <tp>
        <v>128.125</v>
        <stp/>
        <stp>StudyData</stp>
        <stp>SUBMINUTE(TYA,45,Regular)</stp>
        <stp>Bar</stp>
        <stp/>
        <stp>Close</stp>
        <stp/>
        <stp>-27</stp>
        <stp>all</stp>
        <stp/>
        <stp/>
        <stp/>
        <stp>T</stp>
        <tr r="AW32" s="1"/>
        <tr r="AW32" s="1"/>
      </tp>
      <tp>
        <v>128.140625</v>
        <stp/>
        <stp>StudyData</stp>
        <stp>SUBMINUTE(TYA,45,Regular)</stp>
        <stp>Bar</stp>
        <stp/>
        <stp>Close</stp>
        <stp/>
        <stp>-28</stp>
        <stp>all</stp>
        <stp/>
        <stp/>
        <stp/>
        <stp>T</stp>
        <tr r="AW33" s="1"/>
        <tr r="AW33" s="1"/>
      </tp>
      <tp>
        <v>128.140625</v>
        <stp/>
        <stp>StudyData</stp>
        <stp>SUBMINUTE(TYA,45,Regular)</stp>
        <stp>Bar</stp>
        <stp/>
        <stp>Close</stp>
        <stp/>
        <stp>-29</stp>
        <stp>all</stp>
        <stp/>
        <stp/>
        <stp/>
        <stp>T</stp>
        <tr r="AW34" s="1"/>
        <tr r="AW34" s="1"/>
      </tp>
      <tp>
        <v>42061.60659722222</v>
        <stp/>
        <stp>StudyData</stp>
        <stp>SUBMINUTE(GCE,30,Regular)</stp>
        <stp>Bar</stp>
        <stp/>
        <stp>Time</stp>
        <stp/>
        <stp>-59</stp>
        <stp>all</stp>
        <stp/>
        <stp/>
        <stp/>
        <stp>T</stp>
        <tr r="AO64" s="1"/>
        <tr r="AO64" s="1"/>
      </tp>
      <tp>
        <v>42061.606944444444</v>
        <stp/>
        <stp>StudyData</stp>
        <stp>SUBMINUTE(GCE,30,Regular)</stp>
        <stp>Bar</stp>
        <stp/>
        <stp>Time</stp>
        <stp/>
        <stp>-58</stp>
        <stp>all</stp>
        <stp/>
        <stp/>
        <stp/>
        <stp>T</stp>
        <tr r="AO63" s="1"/>
        <tr r="AO63" s="1"/>
      </tp>
      <tp>
        <v>42061.607986111114</v>
        <stp/>
        <stp>StudyData</stp>
        <stp>SUBMINUTE(GCE,30,Regular)</stp>
        <stp>Bar</stp>
        <stp/>
        <stp>Time</stp>
        <stp/>
        <stp>-55</stp>
        <stp>all</stp>
        <stp/>
        <stp/>
        <stp/>
        <stp>T</stp>
        <tr r="AO60" s="1"/>
        <tr r="AO60" s="1"/>
      </tp>
      <tp>
        <v>42061.60833333333</v>
        <stp/>
        <stp>StudyData</stp>
        <stp>SUBMINUTE(GCE,30,Regular)</stp>
        <stp>Bar</stp>
        <stp/>
        <stp>Time</stp>
        <stp/>
        <stp>-54</stp>
        <stp>all</stp>
        <stp/>
        <stp/>
        <stp/>
        <stp>T</stp>
        <tr r="AO59" s="1"/>
        <tr r="AO59" s="1"/>
      </tp>
      <tp>
        <v>42061.607291666667</v>
        <stp/>
        <stp>StudyData</stp>
        <stp>SUBMINUTE(GCE,30,Regular)</stp>
        <stp>Bar</stp>
        <stp/>
        <stp>Time</stp>
        <stp/>
        <stp>-57</stp>
        <stp>all</stp>
        <stp/>
        <stp/>
        <stp/>
        <stp>T</stp>
        <tr r="AO62" s="1"/>
        <tr r="AO62" s="1"/>
      </tp>
      <tp>
        <v>42061.607638888891</v>
        <stp/>
        <stp>StudyData</stp>
        <stp>SUBMINUTE(GCE,30,Regular)</stp>
        <stp>Bar</stp>
        <stp/>
        <stp>Time</stp>
        <stp/>
        <stp>-56</stp>
        <stp>all</stp>
        <stp/>
        <stp/>
        <stp/>
        <stp>T</stp>
        <tr r="AO61" s="1"/>
        <tr r="AO61" s="1"/>
      </tp>
      <tp>
        <v>42061.609375</v>
        <stp/>
        <stp>StudyData</stp>
        <stp>SUBMINUTE(GCE,30,Regular)</stp>
        <stp>Bar</stp>
        <stp/>
        <stp>Time</stp>
        <stp/>
        <stp>-51</stp>
        <stp>all</stp>
        <stp/>
        <stp/>
        <stp/>
        <stp>T</stp>
        <tr r="AO56" s="1"/>
        <tr r="AO56" s="1"/>
      </tp>
      <tp>
        <v>42061.609722222223</v>
        <stp/>
        <stp>StudyData</stp>
        <stp>SUBMINUTE(GCE,30,Regular)</stp>
        <stp>Bar</stp>
        <stp/>
        <stp>Time</stp>
        <stp/>
        <stp>-50</stp>
        <stp>all</stp>
        <stp/>
        <stp/>
        <stp/>
        <stp>T</stp>
        <tr r="AO55" s="1"/>
        <tr r="AO55" s="1"/>
      </tp>
      <tp>
        <v>42061.608680555553</v>
        <stp/>
        <stp>StudyData</stp>
        <stp>SUBMINUTE(GCE,30,Regular)</stp>
        <stp>Bar</stp>
        <stp/>
        <stp>Time</stp>
        <stp/>
        <stp>-53</stp>
        <stp>all</stp>
        <stp/>
        <stp/>
        <stp/>
        <stp>T</stp>
        <tr r="AO58" s="1"/>
        <tr r="AO58" s="1"/>
      </tp>
      <tp>
        <v>42061.609027777777</v>
        <stp/>
        <stp>StudyData</stp>
        <stp>SUBMINUTE(GCE,30,Regular)</stp>
        <stp>Bar</stp>
        <stp/>
        <stp>Time</stp>
        <stp/>
        <stp>-52</stp>
        <stp>all</stp>
        <stp/>
        <stp/>
        <stp/>
        <stp>T</stp>
        <tr r="AO57" s="1"/>
        <tr r="AO57" s="1"/>
      </tp>
      <tp>
        <v>128.265625</v>
        <stp/>
        <stp>StudyData</stp>
        <stp>SUBMINUTE(TYA,45,Regular)</stp>
        <stp>Bar</stp>
        <stp/>
        <stp>Close</stp>
        <stp/>
        <stp>-50</stp>
        <stp>all</stp>
        <stp/>
        <stp/>
        <stp/>
        <stp>T</stp>
        <tr r="AW55" s="1"/>
        <tr r="AW55" s="1"/>
      </tp>
      <tp>
        <v>128.25</v>
        <stp/>
        <stp>StudyData</stp>
        <stp>SUBMINUTE(TYA,45,Regular)</stp>
        <stp>Bar</stp>
        <stp/>
        <stp>Close</stp>
        <stp/>
        <stp>-51</stp>
        <stp>all</stp>
        <stp/>
        <stp/>
        <stp/>
        <stp>T</stp>
        <tr r="AW56" s="1"/>
        <tr r="AW56" s="1"/>
      </tp>
      <tp>
        <v>128.25</v>
        <stp/>
        <stp>StudyData</stp>
        <stp>SUBMINUTE(TYA,45,Regular)</stp>
        <stp>Bar</stp>
        <stp/>
        <stp>Close</stp>
        <stp/>
        <stp>-52</stp>
        <stp>all</stp>
        <stp/>
        <stp/>
        <stp/>
        <stp>T</stp>
        <tr r="AW57" s="1"/>
        <tr r="AW57" s="1"/>
      </tp>
      <tp>
        <v>128.234375</v>
        <stp/>
        <stp>StudyData</stp>
        <stp>SUBMINUTE(TYA,45,Regular)</stp>
        <stp>Bar</stp>
        <stp/>
        <stp>Close</stp>
        <stp/>
        <stp>-53</stp>
        <stp>all</stp>
        <stp/>
        <stp/>
        <stp/>
        <stp>T</stp>
        <tr r="AW58" s="1"/>
        <tr r="AW58" s="1"/>
      </tp>
      <tp>
        <v>128.25</v>
        <stp/>
        <stp>StudyData</stp>
        <stp>SUBMINUTE(TYA,45,Regular)</stp>
        <stp>Bar</stp>
        <stp/>
        <stp>Close</stp>
        <stp/>
        <stp>-54</stp>
        <stp>all</stp>
        <stp/>
        <stp/>
        <stp/>
        <stp>T</stp>
        <tr r="AW59" s="1"/>
        <tr r="AW59" s="1"/>
      </tp>
      <tp>
        <v>128.265625</v>
        <stp/>
        <stp>StudyData</stp>
        <stp>SUBMINUTE(TYA,45,Regular)</stp>
        <stp>Bar</stp>
        <stp/>
        <stp>Close</stp>
        <stp/>
        <stp>-55</stp>
        <stp>all</stp>
        <stp/>
        <stp/>
        <stp/>
        <stp>T</stp>
        <tr r="AW60" s="1"/>
        <tr r="AW60" s="1"/>
      </tp>
      <tp>
        <v>128.265625</v>
        <stp/>
        <stp>StudyData</stp>
        <stp>SUBMINUTE(TYA,45,Regular)</stp>
        <stp>Bar</stp>
        <stp/>
        <stp>Close</stp>
        <stp/>
        <stp>-56</stp>
        <stp>all</stp>
        <stp/>
        <stp/>
        <stp/>
        <stp>T</stp>
        <tr r="AW61" s="1"/>
        <tr r="AW61" s="1"/>
      </tp>
      <tp>
        <v>128.265625</v>
        <stp/>
        <stp>StudyData</stp>
        <stp>SUBMINUTE(TYA,45,Regular)</stp>
        <stp>Bar</stp>
        <stp/>
        <stp>Close</stp>
        <stp/>
        <stp>-57</stp>
        <stp>all</stp>
        <stp/>
        <stp/>
        <stp/>
        <stp>T</stp>
        <tr r="AW62" s="1"/>
        <tr r="AW62" s="1"/>
      </tp>
      <tp>
        <v>128.28125</v>
        <stp/>
        <stp>StudyData</stp>
        <stp>SUBMINUTE(TYA,45,Regular)</stp>
        <stp>Bar</stp>
        <stp/>
        <stp>Close</stp>
        <stp/>
        <stp>-58</stp>
        <stp>all</stp>
        <stp/>
        <stp/>
        <stp/>
        <stp>T</stp>
        <tr r="AW63" s="1"/>
        <tr r="AW63" s="1"/>
      </tp>
      <tp>
        <v>128.296875</v>
        <stp/>
        <stp>StudyData</stp>
        <stp>SUBMINUTE(TYA,45,Regular)</stp>
        <stp>Bar</stp>
        <stp/>
        <stp>Close</stp>
        <stp/>
        <stp>-59</stp>
        <stp>all</stp>
        <stp/>
        <stp/>
        <stp/>
        <stp>T</stp>
        <tr r="AW64" s="1"/>
        <tr r="AW64" s="1"/>
      </tp>
      <tp>
        <v>42061.617013888892</v>
        <stp/>
        <stp>StudyData</stp>
        <stp>SUBMINUTE(GCE,30,Regular)</stp>
        <stp>Bar</stp>
        <stp/>
        <stp>Time</stp>
        <stp/>
        <stp>-29</stp>
        <stp>all</stp>
        <stp/>
        <stp/>
        <stp/>
        <stp>T</stp>
        <tr r="AO34" s="1"/>
        <tr r="AO34" s="1"/>
      </tp>
      <tp>
        <v>42061.617361111108</v>
        <stp/>
        <stp>StudyData</stp>
        <stp>SUBMINUTE(GCE,30,Regular)</stp>
        <stp>Bar</stp>
        <stp/>
        <stp>Time</stp>
        <stp/>
        <stp>-28</stp>
        <stp>all</stp>
        <stp/>
        <stp/>
        <stp/>
        <stp>T</stp>
        <tr r="AO33" s="1"/>
        <tr r="AO33" s="1"/>
      </tp>
      <tp>
        <v>42061.618402777778</v>
        <stp/>
        <stp>StudyData</stp>
        <stp>SUBMINUTE(GCE,30,Regular)</stp>
        <stp>Bar</stp>
        <stp/>
        <stp>Time</stp>
        <stp/>
        <stp>-25</stp>
        <stp>all</stp>
        <stp/>
        <stp/>
        <stp/>
        <stp>T</stp>
        <tr r="AO30" s="1"/>
        <tr r="AO30" s="1"/>
      </tp>
      <tp>
        <v>42061.618750000001</v>
        <stp/>
        <stp>StudyData</stp>
        <stp>SUBMINUTE(GCE,30,Regular)</stp>
        <stp>Bar</stp>
        <stp/>
        <stp>Time</stp>
        <stp/>
        <stp>-24</stp>
        <stp>all</stp>
        <stp/>
        <stp/>
        <stp/>
        <stp>T</stp>
        <tr r="AO29" s="1"/>
        <tr r="AO29" s="1"/>
      </tp>
      <tp>
        <v>42061.617708333331</v>
        <stp/>
        <stp>StudyData</stp>
        <stp>SUBMINUTE(GCE,30,Regular)</stp>
        <stp>Bar</stp>
        <stp/>
        <stp>Time</stp>
        <stp/>
        <stp>-27</stp>
        <stp>all</stp>
        <stp/>
        <stp/>
        <stp/>
        <stp>T</stp>
        <tr r="AO32" s="1"/>
        <tr r="AO32" s="1"/>
      </tp>
      <tp>
        <v>42061.618055555555</v>
        <stp/>
        <stp>StudyData</stp>
        <stp>SUBMINUTE(GCE,30,Regular)</stp>
        <stp>Bar</stp>
        <stp/>
        <stp>Time</stp>
        <stp/>
        <stp>-26</stp>
        <stp>all</stp>
        <stp/>
        <stp/>
        <stp/>
        <stp>T</stp>
        <tr r="AO31" s="1"/>
        <tr r="AO31" s="1"/>
      </tp>
      <tp>
        <v>42061.619791666664</v>
        <stp/>
        <stp>StudyData</stp>
        <stp>SUBMINUTE(GCE,30,Regular)</stp>
        <stp>Bar</stp>
        <stp/>
        <stp>Time</stp>
        <stp/>
        <stp>-21</stp>
        <stp>all</stp>
        <stp/>
        <stp/>
        <stp/>
        <stp>T</stp>
        <tr r="AO26" s="1"/>
        <tr r="AO26" s="1"/>
      </tp>
      <tp>
        <v>42061.620138888888</v>
        <stp/>
        <stp>StudyData</stp>
        <stp>SUBMINUTE(GCE,30,Regular)</stp>
        <stp>Bar</stp>
        <stp/>
        <stp>Time</stp>
        <stp/>
        <stp>-20</stp>
        <stp>all</stp>
        <stp/>
        <stp/>
        <stp/>
        <stp>T</stp>
        <tr r="AO25" s="1"/>
        <tr r="AO25" s="1"/>
      </tp>
      <tp>
        <v>42061.619097222225</v>
        <stp/>
        <stp>StudyData</stp>
        <stp>SUBMINUTE(GCE,30,Regular)</stp>
        <stp>Bar</stp>
        <stp/>
        <stp>Time</stp>
        <stp/>
        <stp>-23</stp>
        <stp>all</stp>
        <stp/>
        <stp/>
        <stp/>
        <stp>T</stp>
        <tr r="AO28" s="1"/>
        <tr r="AO28" s="1"/>
      </tp>
      <tp>
        <v>42061.619444444441</v>
        <stp/>
        <stp>StudyData</stp>
        <stp>SUBMINUTE(GCE,30,Regular)</stp>
        <stp>Bar</stp>
        <stp/>
        <stp>Time</stp>
        <stp/>
        <stp>-22</stp>
        <stp>all</stp>
        <stp/>
        <stp/>
        <stp/>
        <stp>T</stp>
        <tr r="AO27" s="1"/>
        <tr r="AO27" s="1"/>
      </tp>
      <tp>
        <v>128.140625</v>
        <stp/>
        <stp>StudyData</stp>
        <stp>SUBMINUTE(TYA,45,Regular)</stp>
        <stp>Bar</stp>
        <stp/>
        <stp>Close</stp>
        <stp/>
        <stp>-40</stp>
        <stp>all</stp>
        <stp/>
        <stp/>
        <stp/>
        <stp>T</stp>
        <tr r="AW45" s="1"/>
        <tr r="AW45" s="1"/>
      </tp>
      <tp>
        <v>128.140625</v>
        <stp/>
        <stp>StudyData</stp>
        <stp>SUBMINUTE(TYA,45,Regular)</stp>
        <stp>Bar</stp>
        <stp/>
        <stp>Close</stp>
        <stp/>
        <stp>-41</stp>
        <stp>all</stp>
        <stp/>
        <stp/>
        <stp/>
        <stp>T</stp>
        <tr r="AW46" s="1"/>
        <tr r="AW46" s="1"/>
      </tp>
      <tp>
        <v>128.15625</v>
        <stp/>
        <stp>StudyData</stp>
        <stp>SUBMINUTE(TYA,45,Regular)</stp>
        <stp>Bar</stp>
        <stp/>
        <stp>Close</stp>
        <stp/>
        <stp>-42</stp>
        <stp>all</stp>
        <stp/>
        <stp/>
        <stp/>
        <stp>T</stp>
        <tr r="AW47" s="1"/>
        <tr r="AW47" s="1"/>
      </tp>
      <tp>
        <v>128.140625</v>
        <stp/>
        <stp>StudyData</stp>
        <stp>SUBMINUTE(TYA,45,Regular)</stp>
        <stp>Bar</stp>
        <stp/>
        <stp>Close</stp>
        <stp/>
        <stp>-43</stp>
        <stp>all</stp>
        <stp/>
        <stp/>
        <stp/>
        <stp>T</stp>
        <tr r="AW48" s="1"/>
        <tr r="AW48" s="1"/>
      </tp>
      <tp>
        <v>128.125</v>
        <stp/>
        <stp>StudyData</stp>
        <stp>SUBMINUTE(TYA,45,Regular)</stp>
        <stp>Bar</stp>
        <stp/>
        <stp>Close</stp>
        <stp/>
        <stp>-44</stp>
        <stp>all</stp>
        <stp/>
        <stp/>
        <stp/>
        <stp>T</stp>
        <tr r="AW49" s="1"/>
        <tr r="AW49" s="1"/>
      </tp>
      <tp>
        <v>128.171875</v>
        <stp/>
        <stp>StudyData</stp>
        <stp>SUBMINUTE(TYA,45,Regular)</stp>
        <stp>Bar</stp>
        <stp/>
        <stp>Close</stp>
        <stp/>
        <stp>-45</stp>
        <stp>all</stp>
        <stp/>
        <stp/>
        <stp/>
        <stp>T</stp>
        <tr r="AW50" s="1"/>
        <tr r="AW50" s="1"/>
      </tp>
      <tp>
        <v>128.1875</v>
        <stp/>
        <stp>StudyData</stp>
        <stp>SUBMINUTE(TYA,45,Regular)</stp>
        <stp>Bar</stp>
        <stp/>
        <stp>Close</stp>
        <stp/>
        <stp>-46</stp>
        <stp>all</stp>
        <stp/>
        <stp/>
        <stp/>
        <stp>T</stp>
        <tr r="AW51" s="1"/>
        <tr r="AW51" s="1"/>
      </tp>
      <tp>
        <v>128.203125</v>
        <stp/>
        <stp>StudyData</stp>
        <stp>SUBMINUTE(TYA,45,Regular)</stp>
        <stp>Bar</stp>
        <stp/>
        <stp>Close</stp>
        <stp/>
        <stp>-47</stp>
        <stp>all</stp>
        <stp/>
        <stp/>
        <stp/>
        <stp>T</stp>
        <tr r="AW52" s="1"/>
        <tr r="AW52" s="1"/>
      </tp>
      <tp>
        <v>128.25</v>
        <stp/>
        <stp>StudyData</stp>
        <stp>SUBMINUTE(TYA,45,Regular)</stp>
        <stp>Bar</stp>
        <stp/>
        <stp>Close</stp>
        <stp/>
        <stp>-48</stp>
        <stp>all</stp>
        <stp/>
        <stp/>
        <stp/>
        <stp>T</stp>
        <tr r="AW53" s="1"/>
        <tr r="AW53" s="1"/>
      </tp>
      <tp>
        <v>128.265625</v>
        <stp/>
        <stp>StudyData</stp>
        <stp>SUBMINUTE(TYA,45,Regular)</stp>
        <stp>Bar</stp>
        <stp/>
        <stp>Close</stp>
        <stp/>
        <stp>-49</stp>
        <stp>all</stp>
        <stp/>
        <stp/>
        <stp/>
        <stp>T</stp>
        <tr r="AW54" s="1"/>
        <tr r="AW54" s="1"/>
      </tp>
      <tp>
        <v>42061.613541666666</v>
        <stp/>
        <stp>StudyData</stp>
        <stp>SUBMINUTE(GCE,30,Regular)</stp>
        <stp>Bar</stp>
        <stp/>
        <stp>Time</stp>
        <stp/>
        <stp>-39</stp>
        <stp>all</stp>
        <stp/>
        <stp/>
        <stp/>
        <stp>T</stp>
        <tr r="AO44" s="1"/>
        <tr r="AO44" s="1"/>
      </tp>
      <tp>
        <v>42061.613888888889</v>
        <stp/>
        <stp>StudyData</stp>
        <stp>SUBMINUTE(GCE,30,Regular)</stp>
        <stp>Bar</stp>
        <stp/>
        <stp>Time</stp>
        <stp/>
        <stp>-38</stp>
        <stp>all</stp>
        <stp/>
        <stp/>
        <stp/>
        <stp>T</stp>
        <tr r="AO43" s="1"/>
        <tr r="AO43" s="1"/>
      </tp>
      <tp>
        <v>42061.614930555559</v>
        <stp/>
        <stp>StudyData</stp>
        <stp>SUBMINUTE(GCE,30,Regular)</stp>
        <stp>Bar</stp>
        <stp/>
        <stp>Time</stp>
        <stp/>
        <stp>-35</stp>
        <stp>all</stp>
        <stp/>
        <stp/>
        <stp/>
        <stp>T</stp>
        <tr r="AO40" s="1"/>
        <tr r="AO40" s="1"/>
      </tp>
      <tp>
        <v>42061.615277777775</v>
        <stp/>
        <stp>StudyData</stp>
        <stp>SUBMINUTE(GCE,30,Regular)</stp>
        <stp>Bar</stp>
        <stp/>
        <stp>Time</stp>
        <stp/>
        <stp>-34</stp>
        <stp>all</stp>
        <stp/>
        <stp/>
        <stp/>
        <stp>T</stp>
        <tr r="AO39" s="1"/>
        <tr r="AO39" s="1"/>
      </tp>
      <tp>
        <v>42061.614236111112</v>
        <stp/>
        <stp>StudyData</stp>
        <stp>SUBMINUTE(GCE,30,Regular)</stp>
        <stp>Bar</stp>
        <stp/>
        <stp>Time</stp>
        <stp/>
        <stp>-37</stp>
        <stp>all</stp>
        <stp/>
        <stp/>
        <stp/>
        <stp>T</stp>
        <tr r="AO42" s="1"/>
        <tr r="AO42" s="1"/>
      </tp>
      <tp>
        <v>42061.614583333336</v>
        <stp/>
        <stp>StudyData</stp>
        <stp>SUBMINUTE(GCE,30,Regular)</stp>
        <stp>Bar</stp>
        <stp/>
        <stp>Time</stp>
        <stp/>
        <stp>-36</stp>
        <stp>all</stp>
        <stp/>
        <stp/>
        <stp/>
        <stp>T</stp>
        <tr r="AO41" s="1"/>
        <tr r="AO41" s="1"/>
      </tp>
      <tp>
        <v>42061.616319444445</v>
        <stp/>
        <stp>StudyData</stp>
        <stp>SUBMINUTE(GCE,30,Regular)</stp>
        <stp>Bar</stp>
        <stp/>
        <stp>Time</stp>
        <stp/>
        <stp>-31</stp>
        <stp>all</stp>
        <stp/>
        <stp/>
        <stp/>
        <stp>T</stp>
        <tr r="AO36" s="1"/>
        <tr r="AO36" s="1"/>
      </tp>
      <tp>
        <v>42061.616666666669</v>
        <stp/>
        <stp>StudyData</stp>
        <stp>SUBMINUTE(GCE,30,Regular)</stp>
        <stp>Bar</stp>
        <stp/>
        <stp>Time</stp>
        <stp/>
        <stp>-30</stp>
        <stp>all</stp>
        <stp/>
        <stp/>
        <stp/>
        <stp>T</stp>
        <tr r="AO35" s="1"/>
        <tr r="AO35" s="1"/>
      </tp>
      <tp>
        <v>42061.615624999999</v>
        <stp/>
        <stp>StudyData</stp>
        <stp>SUBMINUTE(GCE,30,Regular)</stp>
        <stp>Bar</stp>
        <stp/>
        <stp>Time</stp>
        <stp/>
        <stp>-33</stp>
        <stp>all</stp>
        <stp/>
        <stp/>
        <stp/>
        <stp>T</stp>
        <tr r="AO38" s="1"/>
        <tr r="AO38" s="1"/>
      </tp>
      <tp>
        <v>42061.615972222222</v>
        <stp/>
        <stp>StudyData</stp>
        <stp>SUBMINUTE(GCE,30,Regular)</stp>
        <stp>Bar</stp>
        <stp/>
        <stp>Time</stp>
        <stp/>
        <stp>-32</stp>
        <stp>all</stp>
        <stp/>
        <stp/>
        <stp/>
        <stp>T</stp>
        <tr r="AO37" s="1"/>
        <tr r="AO37" s="1"/>
      </tp>
      <tp>
        <v>2109.25</v>
        <stp/>
        <stp>StudyData</stp>
        <stp>SUBMINUTE(EP,30,Regular)</stp>
        <stp>Bar</stp>
        <stp/>
        <stp>High</stp>
        <stp/>
        <stp>-9</stp>
        <stp>all</stp>
        <stp/>
        <stp/>
        <stp/>
        <stp>T</stp>
        <tr r="AC14" s="1"/>
        <tr r="AC14" s="1"/>
      </tp>
      <tp>
        <v>2109.5</v>
        <stp/>
        <stp>StudyData</stp>
        <stp>SUBMINUTE(EP,30,Regular)</stp>
        <stp>Bar</stp>
        <stp/>
        <stp>High</stp>
        <stp/>
        <stp>-8</stp>
        <stp>all</stp>
        <stp/>
        <stp/>
        <stp/>
        <stp>T</stp>
        <tr r="AC13" s="1"/>
        <tr r="AC13" s="1"/>
      </tp>
      <tp>
        <v>2109.5</v>
        <stp/>
        <stp>StudyData</stp>
        <stp>SUBMINUTE(EP,30,Regular)</stp>
        <stp>Bar</stp>
        <stp/>
        <stp>High</stp>
        <stp/>
        <stp>-7</stp>
        <stp>all</stp>
        <stp/>
        <stp/>
        <stp/>
        <stp>T</stp>
        <tr r="AC12" s="1"/>
        <tr r="AC12" s="1"/>
      </tp>
      <tp>
        <v>2109.5</v>
        <stp/>
        <stp>StudyData</stp>
        <stp>SUBMINUTE(EP,30,Regular)</stp>
        <stp>Bar</stp>
        <stp/>
        <stp>High</stp>
        <stp/>
        <stp>-6</stp>
        <stp>all</stp>
        <stp/>
        <stp/>
        <stp/>
        <stp>T</stp>
        <tr r="AC11" s="1"/>
        <tr r="AC11" s="1"/>
      </tp>
      <tp>
        <v>2109.5</v>
        <stp/>
        <stp>StudyData</stp>
        <stp>SUBMINUTE(EP,30,Regular)</stp>
        <stp>Bar</stp>
        <stp/>
        <stp>High</stp>
        <stp/>
        <stp>-5</stp>
        <stp>all</stp>
        <stp/>
        <stp/>
        <stp/>
        <stp>T</stp>
        <tr r="AC10" s="1"/>
        <tr r="AC10" s="1"/>
      </tp>
      <tp>
        <v>42061.627326388887</v>
        <stp/>
        <stp>SystemInfo</stp>
        <stp>Linetime</stp>
        <tr r="B55" s="1"/>
        <tr r="G20" s="5"/>
        <tr r="G20" s="7"/>
        <tr r="G20" s="9"/>
      </tp>
      <tp>
        <v>2109.5</v>
        <stp/>
        <stp>StudyData</stp>
        <stp>SUBMINUTE(EP,30,Regular)</stp>
        <stp>Bar</stp>
        <stp/>
        <stp>High</stp>
        <stp/>
        <stp>-4</stp>
        <stp>all</stp>
        <stp/>
        <stp/>
        <stp/>
        <stp>T</stp>
        <tr r="AC9" s="1"/>
        <tr r="AC9" s="1"/>
      </tp>
      <tp>
        <v>2109.5</v>
        <stp/>
        <stp>StudyData</stp>
        <stp>SUBMINUTE(EP,30,Regular)</stp>
        <stp>Bar</stp>
        <stp/>
        <stp>High</stp>
        <stp/>
        <stp>-3</stp>
        <stp>all</stp>
        <stp/>
        <stp/>
        <stp/>
        <stp>T</stp>
        <tr r="AC8" s="1"/>
        <tr r="AC8" s="1"/>
      </tp>
      <tp>
        <v>2109.75</v>
        <stp/>
        <stp>StudyData</stp>
        <stp>SUBMINUTE(EP,30,Regular)</stp>
        <stp>Bar</stp>
        <stp/>
        <stp>High</stp>
        <stp/>
        <stp>-2</stp>
        <stp>all</stp>
        <stp/>
        <stp/>
        <stp/>
        <stp>T</stp>
        <tr r="AC7" s="1"/>
        <tr r="AC7" s="1"/>
      </tp>
      <tp>
        <v>2109.5</v>
        <stp/>
        <stp>StudyData</stp>
        <stp>SUBMINUTE(EP,30,Regular)</stp>
        <stp>Bar</stp>
        <stp/>
        <stp>High</stp>
        <stp/>
        <stp>-1</stp>
        <stp>all</stp>
        <stp/>
        <stp/>
        <stp/>
        <stp>T</stp>
        <tr r="AC6" s="1"/>
        <tr r="AC6" s="1"/>
      </tp>
      <tp>
        <v>2108</v>
        <stp/>
        <stp>DOMData</stp>
        <stp>EP</stp>
        <stp>Price</stp>
        <stp>-5</stp>
        <stp>T</stp>
        <tr r="B9" s="1"/>
      </tp>
      <tp>
        <v>128.3125</v>
        <stp/>
        <stp>StudyData</stp>
        <stp>SUBMINUTE(TYA,45,Regular)</stp>
        <stp>Bar</stp>
        <stp/>
        <stp>Close</stp>
        <stp/>
        <stp>-60</stp>
        <stp>all</stp>
        <stp/>
        <stp/>
        <stp/>
        <stp>T</stp>
        <tr r="AW65" s="1"/>
        <tr r="AW65" s="1"/>
      </tp>
      <tp>
        <v>42061.620486111111</v>
        <stp/>
        <stp>StudyData</stp>
        <stp>SUBMINUTE(GCE,30,Regular)</stp>
        <stp>Bar</stp>
        <stp/>
        <stp>Time</stp>
        <stp/>
        <stp>-19</stp>
        <stp>all</stp>
        <stp/>
        <stp/>
        <stp/>
        <stp>T</stp>
        <tr r="AO24" s="1"/>
        <tr r="AO24" s="1"/>
      </tp>
      <tp>
        <v>42061.620833333334</v>
        <stp/>
        <stp>StudyData</stp>
        <stp>SUBMINUTE(GCE,30,Regular)</stp>
        <stp>Bar</stp>
        <stp/>
        <stp>Time</stp>
        <stp/>
        <stp>-18</stp>
        <stp>all</stp>
        <stp/>
        <stp/>
        <stp/>
        <stp>T</stp>
        <tr r="AO23" s="1"/>
        <tr r="AO23" s="1"/>
      </tp>
      <tp>
        <v>42061.621875000004</v>
        <stp/>
        <stp>StudyData</stp>
        <stp>SUBMINUTE(GCE,30,Regular)</stp>
        <stp>Bar</stp>
        <stp/>
        <stp>Time</stp>
        <stp/>
        <stp>-15</stp>
        <stp>all</stp>
        <stp/>
        <stp/>
        <stp/>
        <stp>T</stp>
        <tr r="AO20" s="1"/>
        <tr r="AO20" s="1"/>
      </tp>
      <tp>
        <v>42061.62222222222</v>
        <stp/>
        <stp>StudyData</stp>
        <stp>SUBMINUTE(GCE,30,Regular)</stp>
        <stp>Bar</stp>
        <stp/>
        <stp>Time</stp>
        <stp/>
        <stp>-14</stp>
        <stp>all</stp>
        <stp/>
        <stp/>
        <stp/>
        <stp>T</stp>
        <tr r="AO19" s="1"/>
        <tr r="AO19" s="1"/>
      </tp>
      <tp>
        <v>42061.621180555558</v>
        <stp/>
        <stp>StudyData</stp>
        <stp>SUBMINUTE(GCE,30,Regular)</stp>
        <stp>Bar</stp>
        <stp/>
        <stp>Time</stp>
        <stp/>
        <stp>-17</stp>
        <stp>all</stp>
        <stp/>
        <stp/>
        <stp/>
        <stp>T</stp>
        <tr r="AO22" s="1"/>
        <tr r="AO22" s="1"/>
      </tp>
      <tp>
        <v>42061.621527777781</v>
        <stp/>
        <stp>StudyData</stp>
        <stp>SUBMINUTE(GCE,30,Regular)</stp>
        <stp>Bar</stp>
        <stp/>
        <stp>Time</stp>
        <stp/>
        <stp>-16</stp>
        <stp>all</stp>
        <stp/>
        <stp/>
        <stp/>
        <stp>T</stp>
        <tr r="AO21" s="1"/>
        <tr r="AO21" s="1"/>
      </tp>
      <tp>
        <v>42061.623263888891</v>
        <stp/>
        <stp>StudyData</stp>
        <stp>SUBMINUTE(GCE,30,Regular)</stp>
        <stp>Bar</stp>
        <stp/>
        <stp>Time</stp>
        <stp/>
        <stp>-11</stp>
        <stp>all</stp>
        <stp/>
        <stp/>
        <stp/>
        <stp>T</stp>
        <tr r="AO16" s="1"/>
        <tr r="AO16" s="1"/>
      </tp>
      <tp>
        <v>42061.623611111114</v>
        <stp/>
        <stp>StudyData</stp>
        <stp>SUBMINUTE(GCE,30,Regular)</stp>
        <stp>Bar</stp>
        <stp/>
        <stp>Time</stp>
        <stp/>
        <stp>-10</stp>
        <stp>all</stp>
        <stp/>
        <stp/>
        <stp/>
        <stp>T</stp>
        <tr r="AO15" s="1"/>
        <tr r="AO15" s="1"/>
      </tp>
      <tp>
        <v>42061.622569444444</v>
        <stp/>
        <stp>StudyData</stp>
        <stp>SUBMINUTE(GCE,30,Regular)</stp>
        <stp>Bar</stp>
        <stp/>
        <stp>Time</stp>
        <stp/>
        <stp>-13</stp>
        <stp>all</stp>
        <stp/>
        <stp/>
        <stp/>
        <stp>T</stp>
        <tr r="AO18" s="1"/>
        <tr r="AO18" s="1"/>
      </tp>
      <tp>
        <v>42061.622916666667</v>
        <stp/>
        <stp>StudyData</stp>
        <stp>SUBMINUTE(GCE,30,Regular)</stp>
        <stp>Bar</stp>
        <stp/>
        <stp>Time</stp>
        <stp/>
        <stp>-12</stp>
        <stp>all</stp>
        <stp/>
        <stp/>
        <stp/>
        <stp>T</stp>
        <tr r="AO17" s="1"/>
        <tr r="AO17" s="1"/>
      </tp>
      <tp>
        <v>2108.25</v>
        <stp/>
        <stp>DOMData</stp>
        <stp>EP</stp>
        <stp>Price</stp>
        <stp>-4</stp>
        <stp>T</stp>
        <tr r="C9" s="1"/>
      </tp>
      <tp>
        <v>2109</v>
        <stp/>
        <stp>StudyData</stp>
        <stp>SUBMINUTE(EP,30,Regular)</stp>
        <stp>Bar</stp>
        <stp/>
        <stp>Open</stp>
        <stp/>
        <stp>-9</stp>
        <stp>all</stp>
        <stp/>
        <stp/>
        <stp/>
        <stp>T</stp>
        <tr r="AB14" s="1"/>
        <tr r="AB14" s="1"/>
      </tp>
      <tp>
        <v>2109</v>
        <stp/>
        <stp>StudyData</stp>
        <stp>SUBMINUTE(EP,30,Regular)</stp>
        <stp>Bar</stp>
        <stp/>
        <stp>Open</stp>
        <stp/>
        <stp>-8</stp>
        <stp>all</stp>
        <stp/>
        <stp/>
        <stp/>
        <stp>T</stp>
        <tr r="AB13" s="1"/>
        <tr r="AB13" s="1"/>
      </tp>
      <tp>
        <v>2109.5</v>
        <stp/>
        <stp>StudyData</stp>
        <stp>SUBMINUTE(EP,30,Regular)</stp>
        <stp>Bar</stp>
        <stp/>
        <stp>Open</stp>
        <stp/>
        <stp>-1</stp>
        <stp>all</stp>
        <stp/>
        <stp/>
        <stp/>
        <stp>T</stp>
        <tr r="AB6" s="1"/>
        <tr r="AB6" s="1"/>
      </tp>
      <tp>
        <v>2109.25</v>
        <stp/>
        <stp>StudyData</stp>
        <stp>SUBMINUTE(EP,30,Regular)</stp>
        <stp>Bar</stp>
        <stp/>
        <stp>Open</stp>
        <stp/>
        <stp>-3</stp>
        <stp>all</stp>
        <stp/>
        <stp/>
        <stp/>
        <stp>T</stp>
        <tr r="AB8" s="1"/>
        <tr r="AB8" s="1"/>
      </tp>
      <tp>
        <v>2109.5</v>
        <stp/>
        <stp>StudyData</stp>
        <stp>SUBMINUTE(EP,30,Regular)</stp>
        <stp>Bar</stp>
        <stp/>
        <stp>Open</stp>
        <stp/>
        <stp>-2</stp>
        <stp>all</stp>
        <stp/>
        <stp/>
        <stp/>
        <stp>T</stp>
        <tr r="AB7" s="1"/>
        <tr r="AB7" s="1"/>
      </tp>
      <tp>
        <v>2109.25</v>
        <stp/>
        <stp>StudyData</stp>
        <stp>SUBMINUTE(EP,30,Regular)</stp>
        <stp>Bar</stp>
        <stp/>
        <stp>Open</stp>
        <stp/>
        <stp>-5</stp>
        <stp>all</stp>
        <stp/>
        <stp/>
        <stp/>
        <stp>T</stp>
        <tr r="AB10" s="1"/>
        <tr r="AB10" s="1"/>
      </tp>
      <tp>
        <v>2109.25</v>
        <stp/>
        <stp>StudyData</stp>
        <stp>SUBMINUTE(EP,30,Regular)</stp>
        <stp>Bar</stp>
        <stp/>
        <stp>Open</stp>
        <stp/>
        <stp>-4</stp>
        <stp>all</stp>
        <stp/>
        <stp/>
        <stp/>
        <stp>T</stp>
        <tr r="AB9" s="1"/>
        <tr r="AB9" s="1"/>
      </tp>
      <tp>
        <v>2108.5</v>
        <stp/>
        <stp>StudyData</stp>
        <stp>SUBMINUTE(EP,30,Regular)</stp>
        <stp>Bar</stp>
        <stp/>
        <stp>Open</stp>
        <stp/>
        <stp>-7</stp>
        <stp>all</stp>
        <stp/>
        <stp/>
        <stp/>
        <stp>T</stp>
        <tr r="AB12" s="1"/>
        <tr r="AB12" s="1"/>
      </tp>
      <tp>
        <v>2109.25</v>
        <stp/>
        <stp>StudyData</stp>
        <stp>SUBMINUTE(EP,30,Regular)</stp>
        <stp>Bar</stp>
        <stp/>
        <stp>Open</stp>
        <stp/>
        <stp>-6</stp>
        <stp>all</stp>
        <stp/>
        <stp/>
        <stp/>
        <stp>T</stp>
        <tr r="AB11" s="1"/>
        <tr r="AB11" s="1"/>
      </tp>
      <tp>
        <v>1207.5999999999999</v>
        <stp/>
        <stp>StudyData</stp>
        <stp>SUBMINUTE(GCE,30,Regular)</stp>
        <stp>Bar</stp>
        <stp/>
        <stp>Open</stp>
        <stp/>
        <stp>-56</stp>
        <stp>all</stp>
        <stp/>
        <stp/>
        <stp/>
        <stp>T</stp>
        <tr r="AK61" s="1"/>
        <tr r="AK61" s="1"/>
      </tp>
      <tp>
        <v>1207.8</v>
        <stp/>
        <stp>StudyData</stp>
        <stp>SUBMINUTE(GCE,30,Regular)</stp>
        <stp>Bar</stp>
        <stp/>
        <stp>High</stp>
        <stp/>
        <stp>-31</stp>
        <stp>all</stp>
        <stp/>
        <stp/>
        <stp/>
        <stp>T</stp>
        <tr r="AL36" s="1"/>
        <tr r="AL36" s="1"/>
      </tp>
      <tp>
        <v>1207.5999999999999</v>
        <stp/>
        <stp>StudyData</stp>
        <stp>SUBMINUTE(GCE,30,Regular)</stp>
        <stp>Bar</stp>
        <stp/>
        <stp>Open</stp>
        <stp/>
        <stp>-57</stp>
        <stp>all</stp>
        <stp/>
        <stp/>
        <stp/>
        <stp>T</stp>
        <tr r="AK62" s="1"/>
        <tr r="AK62" s="1"/>
      </tp>
      <tp>
        <v>1207.9000000000001</v>
        <stp/>
        <stp>StudyData</stp>
        <stp>SUBMINUTE(GCE,30,Regular)</stp>
        <stp>Bar</stp>
        <stp/>
        <stp>High</stp>
        <stp/>
        <stp>-30</stp>
        <stp>all</stp>
        <stp/>
        <stp/>
        <stp/>
        <stp>T</stp>
        <tr r="AL35" s="1"/>
        <tr r="AL35" s="1"/>
      </tp>
      <tp>
        <v>1207.9000000000001</v>
        <stp/>
        <stp>StudyData</stp>
        <stp>SUBMINUTE(GCE,30,Regular)</stp>
        <stp>Bar</stp>
        <stp/>
        <stp>Open</stp>
        <stp/>
        <stp>-54</stp>
        <stp>all</stp>
        <stp/>
        <stp/>
        <stp/>
        <stp>T</stp>
        <tr r="AK59" s="1"/>
        <tr r="AK59" s="1"/>
      </tp>
      <tp>
        <v>1208.0999999999999</v>
        <stp/>
        <stp>StudyData</stp>
        <stp>SUBMINUTE(GCE,30,Regular)</stp>
        <stp>Bar</stp>
        <stp/>
        <stp>High</stp>
        <stp/>
        <stp>-33</stp>
        <stp>all</stp>
        <stp/>
        <stp/>
        <stp/>
        <stp>T</stp>
        <tr r="AL38" s="1"/>
        <tr r="AL38" s="1"/>
      </tp>
      <tp>
        <v>1207.8</v>
        <stp/>
        <stp>StudyData</stp>
        <stp>SUBMINUTE(GCE,30,Regular)</stp>
        <stp>Bar</stp>
        <stp/>
        <stp>Open</stp>
        <stp/>
        <stp>-55</stp>
        <stp>all</stp>
        <stp/>
        <stp/>
        <stp/>
        <stp>T</stp>
        <tr r="AK60" s="1"/>
        <tr r="AK60" s="1"/>
      </tp>
      <tp>
        <v>1208</v>
        <stp/>
        <stp>StudyData</stp>
        <stp>SUBMINUTE(GCE,30,Regular)</stp>
        <stp>Bar</stp>
        <stp/>
        <stp>High</stp>
        <stp/>
        <stp>-32</stp>
        <stp>all</stp>
        <stp/>
        <stp/>
        <stp/>
        <stp>T</stp>
        <tr r="AL37" s="1"/>
        <tr r="AL37" s="1"/>
      </tp>
      <tp>
        <v>1208.2</v>
        <stp/>
        <stp>StudyData</stp>
        <stp>SUBMINUTE(GCE,30,Regular)</stp>
        <stp>Bar</stp>
        <stp/>
        <stp>Open</stp>
        <stp/>
        <stp>-52</stp>
        <stp>all</stp>
        <stp/>
        <stp/>
        <stp/>
        <stp>T</stp>
        <tr r="AK57" s="1"/>
        <tr r="AK57" s="1"/>
      </tp>
      <tp>
        <v>1208.2</v>
        <stp/>
        <stp>StudyData</stp>
        <stp>SUBMINUTE(GCE,30,Regular)</stp>
        <stp>Bar</stp>
        <stp/>
        <stp>High</stp>
        <stp/>
        <stp>-35</stp>
        <stp>all</stp>
        <stp/>
        <stp/>
        <stp/>
        <stp>T</stp>
        <tr r="AL40" s="1"/>
        <tr r="AL40" s="1"/>
      </tp>
      <tp>
        <v>1208</v>
        <stp/>
        <stp>StudyData</stp>
        <stp>SUBMINUTE(GCE,30,Regular)</stp>
        <stp>Bar</stp>
        <stp/>
        <stp>Open</stp>
        <stp/>
        <stp>-53</stp>
        <stp>all</stp>
        <stp/>
        <stp/>
        <stp/>
        <stp>T</stp>
        <tr r="AK58" s="1"/>
        <tr r="AK58" s="1"/>
      </tp>
      <tp>
        <v>1208.0999999999999</v>
        <stp/>
        <stp>StudyData</stp>
        <stp>SUBMINUTE(GCE,30,Regular)</stp>
        <stp>Bar</stp>
        <stp/>
        <stp>High</stp>
        <stp/>
        <stp>-34</stp>
        <stp>all</stp>
        <stp/>
        <stp/>
        <stp/>
        <stp>T</stp>
        <tr r="AL39" s="1"/>
        <tr r="AL39" s="1"/>
      </tp>
      <tp>
        <v>1208.0999999999999</v>
        <stp/>
        <stp>StudyData</stp>
        <stp>SUBMINUTE(GCE,30,Regular)</stp>
        <stp>Bar</stp>
        <stp/>
        <stp>Open</stp>
        <stp/>
        <stp>-50</stp>
        <stp>all</stp>
        <stp/>
        <stp/>
        <stp/>
        <stp>T</stp>
        <tr r="AK55" s="1"/>
        <tr r="AK55" s="1"/>
      </tp>
      <tp>
        <v>1207.9000000000001</v>
        <stp/>
        <stp>StudyData</stp>
        <stp>SUBMINUTE(GCE,30,Regular)</stp>
        <stp>Bar</stp>
        <stp/>
        <stp>High</stp>
        <stp/>
        <stp>-37</stp>
        <stp>all</stp>
        <stp/>
        <stp/>
        <stp/>
        <stp>T</stp>
        <tr r="AL42" s="1"/>
        <tr r="AL42" s="1"/>
      </tp>
      <tp>
        <v>1208.0999999999999</v>
        <stp/>
        <stp>StudyData</stp>
        <stp>SUBMINUTE(GCE,30,Regular)</stp>
        <stp>Bar</stp>
        <stp/>
        <stp>Open</stp>
        <stp/>
        <stp>-51</stp>
        <stp>all</stp>
        <stp/>
        <stp/>
        <stp/>
        <stp>T</stp>
        <tr r="AK56" s="1"/>
        <tr r="AK56" s="1"/>
      </tp>
      <tp>
        <v>1208</v>
        <stp/>
        <stp>StudyData</stp>
        <stp>SUBMINUTE(GCE,30,Regular)</stp>
        <stp>Bar</stp>
        <stp/>
        <stp>High</stp>
        <stp/>
        <stp>-36</stp>
        <stp>all</stp>
        <stp/>
        <stp/>
        <stp/>
        <stp>T</stp>
        <tr r="AL41" s="1"/>
        <tr r="AL41" s="1"/>
      </tp>
      <tp>
        <v>1207.9000000000001</v>
        <stp/>
        <stp>StudyData</stp>
        <stp>SUBMINUTE(GCE,30,Regular)</stp>
        <stp>Bar</stp>
        <stp/>
        <stp>High</stp>
        <stp/>
        <stp>-39</stp>
        <stp>all</stp>
        <stp/>
        <stp/>
        <stp/>
        <stp>T</stp>
        <tr r="AL44" s="1"/>
        <tr r="AL44" s="1"/>
      </tp>
      <tp>
        <v>1207.8</v>
        <stp/>
        <stp>StudyData</stp>
        <stp>SUBMINUTE(GCE,30,Regular)</stp>
        <stp>Bar</stp>
        <stp/>
        <stp>High</stp>
        <stp/>
        <stp>-38</stp>
        <stp>all</stp>
        <stp/>
        <stp/>
        <stp/>
        <stp>T</stp>
        <tr r="AL43" s="1"/>
        <tr r="AL43" s="1"/>
      </tp>
      <tp>
        <v>1207.7</v>
        <stp/>
        <stp>StudyData</stp>
        <stp>SUBMINUTE(GCE,30,Regular)</stp>
        <stp>Bar</stp>
        <stp/>
        <stp>Open</stp>
        <stp/>
        <stp>-58</stp>
        <stp>all</stp>
        <stp/>
        <stp/>
        <stp/>
        <stp>T</stp>
        <tr r="AK63" s="1"/>
        <tr r="AK63" s="1"/>
      </tp>
      <tp>
        <v>1207.7</v>
        <stp/>
        <stp>StudyData</stp>
        <stp>SUBMINUTE(GCE,30,Regular)</stp>
        <stp>Bar</stp>
        <stp/>
        <stp>Open</stp>
        <stp/>
        <stp>-59</stp>
        <stp>all</stp>
        <stp/>
        <stp/>
        <stp/>
        <stp>T</stp>
        <tr r="AK64" s="1"/>
        <tr r="AK64" s="1"/>
      </tp>
      <tp>
        <v>1135</v>
        <stp/>
        <stp>DOMData</stp>
        <stp>EP</stp>
        <stp>Volume</stp>
        <stp>-3</stp>
        <stp>T</stp>
        <tr r="D11" s="1"/>
      </tp>
      <tp>
        <v>2108.75</v>
        <stp/>
        <stp>StudyData</stp>
        <stp>SUBMINUTE(EP,30,Regular)</stp>
        <stp>Bar</stp>
        <stp/>
        <stp>Low</stp>
        <stp/>
        <stp>-10</stp>
        <stp>all</stp>
        <stp/>
        <stp/>
        <stp/>
        <stp>T</stp>
        <tr r="AD15" s="1"/>
        <tr r="AD15" s="1"/>
      </tp>
      <tp>
        <v>2108.75</v>
        <stp/>
        <stp>StudyData</stp>
        <stp>SUBMINUTE(EP,30,Regular)</stp>
        <stp>Bar</stp>
        <stp/>
        <stp>Low</stp>
        <stp/>
        <stp>-11</stp>
        <stp>all</stp>
        <stp/>
        <stp/>
        <stp/>
        <stp>T</stp>
        <tr r="AD16" s="1"/>
        <tr r="AD16" s="1"/>
      </tp>
      <tp>
        <v>2108.5</v>
        <stp/>
        <stp>StudyData</stp>
        <stp>SUBMINUTE(EP,30,Regular)</stp>
        <stp>Bar</stp>
        <stp/>
        <stp>Low</stp>
        <stp/>
        <stp>-12</stp>
        <stp>all</stp>
        <stp/>
        <stp/>
        <stp/>
        <stp>T</stp>
        <tr r="AD17" s="1"/>
        <tr r="AD17" s="1"/>
      </tp>
      <tp>
        <v>2108.5</v>
        <stp/>
        <stp>StudyData</stp>
        <stp>SUBMINUTE(EP,30,Regular)</stp>
        <stp>Bar</stp>
        <stp/>
        <stp>Low</stp>
        <stp/>
        <stp>-13</stp>
        <stp>all</stp>
        <stp/>
        <stp/>
        <stp/>
        <stp>T</stp>
        <tr r="AD18" s="1"/>
        <tr r="AD18" s="1"/>
      </tp>
      <tp>
        <v>2109.5</v>
        <stp/>
        <stp>StudyData</stp>
        <stp>SUBMINUTE(EP,30,Regular)</stp>
        <stp>Bar</stp>
        <stp/>
        <stp>Low</stp>
        <stp/>
        <stp>-14</stp>
        <stp>all</stp>
        <stp/>
        <stp/>
        <stp/>
        <stp>T</stp>
        <tr r="AD19" s="1"/>
        <tr r="AD19" s="1"/>
      </tp>
      <tp>
        <v>2109.5</v>
        <stp/>
        <stp>StudyData</stp>
        <stp>SUBMINUTE(EP,30,Regular)</stp>
        <stp>Bar</stp>
        <stp/>
        <stp>Low</stp>
        <stp/>
        <stp>-15</stp>
        <stp>all</stp>
        <stp/>
        <stp/>
        <stp/>
        <stp>T</stp>
        <tr r="AD20" s="1"/>
        <tr r="AD20" s="1"/>
      </tp>
      <tp>
        <v>2109.75</v>
        <stp/>
        <stp>StudyData</stp>
        <stp>SUBMINUTE(EP,30,Regular)</stp>
        <stp>Bar</stp>
        <stp/>
        <stp>Low</stp>
        <stp/>
        <stp>-16</stp>
        <stp>all</stp>
        <stp/>
        <stp/>
        <stp/>
        <stp>T</stp>
        <tr r="AD21" s="1"/>
        <tr r="AD21" s="1"/>
      </tp>
      <tp>
        <v>2109.75</v>
        <stp/>
        <stp>StudyData</stp>
        <stp>SUBMINUTE(EP,30,Regular)</stp>
        <stp>Bar</stp>
        <stp/>
        <stp>Low</stp>
        <stp/>
        <stp>-17</stp>
        <stp>all</stp>
        <stp/>
        <stp/>
        <stp/>
        <stp>T</stp>
        <tr r="AD22" s="1"/>
        <tr r="AD22" s="1"/>
      </tp>
      <tp>
        <v>2109</v>
        <stp/>
        <stp>StudyData</stp>
        <stp>SUBMINUTE(EP,30,Regular)</stp>
        <stp>Bar</stp>
        <stp/>
        <stp>Low</stp>
        <stp/>
        <stp>-18</stp>
        <stp>all</stp>
        <stp/>
        <stp/>
        <stp/>
        <stp>T</stp>
        <tr r="AD23" s="1"/>
        <tr r="AD23" s="1"/>
      </tp>
      <tp>
        <v>2109</v>
        <stp/>
        <stp>StudyData</stp>
        <stp>SUBMINUTE(EP,30,Regular)</stp>
        <stp>Bar</stp>
        <stp/>
        <stp>Low</stp>
        <stp/>
        <stp>-19</stp>
        <stp>all</stp>
        <stp/>
        <stp/>
        <stp/>
        <stp>T</stp>
        <tr r="AD24" s="1"/>
        <tr r="AD24" s="1"/>
      </tp>
      <tp>
        <v>1208</v>
        <stp/>
        <stp>StudyData</stp>
        <stp>SUBMINUTE(GCE,30,Regular)</stp>
        <stp>Bar</stp>
        <stp/>
        <stp>Open</stp>
        <stp/>
        <stp>-46</stp>
        <stp>all</stp>
        <stp/>
        <stp/>
        <stp/>
        <stp>T</stp>
        <tr r="AK51" s="1"/>
        <tr r="AK51" s="1"/>
      </tp>
      <tp>
        <v>1208.0999999999999</v>
        <stp/>
        <stp>StudyData</stp>
        <stp>SUBMINUTE(GCE,30,Regular)</stp>
        <stp>Bar</stp>
        <stp/>
        <stp>High</stp>
        <stp/>
        <stp>-21</stp>
        <stp>all</stp>
        <stp/>
        <stp/>
        <stp/>
        <stp>T</stp>
        <tr r="AL26" s="1"/>
        <tr r="AL26" s="1"/>
      </tp>
      <tp>
        <v>1208</v>
        <stp/>
        <stp>StudyData</stp>
        <stp>SUBMINUTE(GCE,30,Regular)</stp>
        <stp>Bar</stp>
        <stp/>
        <stp>Open</stp>
        <stp/>
        <stp>-47</stp>
        <stp>all</stp>
        <stp/>
        <stp/>
        <stp/>
        <stp>T</stp>
        <tr r="AK52" s="1"/>
        <tr r="AK52" s="1"/>
      </tp>
      <tp>
        <v>1208.2</v>
        <stp/>
        <stp>StudyData</stp>
        <stp>SUBMINUTE(GCE,30,Regular)</stp>
        <stp>Bar</stp>
        <stp/>
        <stp>High</stp>
        <stp/>
        <stp>-20</stp>
        <stp>all</stp>
        <stp/>
        <stp/>
        <stp/>
        <stp>T</stp>
        <tr r="AL25" s="1"/>
        <tr r="AL25" s="1"/>
      </tp>
      <tp>
        <v>1207.8</v>
        <stp/>
        <stp>StudyData</stp>
        <stp>SUBMINUTE(GCE,30,Regular)</stp>
        <stp>Bar</stp>
        <stp/>
        <stp>Open</stp>
        <stp/>
        <stp>-44</stp>
        <stp>all</stp>
        <stp/>
        <stp/>
        <stp/>
        <stp>T</stp>
        <tr r="AK49" s="1"/>
        <tr r="AK49" s="1"/>
      </tp>
      <tp>
        <v>1208.3</v>
        <stp/>
        <stp>StudyData</stp>
        <stp>SUBMINUTE(GCE,30,Regular)</stp>
        <stp>Bar</stp>
        <stp/>
        <stp>High</stp>
        <stp/>
        <stp>-23</stp>
        <stp>all</stp>
        <stp/>
        <stp/>
        <stp/>
        <stp>T</stp>
        <tr r="AL28" s="1"/>
        <tr r="AL28" s="1"/>
      </tp>
      <tp>
        <v>1208</v>
        <stp/>
        <stp>StudyData</stp>
        <stp>SUBMINUTE(GCE,30,Regular)</stp>
        <stp>Bar</stp>
        <stp/>
        <stp>Open</stp>
        <stp/>
        <stp>-45</stp>
        <stp>all</stp>
        <stp/>
        <stp/>
        <stp/>
        <stp>T</stp>
        <tr r="AK50" s="1"/>
        <tr r="AK50" s="1"/>
      </tp>
      <tp>
        <v>1208.3</v>
        <stp/>
        <stp>StudyData</stp>
        <stp>SUBMINUTE(GCE,30,Regular)</stp>
        <stp>Bar</stp>
        <stp/>
        <stp>High</stp>
        <stp/>
        <stp>-22</stp>
        <stp>all</stp>
        <stp/>
        <stp/>
        <stp/>
        <stp>T</stp>
        <tr r="AL27" s="1"/>
        <tr r="AL27" s="1"/>
      </tp>
      <tp>
        <v>1208</v>
        <stp/>
        <stp>StudyData</stp>
        <stp>SUBMINUTE(GCE,30,Regular)</stp>
        <stp>Bar</stp>
        <stp/>
        <stp>Open</stp>
        <stp/>
        <stp>-42</stp>
        <stp>all</stp>
        <stp/>
        <stp/>
        <stp/>
        <stp>T</stp>
        <tr r="AK47" s="1"/>
        <tr r="AK47" s="1"/>
      </tp>
      <tp>
        <v>1208.5</v>
        <stp/>
        <stp>StudyData</stp>
        <stp>SUBMINUTE(GCE,30,Regular)</stp>
        <stp>Bar</stp>
        <stp/>
        <stp>High</stp>
        <stp/>
        <stp>-25</stp>
        <stp>all</stp>
        <stp/>
        <stp/>
        <stp/>
        <stp>T</stp>
        <tr r="AL30" s="1"/>
        <tr r="AL30" s="1"/>
      </tp>
      <tp>
        <v>1208</v>
        <stp/>
        <stp>StudyData</stp>
        <stp>SUBMINUTE(GCE,30,Regular)</stp>
        <stp>Bar</stp>
        <stp/>
        <stp>Open</stp>
        <stp/>
        <stp>-43</stp>
        <stp>all</stp>
        <stp/>
        <stp/>
        <stp/>
        <stp>T</stp>
        <tr r="AK48" s="1"/>
        <tr r="AK48" s="1"/>
      </tp>
      <tp>
        <v>1208.4000000000001</v>
        <stp/>
        <stp>StudyData</stp>
        <stp>SUBMINUTE(GCE,30,Regular)</stp>
        <stp>Bar</stp>
        <stp/>
        <stp>High</stp>
        <stp/>
        <stp>-24</stp>
        <stp>all</stp>
        <stp/>
        <stp/>
        <stp/>
        <stp>T</stp>
        <tr r="AL29" s="1"/>
        <tr r="AL29" s="1"/>
      </tp>
      <tp t="s">
        <v/>
        <stp/>
        <stp>StudyData</stp>
        <stp>SUBMINUTE(GCE,30,Regular)</stp>
        <stp>Bar</stp>
        <stp/>
        <stp>Open</stp>
        <stp/>
        <stp>-40</stp>
        <stp>all</stp>
        <stp/>
        <stp/>
        <stp/>
        <stp>T</stp>
        <tr r="AK45" s="1"/>
      </tp>
      <tp>
        <v>1208.9000000000001</v>
        <stp/>
        <stp>StudyData</stp>
        <stp>SUBMINUTE(GCE,30,Regular)</stp>
        <stp>Bar</stp>
        <stp/>
        <stp>High</stp>
        <stp/>
        <stp>-27</stp>
        <stp>all</stp>
        <stp/>
        <stp/>
        <stp/>
        <stp>T</stp>
        <tr r="AL32" s="1"/>
        <tr r="AL32" s="1"/>
      </tp>
      <tp t="s">
        <v/>
        <stp/>
        <stp>StudyData</stp>
        <stp>SUBMINUTE(GCE,30,Regular)</stp>
        <stp>Bar</stp>
        <stp/>
        <stp>Open</stp>
        <stp/>
        <stp>-41</stp>
        <stp>all</stp>
        <stp/>
        <stp/>
        <stp/>
        <stp>T</stp>
        <tr r="AK46" s="1"/>
      </tp>
      <tp>
        <v>1208.7</v>
        <stp/>
        <stp>StudyData</stp>
        <stp>SUBMINUTE(GCE,30,Regular)</stp>
        <stp>Bar</stp>
        <stp/>
        <stp>High</stp>
        <stp/>
        <stp>-26</stp>
        <stp>all</stp>
        <stp/>
        <stp/>
        <stp/>
        <stp>T</stp>
        <tr r="AL31" s="1"/>
        <tr r="AL31" s="1"/>
      </tp>
      <tp>
        <v>1208.7</v>
        <stp/>
        <stp>StudyData</stp>
        <stp>SUBMINUTE(GCE,30,Regular)</stp>
        <stp>Bar</stp>
        <stp/>
        <stp>High</stp>
        <stp/>
        <stp>-29</stp>
        <stp>all</stp>
        <stp/>
        <stp/>
        <stp/>
        <stp>T</stp>
        <tr r="AL34" s="1"/>
        <tr r="AL34" s="1"/>
      </tp>
      <tp>
        <v>1208.7</v>
        <stp/>
        <stp>StudyData</stp>
        <stp>SUBMINUTE(GCE,30,Regular)</stp>
        <stp>Bar</stp>
        <stp/>
        <stp>High</stp>
        <stp/>
        <stp>-28</stp>
        <stp>all</stp>
        <stp/>
        <stp/>
        <stp/>
        <stp>T</stp>
        <tr r="AL33" s="1"/>
        <tr r="AL33" s="1"/>
      </tp>
      <tp>
        <v>1208.0999999999999</v>
        <stp/>
        <stp>StudyData</stp>
        <stp>SUBMINUTE(GCE,30,Regular)</stp>
        <stp>Bar</stp>
        <stp/>
        <stp>Open</stp>
        <stp/>
        <stp>-48</stp>
        <stp>all</stp>
        <stp/>
        <stp/>
        <stp/>
        <stp>T</stp>
        <tr r="AK53" s="1"/>
        <tr r="AK53" s="1"/>
      </tp>
      <tp>
        <v>1208.0999999999999</v>
        <stp/>
        <stp>StudyData</stp>
        <stp>SUBMINUTE(GCE,30,Regular)</stp>
        <stp>Bar</stp>
        <stp/>
        <stp>Open</stp>
        <stp/>
        <stp>-49</stp>
        <stp>all</stp>
        <stp/>
        <stp/>
        <stp/>
        <stp>T</stp>
        <tr r="AK54" s="1"/>
        <tr r="AK54" s="1"/>
      </tp>
      <tp>
        <v>2013</v>
        <stp/>
        <stp>DOMData</stp>
        <stp>EP</stp>
        <stp>Volume</stp>
        <stp>-2</stp>
        <stp>T</stp>
        <tr r="E11" s="1"/>
      </tp>
      <tp>
        <v>2109</v>
        <stp/>
        <stp>StudyData</stp>
        <stp>SUBMINUTE(EP,30,Regular)</stp>
        <stp>Bar</stp>
        <stp/>
        <stp>Low</stp>
        <stp/>
        <stp>-20</stp>
        <stp>all</stp>
        <stp/>
        <stp/>
        <stp/>
        <stp>T</stp>
        <tr r="AD25" s="1"/>
        <tr r="AD25" s="1"/>
      </tp>
      <tp>
        <v>2108.5</v>
        <stp/>
        <stp>StudyData</stp>
        <stp>SUBMINUTE(EP,30,Regular)</stp>
        <stp>Bar</stp>
        <stp/>
        <stp>Low</stp>
        <stp/>
        <stp>-21</stp>
        <stp>all</stp>
        <stp/>
        <stp/>
        <stp/>
        <stp>T</stp>
        <tr r="AD26" s="1"/>
        <tr r="AD26" s="1"/>
      </tp>
      <tp>
        <v>2108</v>
        <stp/>
        <stp>StudyData</stp>
        <stp>SUBMINUTE(EP,30,Regular)</stp>
        <stp>Bar</stp>
        <stp/>
        <stp>Low</stp>
        <stp/>
        <stp>-22</stp>
        <stp>all</stp>
        <stp/>
        <stp/>
        <stp/>
        <stp>T</stp>
        <tr r="AD27" s="1"/>
        <tr r="AD27" s="1"/>
      </tp>
      <tp>
        <v>2108.25</v>
        <stp/>
        <stp>StudyData</stp>
        <stp>SUBMINUTE(EP,30,Regular)</stp>
        <stp>Bar</stp>
        <stp/>
        <stp>Low</stp>
        <stp/>
        <stp>-23</stp>
        <stp>all</stp>
        <stp/>
        <stp/>
        <stp/>
        <stp>T</stp>
        <tr r="AD28" s="1"/>
        <tr r="AD28" s="1"/>
      </tp>
      <tp>
        <v>2108</v>
        <stp/>
        <stp>StudyData</stp>
        <stp>SUBMINUTE(EP,30,Regular)</stp>
        <stp>Bar</stp>
        <stp/>
        <stp>Low</stp>
        <stp/>
        <stp>-24</stp>
        <stp>all</stp>
        <stp/>
        <stp/>
        <stp/>
        <stp>T</stp>
        <tr r="AD29" s="1"/>
        <tr r="AD29" s="1"/>
      </tp>
      <tp>
        <v>2108.25</v>
        <stp/>
        <stp>StudyData</stp>
        <stp>SUBMINUTE(EP,30,Regular)</stp>
        <stp>Bar</stp>
        <stp/>
        <stp>Low</stp>
        <stp/>
        <stp>-25</stp>
        <stp>all</stp>
        <stp/>
        <stp/>
        <stp/>
        <stp>T</stp>
        <tr r="AD30" s="1"/>
        <tr r="AD30" s="1"/>
      </tp>
      <tp>
        <v>2108.5</v>
        <stp/>
        <stp>StudyData</stp>
        <stp>SUBMINUTE(EP,30,Regular)</stp>
        <stp>Bar</stp>
        <stp/>
        <stp>Low</stp>
        <stp/>
        <stp>-26</stp>
        <stp>all</stp>
        <stp/>
        <stp/>
        <stp/>
        <stp>T</stp>
        <tr r="AD31" s="1"/>
        <tr r="AD31" s="1"/>
      </tp>
      <tp>
        <v>2108.5</v>
        <stp/>
        <stp>StudyData</stp>
        <stp>SUBMINUTE(EP,30,Regular)</stp>
        <stp>Bar</stp>
        <stp/>
        <stp>Low</stp>
        <stp/>
        <stp>-27</stp>
        <stp>all</stp>
        <stp/>
        <stp/>
        <stp/>
        <stp>T</stp>
        <tr r="AD32" s="1"/>
        <tr r="AD32" s="1"/>
      </tp>
      <tp>
        <v>2108.25</v>
        <stp/>
        <stp>StudyData</stp>
        <stp>SUBMINUTE(EP,30,Regular)</stp>
        <stp>Bar</stp>
        <stp/>
        <stp>Low</stp>
        <stp/>
        <stp>-28</stp>
        <stp>all</stp>
        <stp/>
        <stp/>
        <stp/>
        <stp>T</stp>
        <tr r="AD33" s="1"/>
        <tr r="AD33" s="1"/>
      </tp>
      <tp>
        <v>2108.25</v>
        <stp/>
        <stp>StudyData</stp>
        <stp>SUBMINUTE(EP,30,Regular)</stp>
        <stp>Bar</stp>
        <stp/>
        <stp>Low</stp>
        <stp/>
        <stp>-29</stp>
        <stp>all</stp>
        <stp/>
        <stp/>
        <stp/>
        <stp>T</stp>
        <tr r="AD34" s="1"/>
        <tr r="AD34" s="1"/>
      </tp>
      <tp>
        <v>1208.0999999999999</v>
        <stp/>
        <stp>StudyData</stp>
        <stp>SUBMINUTE(GCE,30,Regular)</stp>
        <stp>Bar</stp>
        <stp/>
        <stp>High</stp>
        <stp/>
        <stp>-11</stp>
        <stp>all</stp>
        <stp/>
        <stp/>
        <stp/>
        <stp>T</stp>
        <tr r="AL16" s="1"/>
        <tr r="AL16" s="1"/>
      </tp>
      <tp>
        <v>1208.5</v>
        <stp/>
        <stp>StudyData</stp>
        <stp>SUBMINUTE(GCE,30,Regular)</stp>
        <stp>Bar</stp>
        <stp/>
        <stp>High</stp>
        <stp/>
        <stp>-10</stp>
        <stp>all</stp>
        <stp/>
        <stp/>
        <stp/>
        <stp>T</stp>
        <tr r="AL15" s="1"/>
        <tr r="AL15" s="1"/>
      </tp>
      <tp>
        <v>1208.3</v>
        <stp/>
        <stp>StudyData</stp>
        <stp>SUBMINUTE(GCE,30,Regular)</stp>
        <stp>Bar</stp>
        <stp/>
        <stp>High</stp>
        <stp/>
        <stp>-13</stp>
        <stp>all</stp>
        <stp/>
        <stp/>
        <stp/>
        <stp>T</stp>
        <tr r="AL18" s="1"/>
        <tr r="AL18" s="1"/>
      </tp>
      <tp>
        <v>1208.4000000000001</v>
        <stp/>
        <stp>StudyData</stp>
        <stp>SUBMINUTE(GCE,30,Regular)</stp>
        <stp>Bar</stp>
        <stp/>
        <stp>High</stp>
        <stp/>
        <stp>-12</stp>
        <stp>all</stp>
        <stp/>
        <stp/>
        <stp/>
        <stp>T</stp>
        <tr r="AL17" s="1"/>
        <tr r="AL17" s="1"/>
      </tp>
      <tp>
        <v>1208</v>
        <stp/>
        <stp>StudyData</stp>
        <stp>SUBMINUTE(GCE,30,Regular)</stp>
        <stp>Bar</stp>
        <stp/>
        <stp>High</stp>
        <stp/>
        <stp>-15</stp>
        <stp>all</stp>
        <stp/>
        <stp/>
        <stp/>
        <stp>T</stp>
        <tr r="AL20" s="1"/>
        <tr r="AL20" s="1"/>
      </tp>
      <tp>
        <v>1208.2</v>
        <stp/>
        <stp>StudyData</stp>
        <stp>SUBMINUTE(GCE,30,Regular)</stp>
        <stp>Bar</stp>
        <stp/>
        <stp>High</stp>
        <stp/>
        <stp>-14</stp>
        <stp>all</stp>
        <stp/>
        <stp/>
        <stp/>
        <stp>T</stp>
        <tr r="AL19" s="1"/>
        <tr r="AL19" s="1"/>
      </tp>
      <tp>
        <v>1207.9000000000001</v>
        <stp/>
        <stp>StudyData</stp>
        <stp>SUBMINUTE(GCE,30,Regular)</stp>
        <stp>Bar</stp>
        <stp/>
        <stp>High</stp>
        <stp/>
        <stp>-17</stp>
        <stp>all</stp>
        <stp/>
        <stp/>
        <stp/>
        <stp>T</stp>
        <tr r="AL22" s="1"/>
        <tr r="AL22" s="1"/>
      </tp>
      <tp>
        <v>1208</v>
        <stp/>
        <stp>StudyData</stp>
        <stp>SUBMINUTE(GCE,30,Regular)</stp>
        <stp>Bar</stp>
        <stp/>
        <stp>High</stp>
        <stp/>
        <stp>-16</stp>
        <stp>all</stp>
        <stp/>
        <stp/>
        <stp/>
        <stp>T</stp>
        <tr r="AL21" s="1"/>
        <tr r="AL21" s="1"/>
      </tp>
      <tp>
        <v>1208.0999999999999</v>
        <stp/>
        <stp>StudyData</stp>
        <stp>SUBMINUTE(GCE,30,Regular)</stp>
        <stp>Bar</stp>
        <stp/>
        <stp>High</stp>
        <stp/>
        <stp>-19</stp>
        <stp>all</stp>
        <stp/>
        <stp/>
        <stp/>
        <stp>T</stp>
        <tr r="AL24" s="1"/>
        <tr r="AL24" s="1"/>
      </tp>
      <tp>
        <v>1208.0999999999999</v>
        <stp/>
        <stp>StudyData</stp>
        <stp>SUBMINUTE(GCE,30,Regular)</stp>
        <stp>Bar</stp>
        <stp/>
        <stp>High</stp>
        <stp/>
        <stp>-18</stp>
        <stp>all</stp>
        <stp/>
        <stp/>
        <stp/>
        <stp>T</stp>
        <tr r="AL23" s="1"/>
        <tr r="AL23" s="1"/>
      </tp>
      <tp>
        <v>2093</v>
        <stp/>
        <stp>DOMData</stp>
        <stp>EP</stp>
        <stp>Volume</stp>
        <stp>-1</stp>
        <stp>T</stp>
        <tr r="F11" s="1"/>
      </tp>
      <tp>
        <v>2108.25</v>
        <stp/>
        <stp>StudyData</stp>
        <stp>SUBMINUTE(EP,30,Regular)</stp>
        <stp>Bar</stp>
        <stp/>
        <stp>Low</stp>
        <stp/>
        <stp>-30</stp>
        <stp>all</stp>
        <stp/>
        <stp/>
        <stp/>
        <stp>T</stp>
        <tr r="AD35" s="1"/>
        <tr r="AD35" s="1"/>
      </tp>
      <tp>
        <v>2108.25</v>
        <stp/>
        <stp>StudyData</stp>
        <stp>SUBMINUTE(EP,30,Regular)</stp>
        <stp>Bar</stp>
        <stp/>
        <stp>Low</stp>
        <stp/>
        <stp>-31</stp>
        <stp>all</stp>
        <stp/>
        <stp/>
        <stp/>
        <stp>T</stp>
        <tr r="AD36" s="1"/>
        <tr r="AD36" s="1"/>
      </tp>
      <tp>
        <v>2108.75</v>
        <stp/>
        <stp>StudyData</stp>
        <stp>SUBMINUTE(EP,30,Regular)</stp>
        <stp>Bar</stp>
        <stp/>
        <stp>Low</stp>
        <stp/>
        <stp>-32</stp>
        <stp>all</stp>
        <stp/>
        <stp/>
        <stp/>
        <stp>T</stp>
        <tr r="AD37" s="1"/>
        <tr r="AD37" s="1"/>
      </tp>
      <tp>
        <v>2108.5</v>
        <stp/>
        <stp>StudyData</stp>
        <stp>SUBMINUTE(EP,30,Regular)</stp>
        <stp>Bar</stp>
        <stp/>
        <stp>Low</stp>
        <stp/>
        <stp>-33</stp>
        <stp>all</stp>
        <stp/>
        <stp/>
        <stp/>
        <stp>T</stp>
        <tr r="AD38" s="1"/>
        <tr r="AD38" s="1"/>
      </tp>
      <tp>
        <v>2108.5</v>
        <stp/>
        <stp>StudyData</stp>
        <stp>SUBMINUTE(EP,30,Regular)</stp>
        <stp>Bar</stp>
        <stp/>
        <stp>Low</stp>
        <stp/>
        <stp>-34</stp>
        <stp>all</stp>
        <stp/>
        <stp/>
        <stp/>
        <stp>T</stp>
        <tr r="AD39" s="1"/>
        <tr r="AD39" s="1"/>
      </tp>
      <tp>
        <v>2108.25</v>
        <stp/>
        <stp>StudyData</stp>
        <stp>SUBMINUTE(EP,30,Regular)</stp>
        <stp>Bar</stp>
        <stp/>
        <stp>Low</stp>
        <stp/>
        <stp>-35</stp>
        <stp>all</stp>
        <stp/>
        <stp/>
        <stp/>
        <stp>T</stp>
        <tr r="AD40" s="1"/>
        <tr r="AD40" s="1"/>
      </tp>
      <tp>
        <v>2108.75</v>
        <stp/>
        <stp>StudyData</stp>
        <stp>SUBMINUTE(EP,30,Regular)</stp>
        <stp>Bar</stp>
        <stp/>
        <stp>Low</stp>
        <stp/>
        <stp>-36</stp>
        <stp>all</stp>
        <stp/>
        <stp/>
        <stp/>
        <stp>T</stp>
        <tr r="AD41" s="1"/>
        <tr r="AD41" s="1"/>
      </tp>
      <tp>
        <v>2108.75</v>
        <stp/>
        <stp>StudyData</stp>
        <stp>SUBMINUTE(EP,30,Regular)</stp>
        <stp>Bar</stp>
        <stp/>
        <stp>Low</stp>
        <stp/>
        <stp>-37</stp>
        <stp>all</stp>
        <stp/>
        <stp/>
        <stp/>
        <stp>T</stp>
        <tr r="AD42" s="1"/>
        <tr r="AD42" s="1"/>
      </tp>
      <tp>
        <v>2109</v>
        <stp/>
        <stp>StudyData</stp>
        <stp>SUBMINUTE(EP,30,Regular)</stp>
        <stp>Bar</stp>
        <stp/>
        <stp>Low</stp>
        <stp/>
        <stp>-38</stp>
        <stp>all</stp>
        <stp/>
        <stp/>
        <stp/>
        <stp>T</stp>
        <tr r="AD43" s="1"/>
        <tr r="AD43" s="1"/>
      </tp>
      <tp>
        <v>2108.75</v>
        <stp/>
        <stp>StudyData</stp>
        <stp>SUBMINUTE(EP,30,Regular)</stp>
        <stp>Bar</stp>
        <stp/>
        <stp>Low</stp>
        <stp/>
        <stp>-39</stp>
        <stp>all</stp>
        <stp/>
        <stp/>
        <stp/>
        <stp>T</stp>
        <tr r="AD44" s="1"/>
        <tr r="AD44" s="1"/>
      </tp>
      <tp t="s">
        <v/>
        <stp/>
        <stp>StudyData</stp>
        <stp>SUBMINUTE(GCE,30,Regular)</stp>
        <stp>Bar</stp>
        <stp/>
        <stp>Open</stp>
        <stp/>
        <stp>-60</stp>
        <stp>all</stp>
        <stp/>
        <stp/>
        <stp/>
        <stp>T</stp>
        <tr r="AK65" s="1"/>
      </tp>
      <tp>
        <v>2108.5</v>
        <stp/>
        <stp>StudyData</stp>
        <stp>SUBMINUTE(EP,30,Regular)</stp>
        <stp>Bar</stp>
        <stp/>
        <stp>Low</stp>
        <stp/>
        <stp>-40</stp>
        <stp>all</stp>
        <stp/>
        <stp/>
        <stp/>
        <stp>T</stp>
        <tr r="AD45" s="1"/>
        <tr r="AD45" s="1"/>
      </tp>
      <tp>
        <v>2108.75</v>
        <stp/>
        <stp>StudyData</stp>
        <stp>SUBMINUTE(EP,30,Regular)</stp>
        <stp>Bar</stp>
        <stp/>
        <stp>Low</stp>
        <stp/>
        <stp>-41</stp>
        <stp>all</stp>
        <stp/>
        <stp/>
        <stp/>
        <stp>T</stp>
        <tr r="AD46" s="1"/>
        <tr r="AD46" s="1"/>
      </tp>
      <tp>
        <v>2108.75</v>
        <stp/>
        <stp>StudyData</stp>
        <stp>SUBMINUTE(EP,30,Regular)</stp>
        <stp>Bar</stp>
        <stp/>
        <stp>Low</stp>
        <stp/>
        <stp>-42</stp>
        <stp>all</stp>
        <stp/>
        <stp/>
        <stp/>
        <stp>T</stp>
        <tr r="AD47" s="1"/>
        <tr r="AD47" s="1"/>
      </tp>
      <tp>
        <v>2108.5</v>
        <stp/>
        <stp>StudyData</stp>
        <stp>SUBMINUTE(EP,30,Regular)</stp>
        <stp>Bar</stp>
        <stp/>
        <stp>Low</stp>
        <stp/>
        <stp>-43</stp>
        <stp>all</stp>
        <stp/>
        <stp/>
        <stp/>
        <stp>T</stp>
        <tr r="AD48" s="1"/>
        <tr r="AD48" s="1"/>
      </tp>
      <tp>
        <v>2107.75</v>
        <stp/>
        <stp>StudyData</stp>
        <stp>SUBMINUTE(EP,30,Regular)</stp>
        <stp>Bar</stp>
        <stp/>
        <stp>Low</stp>
        <stp/>
        <stp>-44</stp>
        <stp>all</stp>
        <stp/>
        <stp/>
        <stp/>
        <stp>T</stp>
        <tr r="AD49" s="1"/>
        <tr r="AD49" s="1"/>
      </tp>
      <tp>
        <v>2107.5</v>
        <stp/>
        <stp>StudyData</stp>
        <stp>SUBMINUTE(EP,30,Regular)</stp>
        <stp>Bar</stp>
        <stp/>
        <stp>Low</stp>
        <stp/>
        <stp>-45</stp>
        <stp>all</stp>
        <stp/>
        <stp/>
        <stp/>
        <stp>T</stp>
        <tr r="AD50" s="1"/>
        <tr r="AD50" s="1"/>
      </tp>
      <tp>
        <v>2107</v>
        <stp/>
        <stp>StudyData</stp>
        <stp>SUBMINUTE(EP,30,Regular)</stp>
        <stp>Bar</stp>
        <stp/>
        <stp>Low</stp>
        <stp/>
        <stp>-46</stp>
        <stp>all</stp>
        <stp/>
        <stp/>
        <stp/>
        <stp>T</stp>
        <tr r="AD51" s="1"/>
        <tr r="AD51" s="1"/>
      </tp>
      <tp>
        <v>2107</v>
        <stp/>
        <stp>StudyData</stp>
        <stp>SUBMINUTE(EP,30,Regular)</stp>
        <stp>Bar</stp>
        <stp/>
        <stp>Low</stp>
        <stp/>
        <stp>-47</stp>
        <stp>all</stp>
        <stp/>
        <stp/>
        <stp/>
        <stp>T</stp>
        <tr r="AD52" s="1"/>
        <tr r="AD52" s="1"/>
      </tp>
      <tp>
        <v>2107</v>
        <stp/>
        <stp>StudyData</stp>
        <stp>SUBMINUTE(EP,30,Regular)</stp>
        <stp>Bar</stp>
        <stp/>
        <stp>Low</stp>
        <stp/>
        <stp>-48</stp>
        <stp>all</stp>
        <stp/>
        <stp/>
        <stp/>
        <stp>T</stp>
        <tr r="AD53" s="1"/>
        <tr r="AD53" s="1"/>
      </tp>
      <tp>
        <v>2106.75</v>
        <stp/>
        <stp>StudyData</stp>
        <stp>SUBMINUTE(EP,30,Regular)</stp>
        <stp>Bar</stp>
        <stp/>
        <stp>Low</stp>
        <stp/>
        <stp>-49</stp>
        <stp>all</stp>
        <stp/>
        <stp/>
        <stp/>
        <stp>T</stp>
        <tr r="AD54" s="1"/>
        <tr r="AD54" s="1"/>
      </tp>
      <tp>
        <v>1208</v>
        <stp/>
        <stp>StudyData</stp>
        <stp>SUBMINUTE(GCE,30,Regular)</stp>
        <stp>Bar</stp>
        <stp/>
        <stp>Open</stp>
        <stp/>
        <stp>-16</stp>
        <stp>all</stp>
        <stp/>
        <stp/>
        <stp/>
        <stp>T</stp>
        <tr r="AK21" s="1"/>
        <tr r="AK21" s="1"/>
      </tp>
      <tp>
        <v>1207.9000000000001</v>
        <stp/>
        <stp>StudyData</stp>
        <stp>SUBMINUTE(GCE,30,Regular)</stp>
        <stp>Bar</stp>
        <stp/>
        <stp>Open</stp>
        <stp/>
        <stp>-17</stp>
        <stp>all</stp>
        <stp/>
        <stp/>
        <stp/>
        <stp>T</stp>
        <tr r="AK22" s="1"/>
        <tr r="AK22" s="1"/>
      </tp>
      <tp>
        <v>1207.9000000000001</v>
        <stp/>
        <stp>StudyData</stp>
        <stp>SUBMINUTE(GCE,30,Regular)</stp>
        <stp>Bar</stp>
        <stp/>
        <stp>Open</stp>
        <stp/>
        <stp>-14</stp>
        <stp>all</stp>
        <stp/>
        <stp/>
        <stp/>
        <stp>T</stp>
        <tr r="AK19" s="1"/>
        <tr r="AK19" s="1"/>
      </tp>
      <tp>
        <v>1207.9000000000001</v>
        <stp/>
        <stp>StudyData</stp>
        <stp>SUBMINUTE(GCE,30,Regular)</stp>
        <stp>Bar</stp>
        <stp/>
        <stp>Open</stp>
        <stp/>
        <stp>-15</stp>
        <stp>all</stp>
        <stp/>
        <stp/>
        <stp/>
        <stp>T</stp>
        <tr r="AK20" s="1"/>
        <tr r="AK20" s="1"/>
      </tp>
      <tp>
        <v>1208.4000000000001</v>
        <stp/>
        <stp>StudyData</stp>
        <stp>SUBMINUTE(GCE,30,Regular)</stp>
        <stp>Bar</stp>
        <stp/>
        <stp>Open</stp>
        <stp/>
        <stp>-12</stp>
        <stp>all</stp>
        <stp/>
        <stp/>
        <stp/>
        <stp>T</stp>
        <tr r="AK17" s="1"/>
        <tr r="AK17" s="1"/>
      </tp>
      <tp>
        <v>1208.0999999999999</v>
        <stp/>
        <stp>StudyData</stp>
        <stp>SUBMINUTE(GCE,30,Regular)</stp>
        <stp>Bar</stp>
        <stp/>
        <stp>Open</stp>
        <stp/>
        <stp>-13</stp>
        <stp>all</stp>
        <stp/>
        <stp/>
        <stp/>
        <stp>T</stp>
        <tr r="AK18" s="1"/>
        <tr r="AK18" s="1"/>
      </tp>
      <tp>
        <v>1208.0999999999999</v>
        <stp/>
        <stp>StudyData</stp>
        <stp>SUBMINUTE(GCE,30,Regular)</stp>
        <stp>Bar</stp>
        <stp/>
        <stp>Open</stp>
        <stp/>
        <stp>-10</stp>
        <stp>all</stp>
        <stp/>
        <stp/>
        <stp/>
        <stp>T</stp>
        <tr r="AK15" s="1"/>
        <tr r="AK15" s="1"/>
      </tp>
      <tp>
        <v>1208.0999999999999</v>
        <stp/>
        <stp>StudyData</stp>
        <stp>SUBMINUTE(GCE,30,Regular)</stp>
        <stp>Bar</stp>
        <stp/>
        <stp>Open</stp>
        <stp/>
        <stp>-11</stp>
        <stp>all</stp>
        <stp/>
        <stp/>
        <stp/>
        <stp>T</stp>
        <tr r="AK16" s="1"/>
        <tr r="AK16" s="1"/>
      </tp>
      <tp>
        <v>1208.0999999999999</v>
        <stp/>
        <stp>StudyData</stp>
        <stp>SUBMINUTE(GCE,30,Regular)</stp>
        <stp>Bar</stp>
        <stp/>
        <stp>Open</stp>
        <stp/>
        <stp>-18</stp>
        <stp>all</stp>
        <stp/>
        <stp/>
        <stp/>
        <stp>T</stp>
        <tr r="AK23" s="1"/>
        <tr r="AK23" s="1"/>
      </tp>
      <tp>
        <v>1208.0999999999999</v>
        <stp/>
        <stp>StudyData</stp>
        <stp>SUBMINUTE(GCE,30,Regular)</stp>
        <stp>Bar</stp>
        <stp/>
        <stp>Open</stp>
        <stp/>
        <stp>-19</stp>
        <stp>all</stp>
        <stp/>
        <stp/>
        <stp/>
        <stp>T</stp>
        <tr r="AK24" s="1"/>
        <tr r="AK24" s="1"/>
      </tp>
      <tp>
        <v>1208.5</v>
        <stp/>
        <stp>StudyData</stp>
        <stp>SUBMINUTE(GCE,30,Regular)</stp>
        <stp>Bar</stp>
        <stp/>
        <stp>Close</stp>
        <stp/>
        <stp>-9</stp>
        <stp>all</stp>
        <stp/>
        <stp/>
        <stp/>
        <stp>T</stp>
        <tr r="AN14" s="1"/>
        <tr r="AN14" s="1"/>
      </tp>
      <tp>
        <v>1208.7</v>
        <stp/>
        <stp>StudyData</stp>
        <stp>SUBMINUTE(GCE,30,Regular)</stp>
        <stp>Bar</stp>
        <stp/>
        <stp>Close</stp>
        <stp/>
        <stp>-8</stp>
        <stp>all</stp>
        <stp/>
        <stp/>
        <stp/>
        <stp>T</stp>
        <tr r="AN13" s="1"/>
        <tr r="AN13" s="1"/>
      </tp>
      <tp>
        <v>1208.8</v>
        <stp/>
        <stp>StudyData</stp>
        <stp>SUBMINUTE(GCE,30,Regular)</stp>
        <stp>Bar</stp>
        <stp/>
        <stp>Close</stp>
        <stp/>
        <stp>-7</stp>
        <stp>all</stp>
        <stp/>
        <stp/>
        <stp/>
        <stp>T</stp>
        <tr r="AN12" s="1"/>
        <tr r="AN12" s="1"/>
      </tp>
      <tp>
        <v>1208.3</v>
        <stp/>
        <stp>StudyData</stp>
        <stp>SUBMINUTE(GCE,30,Regular)</stp>
        <stp>Bar</stp>
        <stp/>
        <stp>Close</stp>
        <stp/>
        <stp>-6</stp>
        <stp>all</stp>
        <stp/>
        <stp/>
        <stp/>
        <stp>T</stp>
        <tr r="AN11" s="1"/>
        <tr r="AN11" s="1"/>
      </tp>
      <tp>
        <v>1208.7</v>
        <stp/>
        <stp>StudyData</stp>
        <stp>SUBMINUTE(GCE,30,Regular)</stp>
        <stp>Bar</stp>
        <stp/>
        <stp>Close</stp>
        <stp/>
        <stp>-5</stp>
        <stp>all</stp>
        <stp/>
        <stp/>
        <stp/>
        <stp>T</stp>
        <tr r="AN10" s="1"/>
        <tr r="AN10" s="1"/>
      </tp>
      <tp>
        <v>1208.7</v>
        <stp/>
        <stp>StudyData</stp>
        <stp>SUBMINUTE(GCE,30,Regular)</stp>
        <stp>Bar</stp>
        <stp/>
        <stp>Close</stp>
        <stp/>
        <stp>-4</stp>
        <stp>all</stp>
        <stp/>
        <stp/>
        <stp/>
        <stp>T</stp>
        <tr r="AN9" s="1"/>
        <tr r="AN9" s="1"/>
      </tp>
      <tp>
        <v>1208.8</v>
        <stp/>
        <stp>StudyData</stp>
        <stp>SUBMINUTE(GCE,30,Regular)</stp>
        <stp>Bar</stp>
        <stp/>
        <stp>Close</stp>
        <stp/>
        <stp>-3</stp>
        <stp>all</stp>
        <stp/>
        <stp/>
        <stp/>
        <stp>T</stp>
        <tr r="AN8" s="1"/>
        <tr r="AN8" s="1"/>
      </tp>
      <tp>
        <v>1208.9000000000001</v>
        <stp/>
        <stp>StudyData</stp>
        <stp>SUBMINUTE(GCE,30,Regular)</stp>
        <stp>Bar</stp>
        <stp/>
        <stp>Close</stp>
        <stp/>
        <stp>-2</stp>
        <stp>all</stp>
        <stp/>
        <stp/>
        <stp/>
        <stp>T</stp>
        <tr r="AN7" s="1"/>
        <tr r="AN7" s="1"/>
      </tp>
      <tp>
        <v>1208.9000000000001</v>
        <stp/>
        <stp>StudyData</stp>
        <stp>SUBMINUTE(GCE,30,Regular)</stp>
        <stp>Bar</stp>
        <stp/>
        <stp>Close</stp>
        <stp/>
        <stp>-1</stp>
        <stp>all</stp>
        <stp/>
        <stp/>
        <stp/>
        <stp>T</stp>
        <tr r="AN6" s="1"/>
        <tr r="AN6" s="1"/>
      </tp>
      <tp>
        <v>2106.75</v>
        <stp/>
        <stp>StudyData</stp>
        <stp>SUBMINUTE(EP,30,Regular)</stp>
        <stp>Bar</stp>
        <stp/>
        <stp>Low</stp>
        <stp/>
        <stp>-50</stp>
        <stp>all</stp>
        <stp/>
        <stp/>
        <stp/>
        <stp>T</stp>
        <tr r="AD55" s="1"/>
        <tr r="AD55" s="1"/>
      </tp>
      <tp>
        <v>2106.25</v>
        <stp/>
        <stp>StudyData</stp>
        <stp>SUBMINUTE(EP,30,Regular)</stp>
        <stp>Bar</stp>
        <stp/>
        <stp>Low</stp>
        <stp/>
        <stp>-51</stp>
        <stp>all</stp>
        <stp/>
        <stp/>
        <stp/>
        <stp>T</stp>
        <tr r="AD56" s="1"/>
        <tr r="AD56" s="1"/>
      </tp>
      <tp>
        <v>2106.75</v>
        <stp/>
        <stp>StudyData</stp>
        <stp>SUBMINUTE(EP,30,Regular)</stp>
        <stp>Bar</stp>
        <stp/>
        <stp>Low</stp>
        <stp/>
        <stp>-52</stp>
        <stp>all</stp>
        <stp/>
        <stp/>
        <stp/>
        <stp>T</stp>
        <tr r="AD57" s="1"/>
        <tr r="AD57" s="1"/>
      </tp>
      <tp>
        <v>2107</v>
        <stp/>
        <stp>StudyData</stp>
        <stp>SUBMINUTE(EP,30,Regular)</stp>
        <stp>Bar</stp>
        <stp/>
        <stp>Low</stp>
        <stp/>
        <stp>-53</stp>
        <stp>all</stp>
        <stp/>
        <stp/>
        <stp/>
        <stp>T</stp>
        <tr r="AD58" s="1"/>
        <tr r="AD58" s="1"/>
      </tp>
      <tp>
        <v>2107</v>
        <stp/>
        <stp>StudyData</stp>
        <stp>SUBMINUTE(EP,30,Regular)</stp>
        <stp>Bar</stp>
        <stp/>
        <stp>Low</stp>
        <stp/>
        <stp>-54</stp>
        <stp>all</stp>
        <stp/>
        <stp/>
        <stp/>
        <stp>T</stp>
        <tr r="AD59" s="1"/>
        <tr r="AD59" s="1"/>
      </tp>
      <tp>
        <v>2106.75</v>
        <stp/>
        <stp>StudyData</stp>
        <stp>SUBMINUTE(EP,30,Regular)</stp>
        <stp>Bar</stp>
        <stp/>
        <stp>Low</stp>
        <stp/>
        <stp>-55</stp>
        <stp>all</stp>
        <stp/>
        <stp/>
        <stp/>
        <stp>T</stp>
        <tr r="AD60" s="1"/>
        <tr r="AD60" s="1"/>
      </tp>
      <tp>
        <v>2106.75</v>
        <stp/>
        <stp>StudyData</stp>
        <stp>SUBMINUTE(EP,30,Regular)</stp>
        <stp>Bar</stp>
        <stp/>
        <stp>Low</stp>
        <stp/>
        <stp>-56</stp>
        <stp>all</stp>
        <stp/>
        <stp/>
        <stp/>
        <stp>T</stp>
        <tr r="AD61" s="1"/>
        <tr r="AD61" s="1"/>
      </tp>
      <tp>
        <v>2107</v>
        <stp/>
        <stp>StudyData</stp>
        <stp>SUBMINUTE(EP,30,Regular)</stp>
        <stp>Bar</stp>
        <stp/>
        <stp>Low</stp>
        <stp/>
        <stp>-57</stp>
        <stp>all</stp>
        <stp/>
        <stp/>
        <stp/>
        <stp>T</stp>
        <tr r="AD62" s="1"/>
        <tr r="AD62" s="1"/>
      </tp>
      <tp>
        <v>2106.75</v>
        <stp/>
        <stp>StudyData</stp>
        <stp>SUBMINUTE(EP,30,Regular)</stp>
        <stp>Bar</stp>
        <stp/>
        <stp>Low</stp>
        <stp/>
        <stp>-58</stp>
        <stp>all</stp>
        <stp/>
        <stp/>
        <stp/>
        <stp>T</stp>
        <tr r="AD63" s="1"/>
        <tr r="AD63" s="1"/>
      </tp>
      <tp>
        <v>2106.75</v>
        <stp/>
        <stp>StudyData</stp>
        <stp>SUBMINUTE(EP,30,Regular)</stp>
        <stp>Bar</stp>
        <stp/>
        <stp>Low</stp>
        <stp/>
        <stp>-59</stp>
        <stp>all</stp>
        <stp/>
        <stp/>
        <stp/>
        <stp>T</stp>
        <tr r="AD64" s="1"/>
        <tr r="AD64" s="1"/>
      </tp>
      <tp t="s">
        <v/>
        <stp/>
        <stp>StudyData</stp>
        <stp>SUBMINUTE(GCE,30,Regular)</stp>
        <stp>Bar</stp>
        <stp/>
        <stp>High</stp>
        <stp/>
        <stp>-60</stp>
        <stp>all</stp>
        <stp/>
        <stp/>
        <stp/>
        <stp>T</stp>
        <tr r="AL65" s="1"/>
      </tp>
      <tp>
        <v>2106.25</v>
        <stp/>
        <stp>StudyData</stp>
        <stp>SUBMINUTE(EP,30,Regular)</stp>
        <stp>Bar</stp>
        <stp/>
        <stp>Low</stp>
        <stp/>
        <stp>-60</stp>
        <stp>all</stp>
        <stp/>
        <stp/>
        <stp/>
        <stp>T</stp>
        <tr r="AD65" s="1"/>
        <tr r="AD65" s="1"/>
      </tp>
      <tp>
        <v>1207.9000000000001</v>
        <stp/>
        <stp>StudyData</stp>
        <stp>SUBMINUTE(GCE,30,Regular)</stp>
        <stp>Bar</stp>
        <stp/>
        <stp>Open</stp>
        <stp/>
        <stp>-36</stp>
        <stp>all</stp>
        <stp/>
        <stp/>
        <stp/>
        <stp>T</stp>
        <tr r="AK41" s="1"/>
        <tr r="AK41" s="1"/>
      </tp>
      <tp>
        <v>1208.2</v>
        <stp/>
        <stp>StudyData</stp>
        <stp>SUBMINUTE(GCE,30,Regular)</stp>
        <stp>Bar</stp>
        <stp/>
        <stp>High</stp>
        <stp/>
        <stp>-51</stp>
        <stp>all</stp>
        <stp/>
        <stp/>
        <stp/>
        <stp>T</stp>
        <tr r="AL56" s="1"/>
        <tr r="AL56" s="1"/>
      </tp>
      <tp>
        <v>1207.8</v>
        <stp/>
        <stp>StudyData</stp>
        <stp>SUBMINUTE(GCE,30,Regular)</stp>
        <stp>Bar</stp>
        <stp/>
        <stp>Open</stp>
        <stp/>
        <stp>-37</stp>
        <stp>all</stp>
        <stp/>
        <stp/>
        <stp/>
        <stp>T</stp>
        <tr r="AK42" s="1"/>
        <tr r="AK42" s="1"/>
      </tp>
      <tp>
        <v>1208.0999999999999</v>
        <stp/>
        <stp>StudyData</stp>
        <stp>SUBMINUTE(GCE,30,Regular)</stp>
        <stp>Bar</stp>
        <stp/>
        <stp>High</stp>
        <stp/>
        <stp>-50</stp>
        <stp>all</stp>
        <stp/>
        <stp/>
        <stp/>
        <stp>T</stp>
        <tr r="AL55" s="1"/>
        <tr r="AL55" s="1"/>
      </tp>
      <tp>
        <v>1208.0999999999999</v>
        <stp/>
        <stp>StudyData</stp>
        <stp>SUBMINUTE(GCE,30,Regular)</stp>
        <stp>Bar</stp>
        <stp/>
        <stp>Open</stp>
        <stp/>
        <stp>-34</stp>
        <stp>all</stp>
        <stp/>
        <stp/>
        <stp/>
        <stp>T</stp>
        <tr r="AK39" s="1"/>
        <tr r="AK39" s="1"/>
      </tp>
      <tp>
        <v>1208.2</v>
        <stp/>
        <stp>StudyData</stp>
        <stp>SUBMINUTE(GCE,30,Regular)</stp>
        <stp>Bar</stp>
        <stp/>
        <stp>High</stp>
        <stp/>
        <stp>-53</stp>
        <stp>all</stp>
        <stp/>
        <stp/>
        <stp/>
        <stp>T</stp>
        <tr r="AL58" s="1"/>
        <tr r="AL58" s="1"/>
      </tp>
      <tp>
        <v>1208</v>
        <stp/>
        <stp>StudyData</stp>
        <stp>SUBMINUTE(GCE,30,Regular)</stp>
        <stp>Bar</stp>
        <stp/>
        <stp>Open</stp>
        <stp/>
        <stp>-35</stp>
        <stp>all</stp>
        <stp/>
        <stp/>
        <stp/>
        <stp>T</stp>
        <tr r="AK40" s="1"/>
        <tr r="AK40" s="1"/>
      </tp>
      <tp>
        <v>1208.2</v>
        <stp/>
        <stp>StudyData</stp>
        <stp>SUBMINUTE(GCE,30,Regular)</stp>
        <stp>Bar</stp>
        <stp/>
        <stp>High</stp>
        <stp/>
        <stp>-52</stp>
        <stp>all</stp>
        <stp/>
        <stp/>
        <stp/>
        <stp>T</stp>
        <tr r="AL57" s="1"/>
        <tr r="AL57" s="1"/>
      </tp>
      <tp>
        <v>1208</v>
        <stp/>
        <stp>StudyData</stp>
        <stp>SUBMINUTE(GCE,30,Regular)</stp>
        <stp>Bar</stp>
        <stp/>
        <stp>Open</stp>
        <stp/>
        <stp>-32</stp>
        <stp>all</stp>
        <stp/>
        <stp/>
        <stp/>
        <stp>T</stp>
        <tr r="AK37" s="1"/>
        <tr r="AK37" s="1"/>
      </tp>
      <tp>
        <v>1207.9000000000001</v>
        <stp/>
        <stp>StudyData</stp>
        <stp>SUBMINUTE(GCE,30,Regular)</stp>
        <stp>Bar</stp>
        <stp/>
        <stp>High</stp>
        <stp/>
        <stp>-55</stp>
        <stp>all</stp>
        <stp/>
        <stp/>
        <stp/>
        <stp>T</stp>
        <tr r="AL60" s="1"/>
        <tr r="AL60" s="1"/>
      </tp>
      <tp>
        <v>1208.0999999999999</v>
        <stp/>
        <stp>StudyData</stp>
        <stp>SUBMINUTE(GCE,30,Regular)</stp>
        <stp>Bar</stp>
        <stp/>
        <stp>Open</stp>
        <stp/>
        <stp>-33</stp>
        <stp>all</stp>
        <stp/>
        <stp/>
        <stp/>
        <stp>T</stp>
        <tr r="AK38" s="1"/>
        <tr r="AK38" s="1"/>
      </tp>
      <tp>
        <v>1208.0999999999999</v>
        <stp/>
        <stp>StudyData</stp>
        <stp>SUBMINUTE(GCE,30,Regular)</stp>
        <stp>Bar</stp>
        <stp/>
        <stp>High</stp>
        <stp/>
        <stp>-54</stp>
        <stp>all</stp>
        <stp/>
        <stp/>
        <stp/>
        <stp>T</stp>
        <tr r="AL59" s="1"/>
        <tr r="AL59" s="1"/>
      </tp>
      <tp>
        <v>1207.9000000000001</v>
        <stp/>
        <stp>StudyData</stp>
        <stp>SUBMINUTE(GCE,30,Regular)</stp>
        <stp>Bar</stp>
        <stp/>
        <stp>Open</stp>
        <stp/>
        <stp>-30</stp>
        <stp>all</stp>
        <stp/>
        <stp/>
        <stp/>
        <stp>T</stp>
        <tr r="AK35" s="1"/>
        <tr r="AK35" s="1"/>
      </tp>
      <tp>
        <v>1207.5999999999999</v>
        <stp/>
        <stp>StudyData</stp>
        <stp>SUBMINUTE(GCE,30,Regular)</stp>
        <stp>Bar</stp>
        <stp/>
        <stp>High</stp>
        <stp/>
        <stp>-57</stp>
        <stp>all</stp>
        <stp/>
        <stp/>
        <stp/>
        <stp>T</stp>
        <tr r="AL62" s="1"/>
        <tr r="AL62" s="1"/>
      </tp>
      <tp>
        <v>1207.8</v>
        <stp/>
        <stp>StudyData</stp>
        <stp>SUBMINUTE(GCE,30,Regular)</stp>
        <stp>Bar</stp>
        <stp/>
        <stp>Open</stp>
        <stp/>
        <stp>-31</stp>
        <stp>all</stp>
        <stp/>
        <stp/>
        <stp/>
        <stp>T</stp>
        <tr r="AK36" s="1"/>
        <tr r="AK36" s="1"/>
      </tp>
      <tp>
        <v>1207.7</v>
        <stp/>
        <stp>StudyData</stp>
        <stp>SUBMINUTE(GCE,30,Regular)</stp>
        <stp>Bar</stp>
        <stp/>
        <stp>High</stp>
        <stp/>
        <stp>-56</stp>
        <stp>all</stp>
        <stp/>
        <stp/>
        <stp/>
        <stp>T</stp>
        <tr r="AL61" s="1"/>
        <tr r="AL61" s="1"/>
      </tp>
      <tp>
        <v>1207.8</v>
        <stp/>
        <stp>StudyData</stp>
        <stp>SUBMINUTE(GCE,30,Regular)</stp>
        <stp>Bar</stp>
        <stp/>
        <stp>High</stp>
        <stp/>
        <stp>-59</stp>
        <stp>all</stp>
        <stp/>
        <stp/>
        <stp/>
        <stp>T</stp>
        <tr r="AL64" s="1"/>
        <tr r="AL64" s="1"/>
      </tp>
      <tp>
        <v>1207.7</v>
        <stp/>
        <stp>StudyData</stp>
        <stp>SUBMINUTE(GCE,30,Regular)</stp>
        <stp>Bar</stp>
        <stp/>
        <stp>High</stp>
        <stp/>
        <stp>-58</stp>
        <stp>all</stp>
        <stp/>
        <stp/>
        <stp/>
        <stp>T</stp>
        <tr r="AL63" s="1"/>
        <tr r="AL63" s="1"/>
      </tp>
      <tp>
        <v>1207.7</v>
        <stp/>
        <stp>StudyData</stp>
        <stp>SUBMINUTE(GCE,30,Regular)</stp>
        <stp>Bar</stp>
        <stp/>
        <stp>Open</stp>
        <stp/>
        <stp>-38</stp>
        <stp>all</stp>
        <stp/>
        <stp/>
        <stp/>
        <stp>T</stp>
        <tr r="AK43" s="1"/>
        <tr r="AK43" s="1"/>
      </tp>
      <tp>
        <v>1207.9000000000001</v>
        <stp/>
        <stp>StudyData</stp>
        <stp>SUBMINUTE(GCE,30,Regular)</stp>
        <stp>Bar</stp>
        <stp/>
        <stp>Open</stp>
        <stp/>
        <stp>-39</stp>
        <stp>all</stp>
        <stp/>
        <stp/>
        <stp/>
        <stp>T</stp>
        <tr r="AK44" s="1"/>
        <tr r="AK44" s="1"/>
      </tp>
      <tp>
        <v>1308</v>
        <stp/>
        <stp>DOMData</stp>
        <stp>EP</stp>
        <stp>Volume</stp>
        <stp>-5</stp>
        <stp>T</stp>
        <tr r="B11" s="1"/>
      </tp>
      <tp>
        <v>1208.7</v>
        <stp/>
        <stp>StudyData</stp>
        <stp>SUBMINUTE(GCE,30,Regular)</stp>
        <stp>Bar</stp>
        <stp/>
        <stp>Open</stp>
        <stp/>
        <stp>-26</stp>
        <stp>all</stp>
        <stp/>
        <stp/>
        <stp/>
        <stp>T</stp>
        <tr r="AK31" s="1"/>
        <tr r="AK31" s="1"/>
      </tp>
      <tp t="s">
        <v/>
        <stp/>
        <stp>StudyData</stp>
        <stp>SUBMINUTE(GCE,30,Regular)</stp>
        <stp>Bar</stp>
        <stp/>
        <stp>High</stp>
        <stp/>
        <stp>-41</stp>
        <stp>all</stp>
        <stp/>
        <stp/>
        <stp/>
        <stp>T</stp>
        <tr r="AL46" s="1"/>
      </tp>
      <tp>
        <v>1208.7</v>
        <stp/>
        <stp>StudyData</stp>
        <stp>SUBMINUTE(GCE,30,Regular)</stp>
        <stp>Bar</stp>
        <stp/>
        <stp>Open</stp>
        <stp/>
        <stp>-27</stp>
        <stp>all</stp>
        <stp/>
        <stp/>
        <stp/>
        <stp>T</stp>
        <tr r="AK32" s="1"/>
        <tr r="AK32" s="1"/>
      </tp>
      <tp t="s">
        <v/>
        <stp/>
        <stp>StudyData</stp>
        <stp>SUBMINUTE(GCE,30,Regular)</stp>
        <stp>Bar</stp>
        <stp/>
        <stp>High</stp>
        <stp/>
        <stp>-40</stp>
        <stp>all</stp>
        <stp/>
        <stp/>
        <stp/>
        <stp>T</stp>
        <tr r="AL45" s="1"/>
      </tp>
      <tp>
        <v>1208.4000000000001</v>
        <stp/>
        <stp>StudyData</stp>
        <stp>SUBMINUTE(GCE,30,Regular)</stp>
        <stp>Bar</stp>
        <stp/>
        <stp>Open</stp>
        <stp/>
        <stp>-24</stp>
        <stp>all</stp>
        <stp/>
        <stp/>
        <stp/>
        <stp>T</stp>
        <tr r="AK29" s="1"/>
        <tr r="AK29" s="1"/>
      </tp>
      <tp>
        <v>1208</v>
        <stp/>
        <stp>StudyData</stp>
        <stp>SUBMINUTE(GCE,30,Regular)</stp>
        <stp>Bar</stp>
        <stp/>
        <stp>High</stp>
        <stp/>
        <stp>-43</stp>
        <stp>all</stp>
        <stp/>
        <stp/>
        <stp/>
        <stp>T</stp>
        <tr r="AL48" s="1"/>
        <tr r="AL48" s="1"/>
      </tp>
      <tp>
        <v>1208.5</v>
        <stp/>
        <stp>StudyData</stp>
        <stp>SUBMINUTE(GCE,30,Regular)</stp>
        <stp>Bar</stp>
        <stp/>
        <stp>Open</stp>
        <stp/>
        <stp>-25</stp>
        <stp>all</stp>
        <stp/>
        <stp/>
        <stp/>
        <stp>T</stp>
        <tr r="AK30" s="1"/>
        <tr r="AK30" s="1"/>
      </tp>
      <tp>
        <v>1208</v>
        <stp/>
        <stp>StudyData</stp>
        <stp>SUBMINUTE(GCE,30,Regular)</stp>
        <stp>Bar</stp>
        <stp/>
        <stp>High</stp>
        <stp/>
        <stp>-42</stp>
        <stp>all</stp>
        <stp/>
        <stp/>
        <stp/>
        <stp>T</stp>
        <tr r="AL47" s="1"/>
        <tr r="AL47" s="1"/>
      </tp>
      <tp>
        <v>1208.3</v>
        <stp/>
        <stp>StudyData</stp>
        <stp>SUBMINUTE(GCE,30,Regular)</stp>
        <stp>Bar</stp>
        <stp/>
        <stp>Open</stp>
        <stp/>
        <stp>-22</stp>
        <stp>all</stp>
        <stp/>
        <stp/>
        <stp/>
        <stp>T</stp>
        <tr r="AK27" s="1"/>
        <tr r="AK27" s="1"/>
      </tp>
      <tp>
        <v>1208</v>
        <stp/>
        <stp>StudyData</stp>
        <stp>SUBMINUTE(GCE,30,Regular)</stp>
        <stp>Bar</stp>
        <stp/>
        <stp>High</stp>
        <stp/>
        <stp>-45</stp>
        <stp>all</stp>
        <stp/>
        <stp/>
        <stp/>
        <stp>T</stp>
        <tr r="AL50" s="1"/>
        <tr r="AL50" s="1"/>
      </tp>
      <tp>
        <v>1208.3</v>
        <stp/>
        <stp>StudyData</stp>
        <stp>SUBMINUTE(GCE,30,Regular)</stp>
        <stp>Bar</stp>
        <stp/>
        <stp>Open</stp>
        <stp/>
        <stp>-23</stp>
        <stp>all</stp>
        <stp/>
        <stp/>
        <stp/>
        <stp>T</stp>
        <tr r="AK28" s="1"/>
        <tr r="AK28" s="1"/>
      </tp>
      <tp>
        <v>1207.9000000000001</v>
        <stp/>
        <stp>StudyData</stp>
        <stp>SUBMINUTE(GCE,30,Regular)</stp>
        <stp>Bar</stp>
        <stp/>
        <stp>High</stp>
        <stp/>
        <stp>-44</stp>
        <stp>all</stp>
        <stp/>
        <stp/>
        <stp/>
        <stp>T</stp>
        <tr r="AL49" s="1"/>
        <tr r="AL49" s="1"/>
      </tp>
      <tp>
        <v>1208.2</v>
        <stp/>
        <stp>StudyData</stp>
        <stp>SUBMINUTE(GCE,30,Regular)</stp>
        <stp>Bar</stp>
        <stp/>
        <stp>Open</stp>
        <stp/>
        <stp>-20</stp>
        <stp>all</stp>
        <stp/>
        <stp/>
        <stp/>
        <stp>T</stp>
        <tr r="AK25" s="1"/>
        <tr r="AK25" s="1"/>
      </tp>
      <tp>
        <v>1208</v>
        <stp/>
        <stp>StudyData</stp>
        <stp>SUBMINUTE(GCE,30,Regular)</stp>
        <stp>Bar</stp>
        <stp/>
        <stp>High</stp>
        <stp/>
        <stp>-47</stp>
        <stp>all</stp>
        <stp/>
        <stp/>
        <stp/>
        <stp>T</stp>
        <tr r="AL52" s="1"/>
        <tr r="AL52" s="1"/>
      </tp>
      <tp>
        <v>1208.0999999999999</v>
        <stp/>
        <stp>StudyData</stp>
        <stp>SUBMINUTE(GCE,30,Regular)</stp>
        <stp>Bar</stp>
        <stp/>
        <stp>Open</stp>
        <stp/>
        <stp>-21</stp>
        <stp>all</stp>
        <stp/>
        <stp/>
        <stp/>
        <stp>T</stp>
        <tr r="AK26" s="1"/>
        <tr r="AK26" s="1"/>
      </tp>
      <tp>
        <v>1208.0999999999999</v>
        <stp/>
        <stp>StudyData</stp>
        <stp>SUBMINUTE(GCE,30,Regular)</stp>
        <stp>Bar</stp>
        <stp/>
        <stp>High</stp>
        <stp/>
        <stp>-46</stp>
        <stp>all</stp>
        <stp/>
        <stp/>
        <stp/>
        <stp>T</stp>
        <tr r="AL51" s="1"/>
        <tr r="AL51" s="1"/>
      </tp>
      <tp>
        <v>1208.0999999999999</v>
        <stp/>
        <stp>StudyData</stp>
        <stp>SUBMINUTE(GCE,30,Regular)</stp>
        <stp>Bar</stp>
        <stp/>
        <stp>High</stp>
        <stp/>
        <stp>-49</stp>
        <stp>all</stp>
        <stp/>
        <stp/>
        <stp/>
        <stp>T</stp>
        <tr r="AL54" s="1"/>
        <tr r="AL54" s="1"/>
      </tp>
      <tp>
        <v>1208.0999999999999</v>
        <stp/>
        <stp>StudyData</stp>
        <stp>SUBMINUTE(GCE,30,Regular)</stp>
        <stp>Bar</stp>
        <stp/>
        <stp>High</stp>
        <stp/>
        <stp>-48</stp>
        <stp>all</stp>
        <stp/>
        <stp/>
        <stp/>
        <stp>T</stp>
        <tr r="AL53" s="1"/>
        <tr r="AL53" s="1"/>
      </tp>
      <tp>
        <v>1208.5</v>
        <stp/>
        <stp>StudyData</stp>
        <stp>SUBMINUTE(GCE,30,Regular)</stp>
        <stp>Bar</stp>
        <stp/>
        <stp>Open</stp>
        <stp/>
        <stp>-28</stp>
        <stp>all</stp>
        <stp/>
        <stp/>
        <stp/>
        <stp>T</stp>
        <tr r="AK33" s="1"/>
        <tr r="AK33" s="1"/>
      </tp>
      <tp>
        <v>1208</v>
        <stp/>
        <stp>StudyData</stp>
        <stp>SUBMINUTE(GCE,30,Regular)</stp>
        <stp>Bar</stp>
        <stp/>
        <stp>Open</stp>
        <stp/>
        <stp>-29</stp>
        <stp>all</stp>
        <stp/>
        <stp/>
        <stp/>
        <stp>T</stp>
        <tr r="AK34" s="1"/>
        <tr r="AK34" s="1"/>
      </tp>
      <tp>
        <v>1072</v>
        <stp/>
        <stp>DOMData</stp>
        <stp>EP</stp>
        <stp>Volume</stp>
        <stp>-4</stp>
        <stp>T</stp>
        <tr r="C11" s="1"/>
      </tp>
      <tp>
        <v>42061.626388888886</v>
        <stp/>
        <stp>StudyData</stp>
        <stp>SUBMINUTE(EP,30,Regular)</stp>
        <stp>Bar</stp>
        <stp/>
        <stp>Time</stp>
        <stp/>
        <stp>-2</stp>
        <stp>all</stp>
        <stp/>
        <stp/>
        <stp/>
        <stp>T</stp>
        <tr r="AF7" s="1"/>
        <tr r="AF7" s="1"/>
      </tp>
      <tp>
        <v>42061.62604166667</v>
        <stp/>
        <stp>StudyData</stp>
        <stp>SUBMINUTE(EP,30,Regular)</stp>
        <stp>Bar</stp>
        <stp/>
        <stp>Time</stp>
        <stp/>
        <stp>-3</stp>
        <stp>all</stp>
        <stp/>
        <stp/>
        <stp/>
        <stp>T</stp>
        <tr r="AF8" s="1"/>
        <tr r="AF8" s="1"/>
      </tp>
      <tp>
        <v>42061.626736111109</v>
        <stp/>
        <stp>StudyData</stp>
        <stp>SUBMINUTE(EP,30,Regular)</stp>
        <stp>Bar</stp>
        <stp/>
        <stp>Time</stp>
        <stp/>
        <stp>-1</stp>
        <stp>all</stp>
        <stp/>
        <stp/>
        <stp/>
        <stp>T</stp>
        <tr r="AF6" s="1"/>
        <tr r="AF6" s="1"/>
      </tp>
      <tp>
        <v>42061.625</v>
        <stp/>
        <stp>StudyData</stp>
        <stp>SUBMINUTE(EP,30,Regular)</stp>
        <stp>Bar</stp>
        <stp/>
        <stp>Time</stp>
        <stp/>
        <stp>-6</stp>
        <stp>all</stp>
        <stp/>
        <stp/>
        <stp/>
        <stp>T</stp>
        <tr r="AF11" s="1"/>
        <tr r="AF11" s="1"/>
      </tp>
      <tp>
        <v>42061.624652777777</v>
        <stp/>
        <stp>StudyData</stp>
        <stp>SUBMINUTE(EP,30,Regular)</stp>
        <stp>Bar</stp>
        <stp/>
        <stp>Time</stp>
        <stp/>
        <stp>-7</stp>
        <stp>all</stp>
        <stp/>
        <stp/>
        <stp/>
        <stp>T</stp>
        <tr r="AF12" s="1"/>
        <tr r="AF12" s="1"/>
      </tp>
      <tp>
        <v>42061.625694444447</v>
        <stp/>
        <stp>StudyData</stp>
        <stp>SUBMINUTE(EP,30,Regular)</stp>
        <stp>Bar</stp>
        <stp/>
        <stp>Time</stp>
        <stp/>
        <stp>-4</stp>
        <stp>all</stp>
        <stp/>
        <stp/>
        <stp/>
        <stp>T</stp>
        <tr r="AF9" s="1"/>
        <tr r="AF9" s="1"/>
      </tp>
      <tp>
        <v>42061.625347222223</v>
        <stp/>
        <stp>StudyData</stp>
        <stp>SUBMINUTE(EP,30,Regular)</stp>
        <stp>Bar</stp>
        <stp/>
        <stp>Time</stp>
        <stp/>
        <stp>-5</stp>
        <stp>all</stp>
        <stp/>
        <stp/>
        <stp/>
        <stp>T</stp>
        <tr r="AF10" s="1"/>
        <tr r="AF10" s="1"/>
      </tp>
      <tp>
        <v>42061.624305555553</v>
        <stp/>
        <stp>StudyData</stp>
        <stp>SUBMINUTE(EP,30,Regular)</stp>
        <stp>Bar</stp>
        <stp/>
        <stp>Time</stp>
        <stp/>
        <stp>-8</stp>
        <stp>all</stp>
        <stp/>
        <stp/>
        <stp/>
        <stp>T</stp>
        <tr r="AF13" s="1"/>
        <tr r="AF13" s="1"/>
      </tp>
      <tp>
        <v>42061.623958333337</v>
        <stp/>
        <stp>StudyData</stp>
        <stp>SUBMINUTE(EP,30,Regular)</stp>
        <stp>Bar</stp>
        <stp/>
        <stp>Time</stp>
        <stp/>
        <stp>-9</stp>
        <stp>all</stp>
        <stp/>
        <stp/>
        <stp/>
        <stp>T</stp>
        <tr r="AF14" s="1"/>
        <tr r="AF14" s="1"/>
      </tp>
      <tp>
        <v>1219.9000000000001</v>
        <stp/>
        <stp>ContractData</stp>
        <stp>GCE</stp>
        <stp>High</stp>
        <stp/>
        <stp>T</stp>
        <tr r="Y7" s="1"/>
      </tp>
      <tp>
        <v>42061.627083333333</v>
        <stp/>
        <stp>StudyData</stp>
        <stp>SUBMINUTE(EP,30,Regular)</stp>
        <stp>Bar</stp>
        <stp/>
        <stp>Time</stp>
        <stp/>
        <stp>0</stp>
        <stp>all</stp>
        <stp/>
        <stp/>
        <stp/>
        <stp>T</stp>
        <tr r="AF5" s="1"/>
        <tr r="AF5" s="1"/>
      </tp>
      <tp>
        <v>2109.5</v>
        <stp/>
        <stp>StudyData</stp>
        <stp>SUBMINUTE(EP,30,Regular)</stp>
        <stp>Bar</stp>
        <stp/>
        <stp>High</stp>
        <stp/>
        <stp>0</stp>
        <stp>all</stp>
        <stp/>
        <stp/>
        <stp/>
        <stp>T</stp>
        <tr r="AC5" s="1"/>
        <tr r="AC5" s="1"/>
      </tp>
      <tp>
        <v>1203.9000000000001</v>
        <stp/>
        <stp>ContractData</stp>
        <stp>GCE</stp>
        <stp>Open</stp>
        <stp/>
        <stp>T</stp>
        <tr r="X7" s="1"/>
      </tp>
      <tp>
        <v>1208.8</v>
        <stp/>
        <stp>ContractData</stp>
        <stp>GCE</stp>
        <stp>Last</stp>
        <stp/>
        <stp>T</stp>
        <tr r="R7" s="1"/>
      </tp>
      <tp>
        <v>9</v>
        <stp/>
        <stp>DOMData</stp>
        <stp>GCE</stp>
        <stp>Volume</stp>
        <stp>-4</stp>
        <stp>T</stp>
        <tr r="P11" s="1"/>
      </tp>
      <tp>
        <v>6</v>
        <stp/>
        <stp>DOMData</stp>
        <stp>GCE</stp>
        <stp>Volume</stp>
        <stp>-5</stp>
        <stp>T</stp>
        <tr r="O11" s="1"/>
      </tp>
      <tp>
        <v>128040</v>
        <stp/>
        <stp>StudyData</stp>
        <stp>TYA</stp>
        <stp>Tick</stp>
        <stp>FlatTicks=0</stp>
        <stp>Tick</stp>
        <stp>D</stp>
        <stp>-1</stp>
        <stp>all</stp>
        <tr r="AS34" s="1"/>
      </tp>
      <tp>
        <v>128035</v>
        <stp/>
        <stp>StudyData</stp>
        <stp>TYA</stp>
        <stp>Tick</stp>
        <stp>FlatTicks=0</stp>
        <stp>Tick</stp>
        <stp>D</stp>
        <stp>-2</stp>
        <stp>all</stp>
        <tr r="AS33" s="1"/>
      </tp>
      <tp>
        <v>128040</v>
        <stp/>
        <stp>StudyData</stp>
        <stp>TYA</stp>
        <stp>Tick</stp>
        <stp>FlatTicks=0</stp>
        <stp>Tick</stp>
        <stp>D</stp>
        <stp>-3</stp>
        <stp>all</stp>
        <tr r="AS32" s="1"/>
      </tp>
      <tp>
        <v>128035</v>
        <stp/>
        <stp>StudyData</stp>
        <stp>TYA</stp>
        <stp>Tick</stp>
        <stp>FlatTicks=0</stp>
        <stp>Tick</stp>
        <stp>D</stp>
        <stp>-4</stp>
        <stp>all</stp>
        <tr r="AS31" s="1"/>
      </tp>
      <tp>
        <v>128040</v>
        <stp/>
        <stp>StudyData</stp>
        <stp>TYA</stp>
        <stp>Tick</stp>
        <stp>FlatTicks=0</stp>
        <stp>Tick</stp>
        <stp>D</stp>
        <stp>-5</stp>
        <stp>all</stp>
        <tr r="AS30" s="1"/>
      </tp>
      <tp>
        <v>128035</v>
        <stp/>
        <stp>StudyData</stp>
        <stp>TYA</stp>
        <stp>Tick</stp>
        <stp>FlatTicks=0</stp>
        <stp>Tick</stp>
        <stp>D</stp>
        <stp>-6</stp>
        <stp>all</stp>
        <tr r="AS29" s="1"/>
      </tp>
      <tp>
        <v>128040</v>
        <stp/>
        <stp>StudyData</stp>
        <stp>TYA</stp>
        <stp>Tick</stp>
        <stp>FlatTicks=0</stp>
        <stp>Tick</stp>
        <stp>D</stp>
        <stp>-7</stp>
        <stp>all</stp>
        <tr r="AS28" s="1"/>
      </tp>
      <tp>
        <v>128035</v>
        <stp/>
        <stp>StudyData</stp>
        <stp>TYA</stp>
        <stp>Tick</stp>
        <stp>FlatTicks=0</stp>
        <stp>Tick</stp>
        <stp>D</stp>
        <stp>-8</stp>
        <stp>all</stp>
        <tr r="AS27" s="1"/>
      </tp>
      <tp>
        <v>128040</v>
        <stp/>
        <stp>StudyData</stp>
        <stp>TYA</stp>
        <stp>Tick</stp>
        <stp>FlatTicks=0</stp>
        <stp>Tick</stp>
        <stp>D</stp>
        <stp>-9</stp>
        <stp>all</stp>
        <tr r="AS26" s="1"/>
      </tp>
      <tp>
        <v>12085</v>
        <stp/>
        <stp>StudyData</stp>
        <stp>GCE</stp>
        <stp>Tick</stp>
        <stp>FlatTicks=0</stp>
        <stp>Tick</stp>
        <stp>D</stp>
        <stp>-8</stp>
        <stp>all</stp>
        <tr r="AJ27" s="1"/>
      </tp>
      <tp>
        <v>12086</v>
        <stp/>
        <stp>StudyData</stp>
        <stp>GCE</stp>
        <stp>Tick</stp>
        <stp>FlatTicks=0</stp>
        <stp>Tick</stp>
        <stp>D</stp>
        <stp>-9</stp>
        <stp>all</stp>
        <tr r="AJ26" s="1"/>
      </tp>
      <tp>
        <v>12089</v>
        <stp/>
        <stp>StudyData</stp>
        <stp>GCE</stp>
        <stp>Tick</stp>
        <stp>FlatTicks=0</stp>
        <stp>Tick</stp>
        <stp>D</stp>
        <stp>-2</stp>
        <stp>all</stp>
        <tr r="AJ33" s="1"/>
      </tp>
      <tp>
        <v>12088</v>
        <stp/>
        <stp>StudyData</stp>
        <stp>GCE</stp>
        <stp>Tick</stp>
        <stp>FlatTicks=0</stp>
        <stp>Tick</stp>
        <stp>D</stp>
        <stp>-3</stp>
        <stp>all</stp>
        <tr r="AJ32" s="1"/>
      </tp>
      <tp>
        <v>12088</v>
        <stp/>
        <stp>StudyData</stp>
        <stp>GCE</stp>
        <stp>Tick</stp>
        <stp>FlatTicks=0</stp>
        <stp>Tick</stp>
        <stp>D</stp>
        <stp>-1</stp>
        <stp>all</stp>
        <tr r="AJ34" s="1"/>
      </tp>
      <tp>
        <v>12085</v>
        <stp/>
        <stp>StudyData</stp>
        <stp>GCE</stp>
        <stp>Tick</stp>
        <stp>FlatTicks=0</stp>
        <stp>Tick</stp>
        <stp>D</stp>
        <stp>-6</stp>
        <stp>all</stp>
        <tr r="AJ29" s="1"/>
      </tp>
      <tp>
        <v>12087</v>
        <stp/>
        <stp>StudyData</stp>
        <stp>GCE</stp>
        <stp>Tick</stp>
        <stp>FlatTicks=0</stp>
        <stp>Tick</stp>
        <stp>D</stp>
        <stp>-7</stp>
        <stp>all</stp>
        <tr r="AJ28" s="1"/>
      </tp>
      <tp>
        <v>12087</v>
        <stp/>
        <stp>StudyData</stp>
        <stp>GCE</stp>
        <stp>Tick</stp>
        <stp>FlatTicks=0</stp>
        <stp>Tick</stp>
        <stp>D</stp>
        <stp>-4</stp>
        <stp>all</stp>
        <tr r="AJ31" s="1"/>
      </tp>
      <tp>
        <v>12086</v>
        <stp/>
        <stp>StudyData</stp>
        <stp>GCE</stp>
        <stp>Tick</stp>
        <stp>FlatTicks=0</stp>
        <stp>Tick</stp>
        <stp>D</stp>
        <stp>-5</stp>
        <stp>all</stp>
        <tr r="AJ30" s="1"/>
      </tp>
      <tp>
        <v>3</v>
        <stp/>
        <stp>DOMData</stp>
        <stp>GCE</stp>
        <stp>Volume</stp>
        <stp>-1</stp>
        <stp>T</stp>
        <tr r="S11" s="1"/>
      </tp>
      <tp>
        <v>4</v>
        <stp/>
        <stp>DOMData</stp>
        <stp>GCE</stp>
        <stp>Volume</stp>
        <stp>-2</stp>
        <stp>T</stp>
        <tr r="R11" s="1"/>
      </tp>
      <tp>
        <v>9</v>
        <stp/>
        <stp>DOMData</stp>
        <stp>GCE</stp>
        <stp>Volume</stp>
        <stp>-3</stp>
        <stp>T</stp>
        <tr r="Q11" s="1"/>
      </tp>
      <tp>
        <v>42061.616319444445</v>
        <stp/>
        <stp>StudyData</stp>
        <stp>SUBMINUTE(EP,30,Regular)</stp>
        <stp>Bar</stp>
        <stp/>
        <stp>Time</stp>
        <stp/>
        <stp>-31</stp>
        <stp>all</stp>
        <stp/>
        <stp/>
        <stp/>
        <stp>T</stp>
        <tr r="AF36" s="1"/>
        <tr r="AF36" s="1"/>
      </tp>
      <tp>
        <v>42061.616666666669</v>
        <stp/>
        <stp>StudyData</stp>
        <stp>SUBMINUTE(EP,30,Regular)</stp>
        <stp>Bar</stp>
        <stp/>
        <stp>Time</stp>
        <stp/>
        <stp>-30</stp>
        <stp>all</stp>
        <stp/>
        <stp/>
        <stp/>
        <stp>T</stp>
        <tr r="AF35" s="1"/>
        <tr r="AF35" s="1"/>
      </tp>
      <tp>
        <v>42061.615624999999</v>
        <stp/>
        <stp>StudyData</stp>
        <stp>SUBMINUTE(EP,30,Regular)</stp>
        <stp>Bar</stp>
        <stp/>
        <stp>Time</stp>
        <stp/>
        <stp>-33</stp>
        <stp>all</stp>
        <stp/>
        <stp/>
        <stp/>
        <stp>T</stp>
        <tr r="AF38" s="1"/>
        <tr r="AF38" s="1"/>
      </tp>
      <tp>
        <v>42061.615972222222</v>
        <stp/>
        <stp>StudyData</stp>
        <stp>SUBMINUTE(EP,30,Regular)</stp>
        <stp>Bar</stp>
        <stp/>
        <stp>Time</stp>
        <stp/>
        <stp>-32</stp>
        <stp>all</stp>
        <stp/>
        <stp/>
        <stp/>
        <stp>T</stp>
        <tr r="AF37" s="1"/>
        <tr r="AF37" s="1"/>
      </tp>
      <tp>
        <v>42061.614930555559</v>
        <stp/>
        <stp>StudyData</stp>
        <stp>SUBMINUTE(EP,30,Regular)</stp>
        <stp>Bar</stp>
        <stp/>
        <stp>Time</stp>
        <stp/>
        <stp>-35</stp>
        <stp>all</stp>
        <stp/>
        <stp/>
        <stp/>
        <stp>T</stp>
        <tr r="AF40" s="1"/>
        <tr r="AF40" s="1"/>
      </tp>
      <tp>
        <v>42061.615277777775</v>
        <stp/>
        <stp>StudyData</stp>
        <stp>SUBMINUTE(EP,30,Regular)</stp>
        <stp>Bar</stp>
        <stp/>
        <stp>Time</stp>
        <stp/>
        <stp>-34</stp>
        <stp>all</stp>
        <stp/>
        <stp/>
        <stp/>
        <stp>T</stp>
        <tr r="AF39" s="1"/>
        <tr r="AF39" s="1"/>
      </tp>
      <tp>
        <v>42061.614236111112</v>
        <stp/>
        <stp>StudyData</stp>
        <stp>SUBMINUTE(EP,30,Regular)</stp>
        <stp>Bar</stp>
        <stp/>
        <stp>Time</stp>
        <stp/>
        <stp>-37</stp>
        <stp>all</stp>
        <stp/>
        <stp/>
        <stp/>
        <stp>T</stp>
        <tr r="AF42" s="1"/>
        <tr r="AF42" s="1"/>
      </tp>
      <tp>
        <v>42061.614583333336</v>
        <stp/>
        <stp>StudyData</stp>
        <stp>SUBMINUTE(EP,30,Regular)</stp>
        <stp>Bar</stp>
        <stp/>
        <stp>Time</stp>
        <stp/>
        <stp>-36</stp>
        <stp>all</stp>
        <stp/>
        <stp/>
        <stp/>
        <stp>T</stp>
        <tr r="AF41" s="1"/>
        <tr r="AF41" s="1"/>
      </tp>
      <tp>
        <v>42061.613541666666</v>
        <stp/>
        <stp>StudyData</stp>
        <stp>SUBMINUTE(EP,30,Regular)</stp>
        <stp>Bar</stp>
        <stp/>
        <stp>Time</stp>
        <stp/>
        <stp>-39</stp>
        <stp>all</stp>
        <stp/>
        <stp/>
        <stp/>
        <stp>T</stp>
        <tr r="AF44" s="1"/>
        <tr r="AF44" s="1"/>
      </tp>
      <tp>
        <v>42061.613888888889</v>
        <stp/>
        <stp>StudyData</stp>
        <stp>SUBMINUTE(EP,30,Regular)</stp>
        <stp>Bar</stp>
        <stp/>
        <stp>Time</stp>
        <stp/>
        <stp>-38</stp>
        <stp>all</stp>
        <stp/>
        <stp/>
        <stp/>
        <stp>T</stp>
        <tr r="AF43" s="1"/>
        <tr r="AF43" s="1"/>
      </tp>
      <tp>
        <v>129010</v>
        <stp/>
        <stp>ContractData</stp>
        <stp>TYA</stp>
        <stp>High</stp>
        <stp/>
        <stp>D</stp>
        <tr r="L32" s="1"/>
      </tp>
      <tp>
        <v>1203.4000000000001</v>
        <stp/>
        <stp>ContractData</stp>
        <stp>GCE</stp>
        <stp>Low</stp>
        <stp/>
        <stp>T</stp>
        <tr r="Z7" s="1"/>
      </tp>
      <tp>
        <v>128030</v>
        <stp/>
        <stp>ContractData</stp>
        <stp>TYA</stp>
        <stp>Low</stp>
        <stp/>
        <stp>D</stp>
        <tr r="M32" s="1"/>
      </tp>
      <tp>
        <v>42061.619791666664</v>
        <stp/>
        <stp>StudyData</stp>
        <stp>SUBMINUTE(EP,30,Regular)</stp>
        <stp>Bar</stp>
        <stp/>
        <stp>Time</stp>
        <stp/>
        <stp>-21</stp>
        <stp>all</stp>
        <stp/>
        <stp/>
        <stp/>
        <stp>T</stp>
        <tr r="AF26" s="1"/>
        <tr r="AF26" s="1"/>
      </tp>
      <tp>
        <v>42061.620138888888</v>
        <stp/>
        <stp>StudyData</stp>
        <stp>SUBMINUTE(EP,30,Regular)</stp>
        <stp>Bar</stp>
        <stp/>
        <stp>Time</stp>
        <stp/>
        <stp>-20</stp>
        <stp>all</stp>
        <stp/>
        <stp/>
        <stp/>
        <stp>T</stp>
        <tr r="AF25" s="1"/>
        <tr r="AF25" s="1"/>
      </tp>
      <tp>
        <v>42061.619097222225</v>
        <stp/>
        <stp>StudyData</stp>
        <stp>SUBMINUTE(EP,30,Regular)</stp>
        <stp>Bar</stp>
        <stp/>
        <stp>Time</stp>
        <stp/>
        <stp>-23</stp>
        <stp>all</stp>
        <stp/>
        <stp/>
        <stp/>
        <stp>T</stp>
        <tr r="AF28" s="1"/>
        <tr r="AF28" s="1"/>
      </tp>
      <tp>
        <v>42061.619444444441</v>
        <stp/>
        <stp>StudyData</stp>
        <stp>SUBMINUTE(EP,30,Regular)</stp>
        <stp>Bar</stp>
        <stp/>
        <stp>Time</stp>
        <stp/>
        <stp>-22</stp>
        <stp>all</stp>
        <stp/>
        <stp/>
        <stp/>
        <stp>T</stp>
        <tr r="AF27" s="1"/>
        <tr r="AF27" s="1"/>
      </tp>
      <tp>
        <v>42061.618402777778</v>
        <stp/>
        <stp>StudyData</stp>
        <stp>SUBMINUTE(EP,30,Regular)</stp>
        <stp>Bar</stp>
        <stp/>
        <stp>Time</stp>
        <stp/>
        <stp>-25</stp>
        <stp>all</stp>
        <stp/>
        <stp/>
        <stp/>
        <stp>T</stp>
        <tr r="AF30" s="1"/>
        <tr r="AF30" s="1"/>
      </tp>
      <tp>
        <v>42061.618750000001</v>
        <stp/>
        <stp>StudyData</stp>
        <stp>SUBMINUTE(EP,30,Regular)</stp>
        <stp>Bar</stp>
        <stp/>
        <stp>Time</stp>
        <stp/>
        <stp>-24</stp>
        <stp>all</stp>
        <stp/>
        <stp/>
        <stp/>
        <stp>T</stp>
        <tr r="AF29" s="1"/>
        <tr r="AF29" s="1"/>
      </tp>
      <tp>
        <v>42061.617708333331</v>
        <stp/>
        <stp>StudyData</stp>
        <stp>SUBMINUTE(EP,30,Regular)</stp>
        <stp>Bar</stp>
        <stp/>
        <stp>Time</stp>
        <stp/>
        <stp>-27</stp>
        <stp>all</stp>
        <stp/>
        <stp/>
        <stp/>
        <stp>T</stp>
        <tr r="AF32" s="1"/>
        <tr r="AF32" s="1"/>
      </tp>
      <tp>
        <v>42061.618055555555</v>
        <stp/>
        <stp>StudyData</stp>
        <stp>SUBMINUTE(EP,30,Regular)</stp>
        <stp>Bar</stp>
        <stp/>
        <stp>Time</stp>
        <stp/>
        <stp>-26</stp>
        <stp>all</stp>
        <stp/>
        <stp/>
        <stp/>
        <stp>T</stp>
        <tr r="AF31" s="1"/>
        <tr r="AF31" s="1"/>
      </tp>
      <tp>
        <v>42061.617013888892</v>
        <stp/>
        <stp>StudyData</stp>
        <stp>SUBMINUTE(EP,30,Regular)</stp>
        <stp>Bar</stp>
        <stp/>
        <stp>Time</stp>
        <stp/>
        <stp>-29</stp>
        <stp>all</stp>
        <stp/>
        <stp/>
        <stp/>
        <stp>T</stp>
        <tr r="AF34" s="1"/>
        <tr r="AF34" s="1"/>
      </tp>
      <tp>
        <v>42061.617361111108</v>
        <stp/>
        <stp>StudyData</stp>
        <stp>SUBMINUTE(EP,30,Regular)</stp>
        <stp>Bar</stp>
        <stp/>
        <stp>Time</stp>
        <stp/>
        <stp>-28</stp>
        <stp>all</stp>
        <stp/>
        <stp/>
        <stp/>
        <stp>T</stp>
        <tr r="AF33" s="1"/>
        <tr r="AF33" s="1"/>
      </tp>
      <tp>
        <v>2109</v>
        <stp/>
        <stp>StudyData</stp>
        <stp>SUBMINUTE(EP,30,Regular)</stp>
        <stp>Bar</stp>
        <stp/>
        <stp>Close</stp>
        <stp/>
        <stp>0</stp>
        <stp>all</stp>
        <stp/>
        <stp/>
        <stp/>
        <stp>T</stp>
        <tr r="AE5" s="1"/>
        <tr r="AE5" s="1"/>
      </tp>
      <tp>
        <v>43239</v>
        <stp/>
        <stp>StudyData</stp>
        <stp>(Vol(EP?1)when  (LocalYear(EP?1)=2015 AND LocalMonth(EP?1)=2 AND LocalDay(EP?1)=18 AND LocalHour(EP?1)=8 AND LocalMinute(EP?1)=35))</stp>
        <stp>Bar</stp>
        <stp/>
        <stp>Close</stp>
        <stp>5</stp>
        <stp>0</stp>
        <stp/>
        <stp/>
        <stp/>
        <stp>FALSE</stp>
        <stp>T</stp>
        <tr r="X2" s="4"/>
      </tp>
      <tp>
        <v>11792</v>
        <stp/>
        <stp>StudyData</stp>
        <stp>(Vol(EP?1)when  (LocalYear(EP?1)=2015 AND LocalMonth(EP?1)=2 AND LocalDay(EP?1)=18 AND LocalHour(EP?1)=9 AND LocalMinute(EP?1)=25))</stp>
        <stp>Bar</stp>
        <stp/>
        <stp>Close</stp>
        <stp>5</stp>
        <stp>0</stp>
        <stp/>
        <stp/>
        <stp/>
        <stp>FALSE</stp>
        <stp>T</stp>
        <tr r="X12" s="4"/>
      </tp>
      <tp>
        <v>24552</v>
        <stp/>
        <stp>StudyData</stp>
        <stp>(Vol(EP?1)when  (LocalYear(EP?1)=2015 AND LocalMonth(EP?1)=2 AND LocalDay(EP?1)=19 AND LocalHour(EP?1)=8 AND LocalMinute(EP?1)=35))</stp>
        <stp>Bar</stp>
        <stp/>
        <stp>Close</stp>
        <stp>5</stp>
        <stp>0</stp>
        <stp/>
        <stp/>
        <stp/>
        <stp>FALSE</stp>
        <stp>T</stp>
        <tr r="W2" s="4"/>
      </tp>
      <tp>
        <v>13634</v>
        <stp/>
        <stp>StudyData</stp>
        <stp>(Vol(EP?1)when  (LocalYear(EP?1)=2015 AND LocalMonth(EP?1)=2 AND LocalDay(EP?1)=19 AND LocalHour(EP?1)=9 AND LocalMinute(EP?1)=25))</stp>
        <stp>Bar</stp>
        <stp/>
        <stp>Close</stp>
        <stp>5</stp>
        <stp>0</stp>
        <stp/>
        <stp/>
        <stp/>
        <stp>FALSE</stp>
        <stp>T</stp>
        <tr r="W12" s="4"/>
      </tp>
      <tp>
        <v>500</v>
        <stp/>
        <stp>StudyData</stp>
        <stp>(Vol(EP?1)when  (LocalYear(EP?1)=2015 AND LocalMonth(EP?1)=2 AND LocalDay(EP?1)=16 AND LocalHour(EP?1)=8 AND LocalMinute(EP?1)=35))</stp>
        <stp>Bar</stp>
        <stp/>
        <stp>Close</stp>
        <stp>5</stp>
        <stp>0</stp>
        <stp/>
        <stp/>
        <stp/>
        <stp>FALSE</stp>
        <stp>T</stp>
        <tr r="Z2" s="4"/>
      </tp>
      <tp>
        <v>724</v>
        <stp/>
        <stp>StudyData</stp>
        <stp>(Vol(EP?1)when  (LocalYear(EP?1)=2015 AND LocalMonth(EP?1)=2 AND LocalDay(EP?1)=16 AND LocalHour(EP?1)=9 AND LocalMinute(EP?1)=25))</stp>
        <stp>Bar</stp>
        <stp/>
        <stp>Close</stp>
        <stp>5</stp>
        <stp>0</stp>
        <stp/>
        <stp/>
        <stp/>
        <stp>FALSE</stp>
        <stp>T</stp>
        <tr r="Z12" s="4"/>
      </tp>
      <tp>
        <v>38509</v>
        <stp/>
        <stp>StudyData</stp>
        <stp>(Vol(EP?1)when  (LocalYear(EP?1)=2015 AND LocalMonth(EP?1)=2 AND LocalDay(EP?1)=17 AND LocalHour(EP?1)=8 AND LocalMinute(EP?1)=35))</stp>
        <stp>Bar</stp>
        <stp/>
        <stp>Close</stp>
        <stp>5</stp>
        <stp>0</stp>
        <stp/>
        <stp/>
        <stp/>
        <stp>FALSE</stp>
        <stp>T</stp>
        <tr r="Y2" s="4"/>
      </tp>
      <tp>
        <v>10654</v>
        <stp/>
        <stp>StudyData</stp>
        <stp>(Vol(EP?1)when  (LocalYear(EP?1)=2015 AND LocalMonth(EP?1)=2 AND LocalDay(EP?1)=17 AND LocalHour(EP?1)=9 AND LocalMinute(EP?1)=25))</stp>
        <stp>Bar</stp>
        <stp/>
        <stp>Close</stp>
        <stp>5</stp>
        <stp>0</stp>
        <stp/>
        <stp/>
        <stp/>
        <stp>FALSE</stp>
        <stp>T</stp>
        <tr r="Y12" s="4"/>
      </tp>
      <tp>
        <v>25559</v>
        <stp/>
        <stp>StudyData</stp>
        <stp>(Vol(EP?1)when  (LocalYear(EP?1)=2015 AND LocalMonth(EP?1)=2 AND LocalDay(EP?1)=12 AND LocalHour(EP?1)=8 AND LocalMinute(EP?1)=35))</stp>
        <stp>Bar</stp>
        <stp/>
        <stp>Close</stp>
        <stp>5</stp>
        <stp>0</stp>
        <stp/>
        <stp/>
        <stp/>
        <stp>FALSE</stp>
        <stp>T</stp>
        <tr r="AB2" s="4"/>
      </tp>
      <tp>
        <v>15111</v>
        <stp/>
        <stp>StudyData</stp>
        <stp>(Vol(EP?1)when  (LocalYear(EP?1)=2015 AND LocalMonth(EP?1)=2 AND LocalDay(EP?1)=12 AND LocalHour(EP?1)=9 AND LocalMinute(EP?1)=25))</stp>
        <stp>Bar</stp>
        <stp/>
        <stp>Close</stp>
        <stp>5</stp>
        <stp>0</stp>
        <stp/>
        <stp/>
        <stp/>
        <stp>FALSE</stp>
        <stp>T</stp>
        <tr r="AB12" s="4"/>
      </tp>
      <tp>
        <v>26871</v>
        <stp/>
        <stp>StudyData</stp>
        <stp>(Vol(EP?1)when  (LocalYear(EP?1)=2015 AND LocalMonth(EP?1)=2 AND LocalDay(EP?1)=13 AND LocalHour(EP?1)=8 AND LocalMinute(EP?1)=35))</stp>
        <stp>Bar</stp>
        <stp/>
        <stp>Close</stp>
        <stp>5</stp>
        <stp>0</stp>
        <stp/>
        <stp/>
        <stp/>
        <stp>FALSE</stp>
        <stp>T</stp>
        <tr r="AA2" s="4"/>
      </tp>
      <tp>
        <v>33085</v>
        <stp/>
        <stp>StudyData</stp>
        <stp>(Vol(EP?1)when  (LocalYear(EP?1)=2015 AND LocalMonth(EP?1)=2 AND LocalDay(EP?1)=13 AND LocalHour(EP?1)=9 AND LocalMinute(EP?1)=25))</stp>
        <stp>Bar</stp>
        <stp/>
        <stp>Close</stp>
        <stp>5</stp>
        <stp>0</stp>
        <stp/>
        <stp/>
        <stp/>
        <stp>FALSE</stp>
        <stp>T</stp>
        <tr r="AA12" s="4"/>
      </tp>
      <tp>
        <v>22692</v>
        <stp/>
        <stp>StudyData</stp>
        <stp>(Vol(EP?1)when  (LocalYear(EP?1)=2015 AND LocalMonth(EP?1)=2 AND LocalDay(EP?1)=24 AND LocalHour(EP?1)=8 AND LocalMinute(EP?1)=35))</stp>
        <stp>Bar</stp>
        <stp/>
        <stp>Close</stp>
        <stp>5</stp>
        <stp>0</stp>
        <stp/>
        <stp/>
        <stp/>
        <stp>FALSE</stp>
        <stp>T</stp>
        <tr r="T2" s="4"/>
      </tp>
      <tp>
        <v>31960</v>
        <stp/>
        <stp>StudyData</stp>
        <stp>(Vol(EP?1)when  (LocalYear(EP?1)=2015 AND LocalMonth(EP?1)=2 AND LocalDay(EP?1)=24 AND LocalHour(EP?1)=9 AND LocalMinute(EP?1)=25))</stp>
        <stp>Bar</stp>
        <stp/>
        <stp>Close</stp>
        <stp>5</stp>
        <stp>0</stp>
        <stp/>
        <stp/>
        <stp/>
        <stp>FALSE</stp>
        <stp>T</stp>
        <tr r="T12" s="4"/>
      </tp>
      <tp>
        <v>15320</v>
        <stp/>
        <stp>StudyData</stp>
        <stp>(Vol(EP?1)when  (LocalYear(EP?1)=2015 AND LocalMonth(EP?1)=2 AND LocalDay(EP?1)=25 AND LocalHour(EP?1)=8 AND LocalMinute(EP?1)=35))</stp>
        <stp>Bar</stp>
        <stp/>
        <stp>Close</stp>
        <stp>5</stp>
        <stp>0</stp>
        <stp/>
        <stp/>
        <stp/>
        <stp>FALSE</stp>
        <stp>T</stp>
        <tr r="S2" s="4"/>
      </tp>
      <tp>
        <v>10701</v>
        <stp/>
        <stp>StudyData</stp>
        <stp>(Vol(EP?1)when  (LocalYear(EP?1)=2015 AND LocalMonth(EP?1)=2 AND LocalDay(EP?1)=25 AND LocalHour(EP?1)=9 AND LocalMinute(EP?1)=25))</stp>
        <stp>Bar</stp>
        <stp/>
        <stp>Close</stp>
        <stp>5</stp>
        <stp>0</stp>
        <stp/>
        <stp/>
        <stp/>
        <stp>FALSE</stp>
        <stp>T</stp>
        <tr r="S12" s="4"/>
      </tp>
      <tp>
        <v>23050</v>
        <stp/>
        <stp>StudyData</stp>
        <stp>(Vol(EP?1)when  (LocalYear(EP?1)=2015 AND LocalMonth(EP?1)=2 AND LocalDay(EP?1)=26 AND LocalHour(EP?1)=8 AND LocalMinute(EP?1)=35))</stp>
        <stp>Bar</stp>
        <stp/>
        <stp>Close</stp>
        <stp>5</stp>
        <stp>0</stp>
        <stp/>
        <stp/>
        <stp/>
        <stp>FALSE</stp>
        <stp>T</stp>
        <tr r="L2" s="4"/>
        <tr r="K2" s="4"/>
      </tp>
      <tp>
        <v>8451</v>
        <stp/>
        <stp>StudyData</stp>
        <stp>(Vol(EP?1)when  (LocalYear(EP?1)=2015 AND LocalMonth(EP?1)=2 AND LocalDay(EP?1)=26 AND LocalHour(EP?1)=9 AND LocalMinute(EP?1)=25))</stp>
        <stp>Bar</stp>
        <stp/>
        <stp>Close</stp>
        <stp>5</stp>
        <stp>0</stp>
        <stp/>
        <stp/>
        <stp/>
        <stp>FALSE</stp>
        <stp>T</stp>
        <tr r="L12" s="4"/>
        <tr r="K12" s="4"/>
      </tp>
      <tp>
        <v>39214</v>
        <stp/>
        <stp>StudyData</stp>
        <stp>(Vol(EP?1)when  (LocalYear(EP?1)=2015 AND LocalMonth(EP?1)=2 AND LocalDay(EP?1)=20 AND LocalHour(EP?1)=8 AND LocalMinute(EP?1)=35))</stp>
        <stp>Bar</stp>
        <stp/>
        <stp>Close</stp>
        <stp>5</stp>
        <stp>0</stp>
        <stp/>
        <stp/>
        <stp/>
        <stp>FALSE</stp>
        <stp>T</stp>
        <tr r="V2" s="4"/>
      </tp>
      <tp>
        <v>13306</v>
        <stp/>
        <stp>StudyData</stp>
        <stp>(Vol(EP?1)when  (LocalYear(EP?1)=2015 AND LocalMonth(EP?1)=2 AND LocalDay(EP?1)=20 AND LocalHour(EP?1)=9 AND LocalMinute(EP?1)=25))</stp>
        <stp>Bar</stp>
        <stp/>
        <stp>Close</stp>
        <stp>5</stp>
        <stp>0</stp>
        <stp/>
        <stp/>
        <stp/>
        <stp>FALSE</stp>
        <stp>T</stp>
        <tr r="V12" s="4"/>
      </tp>
      <tp>
        <v>26091</v>
        <stp/>
        <stp>StudyData</stp>
        <stp>(Vol(EP?1)when  (LocalYear(EP?1)=2015 AND LocalMonth(EP?1)=2 AND LocalDay(EP?1)=23 AND LocalHour(EP?1)=8 AND LocalMinute(EP?1)=35))</stp>
        <stp>Bar</stp>
        <stp/>
        <stp>Close</stp>
        <stp>5</stp>
        <stp>0</stp>
        <stp/>
        <stp/>
        <stp/>
        <stp>FALSE</stp>
        <stp>T</stp>
        <tr r="U2" s="4"/>
      </tp>
      <tp>
        <v>9118</v>
        <stp/>
        <stp>StudyData</stp>
        <stp>(Vol(EP?1)when  (LocalYear(EP?1)=2015 AND LocalMonth(EP?1)=2 AND LocalDay(EP?1)=23 AND LocalHour(EP?1)=9 AND LocalMinute(EP?1)=25))</stp>
        <stp>Bar</stp>
        <stp/>
        <stp>Close</stp>
        <stp>5</stp>
        <stp>0</stp>
        <stp/>
        <stp/>
        <stp/>
        <stp>FALSE</stp>
        <stp>T</stp>
        <tr r="U12" s="4"/>
      </tp>
      <tp>
        <v>31468</v>
        <stp/>
        <stp>StudyData</stp>
        <stp>(Vol(EP?1)when  (LocalYear(EP?1)=2015 AND LocalMonth(EP?1)=2 AND LocalDay(EP?1)=18 AND LocalHour(EP?1)=8 AND LocalMinute(EP?1)=30))</stp>
        <stp>Bar</stp>
        <stp/>
        <stp>Close</stp>
        <stp>5</stp>
        <stp>0</stp>
        <stp/>
        <stp/>
        <stp/>
        <stp>FALSE</stp>
        <stp>T</stp>
        <tr r="X1" s="4"/>
        <tr r="C18" s="4"/>
      </tp>
      <tp>
        <v>21383</v>
        <stp/>
        <stp>StudyData</stp>
        <stp>(Vol(EP?1)when  (LocalYear(EP?1)=2015 AND LocalMonth(EP?1)=2 AND LocalDay(EP?1)=18 AND LocalHour(EP?1)=9 AND LocalMinute(EP?1)=20))</stp>
        <stp>Bar</stp>
        <stp/>
        <stp>Close</stp>
        <stp>5</stp>
        <stp>0</stp>
        <stp/>
        <stp/>
        <stp/>
        <stp>FALSE</stp>
        <stp>T</stp>
        <tr r="X11" s="4"/>
      </tp>
      <tp>
        <v>37398</v>
        <stp/>
        <stp>StudyData</stp>
        <stp>(Vol(EP?1)when  (LocalYear(EP?1)=2015 AND LocalMonth(EP?1)=2 AND LocalDay(EP?1)=19 AND LocalHour(EP?1)=8 AND LocalMinute(EP?1)=30))</stp>
        <stp>Bar</stp>
        <stp/>
        <stp>Close</stp>
        <stp>5</stp>
        <stp>0</stp>
        <stp/>
        <stp/>
        <stp/>
        <stp>FALSE</stp>
        <stp>T</stp>
        <tr r="W1" s="4"/>
        <tr r="C17" s="4"/>
      </tp>
      <tp>
        <v>12792</v>
        <stp/>
        <stp>StudyData</stp>
        <stp>(Vol(EP?1)when  (LocalYear(EP?1)=2015 AND LocalMonth(EP?1)=2 AND LocalDay(EP?1)=19 AND LocalHour(EP?1)=9 AND LocalMinute(EP?1)=20))</stp>
        <stp>Bar</stp>
        <stp/>
        <stp>Close</stp>
        <stp>5</stp>
        <stp>0</stp>
        <stp/>
        <stp/>
        <stp/>
        <stp>FALSE</stp>
        <stp>T</stp>
        <tr r="W11" s="4"/>
      </tp>
      <tp>
        <v>824</v>
        <stp/>
        <stp>StudyData</stp>
        <stp>(Vol(EP?1)when  (LocalYear(EP?1)=2015 AND LocalMonth(EP?1)=2 AND LocalDay(EP?1)=16 AND LocalHour(EP?1)=8 AND LocalMinute(EP?1)=30))</stp>
        <stp>Bar</stp>
        <stp/>
        <stp>Close</stp>
        <stp>5</stp>
        <stp>0</stp>
        <stp/>
        <stp/>
        <stp/>
        <stp>FALSE</stp>
        <stp>T</stp>
        <tr r="Z1" s="4"/>
        <tr r="C20" s="4"/>
      </tp>
      <tp>
        <v>977</v>
        <stp/>
        <stp>StudyData</stp>
        <stp>(Vol(EP?1)when  (LocalYear(EP?1)=2015 AND LocalMonth(EP?1)=2 AND LocalDay(EP?1)=16 AND LocalHour(EP?1)=9 AND LocalMinute(EP?1)=20))</stp>
        <stp>Bar</stp>
        <stp/>
        <stp>Close</stp>
        <stp>5</stp>
        <stp>0</stp>
        <stp/>
        <stp/>
        <stp/>
        <stp>FALSE</stp>
        <stp>T</stp>
        <tr r="Z11" s="4"/>
      </tp>
      <tp>
        <v>43735</v>
        <stp/>
        <stp>StudyData</stp>
        <stp>(Vol(EP?1)when  (LocalYear(EP?1)=2015 AND LocalMonth(EP?1)=2 AND LocalDay(EP?1)=17 AND LocalHour(EP?1)=8 AND LocalMinute(EP?1)=30))</stp>
        <stp>Bar</stp>
        <stp/>
        <stp>Close</stp>
        <stp>5</stp>
        <stp>0</stp>
        <stp/>
        <stp/>
        <stp/>
        <stp>FALSE</stp>
        <stp>T</stp>
        <tr r="Y1" s="4"/>
        <tr r="C19" s="4"/>
      </tp>
      <tp>
        <v>11229</v>
        <stp/>
        <stp>StudyData</stp>
        <stp>(Vol(EP?1)when  (LocalYear(EP?1)=2015 AND LocalMonth(EP?1)=2 AND LocalDay(EP?1)=17 AND LocalHour(EP?1)=9 AND LocalMinute(EP?1)=20))</stp>
        <stp>Bar</stp>
        <stp/>
        <stp>Close</stp>
        <stp>5</stp>
        <stp>0</stp>
        <stp/>
        <stp/>
        <stp/>
        <stp>FALSE</stp>
        <stp>T</stp>
        <tr r="Y11" s="4"/>
      </tp>
      <tp>
        <v>50161</v>
        <stp/>
        <stp>StudyData</stp>
        <stp>(Vol(EP?1)when  (LocalYear(EP?1)=2015 AND LocalMonth(EP?1)=2 AND LocalDay(EP?1)=12 AND LocalHour(EP?1)=8 AND LocalMinute(EP?1)=30))</stp>
        <stp>Bar</stp>
        <stp/>
        <stp>Close</stp>
        <stp>5</stp>
        <stp>0</stp>
        <stp/>
        <stp/>
        <stp/>
        <stp>FALSE</stp>
        <stp>T</stp>
        <tr r="AB1" s="4"/>
      </tp>
      <tp>
        <v>17565</v>
        <stp/>
        <stp>StudyData</stp>
        <stp>(Vol(EP?1)when  (LocalYear(EP?1)=2015 AND LocalMonth(EP?1)=2 AND LocalDay(EP?1)=12 AND LocalHour(EP?1)=9 AND LocalMinute(EP?1)=20))</stp>
        <stp>Bar</stp>
        <stp/>
        <stp>Close</stp>
        <stp>5</stp>
        <stp>0</stp>
        <stp/>
        <stp/>
        <stp/>
        <stp>FALSE</stp>
        <stp>T</stp>
        <tr r="AB11" s="4"/>
      </tp>
      <tp>
        <v>43165</v>
        <stp/>
        <stp>StudyData</stp>
        <stp>(Vol(EP?1)when  (LocalYear(EP?1)=2015 AND LocalMonth(EP?1)=2 AND LocalDay(EP?1)=13 AND LocalHour(EP?1)=8 AND LocalMinute(EP?1)=30))</stp>
        <stp>Bar</stp>
        <stp/>
        <stp>Close</stp>
        <stp>5</stp>
        <stp>0</stp>
        <stp/>
        <stp/>
        <stp/>
        <stp>FALSE</stp>
        <stp>T</stp>
        <tr r="AA1" s="4"/>
        <tr r="C21" s="4"/>
      </tp>
      <tp>
        <v>16445</v>
        <stp/>
        <stp>StudyData</stp>
        <stp>(Vol(EP?1)when  (LocalYear(EP?1)=2015 AND LocalMonth(EP?1)=2 AND LocalDay(EP?1)=13 AND LocalHour(EP?1)=9 AND LocalMinute(EP?1)=20))</stp>
        <stp>Bar</stp>
        <stp/>
        <stp>Close</stp>
        <stp>5</stp>
        <stp>0</stp>
        <stp/>
        <stp/>
        <stp/>
        <stp>FALSE</stp>
        <stp>T</stp>
        <tr r="AA11" s="4"/>
      </tp>
      <tp>
        <v>31222</v>
        <stp/>
        <stp>StudyData</stp>
        <stp>(Vol(EP?1)when  (LocalYear(EP?1)=2015 AND LocalMonth(EP?1)=2 AND LocalDay(EP?1)=24 AND LocalHour(EP?1)=8 AND LocalMinute(EP?1)=30))</stp>
        <stp>Bar</stp>
        <stp/>
        <stp>Close</stp>
        <stp>5</stp>
        <stp>0</stp>
        <stp/>
        <stp/>
        <stp/>
        <stp>FALSE</stp>
        <stp>T</stp>
        <tr r="T1" s="4"/>
        <tr r="C14" s="4"/>
      </tp>
      <tp>
        <v>26627</v>
        <stp/>
        <stp>StudyData</stp>
        <stp>(Vol(EP?1)when  (LocalYear(EP?1)=2015 AND LocalMonth(EP?1)=2 AND LocalDay(EP?1)=24 AND LocalHour(EP?1)=9 AND LocalMinute(EP?1)=20))</stp>
        <stp>Bar</stp>
        <stp/>
        <stp>Close</stp>
        <stp>5</stp>
        <stp>0</stp>
        <stp/>
        <stp/>
        <stp/>
        <stp>FALSE</stp>
        <stp>T</stp>
        <tr r="T11" s="4"/>
      </tp>
      <tp>
        <v>22295</v>
        <stp/>
        <stp>StudyData</stp>
        <stp>(Vol(EP?1)when  (LocalYear(EP?1)=2015 AND LocalMonth(EP?1)=2 AND LocalDay(EP?1)=25 AND LocalHour(EP?1)=8 AND LocalMinute(EP?1)=30))</stp>
        <stp>Bar</stp>
        <stp/>
        <stp>Close</stp>
        <stp>5</stp>
        <stp>0</stp>
        <stp/>
        <stp/>
        <stp/>
        <stp>FALSE</stp>
        <stp>T</stp>
        <tr r="S1" s="4"/>
        <tr r="C13" s="4"/>
      </tp>
      <tp>
        <v>8435</v>
        <stp/>
        <stp>StudyData</stp>
        <stp>(Vol(EP?1)when  (LocalYear(EP?1)=2015 AND LocalMonth(EP?1)=2 AND LocalDay(EP?1)=25 AND LocalHour(EP?1)=9 AND LocalMinute(EP?1)=20))</stp>
        <stp>Bar</stp>
        <stp/>
        <stp>Close</stp>
        <stp>5</stp>
        <stp>0</stp>
        <stp/>
        <stp/>
        <stp/>
        <stp>FALSE</stp>
        <stp>T</stp>
        <tr r="S11" s="4"/>
      </tp>
      <tp>
        <v>29870</v>
        <stp/>
        <stp>StudyData</stp>
        <stp>(Vol(EP?1)when  (LocalYear(EP?1)=2015 AND LocalMonth(EP?1)=2 AND LocalDay(EP?1)=26 AND LocalHour(EP?1)=8 AND LocalMinute(EP?1)=30))</stp>
        <stp>Bar</stp>
        <stp/>
        <stp>Close</stp>
        <stp>5</stp>
        <stp>0</stp>
        <stp/>
        <stp/>
        <stp/>
        <stp>FALSE</stp>
        <stp>T</stp>
        <tr r="L1" s="4"/>
        <tr r="K1" s="4"/>
        <tr r="C12" s="4"/>
      </tp>
      <tp>
        <v>9436</v>
        <stp/>
        <stp>StudyData</stp>
        <stp>(Vol(EP?1)when  (LocalYear(EP?1)=2015 AND LocalMonth(EP?1)=2 AND LocalDay(EP?1)=26 AND LocalHour(EP?1)=9 AND LocalMinute(EP?1)=20))</stp>
        <stp>Bar</stp>
        <stp/>
        <stp>Close</stp>
        <stp>5</stp>
        <stp>0</stp>
        <stp/>
        <stp/>
        <stp/>
        <stp>FALSE</stp>
        <stp>T</stp>
        <tr r="L11" s="4"/>
        <tr r="K11" s="4"/>
      </tp>
      <tp>
        <v>53520</v>
        <stp/>
        <stp>StudyData</stp>
        <stp>(Vol(EP?1)when  (LocalYear(EP?1)=2015 AND LocalMonth(EP?1)=2 AND LocalDay(EP?1)=20 AND LocalHour(EP?1)=8 AND LocalMinute(EP?1)=30))</stp>
        <stp>Bar</stp>
        <stp/>
        <stp>Close</stp>
        <stp>5</stp>
        <stp>0</stp>
        <stp/>
        <stp/>
        <stp/>
        <stp>FALSE</stp>
        <stp>T</stp>
        <tr r="V1" s="4"/>
        <tr r="C16" s="4"/>
      </tp>
      <tp>
        <v>14120</v>
        <stp/>
        <stp>StudyData</stp>
        <stp>(Vol(EP?1)when  (LocalYear(EP?1)=2015 AND LocalMonth(EP?1)=2 AND LocalDay(EP?1)=20 AND LocalHour(EP?1)=9 AND LocalMinute(EP?1)=20))</stp>
        <stp>Bar</stp>
        <stp/>
        <stp>Close</stp>
        <stp>5</stp>
        <stp>0</stp>
        <stp/>
        <stp/>
        <stp/>
        <stp>FALSE</stp>
        <stp>T</stp>
        <tr r="V11" s="4"/>
      </tp>
      <tp>
        <v>31608</v>
        <stp/>
        <stp>StudyData</stp>
        <stp>(Vol(EP?1)when  (LocalYear(EP?1)=2015 AND LocalMonth(EP?1)=2 AND LocalDay(EP?1)=23 AND LocalHour(EP?1)=8 AND LocalMinute(EP?1)=30))</stp>
        <stp>Bar</stp>
        <stp/>
        <stp>Close</stp>
        <stp>5</stp>
        <stp>0</stp>
        <stp/>
        <stp/>
        <stp/>
        <stp>FALSE</stp>
        <stp>T</stp>
        <tr r="U1" s="4"/>
        <tr r="C15" s="4"/>
      </tp>
      <tp>
        <v>13571</v>
        <stp/>
        <stp>StudyData</stp>
        <stp>(Vol(EP?1)when  (LocalYear(EP?1)=2015 AND LocalMonth(EP?1)=2 AND LocalDay(EP?1)=23 AND LocalHour(EP?1)=9 AND LocalMinute(EP?1)=20))</stp>
        <stp>Bar</stp>
        <stp/>
        <stp>Close</stp>
        <stp>5</stp>
        <stp>0</stp>
        <stp/>
        <stp/>
        <stp/>
        <stp>FALSE</stp>
        <stp>T</stp>
        <tr r="U11" s="4"/>
      </tp>
      <tp>
        <v>10787</v>
        <stp/>
        <stp>StudyData</stp>
        <stp>(Vol(EP?1)when  (LocalYear(EP?1)=2015 AND LocalMonth(EP?1)=2 AND LocalDay(EP?1)=18 AND LocalHour(EP?1)=9 AND LocalMinute(EP?1)=35))</stp>
        <stp>Bar</stp>
        <stp/>
        <stp>Close</stp>
        <stp>5</stp>
        <stp>0</stp>
        <stp/>
        <stp/>
        <stp/>
        <stp>FALSE</stp>
        <stp>T</stp>
        <tr r="X14" s="4"/>
      </tp>
      <tp>
        <v>9886</v>
        <stp/>
        <stp>StudyData</stp>
        <stp>(Vol(EP?1)when  (LocalYear(EP?1)=2015 AND LocalMonth(EP?1)=2 AND LocalDay(EP?1)=19 AND LocalHour(EP?1)=9 AND LocalMinute(EP?1)=35))</stp>
        <stp>Bar</stp>
        <stp/>
        <stp>Close</stp>
        <stp>5</stp>
        <stp>0</stp>
        <stp/>
        <stp/>
        <stp/>
        <stp>FALSE</stp>
        <stp>T</stp>
        <tr r="W14" s="4"/>
      </tp>
      <tp>
        <v>537</v>
        <stp/>
        <stp>StudyData</stp>
        <stp>(Vol(EP?1)when  (LocalYear(EP?1)=2015 AND LocalMonth(EP?1)=2 AND LocalDay(EP?1)=16 AND LocalHour(EP?1)=9 AND LocalMinute(EP?1)=35))</stp>
        <stp>Bar</stp>
        <stp/>
        <stp>Close</stp>
        <stp>5</stp>
        <stp>0</stp>
        <stp/>
        <stp/>
        <stp/>
        <stp>FALSE</stp>
        <stp>T</stp>
        <tr r="Z14" s="4"/>
      </tp>
      <tp>
        <v>11007</v>
        <stp/>
        <stp>StudyData</stp>
        <stp>(Vol(EP?1)when  (LocalYear(EP?1)=2015 AND LocalMonth(EP?1)=2 AND LocalDay(EP?1)=17 AND LocalHour(EP?1)=9 AND LocalMinute(EP?1)=35))</stp>
        <stp>Bar</stp>
        <stp/>
        <stp>Close</stp>
        <stp>5</stp>
        <stp>0</stp>
        <stp/>
        <stp/>
        <stp/>
        <stp>FALSE</stp>
        <stp>T</stp>
        <tr r="Y14" s="4"/>
      </tp>
      <tp>
        <v>14947</v>
        <stp/>
        <stp>StudyData</stp>
        <stp>(Vol(EP?1)when  (LocalYear(EP?1)=2015 AND LocalMonth(EP?1)=2 AND LocalDay(EP?1)=12 AND LocalHour(EP?1)=9 AND LocalMinute(EP?1)=35))</stp>
        <stp>Bar</stp>
        <stp/>
        <stp>Close</stp>
        <stp>5</stp>
        <stp>0</stp>
        <stp/>
        <stp/>
        <stp/>
        <stp>FALSE</stp>
        <stp>T</stp>
        <tr r="AB14" s="4"/>
      </tp>
      <tp>
        <v>15347</v>
        <stp/>
        <stp>StudyData</stp>
        <stp>(Vol(EP?1)when  (LocalYear(EP?1)=2015 AND LocalMonth(EP?1)=2 AND LocalDay(EP?1)=13 AND LocalHour(EP?1)=9 AND LocalMinute(EP?1)=35))</stp>
        <stp>Bar</stp>
        <stp/>
        <stp>Close</stp>
        <stp>5</stp>
        <stp>0</stp>
        <stp/>
        <stp/>
        <stp/>
        <stp>FALSE</stp>
        <stp>T</stp>
        <tr r="AA14" s="4"/>
      </tp>
      <tp>
        <v>8864</v>
        <stp/>
        <stp>StudyData</stp>
        <stp>(Vol(EP?1)when  (LocalYear(EP?1)=2015 AND LocalMonth(EP?1)=2 AND LocalDay(EP?1)=24 AND LocalHour(EP?1)=9 AND LocalMinute(EP?1)=35))</stp>
        <stp>Bar</stp>
        <stp/>
        <stp>Close</stp>
        <stp>5</stp>
        <stp>0</stp>
        <stp/>
        <stp/>
        <stp/>
        <stp>FALSE</stp>
        <stp>T</stp>
        <tr r="T14" s="4"/>
      </tp>
      <tp>
        <v>7735</v>
        <stp/>
        <stp>StudyData</stp>
        <stp>(Vol(EP?1)when  (LocalYear(EP?1)=2015 AND LocalMonth(EP?1)=2 AND LocalDay(EP?1)=25 AND LocalHour(EP?1)=9 AND LocalMinute(EP?1)=35))</stp>
        <stp>Bar</stp>
        <stp/>
        <stp>Close</stp>
        <stp>5</stp>
        <stp>0</stp>
        <stp/>
        <stp/>
        <stp/>
        <stp>FALSE</stp>
        <stp>T</stp>
        <tr r="S14" s="4"/>
      </tp>
      <tp>
        <v>20684</v>
        <stp/>
        <stp>StudyData</stp>
        <stp>(Vol(EP?1)when  (LocalYear(EP?1)=2015 AND LocalMonth(EP?1)=2 AND LocalDay(EP?1)=26 AND LocalHour(EP?1)=9 AND LocalMinute(EP?1)=35))</stp>
        <stp>Bar</stp>
        <stp/>
        <stp>Close</stp>
        <stp>5</stp>
        <stp>0</stp>
        <stp/>
        <stp/>
        <stp/>
        <stp>FALSE</stp>
        <stp>T</stp>
        <tr r="L14" s="4"/>
        <tr r="K14" s="4"/>
      </tp>
      <tp>
        <v>24806</v>
        <stp/>
        <stp>StudyData</stp>
        <stp>(Vol(EP?1)when  (LocalYear(EP?1)=2015 AND LocalMonth(EP?1)=2 AND LocalDay(EP?1)=20 AND LocalHour(EP?1)=9 AND LocalMinute(EP?1)=35))</stp>
        <stp>Bar</stp>
        <stp/>
        <stp>Close</stp>
        <stp>5</stp>
        <stp>0</stp>
        <stp/>
        <stp/>
        <stp/>
        <stp>FALSE</stp>
        <stp>T</stp>
        <tr r="V14" s="4"/>
      </tp>
      <tp>
        <v>8519</v>
        <stp/>
        <stp>StudyData</stp>
        <stp>(Vol(EP?1)when  (LocalYear(EP?1)=2015 AND LocalMonth(EP?1)=2 AND LocalDay(EP?1)=23 AND LocalHour(EP?1)=9 AND LocalMinute(EP?1)=35))</stp>
        <stp>Bar</stp>
        <stp/>
        <stp>Close</stp>
        <stp>5</stp>
        <stp>0</stp>
        <stp/>
        <stp/>
        <stp/>
        <stp>FALSE</stp>
        <stp>T</stp>
        <tr r="U14" s="4"/>
      </tp>
      <tp>
        <v>17630</v>
        <stp/>
        <stp>StudyData</stp>
        <stp>(Vol(EP?1)when  (LocalYear(EP?1)=2015 AND LocalMonth(EP?1)=2 AND LocalDay(EP?1)=18 AND LocalHour(EP?1)=9 AND LocalMinute(EP?1)=30))</stp>
        <stp>Bar</stp>
        <stp/>
        <stp>Close</stp>
        <stp>5</stp>
        <stp>0</stp>
        <stp/>
        <stp/>
        <stp/>
        <stp>FALSE</stp>
        <stp>T</stp>
        <tr r="X13" s="4"/>
      </tp>
      <tp>
        <v>12173</v>
        <stp/>
        <stp>StudyData</stp>
        <stp>(Vol(EP?1)when  (LocalYear(EP?1)=2015 AND LocalMonth(EP?1)=2 AND LocalDay(EP?1)=19 AND LocalHour(EP?1)=9 AND LocalMinute(EP?1)=30))</stp>
        <stp>Bar</stp>
        <stp/>
        <stp>Close</stp>
        <stp>5</stp>
        <stp>0</stp>
        <stp/>
        <stp/>
        <stp/>
        <stp>FALSE</stp>
        <stp>T</stp>
        <tr r="W13" s="4"/>
      </tp>
      <tp>
        <v>314</v>
        <stp/>
        <stp>StudyData</stp>
        <stp>(Vol(EP?1)when  (LocalYear(EP?1)=2015 AND LocalMonth(EP?1)=2 AND LocalDay(EP?1)=16 AND LocalHour(EP?1)=9 AND LocalMinute(EP?1)=30))</stp>
        <stp>Bar</stp>
        <stp/>
        <stp>Close</stp>
        <stp>5</stp>
        <stp>0</stp>
        <stp/>
        <stp/>
        <stp/>
        <stp>FALSE</stp>
        <stp>T</stp>
        <tr r="Z13" s="4"/>
      </tp>
      <tp>
        <v>10106</v>
        <stp/>
        <stp>StudyData</stp>
        <stp>(Vol(EP?1)when  (LocalYear(EP?1)=2015 AND LocalMonth(EP?1)=2 AND LocalDay(EP?1)=17 AND LocalHour(EP?1)=9 AND LocalMinute(EP?1)=30))</stp>
        <stp>Bar</stp>
        <stp/>
        <stp>Close</stp>
        <stp>5</stp>
        <stp>0</stp>
        <stp/>
        <stp/>
        <stp/>
        <stp>FALSE</stp>
        <stp>T</stp>
        <tr r="Y13" s="4"/>
      </tp>
      <tp>
        <v>22053</v>
        <stp/>
        <stp>StudyData</stp>
        <stp>(Vol(EP?1)when  (LocalYear(EP?1)=2015 AND LocalMonth(EP?1)=2 AND LocalDay(EP?1)=12 AND LocalHour(EP?1)=9 AND LocalMinute(EP?1)=30))</stp>
        <stp>Bar</stp>
        <stp/>
        <stp>Close</stp>
        <stp>5</stp>
        <stp>0</stp>
        <stp/>
        <stp/>
        <stp/>
        <stp>FALSE</stp>
        <stp>T</stp>
        <tr r="AB13" s="4"/>
      </tp>
      <tp>
        <v>19241</v>
        <stp/>
        <stp>StudyData</stp>
        <stp>(Vol(EP?1)when  (LocalYear(EP?1)=2015 AND LocalMonth(EP?1)=2 AND LocalDay(EP?1)=13 AND LocalHour(EP?1)=9 AND LocalMinute(EP?1)=30))</stp>
        <stp>Bar</stp>
        <stp/>
        <stp>Close</stp>
        <stp>5</stp>
        <stp>0</stp>
        <stp/>
        <stp/>
        <stp/>
        <stp>FALSE</stp>
        <stp>T</stp>
        <tr r="AA13" s="4"/>
      </tp>
      <tp>
        <v>14080</v>
        <stp/>
        <stp>StudyData</stp>
        <stp>(Vol(EP?1)when  (LocalYear(EP?1)=2015 AND LocalMonth(EP?1)=2 AND LocalDay(EP?1)=24 AND LocalHour(EP?1)=9 AND LocalMinute(EP?1)=30))</stp>
        <stp>Bar</stp>
        <stp/>
        <stp>Close</stp>
        <stp>5</stp>
        <stp>0</stp>
        <stp/>
        <stp/>
        <stp/>
        <stp>FALSE</stp>
        <stp>T</stp>
        <tr r="T13" s="4"/>
      </tp>
      <tp>
        <v>21477</v>
        <stp/>
        <stp>StudyData</stp>
        <stp>(Vol(EP?1)when  (LocalYear(EP?1)=2015 AND LocalMonth(EP?1)=2 AND LocalDay(EP?1)=25 AND LocalHour(EP?1)=9 AND LocalMinute(EP?1)=30))</stp>
        <stp>Bar</stp>
        <stp/>
        <stp>Close</stp>
        <stp>5</stp>
        <stp>0</stp>
        <stp/>
        <stp/>
        <stp/>
        <stp>FALSE</stp>
        <stp>T</stp>
        <tr r="S13" s="4"/>
      </tp>
      <tp>
        <v>12879</v>
        <stp/>
        <stp>StudyData</stp>
        <stp>(Vol(EP?1)when  (LocalYear(EP?1)=2015 AND LocalMonth(EP?1)=2 AND LocalDay(EP?1)=26 AND LocalHour(EP?1)=9 AND LocalMinute(EP?1)=30))</stp>
        <stp>Bar</stp>
        <stp/>
        <stp>Close</stp>
        <stp>5</stp>
        <stp>0</stp>
        <stp/>
        <stp/>
        <stp/>
        <stp>FALSE</stp>
        <stp>T</stp>
        <tr r="L13" s="4"/>
        <tr r="K13" s="4"/>
      </tp>
      <tp>
        <v>13757</v>
        <stp/>
        <stp>StudyData</stp>
        <stp>(Vol(EP?1)when  (LocalYear(EP?1)=2015 AND LocalMonth(EP?1)=2 AND LocalDay(EP?1)=20 AND LocalHour(EP?1)=9 AND LocalMinute(EP?1)=30))</stp>
        <stp>Bar</stp>
        <stp/>
        <stp>Close</stp>
        <stp>5</stp>
        <stp>0</stp>
        <stp/>
        <stp/>
        <stp/>
        <stp>FALSE</stp>
        <stp>T</stp>
        <tr r="V13" s="4"/>
      </tp>
      <tp>
        <v>11396</v>
        <stp/>
        <stp>StudyData</stp>
        <stp>(Vol(EP?1)when  (LocalYear(EP?1)=2015 AND LocalMonth(EP?1)=2 AND LocalDay(EP?1)=23 AND LocalHour(EP?1)=9 AND LocalMinute(EP?1)=30))</stp>
        <stp>Bar</stp>
        <stp/>
        <stp>Close</stp>
        <stp>5</stp>
        <stp>0</stp>
        <stp/>
        <stp/>
        <stp/>
        <stp>FALSE</stp>
        <stp>T</stp>
        <tr r="U13" s="4"/>
      </tp>
      <tp>
        <v>12243</v>
        <stp/>
        <stp>StudyData</stp>
        <stp>(Vol(EP?1)when  (LocalYear(EP?1)=2015 AND LocalMonth(EP?1)=2 AND LocalDay(EP?1)=18 AND LocalHour(EP?1)=9 AND LocalMinute(EP?1)=05))</stp>
        <stp>Bar</stp>
        <stp/>
        <stp>Close</stp>
        <stp>5</stp>
        <stp>0</stp>
        <stp/>
        <stp/>
        <stp/>
        <stp>FALSE</stp>
        <stp>T</stp>
        <tr r="X8" s="4"/>
      </tp>
      <tp>
        <v>19806</v>
        <stp/>
        <stp>StudyData</stp>
        <stp>(Vol(EP?1)when  (LocalYear(EP?1)=2015 AND LocalMonth(EP?1)=2 AND LocalDay(EP?1)=19 AND LocalHour(EP?1)=9 AND LocalMinute(EP?1)=05))</stp>
        <stp>Bar</stp>
        <stp/>
        <stp>Close</stp>
        <stp>5</stp>
        <stp>0</stp>
        <stp/>
        <stp/>
        <stp/>
        <stp>FALSE</stp>
        <stp>T</stp>
        <tr r="W8" s="4"/>
      </tp>
      <tp>
        <v>764</v>
        <stp/>
        <stp>StudyData</stp>
        <stp>(Vol(EP?1)when  (LocalYear(EP?1)=2015 AND LocalMonth(EP?1)=2 AND LocalDay(EP?1)=16 AND LocalHour(EP?1)=9 AND LocalMinute(EP?1)=05))</stp>
        <stp>Bar</stp>
        <stp/>
        <stp>Close</stp>
        <stp>5</stp>
        <stp>0</stp>
        <stp/>
        <stp/>
        <stp/>
        <stp>FALSE</stp>
        <stp>T</stp>
        <tr r="Z8" s="4"/>
      </tp>
      <tp>
        <v>23187</v>
        <stp/>
        <stp>StudyData</stp>
        <stp>(Vol(EP?1)when  (LocalYear(EP?1)=2015 AND LocalMonth(EP?1)=2 AND LocalDay(EP?1)=17 AND LocalHour(EP?1)=9 AND LocalMinute(EP?1)=05))</stp>
        <stp>Bar</stp>
        <stp/>
        <stp>Close</stp>
        <stp>5</stp>
        <stp>0</stp>
        <stp/>
        <stp/>
        <stp/>
        <stp>FALSE</stp>
        <stp>T</stp>
        <tr r="Y8" s="4"/>
      </tp>
      <tp>
        <v>24430</v>
        <stp/>
        <stp>StudyData</stp>
        <stp>(Vol(EP?1)when  (LocalYear(EP?1)=2015 AND LocalMonth(EP?1)=2 AND LocalDay(EP?1)=12 AND LocalHour(EP?1)=9 AND LocalMinute(EP?1)=05))</stp>
        <stp>Bar</stp>
        <stp/>
        <stp>Close</stp>
        <stp>5</stp>
        <stp>0</stp>
        <stp/>
        <stp/>
        <stp/>
        <stp>FALSE</stp>
        <stp>T</stp>
        <tr r="AB8" s="4"/>
      </tp>
      <tp>
        <v>31027</v>
        <stp/>
        <stp>StudyData</stp>
        <stp>(Vol(EP?1)when  (LocalYear(EP?1)=2015 AND LocalMonth(EP?1)=2 AND LocalDay(EP?1)=13 AND LocalHour(EP?1)=9 AND LocalMinute(EP?1)=05))</stp>
        <stp>Bar</stp>
        <stp/>
        <stp>Close</stp>
        <stp>5</stp>
        <stp>0</stp>
        <stp/>
        <stp/>
        <stp/>
        <stp>FALSE</stp>
        <stp>T</stp>
        <tr r="AA8" s="4"/>
      </tp>
      <tp>
        <v>25791</v>
        <stp/>
        <stp>StudyData</stp>
        <stp>(Vol(EP?1)when  (LocalYear(EP?1)=2015 AND LocalMonth(EP?1)=2 AND LocalDay(EP?1)=24 AND LocalHour(EP?1)=9 AND LocalMinute(EP?1)=05))</stp>
        <stp>Bar</stp>
        <stp/>
        <stp>Close</stp>
        <stp>5</stp>
        <stp>0</stp>
        <stp/>
        <stp/>
        <stp/>
        <stp>FALSE</stp>
        <stp>T</stp>
        <tr r="T8" s="4"/>
      </tp>
      <tp>
        <v>12950</v>
        <stp/>
        <stp>StudyData</stp>
        <stp>(Vol(EP?1)when  (LocalYear(EP?1)=2015 AND LocalMonth(EP?1)=2 AND LocalDay(EP?1)=25 AND LocalHour(EP?1)=9 AND LocalMinute(EP?1)=05))</stp>
        <stp>Bar</stp>
        <stp/>
        <stp>Close</stp>
        <stp>5</stp>
        <stp>0</stp>
        <stp/>
        <stp/>
        <stp/>
        <stp>FALSE</stp>
        <stp>T</stp>
        <tr r="S8" s="4"/>
      </tp>
      <tp>
        <v>12403</v>
        <stp/>
        <stp>StudyData</stp>
        <stp>(Vol(EP?1)when  (LocalYear(EP?1)=2015 AND LocalMonth(EP?1)=2 AND LocalDay(EP?1)=26 AND LocalHour(EP?1)=9 AND LocalMinute(EP?1)=05))</stp>
        <stp>Bar</stp>
        <stp/>
        <stp>Close</stp>
        <stp>5</stp>
        <stp>0</stp>
        <stp/>
        <stp/>
        <stp/>
        <stp>FALSE</stp>
        <stp>T</stp>
        <tr r="L8" s="4"/>
        <tr r="K8" s="4"/>
      </tp>
      <tp>
        <v>22407</v>
        <stp/>
        <stp>StudyData</stp>
        <stp>(Vol(EP?1)when  (LocalYear(EP?1)=2015 AND LocalMonth(EP?1)=2 AND LocalDay(EP?1)=20 AND LocalHour(EP?1)=9 AND LocalMinute(EP?1)=05))</stp>
        <stp>Bar</stp>
        <stp/>
        <stp>Close</stp>
        <stp>5</stp>
        <stp>0</stp>
        <stp/>
        <stp/>
        <stp/>
        <stp>FALSE</stp>
        <stp>T</stp>
        <tr r="V8" s="4"/>
      </tp>
      <tp>
        <v>12956</v>
        <stp/>
        <stp>StudyData</stp>
        <stp>(Vol(EP?1)when  (LocalYear(EP?1)=2015 AND LocalMonth(EP?1)=2 AND LocalDay(EP?1)=23 AND LocalHour(EP?1)=9 AND LocalMinute(EP?1)=05))</stp>
        <stp>Bar</stp>
        <stp/>
        <stp>Close</stp>
        <stp>5</stp>
        <stp>0</stp>
        <stp/>
        <stp/>
        <stp/>
        <stp>FALSE</stp>
        <stp>T</stp>
        <tr r="U8" s="4"/>
      </tp>
      <tp>
        <v>21578</v>
        <stp/>
        <stp>StudyData</stp>
        <stp>(Vol(EP?1)when  (LocalYear(EP?1)=2015 AND LocalMonth(EP?1)=2 AND LocalDay(EP?1)=18 AND LocalHour(EP?1)=9 AND LocalMinute(EP?1)=00))</stp>
        <stp>Bar</stp>
        <stp/>
        <stp>Close</stp>
        <stp>5</stp>
        <stp>0</stp>
        <stp/>
        <stp/>
        <stp/>
        <stp>FALSE</stp>
        <stp>T</stp>
        <tr r="X7" s="4"/>
      </tp>
      <tp>
        <v>20917</v>
        <stp/>
        <stp>StudyData</stp>
        <stp>(Vol(EP?1)when  (LocalYear(EP?1)=2015 AND LocalMonth(EP?1)=2 AND LocalDay(EP?1)=19 AND LocalHour(EP?1)=9 AND LocalMinute(EP?1)=00))</stp>
        <stp>Bar</stp>
        <stp/>
        <stp>Close</stp>
        <stp>5</stp>
        <stp>0</stp>
        <stp/>
        <stp/>
        <stp/>
        <stp>FALSE</stp>
        <stp>T</stp>
        <tr r="W7" s="4"/>
      </tp>
      <tp>
        <v>323</v>
        <stp/>
        <stp>StudyData</stp>
        <stp>(Vol(EP?1)when  (LocalYear(EP?1)=2015 AND LocalMonth(EP?1)=2 AND LocalDay(EP?1)=16 AND LocalHour(EP?1)=9 AND LocalMinute(EP?1)=00))</stp>
        <stp>Bar</stp>
        <stp/>
        <stp>Close</stp>
        <stp>5</stp>
        <stp>0</stp>
        <stp/>
        <stp/>
        <stp/>
        <stp>FALSE</stp>
        <stp>T</stp>
        <tr r="Z7" s="4"/>
      </tp>
      <tp>
        <v>14996</v>
        <stp/>
        <stp>StudyData</stp>
        <stp>(Vol(EP?1)when  (LocalYear(EP?1)=2015 AND LocalMonth(EP?1)=2 AND LocalDay(EP?1)=17 AND LocalHour(EP?1)=9 AND LocalMinute(EP?1)=00))</stp>
        <stp>Bar</stp>
        <stp/>
        <stp>Close</stp>
        <stp>5</stp>
        <stp>0</stp>
        <stp/>
        <stp/>
        <stp/>
        <stp>FALSE</stp>
        <stp>T</stp>
        <tr r="Y7" s="4"/>
      </tp>
      <tp>
        <v>14945</v>
        <stp/>
        <stp>StudyData</stp>
        <stp>(Vol(EP?1)when  (LocalYear(EP?1)=2015 AND LocalMonth(EP?1)=2 AND LocalDay(EP?1)=12 AND LocalHour(EP?1)=9 AND LocalMinute(EP?1)=00))</stp>
        <stp>Bar</stp>
        <stp/>
        <stp>Close</stp>
        <stp>5</stp>
        <stp>0</stp>
        <stp/>
        <stp/>
        <stp/>
        <stp>FALSE</stp>
        <stp>T</stp>
        <tr r="AB7" s="4"/>
      </tp>
      <tp>
        <v>37206</v>
        <stp/>
        <stp>StudyData</stp>
        <stp>(Vol(EP?1)when  (LocalYear(EP?1)=2015 AND LocalMonth(EP?1)=2 AND LocalDay(EP?1)=13 AND LocalHour(EP?1)=9 AND LocalMinute(EP?1)=00))</stp>
        <stp>Bar</stp>
        <stp/>
        <stp>Close</stp>
        <stp>5</stp>
        <stp>0</stp>
        <stp/>
        <stp/>
        <stp/>
        <stp>FALSE</stp>
        <stp>T</stp>
        <tr r="AA7" s="4"/>
      </tp>
      <tp>
        <v>40590</v>
        <stp/>
        <stp>StudyData</stp>
        <stp>(Vol(EP?1)when  (LocalYear(EP?1)=2015 AND LocalMonth(EP?1)=2 AND LocalDay(EP?1)=24 AND LocalHour(EP?1)=9 AND LocalMinute(EP?1)=00))</stp>
        <stp>Bar</stp>
        <stp/>
        <stp>Close</stp>
        <stp>5</stp>
        <stp>0</stp>
        <stp/>
        <stp/>
        <stp/>
        <stp>FALSE</stp>
        <stp>T</stp>
        <tr r="T7" s="4"/>
      </tp>
      <tp>
        <v>16669</v>
        <stp/>
        <stp>StudyData</stp>
        <stp>(Vol(EP?1)when  (LocalYear(EP?1)=2015 AND LocalMonth(EP?1)=2 AND LocalDay(EP?1)=25 AND LocalHour(EP?1)=9 AND LocalMinute(EP?1)=00))</stp>
        <stp>Bar</stp>
        <stp/>
        <stp>Close</stp>
        <stp>5</stp>
        <stp>0</stp>
        <stp/>
        <stp/>
        <stp/>
        <stp>FALSE</stp>
        <stp>T</stp>
        <tr r="S7" s="4"/>
      </tp>
      <tp>
        <v>25114</v>
        <stp/>
        <stp>StudyData</stp>
        <stp>(Vol(EP?1)when  (LocalYear(EP?1)=2015 AND LocalMonth(EP?1)=2 AND LocalDay(EP?1)=26 AND LocalHour(EP?1)=9 AND LocalMinute(EP?1)=00))</stp>
        <stp>Bar</stp>
        <stp/>
        <stp>Close</stp>
        <stp>5</stp>
        <stp>0</stp>
        <stp/>
        <stp/>
        <stp/>
        <stp>FALSE</stp>
        <stp>T</stp>
        <tr r="L7" s="4"/>
        <tr r="K7" s="4"/>
      </tp>
      <tp>
        <v>23151</v>
        <stp/>
        <stp>StudyData</stp>
        <stp>(Vol(EP?1)when  (LocalYear(EP?1)=2015 AND LocalMonth(EP?1)=2 AND LocalDay(EP?1)=20 AND LocalHour(EP?1)=9 AND LocalMinute(EP?1)=00))</stp>
        <stp>Bar</stp>
        <stp/>
        <stp>Close</stp>
        <stp>5</stp>
        <stp>0</stp>
        <stp/>
        <stp/>
        <stp/>
        <stp>FALSE</stp>
        <stp>T</stp>
        <tr r="V7" s="4"/>
      </tp>
      <tp>
        <v>14901</v>
        <stp/>
        <stp>StudyData</stp>
        <stp>(Vol(EP?1)when  (LocalYear(EP?1)=2015 AND LocalMonth(EP?1)=2 AND LocalDay(EP?1)=23 AND LocalHour(EP?1)=9 AND LocalMinute(EP?1)=00))</stp>
        <stp>Bar</stp>
        <stp/>
        <stp>Close</stp>
        <stp>5</stp>
        <stp>0</stp>
        <stp/>
        <stp/>
        <stp/>
        <stp>FALSE</stp>
        <stp>T</stp>
        <tr r="U7" s="4"/>
      </tp>
      <tp>
        <v>12730</v>
        <stp/>
        <stp>StudyData</stp>
        <stp>(Vol(EP?1)when  (LocalYear(EP?1)=2015 AND LocalMonth(EP?1)=2 AND LocalDay(EP?1)=18 AND LocalHour(EP?1)=9 AND LocalMinute(EP?1)=15))</stp>
        <stp>Bar</stp>
        <stp/>
        <stp>Close</stp>
        <stp>5</stp>
        <stp>0</stp>
        <stp/>
        <stp/>
        <stp/>
        <stp>FALSE</stp>
        <stp>T</stp>
        <tr r="X10" s="4"/>
      </tp>
      <tp>
        <v>8543</v>
        <stp/>
        <stp>StudyData</stp>
        <stp>(Vol(EP?1)when  (LocalYear(EP?1)=2015 AND LocalMonth(EP?1)=2 AND LocalDay(EP?1)=19 AND LocalHour(EP?1)=9 AND LocalMinute(EP?1)=15))</stp>
        <stp>Bar</stp>
        <stp/>
        <stp>Close</stp>
        <stp>5</stp>
        <stp>0</stp>
        <stp/>
        <stp/>
        <stp/>
        <stp>FALSE</stp>
        <stp>T</stp>
        <tr r="W10" s="4"/>
      </tp>
      <tp>
        <v>220</v>
        <stp/>
        <stp>StudyData</stp>
        <stp>(Vol(EP?1)when  (LocalYear(EP?1)=2015 AND LocalMonth(EP?1)=2 AND LocalDay(EP?1)=16 AND LocalHour(EP?1)=9 AND LocalMinute(EP?1)=15))</stp>
        <stp>Bar</stp>
        <stp/>
        <stp>Close</stp>
        <stp>5</stp>
        <stp>0</stp>
        <stp/>
        <stp/>
        <stp/>
        <stp>FALSE</stp>
        <stp>T</stp>
        <tr r="Z10" s="4"/>
      </tp>
      <tp>
        <v>15272</v>
        <stp/>
        <stp>StudyData</stp>
        <stp>(Vol(EP?1)when  (LocalYear(EP?1)=2015 AND LocalMonth(EP?1)=2 AND LocalDay(EP?1)=17 AND LocalHour(EP?1)=9 AND LocalMinute(EP?1)=15))</stp>
        <stp>Bar</stp>
        <stp/>
        <stp>Close</stp>
        <stp>5</stp>
        <stp>0</stp>
        <stp/>
        <stp/>
        <stp/>
        <stp>FALSE</stp>
        <stp>T</stp>
        <tr r="Y10" s="4"/>
      </tp>
      <tp>
        <v>17109</v>
        <stp/>
        <stp>StudyData</stp>
        <stp>(Vol(EP?1)when  (LocalYear(EP?1)=2015 AND LocalMonth(EP?1)=2 AND LocalDay(EP?1)=12 AND LocalHour(EP?1)=9 AND LocalMinute(EP?1)=15))</stp>
        <stp>Bar</stp>
        <stp/>
        <stp>Close</stp>
        <stp>5</stp>
        <stp>0</stp>
        <stp/>
        <stp/>
        <stp/>
        <stp>FALSE</stp>
        <stp>T</stp>
        <tr r="AB10" s="4"/>
      </tp>
      <tp>
        <v>16075</v>
        <stp/>
        <stp>StudyData</stp>
        <stp>(Vol(EP?1)when  (LocalYear(EP?1)=2015 AND LocalMonth(EP?1)=2 AND LocalDay(EP?1)=13 AND LocalHour(EP?1)=9 AND LocalMinute(EP?1)=15))</stp>
        <stp>Bar</stp>
        <stp/>
        <stp>Close</stp>
        <stp>5</stp>
        <stp>0</stp>
        <stp/>
        <stp/>
        <stp/>
        <stp>FALSE</stp>
        <stp>T</stp>
        <tr r="AA10" s="4"/>
      </tp>
      <tp>
        <v>19819</v>
        <stp/>
        <stp>StudyData</stp>
        <stp>(Vol(EP?1)when  (LocalYear(EP?1)=2015 AND LocalMonth(EP?1)=2 AND LocalDay(EP?1)=24 AND LocalHour(EP?1)=9 AND LocalMinute(EP?1)=15))</stp>
        <stp>Bar</stp>
        <stp/>
        <stp>Close</stp>
        <stp>5</stp>
        <stp>0</stp>
        <stp/>
        <stp/>
        <stp/>
        <stp>FALSE</stp>
        <stp>T</stp>
        <tr r="T10" s="4"/>
      </tp>
      <tp>
        <v>10123</v>
        <stp/>
        <stp>StudyData</stp>
        <stp>(Vol(EP?1)when  (LocalYear(EP?1)=2015 AND LocalMonth(EP?1)=2 AND LocalDay(EP?1)=25 AND LocalHour(EP?1)=9 AND LocalMinute(EP?1)=15))</stp>
        <stp>Bar</stp>
        <stp/>
        <stp>Close</stp>
        <stp>5</stp>
        <stp>0</stp>
        <stp/>
        <stp/>
        <stp/>
        <stp>FALSE</stp>
        <stp>T</stp>
        <tr r="S10" s="4"/>
      </tp>
      <tp>
        <v>13117</v>
        <stp/>
        <stp>StudyData</stp>
        <stp>(Vol(EP?1)when  (LocalYear(EP?1)=2015 AND LocalMonth(EP?1)=2 AND LocalDay(EP?1)=26 AND LocalHour(EP?1)=9 AND LocalMinute(EP?1)=15))</stp>
        <stp>Bar</stp>
        <stp/>
        <stp>Close</stp>
        <stp>5</stp>
        <stp>0</stp>
        <stp/>
        <stp/>
        <stp/>
        <stp>FALSE</stp>
        <stp>T</stp>
        <tr r="L10" s="4"/>
        <tr r="K10" s="4"/>
      </tp>
      <tp>
        <v>19117</v>
        <stp/>
        <stp>StudyData</stp>
        <stp>(Vol(EP?1)when  (LocalYear(EP?1)=2015 AND LocalMonth(EP?1)=2 AND LocalDay(EP?1)=20 AND LocalHour(EP?1)=9 AND LocalMinute(EP?1)=15))</stp>
        <stp>Bar</stp>
        <stp/>
        <stp>Close</stp>
        <stp>5</stp>
        <stp>0</stp>
        <stp/>
        <stp/>
        <stp/>
        <stp>FALSE</stp>
        <stp>T</stp>
        <tr r="V10" s="4"/>
      </tp>
      <tp>
        <v>16828</v>
        <stp/>
        <stp>StudyData</stp>
        <stp>(Vol(EP?1)when  (LocalYear(EP?1)=2015 AND LocalMonth(EP?1)=2 AND LocalDay(EP?1)=23 AND LocalHour(EP?1)=9 AND LocalMinute(EP?1)=15))</stp>
        <stp>Bar</stp>
        <stp/>
        <stp>Close</stp>
        <stp>5</stp>
        <stp>0</stp>
        <stp/>
        <stp/>
        <stp/>
        <stp>FALSE</stp>
        <stp>T</stp>
        <tr r="U10" s="4"/>
      </tp>
      <tp>
        <v>17823</v>
        <stp/>
        <stp>StudyData</stp>
        <stp>(Vol(EP?1)when  (LocalYear(EP?1)=2015 AND LocalMonth(EP?1)=2 AND LocalDay(EP?1)=18 AND LocalHour(EP?1)=9 AND LocalMinute(EP?1)=10))</stp>
        <stp>Bar</stp>
        <stp/>
        <stp>Close</stp>
        <stp>5</stp>
        <stp>0</stp>
        <stp/>
        <stp/>
        <stp/>
        <stp>FALSE</stp>
        <stp>T</stp>
        <tr r="X9" s="4"/>
      </tp>
      <tp>
        <v>17238</v>
        <stp/>
        <stp>StudyData</stp>
        <stp>(Vol(EP?1)when  (LocalYear(EP?1)=2015 AND LocalMonth(EP?1)=2 AND LocalDay(EP?1)=19 AND LocalHour(EP?1)=9 AND LocalMinute(EP?1)=10))</stp>
        <stp>Bar</stp>
        <stp/>
        <stp>Close</stp>
        <stp>5</stp>
        <stp>0</stp>
        <stp/>
        <stp/>
        <stp/>
        <stp>FALSE</stp>
        <stp>T</stp>
        <tr r="W9" s="4"/>
      </tp>
      <tp>
        <v>446</v>
        <stp/>
        <stp>StudyData</stp>
        <stp>(Vol(EP?1)when  (LocalYear(EP?1)=2015 AND LocalMonth(EP?1)=2 AND LocalDay(EP?1)=16 AND LocalHour(EP?1)=9 AND LocalMinute(EP?1)=10))</stp>
        <stp>Bar</stp>
        <stp/>
        <stp>Close</stp>
        <stp>5</stp>
        <stp>0</stp>
        <stp/>
        <stp/>
        <stp/>
        <stp>FALSE</stp>
        <stp>T</stp>
        <tr r="Z9" s="4"/>
      </tp>
      <tp>
        <v>12492</v>
        <stp/>
        <stp>StudyData</stp>
        <stp>(Vol(EP?1)when  (LocalYear(EP?1)=2015 AND LocalMonth(EP?1)=2 AND LocalDay(EP?1)=17 AND LocalHour(EP?1)=9 AND LocalMinute(EP?1)=10))</stp>
        <stp>Bar</stp>
        <stp/>
        <stp>Close</stp>
        <stp>5</stp>
        <stp>0</stp>
        <stp/>
        <stp/>
        <stp/>
        <stp>FALSE</stp>
        <stp>T</stp>
        <tr r="Y9" s="4"/>
      </tp>
      <tp>
        <v>17176</v>
        <stp/>
        <stp>StudyData</stp>
        <stp>(Vol(EP?1)when  (LocalYear(EP?1)=2015 AND LocalMonth(EP?1)=2 AND LocalDay(EP?1)=12 AND LocalHour(EP?1)=9 AND LocalMinute(EP?1)=10))</stp>
        <stp>Bar</stp>
        <stp/>
        <stp>Close</stp>
        <stp>5</stp>
        <stp>0</stp>
        <stp/>
        <stp/>
        <stp/>
        <stp>FALSE</stp>
        <stp>T</stp>
        <tr r="AB9" s="4"/>
      </tp>
      <tp>
        <v>16128</v>
        <stp/>
        <stp>StudyData</stp>
        <stp>(Vol(EP?1)when  (LocalYear(EP?1)=2015 AND LocalMonth(EP?1)=2 AND LocalDay(EP?1)=13 AND LocalHour(EP?1)=9 AND LocalMinute(EP?1)=10))</stp>
        <stp>Bar</stp>
        <stp/>
        <stp>Close</stp>
        <stp>5</stp>
        <stp>0</stp>
        <stp/>
        <stp/>
        <stp/>
        <stp>FALSE</stp>
        <stp>T</stp>
        <tr r="AA9" s="4"/>
      </tp>
      <tp>
        <v>24816</v>
        <stp/>
        <stp>StudyData</stp>
        <stp>(Vol(EP?1)when  (LocalYear(EP?1)=2015 AND LocalMonth(EP?1)=2 AND LocalDay(EP?1)=24 AND LocalHour(EP?1)=9 AND LocalMinute(EP?1)=10))</stp>
        <stp>Bar</stp>
        <stp/>
        <stp>Close</stp>
        <stp>5</stp>
        <stp>0</stp>
        <stp/>
        <stp/>
        <stp/>
        <stp>FALSE</stp>
        <stp>T</stp>
        <tr r="T9" s="4"/>
      </tp>
      <tp>
        <v>13364</v>
        <stp/>
        <stp>StudyData</stp>
        <stp>(Vol(EP?1)when  (LocalYear(EP?1)=2015 AND LocalMonth(EP?1)=2 AND LocalDay(EP?1)=25 AND LocalHour(EP?1)=9 AND LocalMinute(EP?1)=10))</stp>
        <stp>Bar</stp>
        <stp/>
        <stp>Close</stp>
        <stp>5</stp>
        <stp>0</stp>
        <stp/>
        <stp/>
        <stp/>
        <stp>FALSE</stp>
        <stp>T</stp>
        <tr r="S9" s="4"/>
      </tp>
      <tp>
        <v>13535</v>
        <stp/>
        <stp>StudyData</stp>
        <stp>(Vol(EP?1)when  (LocalYear(EP?1)=2015 AND LocalMonth(EP?1)=2 AND LocalDay(EP?1)=26 AND LocalHour(EP?1)=9 AND LocalMinute(EP?1)=10))</stp>
        <stp>Bar</stp>
        <stp/>
        <stp>Close</stp>
        <stp>5</stp>
        <stp>0</stp>
        <stp/>
        <stp/>
        <stp/>
        <stp>FALSE</stp>
        <stp>T</stp>
        <tr r="L9" s="4"/>
        <tr r="K9" s="4"/>
      </tp>
      <tp>
        <v>17761</v>
        <stp/>
        <stp>StudyData</stp>
        <stp>(Vol(EP?1)when  (LocalYear(EP?1)=2015 AND LocalMonth(EP?1)=2 AND LocalDay(EP?1)=20 AND LocalHour(EP?1)=9 AND LocalMinute(EP?1)=10))</stp>
        <stp>Bar</stp>
        <stp/>
        <stp>Close</stp>
        <stp>5</stp>
        <stp>0</stp>
        <stp/>
        <stp/>
        <stp/>
        <stp>FALSE</stp>
        <stp>T</stp>
        <tr r="V9" s="4"/>
      </tp>
      <tp>
        <v>11152</v>
        <stp/>
        <stp>StudyData</stp>
        <stp>(Vol(EP?1)when  (LocalYear(EP?1)=2015 AND LocalMonth(EP?1)=2 AND LocalDay(EP?1)=23 AND LocalHour(EP?1)=9 AND LocalMinute(EP?1)=10))</stp>
        <stp>Bar</stp>
        <stp/>
        <stp>Close</stp>
        <stp>5</stp>
        <stp>0</stp>
        <stp/>
        <stp/>
        <stp/>
        <stp>FALSE</stp>
        <stp>T</stp>
        <tr r="U9" s="4"/>
      </tp>
      <tp>
        <v>16707</v>
        <stp/>
        <stp>StudyData</stp>
        <stp>(Vol(EP?1)when  (LocalYear(EP?1)=2015 AND LocalMonth(EP?1)=2 AND LocalDay(EP?1)=18 AND LocalHour(EP?1)=8 AND LocalMinute(EP?1)=55))</stp>
        <stp>Bar</stp>
        <stp/>
        <stp>Close</stp>
        <stp>5</stp>
        <stp>0</stp>
        <stp/>
        <stp/>
        <stp/>
        <stp>FALSE</stp>
        <stp>T</stp>
        <tr r="X6" s="4"/>
      </tp>
      <tp>
        <v>12233</v>
        <stp/>
        <stp>StudyData</stp>
        <stp>(Vol(EP?1)when  (LocalYear(EP?1)=2015 AND LocalMonth(EP?1)=2 AND LocalDay(EP?1)=18 AND LocalHour(EP?1)=9 AND LocalMinute(EP?1)=45))</stp>
        <stp>Bar</stp>
        <stp/>
        <stp>Close</stp>
        <stp>5</stp>
        <stp>0</stp>
        <stp/>
        <stp/>
        <stp/>
        <stp>FALSE</stp>
        <stp>T</stp>
        <tr r="X16" s="4"/>
      </tp>
      <tp>
        <v>8589</v>
        <stp/>
        <stp>StudyData</stp>
        <stp>(Vol(EP?1)when  (LocalYear(EP?1)=2015 AND LocalMonth(EP?1)=2 AND LocalDay(EP?1)=19 AND LocalHour(EP?1)=8 AND LocalMinute(EP?1)=55))</stp>
        <stp>Bar</stp>
        <stp/>
        <stp>Close</stp>
        <stp>5</stp>
        <stp>0</stp>
        <stp/>
        <stp/>
        <stp/>
        <stp>FALSE</stp>
        <stp>T</stp>
        <tr r="W6" s="4"/>
      </tp>
      <tp>
        <v>20704</v>
        <stp/>
        <stp>StudyData</stp>
        <stp>(Vol(EP?1)when  (LocalYear(EP?1)=2015 AND LocalMonth(EP?1)=2 AND LocalDay(EP?1)=19 AND LocalHour(EP?1)=9 AND LocalMinute(EP?1)=45))</stp>
        <stp>Bar</stp>
        <stp/>
        <stp>Close</stp>
        <stp>5</stp>
        <stp>0</stp>
        <stp/>
        <stp/>
        <stp/>
        <stp>FALSE</stp>
        <stp>T</stp>
        <tr r="W16" s="4"/>
      </tp>
      <tp>
        <v>446</v>
        <stp/>
        <stp>StudyData</stp>
        <stp>(Vol(EP?1)when  (LocalYear(EP?1)=2015 AND LocalMonth(EP?1)=2 AND LocalDay(EP?1)=16 AND LocalHour(EP?1)=8 AND LocalMinute(EP?1)=55))</stp>
        <stp>Bar</stp>
        <stp/>
        <stp>Close</stp>
        <stp>5</stp>
        <stp>0</stp>
        <stp/>
        <stp/>
        <stp/>
        <stp>FALSE</stp>
        <stp>T</stp>
        <tr r="Z6" s="4"/>
      </tp>
      <tp>
        <v>120</v>
        <stp/>
        <stp>StudyData</stp>
        <stp>(Vol(EP?1)when  (LocalYear(EP?1)=2015 AND LocalMonth(EP?1)=2 AND LocalDay(EP?1)=16 AND LocalHour(EP?1)=9 AND LocalMinute(EP?1)=45))</stp>
        <stp>Bar</stp>
        <stp/>
        <stp>Close</stp>
        <stp>5</stp>
        <stp>0</stp>
        <stp/>
        <stp/>
        <stp/>
        <stp>FALSE</stp>
        <stp>T</stp>
        <tr r="Z16" s="4"/>
      </tp>
      <tp>
        <v>11679</v>
        <stp/>
        <stp>StudyData</stp>
        <stp>(Vol(EP?1)when  (LocalYear(EP?1)=2015 AND LocalMonth(EP?1)=2 AND LocalDay(EP?1)=17 AND LocalHour(EP?1)=8 AND LocalMinute(EP?1)=55))</stp>
        <stp>Bar</stp>
        <stp/>
        <stp>Close</stp>
        <stp>5</stp>
        <stp>0</stp>
        <stp/>
        <stp/>
        <stp/>
        <stp>FALSE</stp>
        <stp>T</stp>
        <tr r="Y6" s="4"/>
      </tp>
      <tp>
        <v>9560</v>
        <stp/>
        <stp>StudyData</stp>
        <stp>(Vol(EP?1)when  (LocalYear(EP?1)=2015 AND LocalMonth(EP?1)=2 AND LocalDay(EP?1)=17 AND LocalHour(EP?1)=9 AND LocalMinute(EP?1)=45))</stp>
        <stp>Bar</stp>
        <stp/>
        <stp>Close</stp>
        <stp>5</stp>
        <stp>0</stp>
        <stp/>
        <stp/>
        <stp/>
        <stp>FALSE</stp>
        <stp>T</stp>
        <tr r="Y16" s="4"/>
      </tp>
      <tp>
        <v>19027</v>
        <stp/>
        <stp>StudyData</stp>
        <stp>(Vol(EP?1)when  (LocalYear(EP?1)=2015 AND LocalMonth(EP?1)=2 AND LocalDay(EP?1)=12 AND LocalHour(EP?1)=8 AND LocalMinute(EP?1)=55))</stp>
        <stp>Bar</stp>
        <stp/>
        <stp>Close</stp>
        <stp>5</stp>
        <stp>0</stp>
        <stp/>
        <stp/>
        <stp/>
        <stp>FALSE</stp>
        <stp>T</stp>
        <tr r="AB6" s="4"/>
      </tp>
      <tp>
        <v>19259</v>
        <stp/>
        <stp>StudyData</stp>
        <stp>(Vol(EP?1)when  (LocalYear(EP?1)=2015 AND LocalMonth(EP?1)=2 AND LocalDay(EP?1)=12 AND LocalHour(EP?1)=9 AND LocalMinute(EP?1)=45))</stp>
        <stp>Bar</stp>
        <stp/>
        <stp>Close</stp>
        <stp>5</stp>
        <stp>0</stp>
        <stp/>
        <stp/>
        <stp/>
        <stp>FALSE</stp>
        <stp>T</stp>
        <tr r="AB16" s="4"/>
      </tp>
      <tp>
        <v>8010</v>
        <stp/>
        <stp>StudyData</stp>
        <stp>(Vol(EP?1)when  (LocalYear(EP?1)=2015 AND LocalMonth(EP?1)=2 AND LocalDay(EP?1)=13 AND LocalHour(EP?1)=8 AND LocalMinute(EP?1)=55))</stp>
        <stp>Bar</stp>
        <stp/>
        <stp>Close</stp>
        <stp>5</stp>
        <stp>0</stp>
        <stp/>
        <stp/>
        <stp/>
        <stp>FALSE</stp>
        <stp>T</stp>
        <tr r="AA6" s="4"/>
      </tp>
      <tp>
        <v>11670</v>
        <stp/>
        <stp>StudyData</stp>
        <stp>(Vol(EP?1)when  (LocalYear(EP?1)=2015 AND LocalMonth(EP?1)=2 AND LocalDay(EP?1)=13 AND LocalHour(EP?1)=9 AND LocalMinute(EP?1)=45))</stp>
        <stp>Bar</stp>
        <stp/>
        <stp>Close</stp>
        <stp>5</stp>
        <stp>0</stp>
        <stp/>
        <stp/>
        <stp/>
        <stp>FALSE</stp>
        <stp>T</stp>
        <tr r="AA16" s="4"/>
      </tp>
      <tp>
        <v>10525</v>
        <stp/>
        <stp>StudyData</stp>
        <stp>(Vol(EP?1)when  (LocalYear(EP?1)=2015 AND LocalMonth(EP?1)=2 AND LocalDay(EP?1)=24 AND LocalHour(EP?1)=8 AND LocalMinute(EP?1)=55))</stp>
        <stp>Bar</stp>
        <stp/>
        <stp>Close</stp>
        <stp>5</stp>
        <stp>0</stp>
        <stp/>
        <stp/>
        <stp/>
        <stp>FALSE</stp>
        <stp>T</stp>
        <tr r="T6" s="4"/>
      </tp>
      <tp>
        <v>16838</v>
        <stp/>
        <stp>StudyData</stp>
        <stp>(Vol(EP?1)when  (LocalYear(EP?1)=2015 AND LocalMonth(EP?1)=2 AND LocalDay(EP?1)=24 AND LocalHour(EP?1)=9 AND LocalMinute(EP?1)=45))</stp>
        <stp>Bar</stp>
        <stp/>
        <stp>Close</stp>
        <stp>5</stp>
        <stp>0</stp>
        <stp/>
        <stp/>
        <stp/>
        <stp>FALSE</stp>
        <stp>T</stp>
        <tr r="T16" s="4"/>
      </tp>
      <tp>
        <v>6942</v>
        <stp/>
        <stp>StudyData</stp>
        <stp>(Vol(EP?1)when  (LocalYear(EP?1)=2015 AND LocalMonth(EP?1)=2 AND LocalDay(EP?1)=25 AND LocalHour(EP?1)=8 AND LocalMinute(EP?1)=55))</stp>
        <stp>Bar</stp>
        <stp/>
        <stp>Close</stp>
        <stp>5</stp>
        <stp>0</stp>
        <stp/>
        <stp/>
        <stp/>
        <stp>FALSE</stp>
        <stp>T</stp>
        <tr r="S6" s="4"/>
      </tp>
      <tp>
        <v>13413</v>
        <stp/>
        <stp>StudyData</stp>
        <stp>(Vol(EP?1)when  (LocalYear(EP?1)=2015 AND LocalMonth(EP?1)=2 AND LocalDay(EP?1)=25 AND LocalHour(EP?1)=9 AND LocalMinute(EP?1)=45))</stp>
        <stp>Bar</stp>
        <stp/>
        <stp>Close</stp>
        <stp>5</stp>
        <stp>0</stp>
        <stp/>
        <stp/>
        <stp/>
        <stp>FALSE</stp>
        <stp>T</stp>
        <tr r="S16" s="4"/>
      </tp>
      <tp>
        <v>40411</v>
        <stp/>
        <stp>StudyData</stp>
        <stp>(Vol(EP?1)when  (LocalYear(EP?1)=2015 AND LocalMonth(EP?1)=2 AND LocalDay(EP?1)=26 AND LocalHour(EP?1)=8 AND LocalMinute(EP?1)=55))</stp>
        <stp>Bar</stp>
        <stp/>
        <stp>Close</stp>
        <stp>5</stp>
        <stp>0</stp>
        <stp/>
        <stp/>
        <stp/>
        <stp>FALSE</stp>
        <stp>T</stp>
        <tr r="L6" s="4"/>
        <tr r="K6" s="4"/>
      </tp>
      <tp>
        <v>11284</v>
        <stp/>
        <stp>StudyData</stp>
        <stp>(Vol(EP?1)when  (LocalYear(EP?1)=2015 AND LocalMonth(EP?1)=2 AND LocalDay(EP?1)=26 AND LocalHour(EP?1)=9 AND LocalMinute(EP?1)=45))</stp>
        <stp>Bar</stp>
        <stp/>
        <stp>Close</stp>
        <stp>5</stp>
        <stp>0</stp>
        <stp/>
        <stp/>
        <stp/>
        <stp>FALSE</stp>
        <stp>T</stp>
        <tr r="L16" s="4"/>
        <tr r="K16" s="4"/>
      </tp>
      <tp>
        <v>20166</v>
        <stp/>
        <stp>StudyData</stp>
        <stp>(Vol(EP?1)when  (LocalYear(EP?1)=2015 AND LocalMonth(EP?1)=2 AND LocalDay(EP?1)=20 AND LocalHour(EP?1)=8 AND LocalMinute(EP?1)=55))</stp>
        <stp>Bar</stp>
        <stp/>
        <stp>Close</stp>
        <stp>5</stp>
        <stp>0</stp>
        <stp/>
        <stp/>
        <stp/>
        <stp>FALSE</stp>
        <stp>T</stp>
        <tr r="V6" s="4"/>
      </tp>
      <tp>
        <v>21529</v>
        <stp/>
        <stp>StudyData</stp>
        <stp>(Vol(EP?1)when  (LocalYear(EP?1)=2015 AND LocalMonth(EP?1)=2 AND LocalDay(EP?1)=20 AND LocalHour(EP?1)=9 AND LocalMinute(EP?1)=45))</stp>
        <stp>Bar</stp>
        <stp/>
        <stp>Close</stp>
        <stp>5</stp>
        <stp>0</stp>
        <stp/>
        <stp/>
        <stp/>
        <stp>FALSE</stp>
        <stp>T</stp>
        <tr r="V16" s="4"/>
      </tp>
      <tp>
        <v>16345</v>
        <stp/>
        <stp>StudyData</stp>
        <stp>(Vol(EP?1)when  (LocalYear(EP?1)=2015 AND LocalMonth(EP?1)=2 AND LocalDay(EP?1)=23 AND LocalHour(EP?1)=8 AND LocalMinute(EP?1)=55))</stp>
        <stp>Bar</stp>
        <stp/>
        <stp>Close</stp>
        <stp>5</stp>
        <stp>0</stp>
        <stp/>
        <stp/>
        <stp/>
        <stp>FALSE</stp>
        <stp>T</stp>
        <tr r="U6" s="4"/>
      </tp>
      <tp>
        <v>8188</v>
        <stp/>
        <stp>StudyData</stp>
        <stp>(Vol(EP?1)when  (LocalYear(EP?1)=2015 AND LocalMonth(EP?1)=2 AND LocalDay(EP?1)=23 AND LocalHour(EP?1)=9 AND LocalMinute(EP?1)=45))</stp>
        <stp>Bar</stp>
        <stp/>
        <stp>Close</stp>
        <stp>5</stp>
        <stp>0</stp>
        <stp/>
        <stp/>
        <stp/>
        <stp>FALSE</stp>
        <stp>T</stp>
        <tr r="U16" s="4"/>
      </tp>
      <tp>
        <v>17239</v>
        <stp/>
        <stp>StudyData</stp>
        <stp>(Vol(EP?1)when  (LocalYear(EP?1)=2015 AND LocalMonth(EP?1)=2 AND LocalDay(EP?1)=18 AND LocalHour(EP?1)=8 AND LocalMinute(EP?1)=50))</stp>
        <stp>Bar</stp>
        <stp/>
        <stp>Close</stp>
        <stp>5</stp>
        <stp>0</stp>
        <stp/>
        <stp/>
        <stp/>
        <stp>FALSE</stp>
        <stp>T</stp>
        <tr r="X5" s="4"/>
      </tp>
      <tp>
        <v>20270</v>
        <stp/>
        <stp>StudyData</stp>
        <stp>(Vol(EP?1)when  (LocalYear(EP?1)=2015 AND LocalMonth(EP?1)=2 AND LocalDay(EP?1)=18 AND LocalHour(EP?1)=9 AND LocalMinute(EP?1)=40))</stp>
        <stp>Bar</stp>
        <stp/>
        <stp>Close</stp>
        <stp>5</stp>
        <stp>0</stp>
        <stp/>
        <stp/>
        <stp/>
        <stp>FALSE</stp>
        <stp>T</stp>
        <tr r="X15" s="4"/>
      </tp>
      <tp>
        <v>10830</v>
        <stp/>
        <stp>StudyData</stp>
        <stp>(Vol(EP?1)when  (LocalYear(EP?1)=2015 AND LocalMonth(EP?1)=2 AND LocalDay(EP?1)=19 AND LocalHour(EP?1)=8 AND LocalMinute(EP?1)=50))</stp>
        <stp>Bar</stp>
        <stp/>
        <stp>Close</stp>
        <stp>5</stp>
        <stp>0</stp>
        <stp/>
        <stp/>
        <stp/>
        <stp>FALSE</stp>
        <stp>T</stp>
        <tr r="W5" s="4"/>
      </tp>
      <tp>
        <v>12876</v>
        <stp/>
        <stp>StudyData</stp>
        <stp>(Vol(EP?1)when  (LocalYear(EP?1)=2015 AND LocalMonth(EP?1)=2 AND LocalDay(EP?1)=19 AND LocalHour(EP?1)=9 AND LocalMinute(EP?1)=40))</stp>
        <stp>Bar</stp>
        <stp/>
        <stp>Close</stp>
        <stp>5</stp>
        <stp>0</stp>
        <stp/>
        <stp/>
        <stp/>
        <stp>FALSE</stp>
        <stp>T</stp>
        <tr r="W15" s="4"/>
      </tp>
      <tp>
        <v>164</v>
        <stp/>
        <stp>StudyData</stp>
        <stp>(Vol(EP?1)when  (LocalYear(EP?1)=2015 AND LocalMonth(EP?1)=2 AND LocalDay(EP?1)=16 AND LocalHour(EP?1)=8 AND LocalMinute(EP?1)=50))</stp>
        <stp>Bar</stp>
        <stp/>
        <stp>Close</stp>
        <stp>5</stp>
        <stp>0</stp>
        <stp/>
        <stp/>
        <stp/>
        <stp>FALSE</stp>
        <stp>T</stp>
        <tr r="Z5" s="4"/>
      </tp>
      <tp>
        <v>202</v>
        <stp/>
        <stp>StudyData</stp>
        <stp>(Vol(EP?1)when  (LocalYear(EP?1)=2015 AND LocalMonth(EP?1)=2 AND LocalDay(EP?1)=16 AND LocalHour(EP?1)=9 AND LocalMinute(EP?1)=40))</stp>
        <stp>Bar</stp>
        <stp/>
        <stp>Close</stp>
        <stp>5</stp>
        <stp>0</stp>
        <stp/>
        <stp/>
        <stp/>
        <stp>FALSE</stp>
        <stp>T</stp>
        <tr r="Z15" s="4"/>
      </tp>
      <tp>
        <v>20697</v>
        <stp/>
        <stp>StudyData</stp>
        <stp>(Vol(EP?1)when  (LocalYear(EP?1)=2015 AND LocalMonth(EP?1)=2 AND LocalDay(EP?1)=17 AND LocalHour(EP?1)=8 AND LocalMinute(EP?1)=50))</stp>
        <stp>Bar</stp>
        <stp/>
        <stp>Close</stp>
        <stp>5</stp>
        <stp>0</stp>
        <stp/>
        <stp/>
        <stp/>
        <stp>FALSE</stp>
        <stp>T</stp>
        <tr r="Y5" s="4"/>
      </tp>
      <tp>
        <v>9979</v>
        <stp/>
        <stp>StudyData</stp>
        <stp>(Vol(EP?1)when  (LocalYear(EP?1)=2015 AND LocalMonth(EP?1)=2 AND LocalDay(EP?1)=17 AND LocalHour(EP?1)=9 AND LocalMinute(EP?1)=40))</stp>
        <stp>Bar</stp>
        <stp/>
        <stp>Close</stp>
        <stp>5</stp>
        <stp>0</stp>
        <stp/>
        <stp/>
        <stp/>
        <stp>FALSE</stp>
        <stp>T</stp>
        <tr r="Y15" s="4"/>
      </tp>
      <tp>
        <v>34384</v>
        <stp/>
        <stp>StudyData</stp>
        <stp>(Vol(EP?1)when  (LocalYear(EP?1)=2015 AND LocalMonth(EP?1)=2 AND LocalDay(EP?1)=12 AND LocalHour(EP?1)=8 AND LocalMinute(EP?1)=50))</stp>
        <stp>Bar</stp>
        <stp/>
        <stp>Close</stp>
        <stp>5</stp>
        <stp>0</stp>
        <stp/>
        <stp/>
        <stp/>
        <stp>FALSE</stp>
        <stp>T</stp>
        <tr r="AB5" s="4"/>
      </tp>
      <tp>
        <v>15812</v>
        <stp/>
        <stp>StudyData</stp>
        <stp>(Vol(EP?1)when  (LocalYear(EP?1)=2015 AND LocalMonth(EP?1)=2 AND LocalDay(EP?1)=12 AND LocalHour(EP?1)=9 AND LocalMinute(EP?1)=40))</stp>
        <stp>Bar</stp>
        <stp/>
        <stp>Close</stp>
        <stp>5</stp>
        <stp>0</stp>
        <stp/>
        <stp/>
        <stp/>
        <stp>FALSE</stp>
        <stp>T</stp>
        <tr r="AB15" s="4"/>
      </tp>
      <tp>
        <v>23597</v>
        <stp/>
        <stp>StudyData</stp>
        <stp>(Vol(EP?1)when  (LocalYear(EP?1)=2015 AND LocalMonth(EP?1)=2 AND LocalDay(EP?1)=13 AND LocalHour(EP?1)=8 AND LocalMinute(EP?1)=50))</stp>
        <stp>Bar</stp>
        <stp/>
        <stp>Close</stp>
        <stp>5</stp>
        <stp>0</stp>
        <stp/>
        <stp/>
        <stp/>
        <stp>FALSE</stp>
        <stp>T</stp>
        <tr r="AA5" s="4"/>
      </tp>
      <tp>
        <v>12620</v>
        <stp/>
        <stp>StudyData</stp>
        <stp>(Vol(EP?1)when  (LocalYear(EP?1)=2015 AND LocalMonth(EP?1)=2 AND LocalDay(EP?1)=13 AND LocalHour(EP?1)=9 AND LocalMinute(EP?1)=40))</stp>
        <stp>Bar</stp>
        <stp/>
        <stp>Close</stp>
        <stp>5</stp>
        <stp>0</stp>
        <stp/>
        <stp/>
        <stp/>
        <stp>FALSE</stp>
        <stp>T</stp>
        <tr r="AA15" s="4"/>
      </tp>
      <tp>
        <v>19842</v>
        <stp/>
        <stp>StudyData</stp>
        <stp>(Vol(EP?1)when  (LocalYear(EP?1)=2015 AND LocalMonth(EP?1)=2 AND LocalDay(EP?1)=24 AND LocalHour(EP?1)=8 AND LocalMinute(EP?1)=50))</stp>
        <stp>Bar</stp>
        <stp/>
        <stp>Close</stp>
        <stp>5</stp>
        <stp>0</stp>
        <stp/>
        <stp/>
        <stp/>
        <stp>FALSE</stp>
        <stp>T</stp>
        <tr r="T5" s="4"/>
      </tp>
      <tp>
        <v>13914</v>
        <stp/>
        <stp>StudyData</stp>
        <stp>(Vol(EP?1)when  (LocalYear(EP?1)=2015 AND LocalMonth(EP?1)=2 AND LocalDay(EP?1)=24 AND LocalHour(EP?1)=9 AND LocalMinute(EP?1)=40))</stp>
        <stp>Bar</stp>
        <stp/>
        <stp>Close</stp>
        <stp>5</stp>
        <stp>0</stp>
        <stp/>
        <stp/>
        <stp/>
        <stp>FALSE</stp>
        <stp>T</stp>
        <tr r="T15" s="4"/>
      </tp>
      <tp>
        <v>15104</v>
        <stp/>
        <stp>StudyData</stp>
        <stp>(Vol(EP?1)when  (LocalYear(EP?1)=2015 AND LocalMonth(EP?1)=2 AND LocalDay(EP?1)=25 AND LocalHour(EP?1)=8 AND LocalMinute(EP?1)=50))</stp>
        <stp>Bar</stp>
        <stp/>
        <stp>Close</stp>
        <stp>5</stp>
        <stp>0</stp>
        <stp/>
        <stp/>
        <stp/>
        <stp>FALSE</stp>
        <stp>T</stp>
        <tr r="S5" s="4"/>
      </tp>
      <tp>
        <v>10403</v>
        <stp/>
        <stp>StudyData</stp>
        <stp>(Vol(EP?1)when  (LocalYear(EP?1)=2015 AND LocalMonth(EP?1)=2 AND LocalDay(EP?1)=25 AND LocalHour(EP?1)=9 AND LocalMinute(EP?1)=40))</stp>
        <stp>Bar</stp>
        <stp/>
        <stp>Close</stp>
        <stp>5</stp>
        <stp>0</stp>
        <stp/>
        <stp/>
        <stp/>
        <stp>FALSE</stp>
        <stp>T</stp>
        <tr r="S15" s="4"/>
      </tp>
      <tp>
        <v>17693</v>
        <stp/>
        <stp>StudyData</stp>
        <stp>(Vol(EP?1)when  (LocalYear(EP?1)=2015 AND LocalMonth(EP?1)=2 AND LocalDay(EP?1)=26 AND LocalHour(EP?1)=8 AND LocalMinute(EP?1)=50))</stp>
        <stp>Bar</stp>
        <stp/>
        <stp>Close</stp>
        <stp>5</stp>
        <stp>0</stp>
        <stp/>
        <stp/>
        <stp/>
        <stp>FALSE</stp>
        <stp>T</stp>
        <tr r="L5" s="4"/>
        <tr r="K5" s="4"/>
      </tp>
      <tp>
        <v>7195</v>
        <stp/>
        <stp>StudyData</stp>
        <stp>(Vol(EP?1)when  (LocalYear(EP?1)=2015 AND LocalMonth(EP?1)=2 AND LocalDay(EP?1)=26 AND LocalHour(EP?1)=9 AND LocalMinute(EP?1)=40))</stp>
        <stp>Bar</stp>
        <stp/>
        <stp>Close</stp>
        <stp>5</stp>
        <stp>0</stp>
        <stp/>
        <stp/>
        <stp/>
        <stp>FALSE</stp>
        <stp>T</stp>
        <tr r="L15" s="4"/>
        <tr r="K15" s="4"/>
      </tp>
      <tp>
        <v>31347</v>
        <stp/>
        <stp>StudyData</stp>
        <stp>(Vol(EP?1)when  (LocalYear(EP?1)=2015 AND LocalMonth(EP?1)=2 AND LocalDay(EP?1)=20 AND LocalHour(EP?1)=8 AND LocalMinute(EP?1)=50))</stp>
        <stp>Bar</stp>
        <stp/>
        <stp>Close</stp>
        <stp>5</stp>
        <stp>0</stp>
        <stp/>
        <stp/>
        <stp/>
        <stp>FALSE</stp>
        <stp>T</stp>
        <tr r="V5" s="4"/>
      </tp>
      <tp>
        <v>27372</v>
        <stp/>
        <stp>StudyData</stp>
        <stp>(Vol(EP?1)when  (LocalYear(EP?1)=2015 AND LocalMonth(EP?1)=2 AND LocalDay(EP?1)=20 AND LocalHour(EP?1)=9 AND LocalMinute(EP?1)=40))</stp>
        <stp>Bar</stp>
        <stp/>
        <stp>Close</stp>
        <stp>5</stp>
        <stp>0</stp>
        <stp/>
        <stp/>
        <stp/>
        <stp>FALSE</stp>
        <stp>T</stp>
        <tr r="V15" s="4"/>
      </tp>
      <tp>
        <v>20528</v>
        <stp/>
        <stp>StudyData</stp>
        <stp>(Vol(EP?1)when  (LocalYear(EP?1)=2015 AND LocalMonth(EP?1)=2 AND LocalDay(EP?1)=23 AND LocalHour(EP?1)=8 AND LocalMinute(EP?1)=50))</stp>
        <stp>Bar</stp>
        <stp/>
        <stp>Close</stp>
        <stp>5</stp>
        <stp>0</stp>
        <stp/>
        <stp/>
        <stp/>
        <stp>FALSE</stp>
        <stp>T</stp>
        <tr r="U5" s="4"/>
      </tp>
      <tp>
        <v>10209</v>
        <stp/>
        <stp>StudyData</stp>
        <stp>(Vol(EP?1)when  (LocalYear(EP?1)=2015 AND LocalMonth(EP?1)=2 AND LocalDay(EP?1)=23 AND LocalHour(EP?1)=9 AND LocalMinute(EP?1)=40))</stp>
        <stp>Bar</stp>
        <stp/>
        <stp>Close</stp>
        <stp>5</stp>
        <stp>0</stp>
        <stp/>
        <stp/>
        <stp/>
        <stp>FALSE</stp>
        <stp>T</stp>
        <tr r="U15" s="4"/>
      </tp>
      <tp>
        <v>15368</v>
        <stp/>
        <stp>StudyData</stp>
        <stp>(Vol(EP?1)when  (LocalYear(EP?1)=2015 AND LocalMonth(EP?1)=2 AND LocalDay(EP?1)=18 AND LocalHour(EP?1)=8 AND LocalMinute(EP?1)=45))</stp>
        <stp>Bar</stp>
        <stp/>
        <stp>Close</stp>
        <stp>5</stp>
        <stp>0</stp>
        <stp/>
        <stp/>
        <stp/>
        <stp>FALSE</stp>
        <stp>T</stp>
        <tr r="X4" s="4"/>
      </tp>
      <tp>
        <v>14353</v>
        <stp/>
        <stp>StudyData</stp>
        <stp>(Vol(EP?1)when  (LocalYear(EP?1)=2015 AND LocalMonth(EP?1)=2 AND LocalDay(EP?1)=18 AND LocalHour(EP?1)=9 AND LocalMinute(EP?1)=55))</stp>
        <stp>Bar</stp>
        <stp/>
        <stp>Close</stp>
        <stp>5</stp>
        <stp>0</stp>
        <stp/>
        <stp/>
        <stp/>
        <stp>FALSE</stp>
        <stp>T</stp>
        <tr r="X18" s="4"/>
      </tp>
      <tp>
        <v>26303</v>
        <stp/>
        <stp>StudyData</stp>
        <stp>(Vol(EP?1)when  (LocalYear(EP?1)=2015 AND LocalMonth(EP?1)=2 AND LocalDay(EP?1)=19 AND LocalHour(EP?1)=8 AND LocalMinute(EP?1)=45))</stp>
        <stp>Bar</stp>
        <stp/>
        <stp>Close</stp>
        <stp>5</stp>
        <stp>0</stp>
        <stp/>
        <stp/>
        <stp/>
        <stp>FALSE</stp>
        <stp>T</stp>
        <tr r="W4" s="4"/>
      </tp>
      <tp>
        <v>10726</v>
        <stp/>
        <stp>StudyData</stp>
        <stp>(Vol(EP?1)when  (LocalYear(EP?1)=2015 AND LocalMonth(EP?1)=2 AND LocalDay(EP?1)=19 AND LocalHour(EP?1)=9 AND LocalMinute(EP?1)=55))</stp>
        <stp>Bar</stp>
        <stp/>
        <stp>Close</stp>
        <stp>5</stp>
        <stp>0</stp>
        <stp/>
        <stp/>
        <stp/>
        <stp>FALSE</stp>
        <stp>T</stp>
        <tr r="W18" s="4"/>
      </tp>
      <tp>
        <v>305</v>
        <stp/>
        <stp>StudyData</stp>
        <stp>(Vol(EP?1)when  (LocalYear(EP?1)=2015 AND LocalMonth(EP?1)=2 AND LocalDay(EP?1)=16 AND LocalHour(EP?1)=8 AND LocalMinute(EP?1)=45))</stp>
        <stp>Bar</stp>
        <stp/>
        <stp>Close</stp>
        <stp>5</stp>
        <stp>0</stp>
        <stp/>
        <stp/>
        <stp/>
        <stp>FALSE</stp>
        <stp>T</stp>
        <tr r="Z4" s="4"/>
      </tp>
      <tp>
        <v>1761</v>
        <stp/>
        <stp>StudyData</stp>
        <stp>(Vol(EP?1)when  (LocalYear(EP?1)=2015 AND LocalMonth(EP?1)=2 AND LocalDay(EP?1)=16 AND LocalHour(EP?1)=9 AND LocalMinute(EP?1)=55))</stp>
        <stp>Bar</stp>
        <stp/>
        <stp>Close</stp>
        <stp>5</stp>
        <stp>0</stp>
        <stp/>
        <stp/>
        <stp/>
        <stp>FALSE</stp>
        <stp>T</stp>
        <tr r="Z18" s="4"/>
      </tp>
      <tp>
        <v>18451</v>
        <stp/>
        <stp>StudyData</stp>
        <stp>(Vol(EP?1)when  (LocalYear(EP?1)=2015 AND LocalMonth(EP?1)=2 AND LocalDay(EP?1)=17 AND LocalHour(EP?1)=8 AND LocalMinute(EP?1)=45))</stp>
        <stp>Bar</stp>
        <stp/>
        <stp>Close</stp>
        <stp>5</stp>
        <stp>0</stp>
        <stp/>
        <stp/>
        <stp/>
        <stp>FALSE</stp>
        <stp>T</stp>
        <tr r="Y4" s="4"/>
      </tp>
      <tp>
        <v>11403</v>
        <stp/>
        <stp>StudyData</stp>
        <stp>(Vol(EP?1)when  (LocalYear(EP?1)=2015 AND LocalMonth(EP?1)=2 AND LocalDay(EP?1)=17 AND LocalHour(EP?1)=9 AND LocalMinute(EP?1)=55))</stp>
        <stp>Bar</stp>
        <stp/>
        <stp>Close</stp>
        <stp>5</stp>
        <stp>0</stp>
        <stp/>
        <stp/>
        <stp/>
        <stp>FALSE</stp>
        <stp>T</stp>
        <tr r="Y18" s="4"/>
      </tp>
      <tp>
        <v>27594</v>
        <stp/>
        <stp>StudyData</stp>
        <stp>(Vol(EP?1)when  (LocalYear(EP?1)=2015 AND LocalMonth(EP?1)=2 AND LocalDay(EP?1)=12 AND LocalHour(EP?1)=8 AND LocalMinute(EP?1)=45))</stp>
        <stp>Bar</stp>
        <stp/>
        <stp>Close</stp>
        <stp>5</stp>
        <stp>0</stp>
        <stp/>
        <stp/>
        <stp/>
        <stp>FALSE</stp>
        <stp>T</stp>
        <tr r="AB4" s="4"/>
      </tp>
      <tp>
        <v>19217</v>
        <stp/>
        <stp>StudyData</stp>
        <stp>(Vol(EP?1)when  (LocalYear(EP?1)=2015 AND LocalMonth(EP?1)=2 AND LocalDay(EP?1)=12 AND LocalHour(EP?1)=9 AND LocalMinute(EP?1)=55))</stp>
        <stp>Bar</stp>
        <stp/>
        <stp>Close</stp>
        <stp>5</stp>
        <stp>0</stp>
        <stp/>
        <stp/>
        <stp/>
        <stp>FALSE</stp>
        <stp>T</stp>
        <tr r="AB18" s="4"/>
      </tp>
      <tp>
        <v>21390</v>
        <stp/>
        <stp>StudyData</stp>
        <stp>(Vol(EP?1)when  (LocalYear(EP?1)=2015 AND LocalMonth(EP?1)=2 AND LocalDay(EP?1)=13 AND LocalHour(EP?1)=8 AND LocalMinute(EP?1)=45))</stp>
        <stp>Bar</stp>
        <stp/>
        <stp>Close</stp>
        <stp>5</stp>
        <stp>0</stp>
        <stp/>
        <stp/>
        <stp/>
        <stp>FALSE</stp>
        <stp>T</stp>
        <tr r="AA4" s="4"/>
      </tp>
      <tp>
        <v>11246</v>
        <stp/>
        <stp>StudyData</stp>
        <stp>(Vol(EP?1)when  (LocalYear(EP?1)=2015 AND LocalMonth(EP?1)=2 AND LocalDay(EP?1)=13 AND LocalHour(EP?1)=9 AND LocalMinute(EP?1)=55))</stp>
        <stp>Bar</stp>
        <stp/>
        <stp>Close</stp>
        <stp>5</stp>
        <stp>0</stp>
        <stp/>
        <stp/>
        <stp/>
        <stp>FALSE</stp>
        <stp>T</stp>
        <tr r="AA18" s="4"/>
      </tp>
      <tp>
        <v>17767</v>
        <stp/>
        <stp>StudyData</stp>
        <stp>(Vol(EP?1)when  (LocalYear(EP?1)=2015 AND LocalMonth(EP?1)=2 AND LocalDay(EP?1)=24 AND LocalHour(EP?1)=8 AND LocalMinute(EP?1)=45))</stp>
        <stp>Bar</stp>
        <stp/>
        <stp>Close</stp>
        <stp>5</stp>
        <stp>0</stp>
        <stp/>
        <stp/>
        <stp/>
        <stp>FALSE</stp>
        <stp>T</stp>
        <tr r="T4" s="4"/>
      </tp>
      <tp>
        <v>11503</v>
        <stp/>
        <stp>StudyData</stp>
        <stp>(Vol(EP?1)when  (LocalYear(EP?1)=2015 AND LocalMonth(EP?1)=2 AND LocalDay(EP?1)=24 AND LocalHour(EP?1)=9 AND LocalMinute(EP?1)=55))</stp>
        <stp>Bar</stp>
        <stp/>
        <stp>Close</stp>
        <stp>5</stp>
        <stp>0</stp>
        <stp/>
        <stp/>
        <stp/>
        <stp>FALSE</stp>
        <stp>T</stp>
        <tr r="T18" s="4"/>
      </tp>
      <tp>
        <v>12205</v>
        <stp/>
        <stp>StudyData</stp>
        <stp>(Vol(EP?1)when  (LocalYear(EP?1)=2015 AND LocalMonth(EP?1)=2 AND LocalDay(EP?1)=25 AND LocalHour(EP?1)=8 AND LocalMinute(EP?1)=45))</stp>
        <stp>Bar</stp>
        <stp/>
        <stp>Close</stp>
        <stp>5</stp>
        <stp>0</stp>
        <stp/>
        <stp/>
        <stp/>
        <stp>FALSE</stp>
        <stp>T</stp>
        <tr r="S4" s="4"/>
      </tp>
      <tp>
        <v>7025</v>
        <stp/>
        <stp>StudyData</stp>
        <stp>(Vol(EP?1)when  (LocalYear(EP?1)=2015 AND LocalMonth(EP?1)=2 AND LocalDay(EP?1)=25 AND LocalHour(EP?1)=9 AND LocalMinute(EP?1)=55))</stp>
        <stp>Bar</stp>
        <stp/>
        <stp>Close</stp>
        <stp>5</stp>
        <stp>0</stp>
        <stp/>
        <stp/>
        <stp/>
        <stp>FALSE</stp>
        <stp>T</stp>
        <tr r="S18" s="4"/>
      </tp>
      <tp>
        <v>21495</v>
        <stp/>
        <stp>StudyData</stp>
        <stp>(Vol(EP?1)when  (LocalYear(EP?1)=2015 AND LocalMonth(EP?1)=2 AND LocalDay(EP?1)=26 AND LocalHour(EP?1)=8 AND LocalMinute(EP?1)=45))</stp>
        <stp>Bar</stp>
        <stp/>
        <stp>Close</stp>
        <stp>5</stp>
        <stp>0</stp>
        <stp/>
        <stp/>
        <stp/>
        <stp>FALSE</stp>
        <stp>T</stp>
        <tr r="L4" s="4"/>
        <tr r="K4" s="4"/>
      </tp>
      <tp>
        <v>9144</v>
        <stp/>
        <stp>StudyData</stp>
        <stp>(Vol(EP?1)when  (LocalYear(EP?1)=2015 AND LocalMonth(EP?1)=2 AND LocalDay(EP?1)=26 AND LocalHour(EP?1)=9 AND LocalMinute(EP?1)=55))</stp>
        <stp>Bar</stp>
        <stp/>
        <stp>Close</stp>
        <stp>5</stp>
        <stp>0</stp>
        <stp/>
        <stp/>
        <stp/>
        <stp>FALSE</stp>
        <stp>T</stp>
        <tr r="L18" s="4"/>
        <tr r="K18" s="4"/>
      </tp>
      <tp>
        <v>39143</v>
        <stp/>
        <stp>StudyData</stp>
        <stp>(Vol(EP?1)when  (LocalYear(EP?1)=2015 AND LocalMonth(EP?1)=2 AND LocalDay(EP?1)=20 AND LocalHour(EP?1)=8 AND LocalMinute(EP?1)=45))</stp>
        <stp>Bar</stp>
        <stp/>
        <stp>Close</stp>
        <stp>5</stp>
        <stp>0</stp>
        <stp/>
        <stp/>
        <stp/>
        <stp>FALSE</stp>
        <stp>T</stp>
        <tr r="V4" s="4"/>
      </tp>
      <tp>
        <v>14304</v>
        <stp/>
        <stp>StudyData</stp>
        <stp>(Vol(EP?1)when  (LocalYear(EP?1)=2015 AND LocalMonth(EP?1)=2 AND LocalDay(EP?1)=20 AND LocalHour(EP?1)=9 AND LocalMinute(EP?1)=55))</stp>
        <stp>Bar</stp>
        <stp/>
        <stp>Close</stp>
        <stp>5</stp>
        <stp>0</stp>
        <stp/>
        <stp/>
        <stp/>
        <stp>FALSE</stp>
        <stp>T</stp>
        <tr r="V18" s="4"/>
      </tp>
      <tp>
        <v>16950</v>
        <stp/>
        <stp>StudyData</stp>
        <stp>(Vol(EP?1)when  (LocalYear(EP?1)=2015 AND LocalMonth(EP?1)=2 AND LocalDay(EP?1)=23 AND LocalHour(EP?1)=8 AND LocalMinute(EP?1)=45))</stp>
        <stp>Bar</stp>
        <stp/>
        <stp>Close</stp>
        <stp>5</stp>
        <stp>0</stp>
        <stp/>
        <stp/>
        <stp/>
        <stp>FALSE</stp>
        <stp>T</stp>
        <tr r="U4" s="4"/>
      </tp>
      <tp>
        <v>8579</v>
        <stp/>
        <stp>StudyData</stp>
        <stp>(Vol(EP?1)when  (LocalYear(EP?1)=2015 AND LocalMonth(EP?1)=2 AND LocalDay(EP?1)=23 AND LocalHour(EP?1)=9 AND LocalMinute(EP?1)=55))</stp>
        <stp>Bar</stp>
        <stp/>
        <stp>Close</stp>
        <stp>5</stp>
        <stp>0</stp>
        <stp/>
        <stp/>
        <stp/>
        <stp>FALSE</stp>
        <stp>T</stp>
        <tr r="U18" s="4"/>
      </tp>
      <tp>
        <v>22815</v>
        <stp/>
        <stp>StudyData</stp>
        <stp>(Vol(EP?1)when  (LocalYear(EP?1)=2015 AND LocalMonth(EP?1)=2 AND LocalDay(EP?1)=18 AND LocalHour(EP?1)=8 AND LocalMinute(EP?1)=40))</stp>
        <stp>Bar</stp>
        <stp/>
        <stp>Close</stp>
        <stp>5</stp>
        <stp>0</stp>
        <stp/>
        <stp/>
        <stp/>
        <stp>FALSE</stp>
        <stp>T</stp>
        <tr r="X3" s="4"/>
      </tp>
      <tp>
        <v>12233</v>
        <stp/>
        <stp>StudyData</stp>
        <stp>(Vol(EP?1)when  (LocalYear(EP?1)=2015 AND LocalMonth(EP?1)=2 AND LocalDay(EP?1)=18 AND LocalHour(EP?1)=9 AND LocalMinute(EP?1)=50))</stp>
        <stp>Bar</stp>
        <stp/>
        <stp>Close</stp>
        <stp>5</stp>
        <stp>0</stp>
        <stp/>
        <stp/>
        <stp/>
        <stp>FALSE</stp>
        <stp>T</stp>
        <tr r="X17" s="4"/>
      </tp>
      <tp>
        <v>27355</v>
        <stp/>
        <stp>StudyData</stp>
        <stp>(Vol(EP?1)when  (LocalYear(EP?1)=2015 AND LocalMonth(EP?1)=2 AND LocalDay(EP?1)=19 AND LocalHour(EP?1)=8 AND LocalMinute(EP?1)=40))</stp>
        <stp>Bar</stp>
        <stp/>
        <stp>Close</stp>
        <stp>5</stp>
        <stp>0</stp>
        <stp/>
        <stp/>
        <stp/>
        <stp>FALSE</stp>
        <stp>T</stp>
        <tr r="W3" s="4"/>
      </tp>
      <tp>
        <v>8299</v>
        <stp/>
        <stp>StudyData</stp>
        <stp>(Vol(EP?1)when  (LocalYear(EP?1)=2015 AND LocalMonth(EP?1)=2 AND LocalDay(EP?1)=19 AND LocalHour(EP?1)=9 AND LocalMinute(EP?1)=50))</stp>
        <stp>Bar</stp>
        <stp/>
        <stp>Close</stp>
        <stp>5</stp>
        <stp>0</stp>
        <stp/>
        <stp/>
        <stp/>
        <stp>FALSE</stp>
        <stp>T</stp>
        <tr r="W17" s="4"/>
      </tp>
      <tp>
        <v>405</v>
        <stp/>
        <stp>StudyData</stp>
        <stp>(Vol(EP?1)when  (LocalYear(EP?1)=2015 AND LocalMonth(EP?1)=2 AND LocalDay(EP?1)=16 AND LocalHour(EP?1)=8 AND LocalMinute(EP?1)=40))</stp>
        <stp>Bar</stp>
        <stp/>
        <stp>Close</stp>
        <stp>5</stp>
        <stp>0</stp>
        <stp/>
        <stp/>
        <stp/>
        <stp>FALSE</stp>
        <stp>T</stp>
        <tr r="Z3" s="4"/>
      </tp>
      <tp>
        <v>882</v>
        <stp/>
        <stp>StudyData</stp>
        <stp>(Vol(EP?1)when  (LocalYear(EP?1)=2015 AND LocalMonth(EP?1)=2 AND LocalDay(EP?1)=16 AND LocalHour(EP?1)=9 AND LocalMinute(EP?1)=50))</stp>
        <stp>Bar</stp>
        <stp/>
        <stp>Close</stp>
        <stp>5</stp>
        <stp>0</stp>
        <stp/>
        <stp/>
        <stp/>
        <stp>FALSE</stp>
        <stp>T</stp>
        <tr r="Z17" s="4"/>
      </tp>
      <tp>
        <v>18636</v>
        <stp/>
        <stp>StudyData</stp>
        <stp>(Vol(EP?1)when  (LocalYear(EP?1)=2015 AND LocalMonth(EP?1)=2 AND LocalDay(EP?1)=17 AND LocalHour(EP?1)=8 AND LocalMinute(EP?1)=40))</stp>
        <stp>Bar</stp>
        <stp/>
        <stp>Close</stp>
        <stp>5</stp>
        <stp>0</stp>
        <stp/>
        <stp/>
        <stp/>
        <stp>FALSE</stp>
        <stp>T</stp>
        <tr r="Y3" s="4"/>
      </tp>
      <tp>
        <v>11888</v>
        <stp/>
        <stp>StudyData</stp>
        <stp>(Vol(EP?1)when  (LocalYear(EP?1)=2015 AND LocalMonth(EP?1)=2 AND LocalDay(EP?1)=17 AND LocalHour(EP?1)=9 AND LocalMinute(EP?1)=50))</stp>
        <stp>Bar</stp>
        <stp/>
        <stp>Close</stp>
        <stp>5</stp>
        <stp>0</stp>
        <stp/>
        <stp/>
        <stp/>
        <stp>FALSE</stp>
        <stp>T</stp>
        <tr r="Y17" s="4"/>
      </tp>
      <tp>
        <v>31852</v>
        <stp/>
        <stp>StudyData</stp>
        <stp>(Vol(EP?1)when  (LocalYear(EP?1)=2015 AND LocalMonth(EP?1)=2 AND LocalDay(EP?1)=12 AND LocalHour(EP?1)=8 AND LocalMinute(EP?1)=40))</stp>
        <stp>Bar</stp>
        <stp/>
        <stp>Close</stp>
        <stp>5</stp>
        <stp>0</stp>
        <stp/>
        <stp/>
        <stp/>
        <stp>FALSE</stp>
        <stp>T</stp>
        <tr r="AB3" s="4"/>
      </tp>
      <tp>
        <v>17694</v>
        <stp/>
        <stp>StudyData</stp>
        <stp>(Vol(EP?1)when  (LocalYear(EP?1)=2015 AND LocalMonth(EP?1)=2 AND LocalDay(EP?1)=12 AND LocalHour(EP?1)=9 AND LocalMinute(EP?1)=50))</stp>
        <stp>Bar</stp>
        <stp/>
        <stp>Close</stp>
        <stp>5</stp>
        <stp>0</stp>
        <stp/>
        <stp/>
        <stp/>
        <stp>FALSE</stp>
        <stp>T</stp>
        <tr r="AB17" s="4"/>
      </tp>
      <tp>
        <v>27633</v>
        <stp/>
        <stp>StudyData</stp>
        <stp>(Vol(EP?1)when  (LocalYear(EP?1)=2015 AND LocalMonth(EP?1)=2 AND LocalDay(EP?1)=13 AND LocalHour(EP?1)=8 AND LocalMinute(EP?1)=40))</stp>
        <stp>Bar</stp>
        <stp/>
        <stp>Close</stp>
        <stp>5</stp>
        <stp>0</stp>
        <stp/>
        <stp/>
        <stp/>
        <stp>FALSE</stp>
        <stp>T</stp>
        <tr r="AA3" s="4"/>
      </tp>
      <tp>
        <v>13377</v>
        <stp/>
        <stp>StudyData</stp>
        <stp>(Vol(EP?1)when  (LocalYear(EP?1)=2015 AND LocalMonth(EP?1)=2 AND LocalDay(EP?1)=13 AND LocalHour(EP?1)=9 AND LocalMinute(EP?1)=50))</stp>
        <stp>Bar</stp>
        <stp/>
        <stp>Close</stp>
        <stp>5</stp>
        <stp>0</stp>
        <stp/>
        <stp/>
        <stp/>
        <stp>FALSE</stp>
        <stp>T</stp>
        <tr r="AA17" s="4"/>
      </tp>
      <tp>
        <v>17357</v>
        <stp/>
        <stp>StudyData</stp>
        <stp>(Vol(EP?1)when  (LocalYear(EP?1)=2015 AND LocalMonth(EP?1)=2 AND LocalDay(EP?1)=24 AND LocalHour(EP?1)=8 AND LocalMinute(EP?1)=40))</stp>
        <stp>Bar</stp>
        <stp/>
        <stp>Close</stp>
        <stp>5</stp>
        <stp>0</stp>
        <stp/>
        <stp/>
        <stp/>
        <stp>FALSE</stp>
        <stp>T</stp>
        <tr r="T3" s="4"/>
      </tp>
      <tp>
        <v>9718</v>
        <stp/>
        <stp>StudyData</stp>
        <stp>(Vol(EP?1)when  (LocalYear(EP?1)=2015 AND LocalMonth(EP?1)=2 AND LocalDay(EP?1)=24 AND LocalHour(EP?1)=9 AND LocalMinute(EP?1)=50))</stp>
        <stp>Bar</stp>
        <stp/>
        <stp>Close</stp>
        <stp>5</stp>
        <stp>0</stp>
        <stp/>
        <stp/>
        <stp/>
        <stp>FALSE</stp>
        <stp>T</stp>
        <tr r="T17" s="4"/>
      </tp>
      <tp>
        <v>22793</v>
        <stp/>
        <stp>StudyData</stp>
        <stp>(Vol(EP?1)when  (LocalYear(EP?1)=2015 AND LocalMonth(EP?1)=2 AND LocalDay(EP?1)=25 AND LocalHour(EP?1)=8 AND LocalMinute(EP?1)=40))</stp>
        <stp>Bar</stp>
        <stp/>
        <stp>Close</stp>
        <stp>5</stp>
        <stp>0</stp>
        <stp/>
        <stp/>
        <stp/>
        <stp>FALSE</stp>
        <stp>T</stp>
        <tr r="S3" s="4"/>
      </tp>
      <tp>
        <v>5591</v>
        <stp/>
        <stp>StudyData</stp>
        <stp>(Vol(EP?1)when  (LocalYear(EP?1)=2015 AND LocalMonth(EP?1)=2 AND LocalDay(EP?1)=25 AND LocalHour(EP?1)=9 AND LocalMinute(EP?1)=50))</stp>
        <stp>Bar</stp>
        <stp/>
        <stp>Close</stp>
        <stp>5</stp>
        <stp>0</stp>
        <stp/>
        <stp/>
        <stp/>
        <stp>FALSE</stp>
        <stp>T</stp>
        <tr r="S17" s="4"/>
      </tp>
      <tp>
        <v>13927</v>
        <stp/>
        <stp>StudyData</stp>
        <stp>(Vol(EP?1)when  (LocalYear(EP?1)=2015 AND LocalMonth(EP?1)=2 AND LocalDay(EP?1)=26 AND LocalHour(EP?1)=8 AND LocalMinute(EP?1)=40))</stp>
        <stp>Bar</stp>
        <stp/>
        <stp>Close</stp>
        <stp>5</stp>
        <stp>0</stp>
        <stp/>
        <stp/>
        <stp/>
        <stp>FALSE</stp>
        <stp>T</stp>
        <tr r="L3" s="4"/>
        <tr r="K3" s="4"/>
      </tp>
      <tp>
        <v>10980</v>
        <stp/>
        <stp>StudyData</stp>
        <stp>(Vol(EP?1)when  (LocalYear(EP?1)=2015 AND LocalMonth(EP?1)=2 AND LocalDay(EP?1)=26 AND LocalHour(EP?1)=9 AND LocalMinute(EP?1)=50))</stp>
        <stp>Bar</stp>
        <stp/>
        <stp>Close</stp>
        <stp>5</stp>
        <stp>0</stp>
        <stp/>
        <stp/>
        <stp/>
        <stp>FALSE</stp>
        <stp>T</stp>
        <tr r="L17" s="4"/>
        <tr r="K17" s="4"/>
      </tp>
      <tp>
        <v>54781</v>
        <stp/>
        <stp>StudyData</stp>
        <stp>(Vol(EP?1)when  (LocalYear(EP?1)=2015 AND LocalMonth(EP?1)=2 AND LocalDay(EP?1)=20 AND LocalHour(EP?1)=8 AND LocalMinute(EP?1)=40))</stp>
        <stp>Bar</stp>
        <stp/>
        <stp>Close</stp>
        <stp>5</stp>
        <stp>0</stp>
        <stp/>
        <stp/>
        <stp/>
        <stp>FALSE</stp>
        <stp>T</stp>
        <tr r="V3" s="4"/>
      </tp>
      <tp>
        <v>10644</v>
        <stp/>
        <stp>StudyData</stp>
        <stp>(Vol(EP?1)when  (LocalYear(EP?1)=2015 AND LocalMonth(EP?1)=2 AND LocalDay(EP?1)=20 AND LocalHour(EP?1)=9 AND LocalMinute(EP?1)=50))</stp>
        <stp>Bar</stp>
        <stp/>
        <stp>Close</stp>
        <stp>5</stp>
        <stp>0</stp>
        <stp/>
        <stp/>
        <stp/>
        <stp>FALSE</stp>
        <stp>T</stp>
        <tr r="V17" s="4"/>
      </tp>
      <tp>
        <v>13729</v>
        <stp/>
        <stp>StudyData</stp>
        <stp>(Vol(EP?1)when  (LocalYear(EP?1)=2015 AND LocalMonth(EP?1)=2 AND LocalDay(EP?1)=23 AND LocalHour(EP?1)=8 AND LocalMinute(EP?1)=40))</stp>
        <stp>Bar</stp>
        <stp/>
        <stp>Close</stp>
        <stp>5</stp>
        <stp>0</stp>
        <stp/>
        <stp/>
        <stp/>
        <stp>FALSE</stp>
        <stp>T</stp>
        <tr r="U3" s="4"/>
      </tp>
      <tp>
        <v>8839</v>
        <stp/>
        <stp>StudyData</stp>
        <stp>(Vol(EP?1)when  (LocalYear(EP?1)=2015 AND LocalMonth(EP?1)=2 AND LocalDay(EP?1)=23 AND LocalHour(EP?1)=9 AND LocalMinute(EP?1)=50))</stp>
        <stp>Bar</stp>
        <stp/>
        <stp>Close</stp>
        <stp>5</stp>
        <stp>0</stp>
        <stp/>
        <stp/>
        <stp/>
        <stp>FALSE</stp>
        <stp>T</stp>
        <tr r="U17" s="4"/>
      </tp>
      <tp>
        <v>42061.623263888891</v>
        <stp/>
        <stp>StudyData</stp>
        <stp>SUBMINUTE(EP,30,Regular)</stp>
        <stp>Bar</stp>
        <stp/>
        <stp>Time</stp>
        <stp/>
        <stp>-11</stp>
        <stp>all</stp>
        <stp/>
        <stp/>
        <stp/>
        <stp>T</stp>
        <tr r="AF16" s="1"/>
        <tr r="AF16" s="1"/>
      </tp>
      <tp>
        <v>42061.623611111114</v>
        <stp/>
        <stp>StudyData</stp>
        <stp>SUBMINUTE(EP,30,Regular)</stp>
        <stp>Bar</stp>
        <stp/>
        <stp>Time</stp>
        <stp/>
        <stp>-10</stp>
        <stp>all</stp>
        <stp/>
        <stp/>
        <stp/>
        <stp>T</stp>
        <tr r="AF15" s="1"/>
        <tr r="AF15" s="1"/>
      </tp>
      <tp>
        <v>42061.622569444444</v>
        <stp/>
        <stp>StudyData</stp>
        <stp>SUBMINUTE(EP,30,Regular)</stp>
        <stp>Bar</stp>
        <stp/>
        <stp>Time</stp>
        <stp/>
        <stp>-13</stp>
        <stp>all</stp>
        <stp/>
        <stp/>
        <stp/>
        <stp>T</stp>
        <tr r="AF18" s="1"/>
        <tr r="AF18" s="1"/>
      </tp>
      <tp>
        <v>42061.622916666667</v>
        <stp/>
        <stp>StudyData</stp>
        <stp>SUBMINUTE(EP,30,Regular)</stp>
        <stp>Bar</stp>
        <stp/>
        <stp>Time</stp>
        <stp/>
        <stp>-12</stp>
        <stp>all</stp>
        <stp/>
        <stp/>
        <stp/>
        <stp>T</stp>
        <tr r="AF17" s="1"/>
        <tr r="AF17" s="1"/>
      </tp>
      <tp>
        <v>42061.621875000004</v>
        <stp/>
        <stp>StudyData</stp>
        <stp>SUBMINUTE(EP,30,Regular)</stp>
        <stp>Bar</stp>
        <stp/>
        <stp>Time</stp>
        <stp/>
        <stp>-15</stp>
        <stp>all</stp>
        <stp/>
        <stp/>
        <stp/>
        <stp>T</stp>
        <tr r="AF20" s="1"/>
        <tr r="AF20" s="1"/>
      </tp>
      <tp>
        <v>42061.62222222222</v>
        <stp/>
        <stp>StudyData</stp>
        <stp>SUBMINUTE(EP,30,Regular)</stp>
        <stp>Bar</stp>
        <stp/>
        <stp>Time</stp>
        <stp/>
        <stp>-14</stp>
        <stp>all</stp>
        <stp/>
        <stp/>
        <stp/>
        <stp>T</stp>
        <tr r="AF19" s="1"/>
        <tr r="AF19" s="1"/>
      </tp>
      <tp>
        <v>42061.621180555558</v>
        <stp/>
        <stp>StudyData</stp>
        <stp>SUBMINUTE(EP,30,Regular)</stp>
        <stp>Bar</stp>
        <stp/>
        <stp>Time</stp>
        <stp/>
        <stp>-17</stp>
        <stp>all</stp>
        <stp/>
        <stp/>
        <stp/>
        <stp>T</stp>
        <tr r="AF22" s="1"/>
        <tr r="AF22" s="1"/>
      </tp>
      <tp>
        <v>42061.621527777781</v>
        <stp/>
        <stp>StudyData</stp>
        <stp>SUBMINUTE(EP,30,Regular)</stp>
        <stp>Bar</stp>
        <stp/>
        <stp>Time</stp>
        <stp/>
        <stp>-16</stp>
        <stp>all</stp>
        <stp/>
        <stp/>
        <stp/>
        <stp>T</stp>
        <tr r="AF21" s="1"/>
        <tr r="AF21" s="1"/>
      </tp>
      <tp>
        <v>42061.620486111111</v>
        <stp/>
        <stp>StudyData</stp>
        <stp>SUBMINUTE(EP,30,Regular)</stp>
        <stp>Bar</stp>
        <stp/>
        <stp>Time</stp>
        <stp/>
        <stp>-19</stp>
        <stp>all</stp>
        <stp/>
        <stp/>
        <stp/>
        <stp>T</stp>
        <tr r="AF24" s="1"/>
        <tr r="AF24" s="1"/>
      </tp>
      <tp>
        <v>42061.620833333334</v>
        <stp/>
        <stp>StudyData</stp>
        <stp>SUBMINUTE(EP,30,Regular)</stp>
        <stp>Bar</stp>
        <stp/>
        <stp>Time</stp>
        <stp/>
        <stp>-18</stp>
        <stp>all</stp>
        <stp/>
        <stp/>
        <stp/>
        <stp>T</stp>
        <tr r="AF23" s="1"/>
        <tr r="AF23" s="1"/>
      </tp>
      <tp>
        <v>1</v>
        <stp/>
        <stp>StudyData</stp>
        <stp>(Vol(EP?2)when  (LocalYear(EP?2)=2015 AND LocalMonth(EP?2)=2 AND LocalDay(EP?2)=19 AND LocalHour(EP?2)=8 AND LocalMinute(EP?2)=30))</stp>
        <stp>Bar</stp>
        <stp/>
        <stp>Close</stp>
        <stp>5</stp>
        <stp>0</stp>
        <stp/>
        <stp/>
        <stp/>
        <stp>FALSE</stp>
        <stp>T</stp>
        <tr r="D17" s="4"/>
      </tp>
      <tp>
        <v>12</v>
        <stp/>
        <stp>StudyData</stp>
        <stp>(Vol(EP?2)when  (LocalYear(EP?2)=2015 AND LocalMonth(EP?2)=2 AND LocalDay(EP?2)=18 AND LocalHour(EP?2)=8 AND LocalMinute(EP?2)=30))</stp>
        <stp>Bar</stp>
        <stp/>
        <stp>Close</stp>
        <stp>5</stp>
        <stp>0</stp>
        <stp/>
        <stp/>
        <stp/>
        <stp>FALSE</stp>
        <stp>T</stp>
        <tr r="D18" s="4"/>
      </tp>
      <tp>
        <v>34</v>
        <stp/>
        <stp>StudyData</stp>
        <stp>(Vol(EP?2)when  (LocalYear(EP?2)=2015 AND LocalMonth(EP?2)=2 AND LocalDay(EP?2)=17 AND LocalHour(EP?2)=8 AND LocalMinute(EP?2)=30))</stp>
        <stp>Bar</stp>
        <stp/>
        <stp>Close</stp>
        <stp>5</stp>
        <stp>0</stp>
        <stp/>
        <stp/>
        <stp/>
        <stp>FALSE</stp>
        <stp>T</stp>
        <tr r="D19" s="4"/>
      </tp>
      <tp>
        <v>4</v>
        <stp/>
        <stp>StudyData</stp>
        <stp>(Vol(EP?2)when  (LocalYear(EP?2)=2015 AND LocalMonth(EP?2)=2 AND LocalDay(EP?2)=16 AND LocalHour(EP?2)=8 AND LocalMinute(EP?2)=30))</stp>
        <stp>Bar</stp>
        <stp/>
        <stp>Close</stp>
        <stp>5</stp>
        <stp>0</stp>
        <stp/>
        <stp/>
        <stp/>
        <stp>FALSE</stp>
        <stp>T</stp>
        <tr r="D20" s="4"/>
      </tp>
      <tp>
        <v>69</v>
        <stp/>
        <stp>StudyData</stp>
        <stp>(Vol(EP?2)when  (LocalYear(EP?2)=2015 AND LocalMonth(EP?2)=2 AND LocalDay(EP?2)=13 AND LocalHour(EP?2)=8 AND LocalMinute(EP?2)=30))</stp>
        <stp>Bar</stp>
        <stp/>
        <stp>Close</stp>
        <stp>5</stp>
        <stp>0</stp>
        <stp/>
        <stp/>
        <stp/>
        <stp>FALSE</stp>
        <stp>T</stp>
        <tr r="D21" s="4"/>
      </tp>
      <tp>
        <v>84</v>
        <stp/>
        <stp>StudyData</stp>
        <stp>(Vol(EP?2)when  (LocalYear(EP?2)=2015 AND LocalMonth(EP?2)=2 AND LocalDay(EP?2)=26 AND LocalHour(EP?2)=8 AND LocalMinute(EP?2)=30))</stp>
        <stp>Bar</stp>
        <stp/>
        <stp>Close</stp>
        <stp>5</stp>
        <stp>0</stp>
        <stp/>
        <stp/>
        <stp/>
        <stp>FALSE</stp>
        <stp>T</stp>
        <tr r="D12" s="4"/>
      </tp>
      <tp>
        <v>61</v>
        <stp/>
        <stp>StudyData</stp>
        <stp>(Vol(EP?2)when  (LocalYear(EP?2)=2015 AND LocalMonth(EP?2)=2 AND LocalDay(EP?2)=25 AND LocalHour(EP?2)=8 AND LocalMinute(EP?2)=30))</stp>
        <stp>Bar</stp>
        <stp/>
        <stp>Close</stp>
        <stp>5</stp>
        <stp>0</stp>
        <stp/>
        <stp/>
        <stp/>
        <stp>FALSE</stp>
        <stp>T</stp>
        <tr r="D13" s="4"/>
      </tp>
      <tp>
        <v>49</v>
        <stp/>
        <stp>StudyData</stp>
        <stp>(Vol(EP?2)when  (LocalYear(EP?2)=2015 AND LocalMonth(EP?2)=2 AND LocalDay(EP?2)=24 AND LocalHour(EP?2)=8 AND LocalMinute(EP?2)=30))</stp>
        <stp>Bar</stp>
        <stp/>
        <stp>Close</stp>
        <stp>5</stp>
        <stp>0</stp>
        <stp/>
        <stp/>
        <stp/>
        <stp>FALSE</stp>
        <stp>T</stp>
        <tr r="D14" s="4"/>
      </tp>
      <tp>
        <v>162</v>
        <stp/>
        <stp>StudyData</stp>
        <stp>(Vol(EP?2)when  (LocalYear(EP?2)=2015 AND LocalMonth(EP?2)=2 AND LocalDay(EP?2)=23 AND LocalHour(EP?2)=8 AND LocalMinute(EP?2)=30))</stp>
        <stp>Bar</stp>
        <stp/>
        <stp>Close</stp>
        <stp>5</stp>
        <stp>0</stp>
        <stp/>
        <stp/>
        <stp/>
        <stp>FALSE</stp>
        <stp>T</stp>
        <tr r="D15" s="4"/>
      </tp>
      <tp>
        <v>27</v>
        <stp/>
        <stp>StudyData</stp>
        <stp>(Vol(EP?2)when  (LocalYear(EP?2)=2015 AND LocalMonth(EP?2)=2 AND LocalDay(EP?2)=20 AND LocalHour(EP?2)=8 AND LocalMinute(EP?2)=30))</stp>
        <stp>Bar</stp>
        <stp/>
        <stp>Close</stp>
        <stp>5</stp>
        <stp>0</stp>
        <stp/>
        <stp/>
        <stp/>
        <stp>FALSE</stp>
        <stp>T</stp>
        <tr r="D16" s="4"/>
      </tp>
      <tp>
        <v>128040</v>
        <stp/>
        <stp>ContractData</stp>
        <stp>TYA</stp>
        <stp>Last</stp>
        <stp/>
        <stp>D</stp>
        <tr r="E32" s="1"/>
      </tp>
      <tp>
        <v>42061.606249999997</v>
        <stp/>
        <stp>StudyData</stp>
        <stp>SUBMINUTE(EP,30,Regular)</stp>
        <stp>Bar</stp>
        <stp/>
        <stp>Time</stp>
        <stp/>
        <stp>-60</stp>
        <stp>all</stp>
        <stp/>
        <stp/>
        <stp/>
        <stp>T</stp>
        <tr r="AF65" s="1"/>
        <tr r="AF65" s="1"/>
      </tp>
      <tp>
        <v>42061.609375</v>
        <stp/>
        <stp>StudyData</stp>
        <stp>SUBMINUTE(EP,30,Regular)</stp>
        <stp>Bar</stp>
        <stp/>
        <stp>Time</stp>
        <stp/>
        <stp>-51</stp>
        <stp>all</stp>
        <stp/>
        <stp/>
        <stp/>
        <stp>T</stp>
        <tr r="AF56" s="1"/>
        <tr r="AF56" s="1"/>
      </tp>
      <tp>
        <v>42061.609722222223</v>
        <stp/>
        <stp>StudyData</stp>
        <stp>SUBMINUTE(EP,30,Regular)</stp>
        <stp>Bar</stp>
        <stp/>
        <stp>Time</stp>
        <stp/>
        <stp>-50</stp>
        <stp>all</stp>
        <stp/>
        <stp/>
        <stp/>
        <stp>T</stp>
        <tr r="AF55" s="1"/>
        <tr r="AF55" s="1"/>
      </tp>
      <tp>
        <v>42061.608680555553</v>
        <stp/>
        <stp>StudyData</stp>
        <stp>SUBMINUTE(EP,30,Regular)</stp>
        <stp>Bar</stp>
        <stp/>
        <stp>Time</stp>
        <stp/>
        <stp>-53</stp>
        <stp>all</stp>
        <stp/>
        <stp/>
        <stp/>
        <stp>T</stp>
        <tr r="AF58" s="1"/>
        <tr r="AF58" s="1"/>
      </tp>
      <tp>
        <v>42061.609027777777</v>
        <stp/>
        <stp>StudyData</stp>
        <stp>SUBMINUTE(EP,30,Regular)</stp>
        <stp>Bar</stp>
        <stp/>
        <stp>Time</stp>
        <stp/>
        <stp>-52</stp>
        <stp>all</stp>
        <stp/>
        <stp/>
        <stp/>
        <stp>T</stp>
        <tr r="AF57" s="1"/>
        <tr r="AF57" s="1"/>
      </tp>
      <tp>
        <v>42061.607986111114</v>
        <stp/>
        <stp>StudyData</stp>
        <stp>SUBMINUTE(EP,30,Regular)</stp>
        <stp>Bar</stp>
        <stp/>
        <stp>Time</stp>
        <stp/>
        <stp>-55</stp>
        <stp>all</stp>
        <stp/>
        <stp/>
        <stp/>
        <stp>T</stp>
        <tr r="AF60" s="1"/>
        <tr r="AF60" s="1"/>
      </tp>
      <tp>
        <v>42061.60833333333</v>
        <stp/>
        <stp>StudyData</stp>
        <stp>SUBMINUTE(EP,30,Regular)</stp>
        <stp>Bar</stp>
        <stp/>
        <stp>Time</stp>
        <stp/>
        <stp>-54</stp>
        <stp>all</stp>
        <stp/>
        <stp/>
        <stp/>
        <stp>T</stp>
        <tr r="AF59" s="1"/>
        <tr r="AF59" s="1"/>
      </tp>
      <tp>
        <v>42061.607291666667</v>
        <stp/>
        <stp>StudyData</stp>
        <stp>SUBMINUTE(EP,30,Regular)</stp>
        <stp>Bar</stp>
        <stp/>
        <stp>Time</stp>
        <stp/>
        <stp>-57</stp>
        <stp>all</stp>
        <stp/>
        <stp/>
        <stp/>
        <stp>T</stp>
        <tr r="AF62" s="1"/>
        <tr r="AF62" s="1"/>
      </tp>
      <tp>
        <v>42061.607638888891</v>
        <stp/>
        <stp>StudyData</stp>
        <stp>SUBMINUTE(EP,30,Regular)</stp>
        <stp>Bar</stp>
        <stp/>
        <stp>Time</stp>
        <stp/>
        <stp>-56</stp>
        <stp>all</stp>
        <stp/>
        <stp/>
        <stp/>
        <stp>T</stp>
        <tr r="AF61" s="1"/>
        <tr r="AF61" s="1"/>
      </tp>
      <tp>
        <v>42061.60659722222</v>
        <stp/>
        <stp>StudyData</stp>
        <stp>SUBMINUTE(EP,30,Regular)</stp>
        <stp>Bar</stp>
        <stp/>
        <stp>Time</stp>
        <stp/>
        <stp>-59</stp>
        <stp>all</stp>
        <stp/>
        <stp/>
        <stp/>
        <stp>T</stp>
        <tr r="AF64" s="1"/>
        <tr r="AF64" s="1"/>
      </tp>
      <tp>
        <v>42061.606944444444</v>
        <stp/>
        <stp>StudyData</stp>
        <stp>SUBMINUTE(EP,30,Regular)</stp>
        <stp>Bar</stp>
        <stp/>
        <stp>Time</stp>
        <stp/>
        <stp>-58</stp>
        <stp>all</stp>
        <stp/>
        <stp/>
        <stp/>
        <stp>T</stp>
        <tr r="AF63" s="1"/>
        <tr r="AF63" s="1"/>
      </tp>
      <tp>
        <v>42061.612847222226</v>
        <stp/>
        <stp>StudyData</stp>
        <stp>SUBMINUTE(EP,30,Regular)</stp>
        <stp>Bar</stp>
        <stp/>
        <stp>Time</stp>
        <stp/>
        <stp>-41</stp>
        <stp>all</stp>
        <stp/>
        <stp/>
        <stp/>
        <stp>T</stp>
        <tr r="AF46" s="1"/>
        <tr r="AF46" s="1"/>
      </tp>
      <tp>
        <v>42061.613194444442</v>
        <stp/>
        <stp>StudyData</stp>
        <stp>SUBMINUTE(EP,30,Regular)</stp>
        <stp>Bar</stp>
        <stp/>
        <stp>Time</stp>
        <stp/>
        <stp>-40</stp>
        <stp>all</stp>
        <stp/>
        <stp/>
        <stp/>
        <stp>T</stp>
        <tr r="AF45" s="1"/>
        <tr r="AF45" s="1"/>
      </tp>
      <tp>
        <v>42061.61215277778</v>
        <stp/>
        <stp>StudyData</stp>
        <stp>SUBMINUTE(EP,30,Regular)</stp>
        <stp>Bar</stp>
        <stp/>
        <stp>Time</stp>
        <stp/>
        <stp>-43</stp>
        <stp>all</stp>
        <stp/>
        <stp/>
        <stp/>
        <stp>T</stp>
        <tr r="AF48" s="1"/>
        <tr r="AF48" s="1"/>
      </tp>
      <tp>
        <v>42061.612500000003</v>
        <stp/>
        <stp>StudyData</stp>
        <stp>SUBMINUTE(EP,30,Regular)</stp>
        <stp>Bar</stp>
        <stp/>
        <stp>Time</stp>
        <stp/>
        <stp>-42</stp>
        <stp>all</stp>
        <stp/>
        <stp/>
        <stp/>
        <stp>T</stp>
        <tr r="AF47" s="1"/>
        <tr r="AF47" s="1"/>
      </tp>
      <tp>
        <v>42061.611458333333</v>
        <stp/>
        <stp>StudyData</stp>
        <stp>SUBMINUTE(EP,30,Regular)</stp>
        <stp>Bar</stp>
        <stp/>
        <stp>Time</stp>
        <stp/>
        <stp>-45</stp>
        <stp>all</stp>
        <stp/>
        <stp/>
        <stp/>
        <stp>T</stp>
        <tr r="AF50" s="1"/>
        <tr r="AF50" s="1"/>
      </tp>
      <tp>
        <v>42061.611805555556</v>
        <stp/>
        <stp>StudyData</stp>
        <stp>SUBMINUTE(EP,30,Regular)</stp>
        <stp>Bar</stp>
        <stp/>
        <stp>Time</stp>
        <stp/>
        <stp>-44</stp>
        <stp>all</stp>
        <stp/>
        <stp/>
        <stp/>
        <stp>T</stp>
        <tr r="AF49" s="1"/>
        <tr r="AF49" s="1"/>
      </tp>
      <tp>
        <v>42061.610763888893</v>
        <stp/>
        <stp>StudyData</stp>
        <stp>SUBMINUTE(EP,30,Regular)</stp>
        <stp>Bar</stp>
        <stp/>
        <stp>Time</stp>
        <stp/>
        <stp>-47</stp>
        <stp>all</stp>
        <stp/>
        <stp/>
        <stp/>
        <stp>T</stp>
        <tr r="AF52" s="1"/>
        <tr r="AF52" s="1"/>
      </tp>
      <tp>
        <v>42061.611111111109</v>
        <stp/>
        <stp>StudyData</stp>
        <stp>SUBMINUTE(EP,30,Regular)</stp>
        <stp>Bar</stp>
        <stp/>
        <stp>Time</stp>
        <stp/>
        <stp>-46</stp>
        <stp>all</stp>
        <stp/>
        <stp/>
        <stp/>
        <stp>T</stp>
        <tr r="AF51" s="1"/>
        <tr r="AF51" s="1"/>
      </tp>
      <tp>
        <v>42061.610069444447</v>
        <stp/>
        <stp>StudyData</stp>
        <stp>SUBMINUTE(EP,30,Regular)</stp>
        <stp>Bar</stp>
        <stp/>
        <stp>Time</stp>
        <stp/>
        <stp>-49</stp>
        <stp>all</stp>
        <stp/>
        <stp/>
        <stp/>
        <stp>T</stp>
        <tr r="AF54" s="1"/>
        <tr r="AF54" s="1"/>
      </tp>
      <tp>
        <v>42061.61041666667</v>
        <stp/>
        <stp>StudyData</stp>
        <stp>SUBMINUTE(EP,30,Regular)</stp>
        <stp>Bar</stp>
        <stp/>
        <stp>Time</stp>
        <stp/>
        <stp>-48</stp>
        <stp>all</stp>
        <stp/>
        <stp/>
        <stp/>
        <stp>T</stp>
        <tr r="AF53" s="1"/>
        <tr r="AF53" s="1"/>
      </tp>
      <tp>
        <v>128225</v>
        <stp/>
        <stp>ContractData</stp>
        <stp>TYA</stp>
        <stp>Open</stp>
        <stp/>
        <stp>D</stp>
        <tr r="K32" s="1"/>
      </tp>
      <tp>
        <v>2107.25</v>
        <stp/>
        <stp>StudyData</stp>
        <stp>SUBMINUTE(EP,30,Regular)</stp>
        <stp>Bar</stp>
        <stp/>
        <stp>High</stp>
        <stp/>
        <stp>-60</stp>
        <stp>all</stp>
        <stp/>
        <stp/>
        <stp/>
        <stp>T</stp>
        <tr r="AC65" s="1"/>
        <tr r="AC65" s="1"/>
      </tp>
      <tp>
        <v>2109.5</v>
        <stp/>
        <stp>StudyData</stp>
        <stp>SUBMINUTE(EP,30,Regular)</stp>
        <stp>Bar</stp>
        <stp/>
        <stp>Close</stp>
        <stp/>
        <stp>-3</stp>
        <stp>all</stp>
        <stp/>
        <stp/>
        <stp/>
        <stp>T</stp>
        <tr r="AE8" s="1"/>
        <tr r="AE8" s="1"/>
      </tp>
      <tp>
        <v>2109.5</v>
        <stp/>
        <stp>StudyData</stp>
        <stp>SUBMINUTE(EP,30,Regular)</stp>
        <stp>Bar</stp>
        <stp/>
        <stp>Close</stp>
        <stp/>
        <stp>-2</stp>
        <stp>all</stp>
        <stp/>
        <stp/>
        <stp/>
        <stp>T</stp>
        <tr r="AE7" s="1"/>
        <tr r="AE7" s="1"/>
      </tp>
      <tp>
        <v>2109.5</v>
        <stp/>
        <stp>StudyData</stp>
        <stp>SUBMINUTE(EP,30,Regular)</stp>
        <stp>Bar</stp>
        <stp/>
        <stp>Close</stp>
        <stp/>
        <stp>-1</stp>
        <stp>all</stp>
        <stp/>
        <stp/>
        <stp/>
        <stp>T</stp>
        <tr r="AE6" s="1"/>
        <tr r="AE6" s="1"/>
      </tp>
      <tp>
        <v>2109</v>
        <stp/>
        <stp>StudyData</stp>
        <stp>SUBMINUTE(EP,30,Regular)</stp>
        <stp>Bar</stp>
        <stp/>
        <stp>Close</stp>
        <stp/>
        <stp>-7</stp>
        <stp>all</stp>
        <stp/>
        <stp/>
        <stp/>
        <stp>T</stp>
        <tr r="AE12" s="1"/>
        <tr r="AE12" s="1"/>
      </tp>
      <tp>
        <v>2109.25</v>
        <stp/>
        <stp>StudyData</stp>
        <stp>SUBMINUTE(EP,30,Regular)</stp>
        <stp>Bar</stp>
        <stp/>
        <stp>Close</stp>
        <stp/>
        <stp>-6</stp>
        <stp>all</stp>
        <stp/>
        <stp/>
        <stp/>
        <stp>T</stp>
        <tr r="AE11" s="1"/>
        <tr r="AE11" s="1"/>
      </tp>
      <tp>
        <v>2109.5</v>
        <stp/>
        <stp>StudyData</stp>
        <stp>SUBMINUTE(EP,30,Regular)</stp>
        <stp>Bar</stp>
        <stp/>
        <stp>Close</stp>
        <stp/>
        <stp>-5</stp>
        <stp>all</stp>
        <stp/>
        <stp/>
        <stp/>
        <stp>T</stp>
        <tr r="AE10" s="1"/>
        <tr r="AE10" s="1"/>
      </tp>
      <tp>
        <v>2109.25</v>
        <stp/>
        <stp>StudyData</stp>
        <stp>SUBMINUTE(EP,30,Regular)</stp>
        <stp>Bar</stp>
        <stp/>
        <stp>Close</stp>
        <stp/>
        <stp>-4</stp>
        <stp>all</stp>
        <stp/>
        <stp/>
        <stp/>
        <stp>T</stp>
        <tr r="AE9" s="1"/>
        <tr r="AE9" s="1"/>
      </tp>
      <tp>
        <v>2109.25</v>
        <stp/>
        <stp>StudyData</stp>
        <stp>SUBMINUTE(EP,30,Regular)</stp>
        <stp>Bar</stp>
        <stp/>
        <stp>Close</stp>
        <stp/>
        <stp>-9</stp>
        <stp>all</stp>
        <stp/>
        <stp/>
        <stp/>
        <stp>T</stp>
        <tr r="AE14" s="1"/>
        <tr r="AE14" s="1"/>
      </tp>
      <tp>
        <v>2108.5</v>
        <stp/>
        <stp>StudyData</stp>
        <stp>SUBMINUTE(EP,30,Regular)</stp>
        <stp>Bar</stp>
        <stp/>
        <stp>Close</stp>
        <stp/>
        <stp>-8</stp>
        <stp>all</stp>
        <stp/>
        <stp/>
        <stp/>
        <stp>T</stp>
        <tr r="AE13" s="1"/>
        <tr r="AE13" s="1"/>
      </tp>
      <tp>
        <v>2109.25</v>
        <stp/>
        <stp>StudyData</stp>
        <stp>SUBMINUTE(EP,30,Regular)</stp>
        <stp>Bar</stp>
        <stp/>
        <stp>Open</stp>
        <stp/>
        <stp>-18</stp>
        <stp>all</stp>
        <stp/>
        <stp/>
        <stp/>
        <stp>T</stp>
        <tr r="AB23" s="1"/>
        <tr r="AB23" s="1"/>
      </tp>
      <tp>
        <v>2109</v>
        <stp/>
        <stp>StudyData</stp>
        <stp>SUBMINUTE(EP,30,Regular)</stp>
        <stp>Bar</stp>
        <stp/>
        <stp>Open</stp>
        <stp/>
        <stp>-19</stp>
        <stp>all</stp>
        <stp/>
        <stp/>
        <stp/>
        <stp>T</stp>
        <tr r="AB24" s="1"/>
        <tr r="AB24" s="1"/>
      </tp>
      <tp>
        <v>2108.5</v>
        <stp/>
        <stp>StudyData</stp>
        <stp>SUBMINUTE(EP,30,Regular)</stp>
        <stp>Bar</stp>
        <stp/>
        <stp>Open</stp>
        <stp/>
        <stp>-12</stp>
        <stp>all</stp>
        <stp/>
        <stp/>
        <stp/>
        <stp>T</stp>
        <tr r="AB17" s="1"/>
        <tr r="AB17" s="1"/>
      </tp>
      <tp>
        <v>2109.75</v>
        <stp/>
        <stp>StudyData</stp>
        <stp>SUBMINUTE(EP,30,Regular)</stp>
        <stp>Bar</stp>
        <stp/>
        <stp>Open</stp>
        <stp/>
        <stp>-13</stp>
        <stp>all</stp>
        <stp/>
        <stp/>
        <stp/>
        <stp>T</stp>
        <tr r="AB18" s="1"/>
        <tr r="AB18" s="1"/>
      </tp>
      <tp>
        <v>2109.25</v>
        <stp/>
        <stp>StudyData</stp>
        <stp>SUBMINUTE(EP,30,Regular)</stp>
        <stp>Bar</stp>
        <stp/>
        <stp>Open</stp>
        <stp/>
        <stp>-10</stp>
        <stp>all</stp>
        <stp/>
        <stp/>
        <stp/>
        <stp>T</stp>
        <tr r="AB15" s="1"/>
        <tr r="AB15" s="1"/>
      </tp>
      <tp>
        <v>2109</v>
        <stp/>
        <stp>StudyData</stp>
        <stp>SUBMINUTE(EP,30,Regular)</stp>
        <stp>Bar</stp>
        <stp/>
        <stp>Open</stp>
        <stp/>
        <stp>-11</stp>
        <stp>all</stp>
        <stp/>
        <stp/>
        <stp/>
        <stp>T</stp>
        <tr r="AB16" s="1"/>
        <tr r="AB16" s="1"/>
      </tp>
      <tp>
        <v>2110</v>
        <stp/>
        <stp>StudyData</stp>
        <stp>SUBMINUTE(EP,30,Regular)</stp>
        <stp>Bar</stp>
        <stp/>
        <stp>Open</stp>
        <stp/>
        <stp>-16</stp>
        <stp>all</stp>
        <stp/>
        <stp/>
        <stp/>
        <stp>T</stp>
        <tr r="AB21" s="1"/>
        <tr r="AB21" s="1"/>
      </tp>
      <tp>
        <v>2109.75</v>
        <stp/>
        <stp>StudyData</stp>
        <stp>SUBMINUTE(EP,30,Regular)</stp>
        <stp>Bar</stp>
        <stp/>
        <stp>Open</stp>
        <stp/>
        <stp>-17</stp>
        <stp>all</stp>
        <stp/>
        <stp/>
        <stp/>
        <stp>T</stp>
        <tr r="AB22" s="1"/>
        <tr r="AB22" s="1"/>
      </tp>
      <tp>
        <v>2109.75</v>
        <stp/>
        <stp>StudyData</stp>
        <stp>SUBMINUTE(EP,30,Regular)</stp>
        <stp>Bar</stp>
        <stp/>
        <stp>Open</stp>
        <stp/>
        <stp>-14</stp>
        <stp>all</stp>
        <stp/>
        <stp/>
        <stp/>
        <stp>T</stp>
        <tr r="AB19" s="1"/>
        <tr r="AB19" s="1"/>
      </tp>
      <tp>
        <v>2110</v>
        <stp/>
        <stp>StudyData</stp>
        <stp>SUBMINUTE(EP,30,Regular)</stp>
        <stp>Bar</stp>
        <stp/>
        <stp>Open</stp>
        <stp/>
        <stp>-15</stp>
        <stp>all</stp>
        <stp/>
        <stp/>
        <stp/>
        <stp>T</stp>
        <tr r="AB20" s="1"/>
        <tr r="AB20" s="1"/>
      </tp>
      <tp>
        <v>2109</v>
        <stp/>
        <stp>StudyData</stp>
        <stp>SUBMINUTE(EP,30,Regular)</stp>
        <stp>Bar</stp>
        <stp/>
        <stp>Low</stp>
        <stp/>
        <stp>0</stp>
        <stp>all</stp>
        <stp/>
        <stp/>
        <stp/>
        <stp>T</stp>
        <tr r="AD5" s="1"/>
        <tr r="AD5" s="1"/>
      </tp>
      <tp>
        <v>2108.5</v>
        <stp/>
        <stp>StudyData</stp>
        <stp>SUBMINUTE(EP,30,Regular)</stp>
        <stp>Bar</stp>
        <stp/>
        <stp>Open</stp>
        <stp/>
        <stp>-28</stp>
        <stp>all</stp>
        <stp/>
        <stp/>
        <stp/>
        <stp>T</stp>
        <tr r="AB33" s="1"/>
        <tr r="AB33" s="1"/>
      </tp>
      <tp>
        <v>2108.25</v>
        <stp/>
        <stp>StudyData</stp>
        <stp>SUBMINUTE(EP,30,Regular)</stp>
        <stp>Bar</stp>
        <stp/>
        <stp>Open</stp>
        <stp/>
        <stp>-29</stp>
        <stp>all</stp>
        <stp/>
        <stp/>
        <stp/>
        <stp>T</stp>
        <tr r="AB34" s="1"/>
        <tr r="AB34" s="1"/>
      </tp>
      <tp>
        <v>2107.5</v>
        <stp/>
        <stp>StudyData</stp>
        <stp>SUBMINUTE(EP,30,Regular)</stp>
        <stp>Bar</stp>
        <stp/>
        <stp>High</stp>
        <stp/>
        <stp>-49</stp>
        <stp>all</stp>
        <stp/>
        <stp/>
        <stp/>
        <stp>T</stp>
        <tr r="AC54" s="1"/>
        <tr r="AC54" s="1"/>
      </tp>
      <tp>
        <v>2107.25</v>
        <stp/>
        <stp>StudyData</stp>
        <stp>SUBMINUTE(EP,30,Regular)</stp>
        <stp>Bar</stp>
        <stp/>
        <stp>High</stp>
        <stp/>
        <stp>-48</stp>
        <stp>all</stp>
        <stp/>
        <stp/>
        <stp/>
        <stp>T</stp>
        <tr r="AC53" s="1"/>
        <tr r="AC53" s="1"/>
      </tp>
      <tp>
        <v>2108.25</v>
        <stp/>
        <stp>StudyData</stp>
        <stp>SUBMINUTE(EP,30,Regular)</stp>
        <stp>Bar</stp>
        <stp/>
        <stp>Open</stp>
        <stp/>
        <stp>-22</stp>
        <stp>all</stp>
        <stp/>
        <stp/>
        <stp/>
        <stp>T</stp>
        <tr r="AB27" s="1"/>
        <tr r="AB27" s="1"/>
      </tp>
      <tp>
        <v>2108</v>
        <stp/>
        <stp>StudyData</stp>
        <stp>SUBMINUTE(EP,30,Regular)</stp>
        <stp>Bar</stp>
        <stp/>
        <stp>High</stp>
        <stp/>
        <stp>-45</stp>
        <stp>all</stp>
        <stp/>
        <stp/>
        <stp/>
        <stp>T</stp>
        <tr r="AC50" s="1"/>
        <tr r="AC50" s="1"/>
      </tp>
      <tp>
        <v>2108.5</v>
        <stp/>
        <stp>StudyData</stp>
        <stp>SUBMINUTE(EP,30,Regular)</stp>
        <stp>Bar</stp>
        <stp/>
        <stp>Open</stp>
        <stp/>
        <stp>-23</stp>
        <stp>all</stp>
        <stp/>
        <stp/>
        <stp/>
        <stp>T</stp>
        <tr r="AB28" s="1"/>
        <tr r="AB28" s="1"/>
      </tp>
      <tp>
        <v>2109</v>
        <stp/>
        <stp>StudyData</stp>
        <stp>SUBMINUTE(EP,30,Regular)</stp>
        <stp>Bar</stp>
        <stp/>
        <stp>High</stp>
        <stp/>
        <stp>-44</stp>
        <stp>all</stp>
        <stp/>
        <stp/>
        <stp/>
        <stp>T</stp>
        <tr r="AC49" s="1"/>
        <tr r="AC49" s="1"/>
      </tp>
      <tp>
        <v>2109.25</v>
        <stp/>
        <stp>StudyData</stp>
        <stp>SUBMINUTE(EP,30,Regular)</stp>
        <stp>Bar</stp>
        <stp/>
        <stp>Open</stp>
        <stp/>
        <stp>-20</stp>
        <stp>all</stp>
        <stp/>
        <stp/>
        <stp/>
        <stp>T</stp>
        <tr r="AB25" s="1"/>
        <tr r="AB25" s="1"/>
      </tp>
      <tp>
        <v>2107.5</v>
        <stp/>
        <stp>StudyData</stp>
        <stp>SUBMINUTE(EP,30,Regular)</stp>
        <stp>Bar</stp>
        <stp/>
        <stp>High</stp>
        <stp/>
        <stp>-47</stp>
        <stp>all</stp>
        <stp/>
        <stp/>
        <stp/>
        <stp>T</stp>
        <tr r="AC52" s="1"/>
        <tr r="AC52" s="1"/>
      </tp>
      <tp>
        <v>2108.75</v>
        <stp/>
        <stp>StudyData</stp>
        <stp>SUBMINUTE(EP,30,Regular)</stp>
        <stp>Bar</stp>
        <stp/>
        <stp>Open</stp>
        <stp/>
        <stp>-21</stp>
        <stp>all</stp>
        <stp/>
        <stp/>
        <stp/>
        <stp>T</stp>
        <tr r="AB26" s="1"/>
        <tr r="AB26" s="1"/>
      </tp>
      <tp>
        <v>2107.75</v>
        <stp/>
        <stp>StudyData</stp>
        <stp>SUBMINUTE(EP,30,Regular)</stp>
        <stp>Bar</stp>
        <stp/>
        <stp>High</stp>
        <stp/>
        <stp>-46</stp>
        <stp>all</stp>
        <stp/>
        <stp/>
        <stp/>
        <stp>T</stp>
        <tr r="AC51" s="1"/>
        <tr r="AC51" s="1"/>
      </tp>
      <tp>
        <v>2108.75</v>
        <stp/>
        <stp>StudyData</stp>
        <stp>SUBMINUTE(EP,30,Regular)</stp>
        <stp>Bar</stp>
        <stp/>
        <stp>Open</stp>
        <stp/>
        <stp>-26</stp>
        <stp>all</stp>
        <stp/>
        <stp/>
        <stp/>
        <stp>T</stp>
        <tr r="AB31" s="1"/>
        <tr r="AB31" s="1"/>
      </tp>
      <tp>
        <v>2109</v>
        <stp/>
        <stp>StudyData</stp>
        <stp>SUBMINUTE(EP,30,Regular)</stp>
        <stp>Bar</stp>
        <stp/>
        <stp>High</stp>
        <stp/>
        <stp>-41</stp>
        <stp>all</stp>
        <stp/>
        <stp/>
        <stp/>
        <stp>T</stp>
        <tr r="AC46" s="1"/>
        <tr r="AC46" s="1"/>
      </tp>
      <tp>
        <v>2108.75</v>
        <stp/>
        <stp>StudyData</stp>
        <stp>SUBMINUTE(EP,30,Regular)</stp>
        <stp>Bar</stp>
        <stp/>
        <stp>Open</stp>
        <stp/>
        <stp>-27</stp>
        <stp>all</stp>
        <stp/>
        <stp/>
        <stp/>
        <stp>T</stp>
        <tr r="AB32" s="1"/>
        <tr r="AB32" s="1"/>
      </tp>
      <tp>
        <v>2109</v>
        <stp/>
        <stp>StudyData</stp>
        <stp>SUBMINUTE(EP,30,Regular)</stp>
        <stp>Bar</stp>
        <stp/>
        <stp>High</stp>
        <stp/>
        <stp>-40</stp>
        <stp>all</stp>
        <stp/>
        <stp/>
        <stp/>
        <stp>T</stp>
        <tr r="AC45" s="1"/>
        <tr r="AC45" s="1"/>
      </tp>
      <tp>
        <v>2108.5</v>
        <stp/>
        <stp>StudyData</stp>
        <stp>SUBMINUTE(EP,30,Regular)</stp>
        <stp>Bar</stp>
        <stp/>
        <stp>Open</stp>
        <stp/>
        <stp>-24</stp>
        <stp>all</stp>
        <stp/>
        <stp/>
        <stp/>
        <stp>T</stp>
        <tr r="AB29" s="1"/>
        <tr r="AB29" s="1"/>
      </tp>
      <tp>
        <v>2109.25</v>
        <stp/>
        <stp>StudyData</stp>
        <stp>SUBMINUTE(EP,30,Regular)</stp>
        <stp>Bar</stp>
        <stp/>
        <stp>High</stp>
        <stp/>
        <stp>-43</stp>
        <stp>all</stp>
        <stp/>
        <stp/>
        <stp/>
        <stp>T</stp>
        <tr r="AC48" s="1"/>
        <tr r="AC48" s="1"/>
      </tp>
      <tp>
        <v>2108.5</v>
        <stp/>
        <stp>StudyData</stp>
        <stp>SUBMINUTE(EP,30,Regular)</stp>
        <stp>Bar</stp>
        <stp/>
        <stp>Open</stp>
        <stp/>
        <stp>-25</stp>
        <stp>all</stp>
        <stp/>
        <stp/>
        <stp/>
        <stp>T</stp>
        <tr r="AB30" s="1"/>
        <tr r="AB30" s="1"/>
      </tp>
      <tp>
        <v>2109.25</v>
        <stp/>
        <stp>StudyData</stp>
        <stp>SUBMINUTE(EP,30,Regular)</stp>
        <stp>Bar</stp>
        <stp/>
        <stp>High</stp>
        <stp/>
        <stp>-42</stp>
        <stp>all</stp>
        <stp/>
        <stp/>
        <stp/>
        <stp>T</stp>
        <tr r="AC47" s="1"/>
        <tr r="AC47" s="1"/>
      </tp>
      <tp>
        <v>540</v>
        <stp/>
        <stp>DOMData</stp>
        <stp>TYA</stp>
        <stp>Volume</stp>
        <stp>-5</stp>
        <stp>T</stp>
        <tr r="B37" s="1"/>
      </tp>
      <tp>
        <v>2109.25</v>
        <stp/>
        <stp>StudyData</stp>
        <stp>SUBMINUTE(EP,30,Regular)</stp>
        <stp>Bar</stp>
        <stp/>
        <stp>Open</stp>
        <stp/>
        <stp>-38</stp>
        <stp>all</stp>
        <stp/>
        <stp/>
        <stp/>
        <stp>T</stp>
        <tr r="AB43" s="1"/>
        <tr r="AB43" s="1"/>
      </tp>
      <tp>
        <v>2109</v>
        <stp/>
        <stp>StudyData</stp>
        <stp>SUBMINUTE(EP,30,Regular)</stp>
        <stp>Bar</stp>
        <stp/>
        <stp>Open</stp>
        <stp/>
        <stp>-39</stp>
        <stp>all</stp>
        <stp/>
        <stp/>
        <stp/>
        <stp>T</stp>
        <tr r="AB44" s="1"/>
        <tr r="AB44" s="1"/>
      </tp>
      <tp>
        <v>2107.25</v>
        <stp/>
        <stp>StudyData</stp>
        <stp>SUBMINUTE(EP,30,Regular)</stp>
        <stp>Bar</stp>
        <stp/>
        <stp>High</stp>
        <stp/>
        <stp>-59</stp>
        <stp>all</stp>
        <stp/>
        <stp/>
        <stp/>
        <stp>T</stp>
        <tr r="AC64" s="1"/>
        <tr r="AC64" s="1"/>
      </tp>
      <tp>
        <v>2107.25</v>
        <stp/>
        <stp>StudyData</stp>
        <stp>SUBMINUTE(EP,30,Regular)</stp>
        <stp>Bar</stp>
        <stp/>
        <stp>High</stp>
        <stp/>
        <stp>-58</stp>
        <stp>all</stp>
        <stp/>
        <stp/>
        <stp/>
        <stp>T</stp>
        <tr r="AC63" s="1"/>
        <tr r="AC63" s="1"/>
      </tp>
      <tp>
        <v>2108.75</v>
        <stp/>
        <stp>StudyData</stp>
        <stp>SUBMINUTE(EP,30,Regular)</stp>
        <stp>Bar</stp>
        <stp/>
        <stp>Open</stp>
        <stp/>
        <stp>-32</stp>
        <stp>all</stp>
        <stp/>
        <stp/>
        <stp/>
        <stp>T</stp>
        <tr r="AB37" s="1"/>
        <tr r="AB37" s="1"/>
      </tp>
      <tp>
        <v>2107.5</v>
        <stp/>
        <stp>StudyData</stp>
        <stp>SUBMINUTE(EP,30,Regular)</stp>
        <stp>Bar</stp>
        <stp/>
        <stp>High</stp>
        <stp/>
        <stp>-55</stp>
        <stp>all</stp>
        <stp/>
        <stp/>
        <stp/>
        <stp>T</stp>
        <tr r="AC60" s="1"/>
        <tr r="AC60" s="1"/>
      </tp>
      <tp>
        <v>2108.75</v>
        <stp/>
        <stp>StudyData</stp>
        <stp>SUBMINUTE(EP,30,Regular)</stp>
        <stp>Bar</stp>
        <stp/>
        <stp>Open</stp>
        <stp/>
        <stp>-33</stp>
        <stp>all</stp>
        <stp/>
        <stp/>
        <stp/>
        <stp>T</stp>
        <tr r="AB38" s="1"/>
        <tr r="AB38" s="1"/>
      </tp>
      <tp>
        <v>2107.75</v>
        <stp/>
        <stp>StudyData</stp>
        <stp>SUBMINUTE(EP,30,Regular)</stp>
        <stp>Bar</stp>
        <stp/>
        <stp>High</stp>
        <stp/>
        <stp>-54</stp>
        <stp>all</stp>
        <stp/>
        <stp/>
        <stp/>
        <stp>T</stp>
        <tr r="AC59" s="1"/>
        <tr r="AC59" s="1"/>
      </tp>
      <tp>
        <v>2108.5</v>
        <stp/>
        <stp>StudyData</stp>
        <stp>SUBMINUTE(EP,30,Regular)</stp>
        <stp>Bar</stp>
        <stp/>
        <stp>Open</stp>
        <stp/>
        <stp>-30</stp>
        <stp>all</stp>
        <stp/>
        <stp/>
        <stp/>
        <stp>T</stp>
        <tr r="AB35" s="1"/>
        <tr r="AB35" s="1"/>
      </tp>
      <tp>
        <v>2107.25</v>
        <stp/>
        <stp>StudyData</stp>
        <stp>SUBMINUTE(EP,30,Regular)</stp>
        <stp>Bar</stp>
        <stp/>
        <stp>High</stp>
        <stp/>
        <stp>-57</stp>
        <stp>all</stp>
        <stp/>
        <stp/>
        <stp/>
        <stp>T</stp>
        <tr r="AC62" s="1"/>
        <tr r="AC62" s="1"/>
      </tp>
      <tp>
        <v>2108.75</v>
        <stp/>
        <stp>StudyData</stp>
        <stp>SUBMINUTE(EP,30,Regular)</stp>
        <stp>Bar</stp>
        <stp/>
        <stp>Open</stp>
        <stp/>
        <stp>-31</stp>
        <stp>all</stp>
        <stp/>
        <stp/>
        <stp/>
        <stp>T</stp>
        <tr r="AB36" s="1"/>
        <tr r="AB36" s="1"/>
      </tp>
      <tp>
        <v>2107.25</v>
        <stp/>
        <stp>StudyData</stp>
        <stp>SUBMINUTE(EP,30,Regular)</stp>
        <stp>Bar</stp>
        <stp/>
        <stp>High</stp>
        <stp/>
        <stp>-56</stp>
        <stp>all</stp>
        <stp/>
        <stp/>
        <stp/>
        <stp>T</stp>
        <tr r="AC61" s="1"/>
        <tr r="AC61" s="1"/>
      </tp>
      <tp>
        <v>2109.25</v>
        <stp/>
        <stp>StudyData</stp>
        <stp>SUBMINUTE(EP,30,Regular)</stp>
        <stp>Bar</stp>
        <stp/>
        <stp>Open</stp>
        <stp/>
        <stp>-36</stp>
        <stp>all</stp>
        <stp/>
        <stp/>
        <stp/>
        <stp>T</stp>
        <tr r="AB41" s="1"/>
        <tr r="AB41" s="1"/>
      </tp>
      <tp>
        <v>2107</v>
        <stp/>
        <stp>StudyData</stp>
        <stp>SUBMINUTE(EP,30,Regular)</stp>
        <stp>Bar</stp>
        <stp/>
        <stp>High</stp>
        <stp/>
        <stp>-51</stp>
        <stp>all</stp>
        <stp/>
        <stp/>
        <stp/>
        <stp>T</stp>
        <tr r="AC56" s="1"/>
        <tr r="AC56" s="1"/>
      </tp>
      <tp>
        <v>2109.25</v>
        <stp/>
        <stp>StudyData</stp>
        <stp>SUBMINUTE(EP,30,Regular)</stp>
        <stp>Bar</stp>
        <stp/>
        <stp>Open</stp>
        <stp/>
        <stp>-37</stp>
        <stp>all</stp>
        <stp/>
        <stp/>
        <stp/>
        <stp>T</stp>
        <tr r="AB42" s="1"/>
        <tr r="AB42" s="1"/>
      </tp>
      <tp>
        <v>2107.25</v>
        <stp/>
        <stp>StudyData</stp>
        <stp>SUBMINUTE(EP,30,Regular)</stp>
        <stp>Bar</stp>
        <stp/>
        <stp>High</stp>
        <stp/>
        <stp>-50</stp>
        <stp>all</stp>
        <stp/>
        <stp/>
        <stp/>
        <stp>T</stp>
        <tr r="AC55" s="1"/>
        <tr r="AC55" s="1"/>
      </tp>
      <tp>
        <v>2108.5</v>
        <stp/>
        <stp>StudyData</stp>
        <stp>SUBMINUTE(EP,30,Regular)</stp>
        <stp>Bar</stp>
        <stp/>
        <stp>Open</stp>
        <stp/>
        <stp>-34</stp>
        <stp>all</stp>
        <stp/>
        <stp/>
        <stp/>
        <stp>T</stp>
        <tr r="AB39" s="1"/>
        <tr r="AB39" s="1"/>
      </tp>
      <tp>
        <v>2107.5</v>
        <stp/>
        <stp>StudyData</stp>
        <stp>SUBMINUTE(EP,30,Regular)</stp>
        <stp>Bar</stp>
        <stp/>
        <stp>High</stp>
        <stp/>
        <stp>-53</stp>
        <stp>all</stp>
        <stp/>
        <stp/>
        <stp/>
        <stp>T</stp>
        <tr r="AC58" s="1"/>
        <tr r="AC58" s="1"/>
      </tp>
      <tp>
        <v>2108.75</v>
        <stp/>
        <stp>StudyData</stp>
        <stp>SUBMINUTE(EP,30,Regular)</stp>
        <stp>Bar</stp>
        <stp/>
        <stp>Open</stp>
        <stp/>
        <stp>-35</stp>
        <stp>all</stp>
        <stp/>
        <stp/>
        <stp/>
        <stp>T</stp>
        <tr r="AB40" s="1"/>
        <tr r="AB40" s="1"/>
      </tp>
      <tp>
        <v>2107.5</v>
        <stp/>
        <stp>StudyData</stp>
        <stp>SUBMINUTE(EP,30,Regular)</stp>
        <stp>Bar</stp>
        <stp/>
        <stp>High</stp>
        <stp/>
        <stp>-52</stp>
        <stp>all</stp>
        <stp/>
        <stp/>
        <stp/>
        <stp>T</stp>
        <tr r="AC57" s="1"/>
        <tr r="AC57" s="1"/>
      </tp>
      <tp>
        <v>756</v>
        <stp/>
        <stp>DOMData</stp>
        <stp>TYA</stp>
        <stp>Volume</stp>
        <stp>-4</stp>
        <stp>T</stp>
        <tr r="C37" s="1"/>
      </tp>
      <tp>
        <v>2107.25</v>
        <stp/>
        <stp>StudyData</stp>
        <stp>SUBMINUTE(EP,30,Regular)</stp>
        <stp>Bar</stp>
        <stp/>
        <stp>Open</stp>
        <stp/>
        <stp>-48</stp>
        <stp>all</stp>
        <stp/>
        <stp/>
        <stp/>
        <stp>T</stp>
        <tr r="AB53" s="1"/>
        <tr r="AB53" s="1"/>
      </tp>
      <tp>
        <v>2106.75</v>
        <stp/>
        <stp>StudyData</stp>
        <stp>SUBMINUTE(EP,30,Regular)</stp>
        <stp>Bar</stp>
        <stp/>
        <stp>Open</stp>
        <stp/>
        <stp>-49</stp>
        <stp>all</stp>
        <stp/>
        <stp/>
        <stp/>
        <stp>T</stp>
        <tr r="AB54" s="1"/>
        <tr r="AB54" s="1"/>
      </tp>
      <tp>
        <v>2108.5</v>
        <stp/>
        <stp>StudyData</stp>
        <stp>SUBMINUTE(EP,30,Regular)</stp>
        <stp>Bar</stp>
        <stp/>
        <stp>High</stp>
        <stp/>
        <stp>-29</stp>
        <stp>all</stp>
        <stp/>
        <stp/>
        <stp/>
        <stp>T</stp>
        <tr r="AC34" s="1"/>
        <tr r="AC34" s="1"/>
      </tp>
      <tp>
        <v>2108.75</v>
        <stp/>
        <stp>StudyData</stp>
        <stp>SUBMINUTE(EP,30,Regular)</stp>
        <stp>Bar</stp>
        <stp/>
        <stp>High</stp>
        <stp/>
        <stp>-28</stp>
        <stp>all</stp>
        <stp/>
        <stp/>
        <stp/>
        <stp>T</stp>
        <tr r="AC33" s="1"/>
        <tr r="AC33" s="1"/>
      </tp>
      <tp>
        <v>2108.75</v>
        <stp/>
        <stp>StudyData</stp>
        <stp>SUBMINUTE(EP,30,Regular)</stp>
        <stp>Bar</stp>
        <stp/>
        <stp>Open</stp>
        <stp/>
        <stp>-42</stp>
        <stp>all</stp>
        <stp/>
        <stp/>
        <stp/>
        <stp>T</stp>
        <tr r="AB47" s="1"/>
        <tr r="AB47" s="1"/>
      </tp>
      <tp>
        <v>2108.75</v>
        <stp/>
        <stp>StudyData</stp>
        <stp>SUBMINUTE(EP,30,Regular)</stp>
        <stp>Bar</stp>
        <stp/>
        <stp>High</stp>
        <stp/>
        <stp>-25</stp>
        <stp>all</stp>
        <stp/>
        <stp/>
        <stp/>
        <stp>T</stp>
        <tr r="AC30" s="1"/>
        <tr r="AC30" s="1"/>
      </tp>
      <tp>
        <v>2108.75</v>
        <stp/>
        <stp>StudyData</stp>
        <stp>SUBMINUTE(EP,30,Regular)</stp>
        <stp>Bar</stp>
        <stp/>
        <stp>Open</stp>
        <stp/>
        <stp>-43</stp>
        <stp>all</stp>
        <stp/>
        <stp/>
        <stp/>
        <stp>T</stp>
        <tr r="AB48" s="1"/>
        <tr r="AB48" s="1"/>
      </tp>
      <tp>
        <v>2108.5</v>
        <stp/>
        <stp>StudyData</stp>
        <stp>SUBMINUTE(EP,30,Regular)</stp>
        <stp>Bar</stp>
        <stp/>
        <stp>High</stp>
        <stp/>
        <stp>-24</stp>
        <stp>all</stp>
        <stp/>
        <stp/>
        <stp/>
        <stp>T</stp>
        <tr r="AC29" s="1"/>
        <tr r="AC29" s="1"/>
      </tp>
      <tp>
        <v>2109</v>
        <stp/>
        <stp>StudyData</stp>
        <stp>SUBMINUTE(EP,30,Regular)</stp>
        <stp>Bar</stp>
        <stp/>
        <stp>Open</stp>
        <stp/>
        <stp>-40</stp>
        <stp>all</stp>
        <stp/>
        <stp/>
        <stp/>
        <stp>T</stp>
        <tr r="AB45" s="1"/>
        <tr r="AB45" s="1"/>
      </tp>
      <tp>
        <v>2109</v>
        <stp/>
        <stp>StudyData</stp>
        <stp>SUBMINUTE(EP,30,Regular)</stp>
        <stp>Bar</stp>
        <stp/>
        <stp>High</stp>
        <stp/>
        <stp>-27</stp>
        <stp>all</stp>
        <stp/>
        <stp/>
        <stp/>
        <stp>T</stp>
        <tr r="AC32" s="1"/>
        <tr r="AC32" s="1"/>
      </tp>
      <tp>
        <v>2109</v>
        <stp/>
        <stp>StudyData</stp>
        <stp>SUBMINUTE(EP,30,Regular)</stp>
        <stp>Bar</stp>
        <stp/>
        <stp>Open</stp>
        <stp/>
        <stp>-41</stp>
        <stp>all</stp>
        <stp/>
        <stp/>
        <stp/>
        <stp>T</stp>
        <tr r="AB46" s="1"/>
        <tr r="AB46" s="1"/>
      </tp>
      <tp>
        <v>2109.25</v>
        <stp/>
        <stp>StudyData</stp>
        <stp>SUBMINUTE(EP,30,Regular)</stp>
        <stp>Bar</stp>
        <stp/>
        <stp>High</stp>
        <stp/>
        <stp>-26</stp>
        <stp>all</stp>
        <stp/>
        <stp/>
        <stp/>
        <stp>T</stp>
        <tr r="AC31" s="1"/>
        <tr r="AC31" s="1"/>
      </tp>
      <tp>
        <v>2107.25</v>
        <stp/>
        <stp>StudyData</stp>
        <stp>SUBMINUTE(EP,30,Regular)</stp>
        <stp>Bar</stp>
        <stp/>
        <stp>Open</stp>
        <stp/>
        <stp>-46</stp>
        <stp>all</stp>
        <stp/>
        <stp/>
        <stp/>
        <stp>T</stp>
        <tr r="AB51" s="1"/>
        <tr r="AB51" s="1"/>
      </tp>
      <tp>
        <v>2109.5</v>
        <stp/>
        <stp>StudyData</stp>
        <stp>SUBMINUTE(EP,30,Regular)</stp>
        <stp>Bar</stp>
        <stp/>
        <stp>High</stp>
        <stp/>
        <stp>-21</stp>
        <stp>all</stp>
        <stp/>
        <stp/>
        <stp/>
        <stp>T</stp>
        <tr r="AC26" s="1"/>
        <tr r="AC26" s="1"/>
      </tp>
      <tp>
        <v>2107</v>
        <stp/>
        <stp>StudyData</stp>
        <stp>SUBMINUTE(EP,30,Regular)</stp>
        <stp>Bar</stp>
        <stp/>
        <stp>Open</stp>
        <stp/>
        <stp>-47</stp>
        <stp>all</stp>
        <stp/>
        <stp/>
        <stp/>
        <stp>T</stp>
        <tr r="AB52" s="1"/>
        <tr r="AB52" s="1"/>
      </tp>
      <tp>
        <v>2109.5</v>
        <stp/>
        <stp>StudyData</stp>
        <stp>SUBMINUTE(EP,30,Regular)</stp>
        <stp>Bar</stp>
        <stp/>
        <stp>High</stp>
        <stp/>
        <stp>-20</stp>
        <stp>all</stp>
        <stp/>
        <stp/>
        <stp/>
        <stp>T</stp>
        <tr r="AC25" s="1"/>
        <tr r="AC25" s="1"/>
      </tp>
      <tp>
        <v>2108</v>
        <stp/>
        <stp>StudyData</stp>
        <stp>SUBMINUTE(EP,30,Regular)</stp>
        <stp>Bar</stp>
        <stp/>
        <stp>Open</stp>
        <stp/>
        <stp>-44</stp>
        <stp>all</stp>
        <stp/>
        <stp/>
        <stp/>
        <stp>T</stp>
        <tr r="AB49" s="1"/>
        <tr r="AB49" s="1"/>
      </tp>
      <tp>
        <v>2108.5</v>
        <stp/>
        <stp>StudyData</stp>
        <stp>SUBMINUTE(EP,30,Regular)</stp>
        <stp>Bar</stp>
        <stp/>
        <stp>High</stp>
        <stp/>
        <stp>-23</stp>
        <stp>all</stp>
        <stp/>
        <stp/>
        <stp/>
        <stp>T</stp>
        <tr r="AC28" s="1"/>
        <tr r="AC28" s="1"/>
      </tp>
      <tp>
        <v>2107.75</v>
        <stp/>
        <stp>StudyData</stp>
        <stp>SUBMINUTE(EP,30,Regular)</stp>
        <stp>Bar</stp>
        <stp/>
        <stp>Open</stp>
        <stp/>
        <stp>-45</stp>
        <stp>all</stp>
        <stp/>
        <stp/>
        <stp/>
        <stp>T</stp>
        <tr r="AB50" s="1"/>
        <tr r="AB50" s="1"/>
      </tp>
      <tp>
        <v>2108.75</v>
        <stp/>
        <stp>StudyData</stp>
        <stp>SUBMINUTE(EP,30,Regular)</stp>
        <stp>Bar</stp>
        <stp/>
        <stp>High</stp>
        <stp/>
        <stp>-22</stp>
        <stp>all</stp>
        <stp/>
        <stp/>
        <stp/>
        <stp>T</stp>
        <tr r="AC27" s="1"/>
        <tr r="AC27" s="1"/>
      </tp>
      <tp>
        <v>1219</v>
        <stp/>
        <stp>DOMData</stp>
        <stp>TYA</stp>
        <stp>Volume</stp>
        <stp>-3</stp>
        <stp>T</stp>
        <tr r="D37" s="1"/>
      </tp>
      <tp>
        <v>2107.25</v>
        <stp/>
        <stp>StudyData</stp>
        <stp>SUBMINUTE(EP,30,Regular)</stp>
        <stp>Bar</stp>
        <stp/>
        <stp>Open</stp>
        <stp/>
        <stp>-58</stp>
        <stp>all</stp>
        <stp/>
        <stp/>
        <stp/>
        <stp>T</stp>
        <tr r="AB63" s="1"/>
        <tr r="AB63" s="1"/>
      </tp>
      <tp>
        <v>2107.25</v>
        <stp/>
        <stp>StudyData</stp>
        <stp>SUBMINUTE(EP,30,Regular)</stp>
        <stp>Bar</stp>
        <stp/>
        <stp>Open</stp>
        <stp/>
        <stp>-59</stp>
        <stp>all</stp>
        <stp/>
        <stp/>
        <stp/>
        <stp>T</stp>
        <tr r="AB64" s="1"/>
        <tr r="AB64" s="1"/>
      </tp>
      <tp>
        <v>2109.5</v>
        <stp/>
        <stp>StudyData</stp>
        <stp>SUBMINUTE(EP,30,Regular)</stp>
        <stp>Bar</stp>
        <stp/>
        <stp>High</stp>
        <stp/>
        <stp>-39</stp>
        <stp>all</stp>
        <stp/>
        <stp/>
        <stp/>
        <stp>T</stp>
        <tr r="AC44" s="1"/>
        <tr r="AC44" s="1"/>
      </tp>
      <tp>
        <v>2109.25</v>
        <stp/>
        <stp>StudyData</stp>
        <stp>SUBMINUTE(EP,30,Regular)</stp>
        <stp>Bar</stp>
        <stp/>
        <stp>High</stp>
        <stp/>
        <stp>-38</stp>
        <stp>all</stp>
        <stp/>
        <stp/>
        <stp/>
        <stp>T</stp>
        <tr r="AC43" s="1"/>
        <tr r="AC43" s="1"/>
      </tp>
      <tp>
        <v>2107.5</v>
        <stp/>
        <stp>StudyData</stp>
        <stp>SUBMINUTE(EP,30,Regular)</stp>
        <stp>Bar</stp>
        <stp/>
        <stp>Open</stp>
        <stp/>
        <stp>-52</stp>
        <stp>all</stp>
        <stp/>
        <stp/>
        <stp/>
        <stp>T</stp>
        <tr r="AB57" s="1"/>
        <tr r="AB57" s="1"/>
      </tp>
      <tp>
        <v>2108.75</v>
        <stp/>
        <stp>StudyData</stp>
        <stp>SUBMINUTE(EP,30,Regular)</stp>
        <stp>Bar</stp>
        <stp/>
        <stp>High</stp>
        <stp/>
        <stp>-35</stp>
        <stp>all</stp>
        <stp/>
        <stp/>
        <stp/>
        <stp>T</stp>
        <tr r="AC40" s="1"/>
        <tr r="AC40" s="1"/>
      </tp>
      <tp>
        <v>2107</v>
        <stp/>
        <stp>StudyData</stp>
        <stp>SUBMINUTE(EP,30,Regular)</stp>
        <stp>Bar</stp>
        <stp/>
        <stp>Open</stp>
        <stp/>
        <stp>-53</stp>
        <stp>all</stp>
        <stp/>
        <stp/>
        <stp/>
        <stp>T</stp>
        <tr r="AB58" s="1"/>
        <tr r="AB58" s="1"/>
      </tp>
      <tp>
        <v>2109</v>
        <stp/>
        <stp>StudyData</stp>
        <stp>SUBMINUTE(EP,30,Regular)</stp>
        <stp>Bar</stp>
        <stp/>
        <stp>High</stp>
        <stp/>
        <stp>-34</stp>
        <stp>all</stp>
        <stp/>
        <stp/>
        <stp/>
        <stp>T</stp>
        <tr r="AC39" s="1"/>
        <tr r="AC39" s="1"/>
      </tp>
      <tp>
        <v>2107</v>
        <stp/>
        <stp>StudyData</stp>
        <stp>SUBMINUTE(EP,30,Regular)</stp>
        <stp>Bar</stp>
        <stp/>
        <stp>Open</stp>
        <stp/>
        <stp>-50</stp>
        <stp>all</stp>
        <stp/>
        <stp/>
        <stp/>
        <stp>T</stp>
        <tr r="AB55" s="1"/>
        <tr r="AB55" s="1"/>
      </tp>
      <tp>
        <v>2109.25</v>
        <stp/>
        <stp>StudyData</stp>
        <stp>SUBMINUTE(EP,30,Regular)</stp>
        <stp>Bar</stp>
        <stp/>
        <stp>High</stp>
        <stp/>
        <stp>-37</stp>
        <stp>all</stp>
        <stp/>
        <stp/>
        <stp/>
        <stp>T</stp>
        <tr r="AC42" s="1"/>
        <tr r="AC42" s="1"/>
      </tp>
      <tp>
        <v>2107</v>
        <stp/>
        <stp>StudyData</stp>
        <stp>SUBMINUTE(EP,30,Regular)</stp>
        <stp>Bar</stp>
        <stp/>
        <stp>Open</stp>
        <stp/>
        <stp>-51</stp>
        <stp>all</stp>
        <stp/>
        <stp/>
        <stp/>
        <stp>T</stp>
        <tr r="AB56" s="1"/>
        <tr r="AB56" s="1"/>
      </tp>
      <tp>
        <v>2109.5</v>
        <stp/>
        <stp>StudyData</stp>
        <stp>SUBMINUTE(EP,30,Regular)</stp>
        <stp>Bar</stp>
        <stp/>
        <stp>High</stp>
        <stp/>
        <stp>-36</stp>
        <stp>all</stp>
        <stp/>
        <stp/>
        <stp/>
        <stp>T</stp>
        <tr r="AC41" s="1"/>
        <tr r="AC41" s="1"/>
      </tp>
      <tp>
        <v>2109.25</v>
        <stp/>
        <stp>StudyData</stp>
        <stp>SUBMINUTE(EP,30,Regular)</stp>
        <stp>Bar</stp>
        <stp/>
        <stp>Open</stp>
        <stp/>
        <stp>0</stp>
        <stp>all</stp>
        <stp/>
        <stp/>
        <stp/>
        <stp>T</stp>
        <tr r="AB5" s="1"/>
        <tr r="AB5" s="1"/>
      </tp>
      <tp>
        <v>2107.25</v>
        <stp/>
        <stp>StudyData</stp>
        <stp>SUBMINUTE(EP,30,Regular)</stp>
        <stp>Bar</stp>
        <stp/>
        <stp>Open</stp>
        <stp/>
        <stp>-56</stp>
        <stp>all</stp>
        <stp/>
        <stp/>
        <stp/>
        <stp>T</stp>
        <tr r="AB61" s="1"/>
        <tr r="AB61" s="1"/>
      </tp>
      <tp>
        <v>2108.75</v>
        <stp/>
        <stp>StudyData</stp>
        <stp>SUBMINUTE(EP,30,Regular)</stp>
        <stp>Bar</stp>
        <stp/>
        <stp>High</stp>
        <stp/>
        <stp>-31</stp>
        <stp>all</stp>
        <stp/>
        <stp/>
        <stp/>
        <stp>T</stp>
        <tr r="AC36" s="1"/>
        <tr r="AC36" s="1"/>
      </tp>
      <tp>
        <v>2107</v>
        <stp/>
        <stp>StudyData</stp>
        <stp>SUBMINUTE(EP,30,Regular)</stp>
        <stp>Bar</stp>
        <stp/>
        <stp>Open</stp>
        <stp/>
        <stp>-57</stp>
        <stp>all</stp>
        <stp/>
        <stp/>
        <stp/>
        <stp>T</stp>
        <tr r="AB62" s="1"/>
        <tr r="AB62" s="1"/>
      </tp>
      <tp>
        <v>2108.75</v>
        <stp/>
        <stp>StudyData</stp>
        <stp>SUBMINUTE(EP,30,Regular)</stp>
        <stp>Bar</stp>
        <stp/>
        <stp>High</stp>
        <stp/>
        <stp>-30</stp>
        <stp>all</stp>
        <stp/>
        <stp/>
        <stp/>
        <stp>T</stp>
        <tr r="AC35" s="1"/>
        <tr r="AC35" s="1"/>
      </tp>
      <tp>
        <v>2107.75</v>
        <stp/>
        <stp>StudyData</stp>
        <stp>SUBMINUTE(EP,30,Regular)</stp>
        <stp>Bar</stp>
        <stp/>
        <stp>Open</stp>
        <stp/>
        <stp>-54</stp>
        <stp>all</stp>
        <stp/>
        <stp/>
        <stp/>
        <stp>T</stp>
        <tr r="AB59" s="1"/>
        <tr r="AB59" s="1"/>
      </tp>
      <tp>
        <v>2109</v>
        <stp/>
        <stp>StudyData</stp>
        <stp>SUBMINUTE(EP,30,Regular)</stp>
        <stp>Bar</stp>
        <stp/>
        <stp>High</stp>
        <stp/>
        <stp>-33</stp>
        <stp>all</stp>
        <stp/>
        <stp/>
        <stp/>
        <stp>T</stp>
        <tr r="AC38" s="1"/>
        <tr r="AC38" s="1"/>
      </tp>
      <tp>
        <v>2106.75</v>
        <stp/>
        <stp>StudyData</stp>
        <stp>SUBMINUTE(EP,30,Regular)</stp>
        <stp>Bar</stp>
        <stp/>
        <stp>Open</stp>
        <stp/>
        <stp>-55</stp>
        <stp>all</stp>
        <stp/>
        <stp/>
        <stp/>
        <stp>T</stp>
        <tr r="AB60" s="1"/>
        <tr r="AB60" s="1"/>
      </tp>
      <tp>
        <v>2109</v>
        <stp/>
        <stp>StudyData</stp>
        <stp>SUBMINUTE(EP,30,Regular)</stp>
        <stp>Bar</stp>
        <stp/>
        <stp>High</stp>
        <stp/>
        <stp>-32</stp>
        <stp>all</stp>
        <stp/>
        <stp/>
        <stp/>
        <stp>T</stp>
        <tr r="AC37" s="1"/>
        <tr r="AC37" s="1"/>
      </tp>
      <tp>
        <v>1661</v>
        <stp/>
        <stp>DOMData</stp>
        <stp>TYA</stp>
        <stp>Volume</stp>
        <stp>-2</stp>
        <stp>T</stp>
        <tr r="E37" s="1"/>
      </tp>
      <tp>
        <v>2106.25</v>
        <stp/>
        <stp>StudyData</stp>
        <stp>SUBMINUTE(EP,30,Regular)</stp>
        <stp>Bar</stp>
        <stp/>
        <stp>Open</stp>
        <stp/>
        <stp>-60</stp>
        <stp>all</stp>
        <stp/>
        <stp/>
        <stp/>
        <stp>T</stp>
        <tr r="AB65" s="1"/>
        <tr r="AB65" s="1"/>
      </tp>
      <tp>
        <v>716</v>
        <stp/>
        <stp>DOMData</stp>
        <stp>TYA</stp>
        <stp>Volume</stp>
        <stp>-1</stp>
        <stp>T</stp>
        <tr r="F37" s="1"/>
      </tp>
      <tp>
        <v>2101.5</v>
        <stp/>
        <stp>ContractData</stp>
        <stp>EP</stp>
        <stp>Low</stp>
        <stp/>
        <stp>T</stp>
        <tr r="M7" s="1"/>
      </tp>
      <tp>
        <v>2109.25</v>
        <stp/>
        <stp>StudyData</stp>
        <stp>SUBMINUTE(EP,30,Regular)</stp>
        <stp>Bar</stp>
        <stp/>
        <stp>High</stp>
        <stp/>
        <stp>-19</stp>
        <stp>all</stp>
        <stp/>
        <stp/>
        <stp/>
        <stp>T</stp>
        <tr r="AC24" s="1"/>
        <tr r="AC24" s="1"/>
      </tp>
      <tp>
        <v>2109.75</v>
        <stp/>
        <stp>StudyData</stp>
        <stp>SUBMINUTE(EP,30,Regular)</stp>
        <stp>Bar</stp>
        <stp/>
        <stp>High</stp>
        <stp/>
        <stp>-18</stp>
        <stp>all</stp>
        <stp/>
        <stp/>
        <stp/>
        <stp>T</stp>
        <tr r="AC23" s="1"/>
        <tr r="AC23" s="1"/>
      </tp>
      <tp>
        <v>2110</v>
        <stp/>
        <stp>StudyData</stp>
        <stp>SUBMINUTE(EP,30,Regular)</stp>
        <stp>Bar</stp>
        <stp/>
        <stp>High</stp>
        <stp/>
        <stp>-15</stp>
        <stp>all</stp>
        <stp/>
        <stp/>
        <stp/>
        <stp>T</stp>
        <tr r="AC20" s="1"/>
        <tr r="AC20" s="1"/>
      </tp>
      <tp>
        <v>2110</v>
        <stp/>
        <stp>StudyData</stp>
        <stp>SUBMINUTE(EP,30,Regular)</stp>
        <stp>Bar</stp>
        <stp/>
        <stp>High</stp>
        <stp/>
        <stp>-14</stp>
        <stp>all</stp>
        <stp/>
        <stp/>
        <stp/>
        <stp>T</stp>
        <tr r="AC19" s="1"/>
        <tr r="AC19" s="1"/>
      </tp>
      <tp>
        <v>2110</v>
        <stp/>
        <stp>StudyData</stp>
        <stp>SUBMINUTE(EP,30,Regular)</stp>
        <stp>Bar</stp>
        <stp/>
        <stp>High</stp>
        <stp/>
        <stp>-17</stp>
        <stp>all</stp>
        <stp/>
        <stp/>
        <stp/>
        <stp>T</stp>
        <tr r="AC22" s="1"/>
        <tr r="AC22" s="1"/>
      </tp>
      <tp>
        <v>2110</v>
        <stp/>
        <stp>StudyData</stp>
        <stp>SUBMINUTE(EP,30,Regular)</stp>
        <stp>Bar</stp>
        <stp/>
        <stp>High</stp>
        <stp/>
        <stp>-16</stp>
        <stp>all</stp>
        <stp/>
        <stp/>
        <stp/>
        <stp>T</stp>
        <tr r="AC21" s="1"/>
        <tr r="AC21" s="1"/>
      </tp>
      <tp>
        <v>2109.5</v>
        <stp/>
        <stp>StudyData</stp>
        <stp>SUBMINUTE(EP,30,Regular)</stp>
        <stp>Bar</stp>
        <stp/>
        <stp>High</stp>
        <stp/>
        <stp>-11</stp>
        <stp>all</stp>
        <stp/>
        <stp/>
        <stp/>
        <stp>T</stp>
        <tr r="AC16" s="1"/>
        <tr r="AC16" s="1"/>
      </tp>
      <tp>
        <v>2109.5</v>
        <stp/>
        <stp>StudyData</stp>
        <stp>SUBMINUTE(EP,30,Regular)</stp>
        <stp>Bar</stp>
        <stp/>
        <stp>High</stp>
        <stp/>
        <stp>-10</stp>
        <stp>all</stp>
        <stp/>
        <stp/>
        <stp/>
        <stp>T</stp>
        <tr r="AC15" s="1"/>
        <tr r="AC15" s="1"/>
      </tp>
      <tp>
        <v>2109.75</v>
        <stp/>
        <stp>StudyData</stp>
        <stp>SUBMINUTE(EP,30,Regular)</stp>
        <stp>Bar</stp>
        <stp/>
        <stp>High</stp>
        <stp/>
        <stp>-13</stp>
        <stp>all</stp>
        <stp/>
        <stp/>
        <stp/>
        <stp>T</stp>
        <tr r="AC18" s="1"/>
        <tr r="AC18" s="1"/>
      </tp>
      <tp>
        <v>2109.25</v>
        <stp/>
        <stp>StudyData</stp>
        <stp>SUBMINUTE(EP,30,Regular)</stp>
        <stp>Bar</stp>
        <stp/>
        <stp>High</stp>
        <stp/>
        <stp>-12</stp>
        <stp>all</stp>
        <stp/>
        <stp/>
        <stp/>
        <stp>T</stp>
        <tr r="AC17" s="1"/>
        <tr r="AC17" s="1"/>
      </tp>
      <tp>
        <v>18591</v>
        <stp/>
        <stp>StudyData</stp>
        <stp>(Vol(EP?1)when  (LocalYear(EP?1)=2015 AND LocalMonth(EP?1)=2 AND LocalDay(EP?1)=12 AND LocalHour(EP?1)=10 AND LocalMinute(EP?1)=35))</stp>
        <stp>Bar</stp>
        <stp/>
        <stp>Close</stp>
        <stp>5</stp>
        <stp>0</stp>
        <stp/>
        <stp/>
        <stp/>
        <stp>FALSE</stp>
        <stp>T</stp>
        <tr r="AB26" s="4"/>
      </tp>
      <tp>
        <v>6367</v>
        <stp/>
        <stp>StudyData</stp>
        <stp>(Vol(EP?1)when  (LocalYear(EP?1)=2015 AND LocalMonth(EP?1)=2 AND LocalDay(EP?1)=12 AND LocalHour(EP?1)=11 AND LocalMinute(EP?1)=25))</stp>
        <stp>Bar</stp>
        <stp/>
        <stp>Close</stp>
        <stp>5</stp>
        <stp>0</stp>
        <stp/>
        <stp/>
        <stp/>
        <stp>FALSE</stp>
        <stp>T</stp>
        <tr r="AB36" s="4"/>
      </tp>
      <tp>
        <v>5791</v>
        <stp/>
        <stp>StudyData</stp>
        <stp>(Vol(EP?1)when  (LocalYear(EP?1)=2015 AND LocalMonth(EP?1)=2 AND LocalDay(EP?1)=12 AND LocalHour(EP?1)=12 AND LocalMinute(EP?1)=15))</stp>
        <stp>Bar</stp>
        <stp/>
        <stp>Close</stp>
        <stp>5</stp>
        <stp>0</stp>
        <stp/>
        <stp/>
        <stp/>
        <stp>FALSE</stp>
        <stp>T</stp>
        <tr r="AB46" s="4"/>
      </tp>
      <tp>
        <v>8456</v>
        <stp/>
        <stp>StudyData</stp>
        <stp>(Vol(EP?1)when  (LocalYear(EP?1)=2015 AND LocalMonth(EP?1)=2 AND LocalDay(EP?1)=12 AND LocalHour(EP?1)=13 AND LocalMinute(EP?1)=05))</stp>
        <stp>Bar</stp>
        <stp/>
        <stp>Close</stp>
        <stp>5</stp>
        <stp>0</stp>
        <stp/>
        <stp/>
        <stp/>
        <stp>FALSE</stp>
        <stp>T</stp>
        <tr r="AB56" s="4"/>
      </tp>
      <tp>
        <v>15918</v>
        <stp/>
        <stp>StudyData</stp>
        <stp>(Vol(EP?1)when  (LocalYear(EP?1)=2015 AND LocalMonth(EP?1)=2 AND LocalDay(EP?1)=17 AND LocalHour(EP?1)=10 AND LocalMinute(EP?1)=30))</stp>
        <stp>Bar</stp>
        <stp/>
        <stp>Close</stp>
        <stp>5</stp>
        <stp>0</stp>
        <stp/>
        <stp/>
        <stp/>
        <stp>FALSE</stp>
        <stp>T</stp>
        <tr r="Y25" s="4"/>
      </tp>
      <tp>
        <v>5569</v>
        <stp/>
        <stp>StudyData</stp>
        <stp>(Vol(EP?1)when  (LocalYear(EP?1)=2015 AND LocalMonth(EP?1)=2 AND LocalDay(EP?1)=17 AND LocalHour(EP?1)=11 AND LocalMinute(EP?1)=20))</stp>
        <stp>Bar</stp>
        <stp/>
        <stp>Close</stp>
        <stp>5</stp>
        <stp>0</stp>
        <stp/>
        <stp/>
        <stp/>
        <stp>FALSE</stp>
        <stp>T</stp>
        <tr r="Y35" s="4"/>
      </tp>
      <tp>
        <v>13517</v>
        <stp/>
        <stp>StudyData</stp>
        <stp>(Vol(EP?1)when  (LocalYear(EP?1)=2015 AND LocalMonth(EP?1)=2 AND LocalDay(EP?1)=17 AND LocalHour(EP?1)=12 AND LocalMinute(EP?1)=10))</stp>
        <stp>Bar</stp>
        <stp/>
        <stp>Close</stp>
        <stp>5</stp>
        <stp>0</stp>
        <stp/>
        <stp/>
        <stp/>
        <stp>FALSE</stp>
        <stp>T</stp>
        <tr r="Y45" s="4"/>
      </tp>
      <tp>
        <v>10295</v>
        <stp/>
        <stp>StudyData</stp>
        <stp>(Vol(EP?1)when  (LocalYear(EP?1)=2015 AND LocalMonth(EP?1)=2 AND LocalDay(EP?1)=17 AND LocalHour(EP?1)=13 AND LocalMinute(EP?1)=00))</stp>
        <stp>Bar</stp>
        <stp/>
        <stp>Close</stp>
        <stp>5</stp>
        <stp>0</stp>
        <stp/>
        <stp/>
        <stp/>
        <stp>FALSE</stp>
        <stp>T</stp>
        <tr r="Y55" s="4"/>
      </tp>
      <tp>
        <v>12896</v>
        <stp/>
        <stp>StudyData</stp>
        <stp>(Vol(EP?1)when  (LocalYear(EP?1)=2015 AND LocalMonth(EP?1)=2 AND LocalDay(EP?1)=13 AND LocalHour(EP?1)=10 AND LocalMinute(EP?1)=35))</stp>
        <stp>Bar</stp>
        <stp/>
        <stp>Close</stp>
        <stp>5</stp>
        <stp>0</stp>
        <stp/>
        <stp/>
        <stp/>
        <stp>FALSE</stp>
        <stp>T</stp>
        <tr r="AA26" s="4"/>
      </tp>
      <tp>
        <v>6358</v>
        <stp/>
        <stp>StudyData</stp>
        <stp>(Vol(EP?1)when  (LocalYear(EP?1)=2015 AND LocalMonth(EP?1)=2 AND LocalDay(EP?1)=13 AND LocalHour(EP?1)=11 AND LocalMinute(EP?1)=25))</stp>
        <stp>Bar</stp>
        <stp/>
        <stp>Close</stp>
        <stp>5</stp>
        <stp>0</stp>
        <stp/>
        <stp/>
        <stp/>
        <stp>FALSE</stp>
        <stp>T</stp>
        <tr r="AA36" s="4"/>
      </tp>
      <tp>
        <v>4972</v>
        <stp/>
        <stp>StudyData</stp>
        <stp>(Vol(EP?1)when  (LocalYear(EP?1)=2015 AND LocalMonth(EP?1)=2 AND LocalDay(EP?1)=13 AND LocalHour(EP?1)=12 AND LocalMinute(EP?1)=15))</stp>
        <stp>Bar</stp>
        <stp/>
        <stp>Close</stp>
        <stp>5</stp>
        <stp>0</stp>
        <stp/>
        <stp/>
        <stp/>
        <stp>FALSE</stp>
        <stp>T</stp>
        <tr r="AA46" s="4"/>
      </tp>
      <tp>
        <v>8236</v>
        <stp/>
        <stp>StudyData</stp>
        <stp>(Vol(EP?1)when  (LocalYear(EP?1)=2015 AND LocalMonth(EP?1)=2 AND LocalDay(EP?1)=13 AND LocalHour(EP?1)=13 AND LocalMinute(EP?1)=05))</stp>
        <stp>Bar</stp>
        <stp/>
        <stp>Close</stp>
        <stp>5</stp>
        <stp>0</stp>
        <stp/>
        <stp/>
        <stp/>
        <stp>FALSE</stp>
        <stp>T</stp>
        <tr r="AA56" s="4"/>
      </tp>
      <tp>
        <v>2862</v>
        <stp/>
        <stp>StudyData</stp>
        <stp>(Vol(EP?1)when  (LocalYear(EP?1)=2015 AND LocalMonth(EP?1)=2 AND LocalDay(EP?1)=16 AND LocalHour(EP?1)=10 AND LocalMinute(EP?1)=30))</stp>
        <stp>Bar</stp>
        <stp/>
        <stp>Close</stp>
        <stp>5</stp>
        <stp>0</stp>
        <stp/>
        <stp/>
        <stp/>
        <stp>FALSE</stp>
        <stp>T</stp>
        <tr r="Z25" s="4"/>
      </tp>
      <tp>
        <v>2540</v>
        <stp/>
        <stp>StudyData</stp>
        <stp>(Vol(EP?1)when  (LocalYear(EP?1)=2015 AND LocalMonth(EP?1)=2 AND LocalDay(EP?1)=16 AND LocalHour(EP?1)=11 AND LocalMinute(EP?1)=20))</stp>
        <stp>Bar</stp>
        <stp/>
        <stp>Close</stp>
        <stp>5</stp>
        <stp>0</stp>
        <stp/>
        <stp/>
        <stp/>
        <stp>FALSE</stp>
        <stp>T</stp>
        <tr r="Z35" s="4"/>
      </tp>
      <tp t="s">
        <v/>
        <stp/>
        <stp>StudyData</stp>
        <stp>(Vol(EP?1)when  (LocalYear(EP?1)=2015 AND LocalMonth(EP?1)=2 AND LocalDay(EP?1)=16 AND LocalHour(EP?1)=12 AND LocalMinute(EP?1)=10))</stp>
        <stp>Bar</stp>
        <stp/>
        <stp>Close</stp>
        <stp>5</stp>
        <stp>0</stp>
        <stp/>
        <stp/>
        <stp/>
        <stp>FALSE</stp>
        <stp>T</stp>
        <tr r="Z45" s="4"/>
      </tp>
      <tp t="s">
        <v/>
        <stp/>
        <stp>StudyData</stp>
        <stp>(Vol(EP?1)when  (LocalYear(EP?1)=2015 AND LocalMonth(EP?1)=2 AND LocalDay(EP?1)=16 AND LocalHour(EP?1)=13 AND LocalMinute(EP?1)=00))</stp>
        <stp>Bar</stp>
        <stp/>
        <stp>Close</stp>
        <stp>5</stp>
        <stp>0</stp>
        <stp/>
        <stp/>
        <stp/>
        <stp>FALSE</stp>
        <stp>T</stp>
        <tr r="Z55" s="4"/>
      </tp>
      <tp>
        <v>6999</v>
        <stp/>
        <stp>StudyData</stp>
        <stp>(Vol(EP?1)when  (LocalYear(EP?1)=2015 AND LocalMonth(EP?1)=2 AND LocalDay(EP?1)=23 AND LocalHour(EP?1)=10 AND LocalMinute(EP?1)=05))</stp>
        <stp>Bar</stp>
        <stp/>
        <stp>Close</stp>
        <stp>5</stp>
        <stp>0</stp>
        <stp/>
        <stp/>
        <stp/>
        <stp>FALSE</stp>
        <stp>T</stp>
        <tr r="U20" s="4"/>
      </tp>
      <tp>
        <v>5864</v>
        <stp/>
        <stp>StudyData</stp>
        <stp>(Vol(EP?1)when  (LocalYear(EP?1)=2015 AND LocalMonth(EP?1)=2 AND LocalDay(EP?1)=23 AND LocalHour(EP?1)=11 AND LocalMinute(EP?1)=15))</stp>
        <stp>Bar</stp>
        <stp/>
        <stp>Close</stp>
        <stp>5</stp>
        <stp>0</stp>
        <stp/>
        <stp/>
        <stp/>
        <stp>FALSE</stp>
        <stp>T</stp>
        <tr r="U34" s="4"/>
      </tp>
      <tp>
        <v>2717</v>
        <stp/>
        <stp>StudyData</stp>
        <stp>(Vol(EP?1)when  (LocalYear(EP?1)=2015 AND LocalMonth(EP?1)=2 AND LocalDay(EP?1)=23 AND LocalHour(EP?1)=12 AND LocalMinute(EP?1)=25))</stp>
        <stp>Bar</stp>
        <stp/>
        <stp>Close</stp>
        <stp>5</stp>
        <stp>0</stp>
        <stp/>
        <stp/>
        <stp/>
        <stp>FALSE</stp>
        <stp>T</stp>
        <tr r="U48" s="4"/>
      </tp>
      <tp>
        <v>8263</v>
        <stp/>
        <stp>StudyData</stp>
        <stp>(Vol(EP?1)when  (LocalYear(EP?1)=2015 AND LocalMonth(EP?1)=2 AND LocalDay(EP?1)=23 AND LocalHour(EP?1)=13 AND LocalMinute(EP?1)=35))</stp>
        <stp>Bar</stp>
        <stp/>
        <stp>Close</stp>
        <stp>5</stp>
        <stp>0</stp>
        <stp/>
        <stp/>
        <stp/>
        <stp>FALSE</stp>
        <stp>T</stp>
        <tr r="U62" s="4"/>
      </tp>
      <tp>
        <v>8208</v>
        <stp/>
        <stp>StudyData</stp>
        <stp>(Vol(EP?1)when  (LocalYear(EP?1)=2015 AND LocalMonth(EP?1)=2 AND LocalDay(EP?1)=23 AND LocalHour(EP?1)=14 AND LocalMinute(EP?1)=45))</stp>
        <stp>Bar</stp>
        <stp/>
        <stp>Close</stp>
        <stp>5</stp>
        <stp>0</stp>
        <stp/>
        <stp/>
        <stp/>
        <stp>FALSE</stp>
        <stp>T</stp>
        <tr r="U76" s="4"/>
      </tp>
      <tp>
        <v>13815</v>
        <stp/>
        <stp>StudyData</stp>
        <stp>(Vol(EP?1)when  (LocalYear(EP?1)=2015 AND LocalMonth(EP?1)=2 AND LocalDay(EP?1)=26 AND LocalHour(EP?1)=10 AND LocalMinute(EP?1)=00))</stp>
        <stp>Bar</stp>
        <stp/>
        <stp>Close</stp>
        <stp>5</stp>
        <stp>0</stp>
        <stp/>
        <stp/>
        <stp/>
        <stp>FALSE</stp>
        <stp>T</stp>
        <tr r="L19" s="4"/>
        <tr r="K19" s="4"/>
      </tp>
      <tp>
        <v>10424</v>
        <stp/>
        <stp>StudyData</stp>
        <stp>(Vol(EP?1)when  (LocalYear(EP?1)=2015 AND LocalMonth(EP?1)=2 AND LocalDay(EP?1)=26 AND LocalHour(EP?1)=11 AND LocalMinute(EP?1)=10))</stp>
        <stp>Bar</stp>
        <stp/>
        <stp>Close</stp>
        <stp>5</stp>
        <stp>0</stp>
        <stp/>
        <stp/>
        <stp/>
        <stp>FALSE</stp>
        <stp>T</stp>
        <tr r="L33" s="4"/>
        <tr r="K33" s="4"/>
      </tp>
      <tp>
        <v>18795</v>
        <stp/>
        <stp>StudyData</stp>
        <stp>(Vol(EP?1)when  (LocalYear(EP?1)=2015 AND LocalMonth(EP?1)=2 AND LocalDay(EP?1)=26 AND LocalHour(EP?1)=12 AND LocalMinute(EP?1)=20))</stp>
        <stp>Bar</stp>
        <stp/>
        <stp>Close</stp>
        <stp>5</stp>
        <stp>0</stp>
        <stp/>
        <stp/>
        <stp/>
        <stp>FALSE</stp>
        <stp>T</stp>
        <tr r="L47" s="4"/>
        <tr r="K47" s="4"/>
      </tp>
      <tp>
        <v>10929</v>
        <stp/>
        <stp>StudyData</stp>
        <stp>(Vol(EP?1)when  (LocalYear(EP?1)=2015 AND LocalMonth(EP?1)=2 AND LocalDay(EP?1)=26 AND LocalHour(EP?1)=13 AND LocalMinute(EP?1)=30))</stp>
        <stp>Bar</stp>
        <stp/>
        <stp>Close</stp>
        <stp>5</stp>
        <stp>0</stp>
        <stp/>
        <stp/>
        <stp/>
        <stp>FALSE</stp>
        <stp>T</stp>
        <tr r="L61" s="4"/>
        <tr r="K61" s="4"/>
      </tp>
      <tp>
        <v>17943</v>
        <stp/>
        <stp>StudyData</stp>
        <stp>(Vol(EP?1)when  (LocalYear(EP?1)=2015 AND LocalMonth(EP?1)=2 AND LocalDay(EP?1)=26 AND LocalHour(EP?1)=14 AND LocalMinute(EP?1)=40))</stp>
        <stp>Bar</stp>
        <stp/>
        <stp>Close</stp>
        <stp>5</stp>
        <stp>0</stp>
        <stp/>
        <stp/>
        <stp/>
        <stp>FALSE</stp>
        <stp>T</stp>
        <tr r="L75" s="4"/>
        <tr r="K75" s="4"/>
      </tp>
      <tp>
        <v>18759</v>
        <stp/>
        <stp>StudyData</stp>
        <stp>(Vol(EP?1)when  (LocalYear(EP?1)=2015 AND LocalMonth(EP?1)=2 AND LocalDay(EP?1)=20 AND LocalHour(EP?1)=10 AND LocalMinute(EP?1)=05))</stp>
        <stp>Bar</stp>
        <stp/>
        <stp>Close</stp>
        <stp>5</stp>
        <stp>0</stp>
        <stp/>
        <stp/>
        <stp/>
        <stp>FALSE</stp>
        <stp>T</stp>
        <tr r="V20" s="4"/>
      </tp>
      <tp>
        <v>11243</v>
        <stp/>
        <stp>StudyData</stp>
        <stp>(Vol(EP?1)when  (LocalYear(EP?1)=2015 AND LocalMonth(EP?1)=2 AND LocalDay(EP?1)=20 AND LocalHour(EP?1)=11 AND LocalMinute(EP?1)=15))</stp>
        <stp>Bar</stp>
        <stp/>
        <stp>Close</stp>
        <stp>5</stp>
        <stp>0</stp>
        <stp/>
        <stp/>
        <stp/>
        <stp>FALSE</stp>
        <stp>T</stp>
        <tr r="V34" s="4"/>
      </tp>
      <tp>
        <v>14761</v>
        <stp/>
        <stp>StudyData</stp>
        <stp>(Vol(EP?1)when  (LocalYear(EP?1)=2015 AND LocalMonth(EP?1)=2 AND LocalDay(EP?1)=20 AND LocalHour(EP?1)=12 AND LocalMinute(EP?1)=25))</stp>
        <stp>Bar</stp>
        <stp/>
        <stp>Close</stp>
        <stp>5</stp>
        <stp>0</stp>
        <stp/>
        <stp/>
        <stp/>
        <stp>FALSE</stp>
        <stp>T</stp>
        <tr r="V48" s="4"/>
      </tp>
      <tp>
        <v>7341</v>
        <stp/>
        <stp>StudyData</stp>
        <stp>(Vol(EP?1)when  (LocalYear(EP?1)=2015 AND LocalMonth(EP?1)=2 AND LocalDay(EP?1)=20 AND LocalHour(EP?1)=13 AND LocalMinute(EP?1)=35))</stp>
        <stp>Bar</stp>
        <stp/>
        <stp>Close</stp>
        <stp>5</stp>
        <stp>0</stp>
        <stp/>
        <stp/>
        <stp/>
        <stp>FALSE</stp>
        <stp>T</stp>
        <tr r="V62" s="4"/>
      </tp>
      <tp>
        <v>18311</v>
        <stp/>
        <stp>StudyData</stp>
        <stp>(Vol(EP?1)when  (LocalYear(EP?1)=2015 AND LocalMonth(EP?1)=2 AND LocalDay(EP?1)=20 AND LocalHour(EP?1)=14 AND LocalMinute(EP?1)=45))</stp>
        <stp>Bar</stp>
        <stp/>
        <stp>Close</stp>
        <stp>5</stp>
        <stp>0</stp>
        <stp/>
        <stp/>
        <stp/>
        <stp>FALSE</stp>
        <stp>T</stp>
        <tr r="V76" s="4"/>
      </tp>
      <tp>
        <v>7118</v>
        <stp/>
        <stp>StudyData</stp>
        <stp>(Vol(EP?1)when  (LocalYear(EP?1)=2015 AND LocalMonth(EP?1)=2 AND LocalDay(EP?1)=25 AND LocalHour(EP?1)=10 AND LocalMinute(EP?1)=00))</stp>
        <stp>Bar</stp>
        <stp/>
        <stp>Close</stp>
        <stp>5</stp>
        <stp>0</stp>
        <stp/>
        <stp/>
        <stp/>
        <stp>FALSE</stp>
        <stp>T</stp>
        <tr r="S19" s="4"/>
      </tp>
      <tp>
        <v>4456</v>
        <stp/>
        <stp>StudyData</stp>
        <stp>(Vol(EP?1)when  (LocalYear(EP?1)=2015 AND LocalMonth(EP?1)=2 AND LocalDay(EP?1)=25 AND LocalHour(EP?1)=11 AND LocalMinute(EP?1)=10))</stp>
        <stp>Bar</stp>
        <stp/>
        <stp>Close</stp>
        <stp>5</stp>
        <stp>0</stp>
        <stp/>
        <stp/>
        <stp/>
        <stp>FALSE</stp>
        <stp>T</stp>
        <tr r="S33" s="4"/>
      </tp>
      <tp>
        <v>3116</v>
        <stp/>
        <stp>StudyData</stp>
        <stp>(Vol(EP?1)when  (LocalYear(EP?1)=2015 AND LocalMonth(EP?1)=2 AND LocalDay(EP?1)=25 AND LocalHour(EP?1)=12 AND LocalMinute(EP?1)=20))</stp>
        <stp>Bar</stp>
        <stp/>
        <stp>Close</stp>
        <stp>5</stp>
        <stp>0</stp>
        <stp/>
        <stp/>
        <stp/>
        <stp>FALSE</stp>
        <stp>T</stp>
        <tr r="S47" s="4"/>
      </tp>
      <tp>
        <v>9244</v>
        <stp/>
        <stp>StudyData</stp>
        <stp>(Vol(EP?1)when  (LocalYear(EP?1)=2015 AND LocalMonth(EP?1)=2 AND LocalDay(EP?1)=25 AND LocalHour(EP?1)=13 AND LocalMinute(EP?1)=30))</stp>
        <stp>Bar</stp>
        <stp/>
        <stp>Close</stp>
        <stp>5</stp>
        <stp>0</stp>
        <stp/>
        <stp/>
        <stp/>
        <stp>FALSE</stp>
        <stp>T</stp>
        <tr r="S61" s="4"/>
      </tp>
      <tp>
        <v>10372</v>
        <stp/>
        <stp>StudyData</stp>
        <stp>(Vol(EP?1)when  (LocalYear(EP?1)=2015 AND LocalMonth(EP?1)=2 AND LocalDay(EP?1)=25 AND LocalHour(EP?1)=14 AND LocalMinute(EP?1)=40))</stp>
        <stp>Bar</stp>
        <stp/>
        <stp>Close</stp>
        <stp>5</stp>
        <stp>0</stp>
        <stp/>
        <stp/>
        <stp/>
        <stp>FALSE</stp>
        <stp>T</stp>
        <tr r="S75" s="4"/>
      </tp>
      <tp>
        <v>11169</v>
        <stp/>
        <stp>StudyData</stp>
        <stp>(Vol(EP?1)when  (LocalYear(EP?1)=2015 AND LocalMonth(EP?1)=2 AND LocalDay(EP?1)=24 AND LocalHour(EP?1)=10 AND LocalMinute(EP?1)=00))</stp>
        <stp>Bar</stp>
        <stp/>
        <stp>Close</stp>
        <stp>5</stp>
        <stp>0</stp>
        <stp/>
        <stp/>
        <stp/>
        <stp>FALSE</stp>
        <stp>T</stp>
        <tr r="T19" s="4"/>
      </tp>
      <tp>
        <v>1760</v>
        <stp/>
        <stp>StudyData</stp>
        <stp>(Vol(EP?1)when  (LocalYear(EP?1)=2015 AND LocalMonth(EP?1)=2 AND LocalDay(EP?1)=24 AND LocalHour(EP?1)=11 AND LocalMinute(EP?1)=10))</stp>
        <stp>Bar</stp>
        <stp/>
        <stp>Close</stp>
        <stp>5</stp>
        <stp>0</stp>
        <stp/>
        <stp/>
        <stp/>
        <stp>FALSE</stp>
        <stp>T</stp>
        <tr r="T33" s="4"/>
      </tp>
      <tp>
        <v>6447</v>
        <stp/>
        <stp>StudyData</stp>
        <stp>(Vol(EP?1)when  (LocalYear(EP?1)=2015 AND LocalMonth(EP?1)=2 AND LocalDay(EP?1)=24 AND LocalHour(EP?1)=12 AND LocalMinute(EP?1)=20))</stp>
        <stp>Bar</stp>
        <stp/>
        <stp>Close</stp>
        <stp>5</stp>
        <stp>0</stp>
        <stp/>
        <stp/>
        <stp/>
        <stp>FALSE</stp>
        <stp>T</stp>
        <tr r="T47" s="4"/>
      </tp>
      <tp>
        <v>5536</v>
        <stp/>
        <stp>StudyData</stp>
        <stp>(Vol(EP?1)when  (LocalYear(EP?1)=2015 AND LocalMonth(EP?1)=2 AND LocalDay(EP?1)=24 AND LocalHour(EP?1)=13 AND LocalMinute(EP?1)=30))</stp>
        <stp>Bar</stp>
        <stp/>
        <stp>Close</stp>
        <stp>5</stp>
        <stp>0</stp>
        <stp/>
        <stp/>
        <stp/>
        <stp>FALSE</stp>
        <stp>T</stp>
        <tr r="T61" s="4"/>
      </tp>
      <tp>
        <v>20374</v>
        <stp/>
        <stp>StudyData</stp>
        <stp>(Vol(EP?1)when  (LocalYear(EP?1)=2015 AND LocalMonth(EP?1)=2 AND LocalDay(EP?1)=24 AND LocalHour(EP?1)=14 AND LocalMinute(EP?1)=40))</stp>
        <stp>Bar</stp>
        <stp/>
        <stp>Close</stp>
        <stp>5</stp>
        <stp>0</stp>
        <stp/>
        <stp/>
        <stp/>
        <stp>FALSE</stp>
        <stp>T</stp>
        <tr r="T75" s="4"/>
      </tp>
      <tp>
        <v>16660</v>
        <stp/>
        <stp>StudyData</stp>
        <stp>(Vol(EP?1)when  (LocalYear(EP?1)=2015 AND LocalMonth(EP?1)=2 AND LocalDay(EP?1)=13 AND LocalHour(EP?1)=10 AND LocalMinute(EP?1)=30))</stp>
        <stp>Bar</stp>
        <stp/>
        <stp>Close</stp>
        <stp>5</stp>
        <stp>0</stp>
        <stp/>
        <stp/>
        <stp/>
        <stp>FALSE</stp>
        <stp>T</stp>
        <tr r="AA25" s="4"/>
      </tp>
      <tp>
        <v>6005</v>
        <stp/>
        <stp>StudyData</stp>
        <stp>(Vol(EP?1)when  (LocalYear(EP?1)=2015 AND LocalMonth(EP?1)=2 AND LocalDay(EP?1)=13 AND LocalHour(EP?1)=11 AND LocalMinute(EP?1)=20))</stp>
        <stp>Bar</stp>
        <stp/>
        <stp>Close</stp>
        <stp>5</stp>
        <stp>0</stp>
        <stp/>
        <stp/>
        <stp/>
        <stp>FALSE</stp>
        <stp>T</stp>
        <tr r="AA35" s="4"/>
      </tp>
      <tp>
        <v>6051</v>
        <stp/>
        <stp>StudyData</stp>
        <stp>(Vol(EP?1)when  (LocalYear(EP?1)=2015 AND LocalMonth(EP?1)=2 AND LocalDay(EP?1)=13 AND LocalHour(EP?1)=12 AND LocalMinute(EP?1)=10))</stp>
        <stp>Bar</stp>
        <stp/>
        <stp>Close</stp>
        <stp>5</stp>
        <stp>0</stp>
        <stp/>
        <stp/>
        <stp/>
        <stp>FALSE</stp>
        <stp>T</stp>
        <tr r="AA45" s="4"/>
      </tp>
      <tp>
        <v>7602</v>
        <stp/>
        <stp>StudyData</stp>
        <stp>(Vol(EP?1)when  (LocalYear(EP?1)=2015 AND LocalMonth(EP?1)=2 AND LocalDay(EP?1)=13 AND LocalHour(EP?1)=13 AND LocalMinute(EP?1)=00))</stp>
        <stp>Bar</stp>
        <stp/>
        <stp>Close</stp>
        <stp>5</stp>
        <stp>0</stp>
        <stp/>
        <stp/>
        <stp/>
        <stp>FALSE</stp>
        <stp>T</stp>
        <tr r="AA55" s="4"/>
      </tp>
      <tp>
        <v>658</v>
        <stp/>
        <stp>StudyData</stp>
        <stp>(Vol(EP?1)when  (LocalYear(EP?1)=2015 AND LocalMonth(EP?1)=2 AND LocalDay(EP?1)=16 AND LocalHour(EP?1)=10 AND LocalMinute(EP?1)=35))</stp>
        <stp>Bar</stp>
        <stp/>
        <stp>Close</stp>
        <stp>5</stp>
        <stp>0</stp>
        <stp/>
        <stp/>
        <stp/>
        <stp>FALSE</stp>
        <stp>T</stp>
        <tr r="Z26" s="4"/>
      </tp>
      <tp>
        <v>1648</v>
        <stp/>
        <stp>StudyData</stp>
        <stp>(Vol(EP?1)when  (LocalYear(EP?1)=2015 AND LocalMonth(EP?1)=2 AND LocalDay(EP?1)=16 AND LocalHour(EP?1)=11 AND LocalMinute(EP?1)=25))</stp>
        <stp>Bar</stp>
        <stp/>
        <stp>Close</stp>
        <stp>5</stp>
        <stp>0</stp>
        <stp/>
        <stp/>
        <stp/>
        <stp>FALSE</stp>
        <stp>T</stp>
        <tr r="Z36" s="4"/>
      </tp>
      <tp t="s">
        <v/>
        <stp/>
        <stp>StudyData</stp>
        <stp>(Vol(EP?1)when  (LocalYear(EP?1)=2015 AND LocalMonth(EP?1)=2 AND LocalDay(EP?1)=16 AND LocalHour(EP?1)=12 AND LocalMinute(EP?1)=15))</stp>
        <stp>Bar</stp>
        <stp/>
        <stp>Close</stp>
        <stp>5</stp>
        <stp>0</stp>
        <stp/>
        <stp/>
        <stp/>
        <stp>FALSE</stp>
        <stp>T</stp>
        <tr r="Z46" s="4"/>
      </tp>
      <tp t="s">
        <v/>
        <stp/>
        <stp>StudyData</stp>
        <stp>(Vol(EP?1)when  (LocalYear(EP?1)=2015 AND LocalMonth(EP?1)=2 AND LocalDay(EP?1)=16 AND LocalHour(EP?1)=13 AND LocalMinute(EP?1)=05))</stp>
        <stp>Bar</stp>
        <stp/>
        <stp>Close</stp>
        <stp>5</stp>
        <stp>0</stp>
        <stp/>
        <stp/>
        <stp/>
        <stp>FALSE</stp>
        <stp>T</stp>
        <tr r="Z56" s="4"/>
      </tp>
      <tp>
        <v>8892</v>
        <stp/>
        <stp>StudyData</stp>
        <stp>(Vol(EP?1)when  (LocalYear(EP?1)=2015 AND LocalMonth(EP?1)=2 AND LocalDay(EP?1)=23 AND LocalHour(EP?1)=10 AND LocalMinute(EP?1)=00))</stp>
        <stp>Bar</stp>
        <stp/>
        <stp>Close</stp>
        <stp>5</stp>
        <stp>0</stp>
        <stp/>
        <stp/>
        <stp/>
        <stp>FALSE</stp>
        <stp>T</stp>
        <tr r="U19" s="4"/>
      </tp>
      <tp>
        <v>4156</v>
        <stp/>
        <stp>StudyData</stp>
        <stp>(Vol(EP?1)when  (LocalYear(EP?1)=2015 AND LocalMonth(EP?1)=2 AND LocalDay(EP?1)=23 AND LocalHour(EP?1)=11 AND LocalMinute(EP?1)=10))</stp>
        <stp>Bar</stp>
        <stp/>
        <stp>Close</stp>
        <stp>5</stp>
        <stp>0</stp>
        <stp/>
        <stp/>
        <stp/>
        <stp>FALSE</stp>
        <stp>T</stp>
        <tr r="U33" s="4"/>
      </tp>
      <tp>
        <v>2702</v>
        <stp/>
        <stp>StudyData</stp>
        <stp>(Vol(EP?1)when  (LocalYear(EP?1)=2015 AND LocalMonth(EP?1)=2 AND LocalDay(EP?1)=23 AND LocalHour(EP?1)=12 AND LocalMinute(EP?1)=20))</stp>
        <stp>Bar</stp>
        <stp/>
        <stp>Close</stp>
        <stp>5</stp>
        <stp>0</stp>
        <stp/>
        <stp/>
        <stp/>
        <stp>FALSE</stp>
        <stp>T</stp>
        <tr r="U47" s="4"/>
      </tp>
      <tp>
        <v>8319</v>
        <stp/>
        <stp>StudyData</stp>
        <stp>(Vol(EP?1)when  (LocalYear(EP?1)=2015 AND LocalMonth(EP?1)=2 AND LocalDay(EP?1)=23 AND LocalHour(EP?1)=13 AND LocalMinute(EP?1)=30))</stp>
        <stp>Bar</stp>
        <stp/>
        <stp>Close</stp>
        <stp>5</stp>
        <stp>0</stp>
        <stp/>
        <stp/>
        <stp/>
        <stp>FALSE</stp>
        <stp>T</stp>
        <tr r="U61" s="4"/>
      </tp>
      <tp>
        <v>11802</v>
        <stp/>
        <stp>StudyData</stp>
        <stp>(Vol(EP?1)when  (LocalYear(EP?1)=2015 AND LocalMonth(EP?1)=2 AND LocalDay(EP?1)=23 AND LocalHour(EP?1)=14 AND LocalMinute(EP?1)=40))</stp>
        <stp>Bar</stp>
        <stp/>
        <stp>Close</stp>
        <stp>5</stp>
        <stp>0</stp>
        <stp/>
        <stp/>
        <stp/>
        <stp>FALSE</stp>
        <stp>T</stp>
        <tr r="U75" s="4"/>
      </tp>
      <tp>
        <v>19983</v>
        <stp/>
        <stp>StudyData</stp>
        <stp>(Vol(EP?1)when  (LocalYear(EP?1)=2015 AND LocalMonth(EP?1)=2 AND LocalDay(EP?1)=26 AND LocalHour(EP?1)=10 AND LocalMinute(EP?1)=05))</stp>
        <stp>Bar</stp>
        <stp/>
        <stp>Close</stp>
        <stp>5</stp>
        <stp>0</stp>
        <stp/>
        <stp/>
        <stp/>
        <stp>FALSE</stp>
        <stp>T</stp>
        <tr r="L20" s="4"/>
        <tr r="K20" s="4"/>
      </tp>
      <tp>
        <v>16124</v>
        <stp/>
        <stp>StudyData</stp>
        <stp>(Vol(EP?1)when  (LocalYear(EP?1)=2015 AND LocalMonth(EP?1)=2 AND LocalDay(EP?1)=26 AND LocalHour(EP?1)=11 AND LocalMinute(EP?1)=15))</stp>
        <stp>Bar</stp>
        <stp/>
        <stp>Close</stp>
        <stp>5</stp>
        <stp>0</stp>
        <stp/>
        <stp/>
        <stp/>
        <stp>FALSE</stp>
        <stp>T</stp>
        <tr r="L34" s="4"/>
        <tr r="K34" s="4"/>
      </tp>
      <tp>
        <v>4833</v>
        <stp/>
        <stp>StudyData</stp>
        <stp>(Vol(EP?1)when  (LocalYear(EP?1)=2015 AND LocalMonth(EP?1)=2 AND LocalDay(EP?1)=26 AND LocalHour(EP?1)=12 AND LocalMinute(EP?1)=25))</stp>
        <stp>Bar</stp>
        <stp/>
        <stp>Close</stp>
        <stp>5</stp>
        <stp>0</stp>
        <stp/>
        <stp/>
        <stp/>
        <stp>FALSE</stp>
        <stp>T</stp>
        <tr r="L48" s="4"/>
        <tr r="K48" s="4"/>
      </tp>
      <tp>
        <v>17236</v>
        <stp/>
        <stp>StudyData</stp>
        <stp>(Vol(EP?1)when  (LocalYear(EP?1)=2015 AND LocalMonth(EP?1)=2 AND LocalDay(EP?1)=26 AND LocalHour(EP?1)=13 AND LocalMinute(EP?1)=35))</stp>
        <stp>Bar</stp>
        <stp/>
        <stp>Close</stp>
        <stp>5</stp>
        <stp>0</stp>
        <stp/>
        <stp/>
        <stp/>
        <stp>FALSE</stp>
        <stp>T</stp>
        <tr r="L62" s="4"/>
        <tr r="K62" s="4"/>
      </tp>
      <tp>
        <v>13915</v>
        <stp/>
        <stp>StudyData</stp>
        <stp>(Vol(EP?1)when  (LocalYear(EP?1)=2015 AND LocalMonth(EP?1)=2 AND LocalDay(EP?1)=26 AND LocalHour(EP?1)=14 AND LocalMinute(EP?1)=45))</stp>
        <stp>Bar</stp>
        <stp/>
        <stp>Close</stp>
        <stp>5</stp>
        <stp>0</stp>
        <stp/>
        <stp/>
        <stp/>
        <stp>FALSE</stp>
        <stp>T</stp>
        <tr r="L76" s="4"/>
        <tr r="K76" s="4"/>
      </tp>
      <tp>
        <v>20254</v>
        <stp/>
        <stp>StudyData</stp>
        <stp>(Vol(EP?1)when  (LocalYear(EP?1)=2015 AND LocalMonth(EP?1)=2 AND LocalDay(EP?1)=12 AND LocalHour(EP?1)=10 AND LocalMinute(EP?1)=30))</stp>
        <stp>Bar</stp>
        <stp/>
        <stp>Close</stp>
        <stp>5</stp>
        <stp>0</stp>
        <stp/>
        <stp/>
        <stp/>
        <stp>FALSE</stp>
        <stp>T</stp>
        <tr r="AB25" s="4"/>
      </tp>
      <tp>
        <v>6835</v>
        <stp/>
        <stp>StudyData</stp>
        <stp>(Vol(EP?1)when  (LocalYear(EP?1)=2015 AND LocalMonth(EP?1)=2 AND LocalDay(EP?1)=12 AND LocalHour(EP?1)=11 AND LocalMinute(EP?1)=20))</stp>
        <stp>Bar</stp>
        <stp/>
        <stp>Close</stp>
        <stp>5</stp>
        <stp>0</stp>
        <stp/>
        <stp/>
        <stp/>
        <stp>FALSE</stp>
        <stp>T</stp>
        <tr r="AB35" s="4"/>
      </tp>
      <tp>
        <v>9139</v>
        <stp/>
        <stp>StudyData</stp>
        <stp>(Vol(EP?1)when  (LocalYear(EP?1)=2015 AND LocalMonth(EP?1)=2 AND LocalDay(EP?1)=12 AND LocalHour(EP?1)=12 AND LocalMinute(EP?1)=10))</stp>
        <stp>Bar</stp>
        <stp/>
        <stp>Close</stp>
        <stp>5</stp>
        <stp>0</stp>
        <stp/>
        <stp/>
        <stp/>
        <stp>FALSE</stp>
        <stp>T</stp>
        <tr r="AB45" s="4"/>
      </tp>
      <tp>
        <v>9410</v>
        <stp/>
        <stp>StudyData</stp>
        <stp>(Vol(EP?1)when  (LocalYear(EP?1)=2015 AND LocalMonth(EP?1)=2 AND LocalDay(EP?1)=12 AND LocalHour(EP?1)=13 AND LocalMinute(EP?1)=00))</stp>
        <stp>Bar</stp>
        <stp/>
        <stp>Close</stp>
        <stp>5</stp>
        <stp>0</stp>
        <stp/>
        <stp/>
        <stp/>
        <stp>FALSE</stp>
        <stp>T</stp>
        <tr r="AB55" s="4"/>
      </tp>
      <tp>
        <v>14291</v>
        <stp/>
        <stp>StudyData</stp>
        <stp>(Vol(EP?1)when  (LocalYear(EP?1)=2015 AND LocalMonth(EP?1)=2 AND LocalDay(EP?1)=17 AND LocalHour(EP?1)=10 AND LocalMinute(EP?1)=35))</stp>
        <stp>Bar</stp>
        <stp/>
        <stp>Close</stp>
        <stp>5</stp>
        <stp>0</stp>
        <stp/>
        <stp/>
        <stp/>
        <stp>FALSE</stp>
        <stp>T</stp>
        <tr r="Y26" s="4"/>
      </tp>
      <tp>
        <v>5596</v>
        <stp/>
        <stp>StudyData</stp>
        <stp>(Vol(EP?1)when  (LocalYear(EP?1)=2015 AND LocalMonth(EP?1)=2 AND LocalDay(EP?1)=17 AND LocalHour(EP?1)=11 AND LocalMinute(EP?1)=25))</stp>
        <stp>Bar</stp>
        <stp/>
        <stp>Close</stp>
        <stp>5</stp>
        <stp>0</stp>
        <stp/>
        <stp/>
        <stp/>
        <stp>FALSE</stp>
        <stp>T</stp>
        <tr r="Y36" s="4"/>
      </tp>
      <tp>
        <v>11417</v>
        <stp/>
        <stp>StudyData</stp>
        <stp>(Vol(EP?1)when  (LocalYear(EP?1)=2015 AND LocalMonth(EP?1)=2 AND LocalDay(EP?1)=17 AND LocalHour(EP?1)=12 AND LocalMinute(EP?1)=15))</stp>
        <stp>Bar</stp>
        <stp/>
        <stp>Close</stp>
        <stp>5</stp>
        <stp>0</stp>
        <stp/>
        <stp/>
        <stp/>
        <stp>FALSE</stp>
        <stp>T</stp>
        <tr r="Y46" s="4"/>
      </tp>
      <tp>
        <v>7868</v>
        <stp/>
        <stp>StudyData</stp>
        <stp>(Vol(EP?1)when  (LocalYear(EP?1)=2015 AND LocalMonth(EP?1)=2 AND LocalDay(EP?1)=17 AND LocalHour(EP?1)=13 AND LocalMinute(EP?1)=05))</stp>
        <stp>Bar</stp>
        <stp/>
        <stp>Close</stp>
        <stp>5</stp>
        <stp>0</stp>
        <stp/>
        <stp/>
        <stp/>
        <stp>FALSE</stp>
        <stp>T</stp>
        <tr r="Y56" s="4"/>
      </tp>
      <tp>
        <v>13814</v>
        <stp/>
        <stp>StudyData</stp>
        <stp>(Vol(EP?1)when  (LocalYear(EP?1)=2015 AND LocalMonth(EP?1)=2 AND LocalDay(EP?1)=24 AND LocalHour(EP?1)=10 AND LocalMinute(EP?1)=05))</stp>
        <stp>Bar</stp>
        <stp/>
        <stp>Close</stp>
        <stp>5</stp>
        <stp>0</stp>
        <stp/>
        <stp/>
        <stp/>
        <stp>FALSE</stp>
        <stp>T</stp>
        <tr r="T20" s="4"/>
      </tp>
      <tp>
        <v>9133</v>
        <stp/>
        <stp>StudyData</stp>
        <stp>(Vol(EP?1)when  (LocalYear(EP?1)=2015 AND LocalMonth(EP?1)=2 AND LocalDay(EP?1)=24 AND LocalHour(EP?1)=11 AND LocalMinute(EP?1)=15))</stp>
        <stp>Bar</stp>
        <stp/>
        <stp>Close</stp>
        <stp>5</stp>
        <stp>0</stp>
        <stp/>
        <stp/>
        <stp/>
        <stp>FALSE</stp>
        <stp>T</stp>
        <tr r="T34" s="4"/>
      </tp>
      <tp>
        <v>5148</v>
        <stp/>
        <stp>StudyData</stp>
        <stp>(Vol(EP?1)when  (LocalYear(EP?1)=2015 AND LocalMonth(EP?1)=2 AND LocalDay(EP?1)=24 AND LocalHour(EP?1)=12 AND LocalMinute(EP?1)=25))</stp>
        <stp>Bar</stp>
        <stp/>
        <stp>Close</stp>
        <stp>5</stp>
        <stp>0</stp>
        <stp/>
        <stp/>
        <stp/>
        <stp>FALSE</stp>
        <stp>T</stp>
        <tr r="T48" s="4"/>
      </tp>
      <tp>
        <v>7569</v>
        <stp/>
        <stp>StudyData</stp>
        <stp>(Vol(EP?1)when  (LocalYear(EP?1)=2015 AND LocalMonth(EP?1)=2 AND LocalDay(EP?1)=24 AND LocalHour(EP?1)=13 AND LocalMinute(EP?1)=35))</stp>
        <stp>Bar</stp>
        <stp/>
        <stp>Close</stp>
        <stp>5</stp>
        <stp>0</stp>
        <stp/>
        <stp/>
        <stp/>
        <stp>FALSE</stp>
        <stp>T</stp>
        <tr r="T62" s="4"/>
      </tp>
      <tp>
        <v>21500</v>
        <stp/>
        <stp>StudyData</stp>
        <stp>(Vol(EP?1)when  (LocalYear(EP?1)=2015 AND LocalMonth(EP?1)=2 AND LocalDay(EP?1)=24 AND LocalHour(EP?1)=14 AND LocalMinute(EP?1)=45))</stp>
        <stp>Bar</stp>
        <stp/>
        <stp>Close</stp>
        <stp>5</stp>
        <stp>0</stp>
        <stp/>
        <stp/>
        <stp/>
        <stp>FALSE</stp>
        <stp>T</stp>
        <tr r="T76" s="4"/>
      </tp>
      <tp>
        <v>18097</v>
        <stp/>
        <stp>StudyData</stp>
        <stp>(Vol(EP?1)when  (LocalYear(EP?1)=2015 AND LocalMonth(EP?1)=2 AND LocalDay(EP?1)=20 AND LocalHour(EP?1)=10 AND LocalMinute(EP?1)=00))</stp>
        <stp>Bar</stp>
        <stp/>
        <stp>Close</stp>
        <stp>5</stp>
        <stp>0</stp>
        <stp/>
        <stp/>
        <stp/>
        <stp>FALSE</stp>
        <stp>T</stp>
        <tr r="V19" s="4"/>
      </tp>
      <tp>
        <v>6770</v>
        <stp/>
        <stp>StudyData</stp>
        <stp>(Vol(EP?1)when  (LocalYear(EP?1)=2015 AND LocalMonth(EP?1)=2 AND LocalDay(EP?1)=20 AND LocalHour(EP?1)=11 AND LocalMinute(EP?1)=10))</stp>
        <stp>Bar</stp>
        <stp/>
        <stp>Close</stp>
        <stp>5</stp>
        <stp>0</stp>
        <stp/>
        <stp/>
        <stp/>
        <stp>FALSE</stp>
        <stp>T</stp>
        <tr r="V33" s="4"/>
      </tp>
      <tp>
        <v>13448</v>
        <stp/>
        <stp>StudyData</stp>
        <stp>(Vol(EP?1)when  (LocalYear(EP?1)=2015 AND LocalMonth(EP?1)=2 AND LocalDay(EP?1)=20 AND LocalHour(EP?1)=12 AND LocalMinute(EP?1)=20))</stp>
        <stp>Bar</stp>
        <stp/>
        <stp>Close</stp>
        <stp>5</stp>
        <stp>0</stp>
        <stp/>
        <stp/>
        <stp/>
        <stp>FALSE</stp>
        <stp>T</stp>
        <tr r="V47" s="4"/>
      </tp>
      <tp>
        <v>12337</v>
        <stp/>
        <stp>StudyData</stp>
        <stp>(Vol(EP?1)when  (LocalYear(EP?1)=2015 AND LocalMonth(EP?1)=2 AND LocalDay(EP?1)=20 AND LocalHour(EP?1)=13 AND LocalMinute(EP?1)=30))</stp>
        <stp>Bar</stp>
        <stp/>
        <stp>Close</stp>
        <stp>5</stp>
        <stp>0</stp>
        <stp/>
        <stp/>
        <stp/>
        <stp>FALSE</stp>
        <stp>T</stp>
        <tr r="V61" s="4"/>
      </tp>
      <tp>
        <v>11086</v>
        <stp/>
        <stp>StudyData</stp>
        <stp>(Vol(EP?1)when  (LocalYear(EP?1)=2015 AND LocalMonth(EP?1)=2 AND LocalDay(EP?1)=20 AND LocalHour(EP?1)=14 AND LocalMinute(EP?1)=40))</stp>
        <stp>Bar</stp>
        <stp/>
        <stp>Close</stp>
        <stp>5</stp>
        <stp>0</stp>
        <stp/>
        <stp/>
        <stp/>
        <stp>FALSE</stp>
        <stp>T</stp>
        <tr r="V75" s="4"/>
      </tp>
      <tp>
        <v>7290</v>
        <stp/>
        <stp>StudyData</stp>
        <stp>(Vol(EP?1)when  (LocalYear(EP?1)=2015 AND LocalMonth(EP?1)=2 AND LocalDay(EP?1)=25 AND LocalHour(EP?1)=10 AND LocalMinute(EP?1)=05))</stp>
        <stp>Bar</stp>
        <stp/>
        <stp>Close</stp>
        <stp>5</stp>
        <stp>0</stp>
        <stp/>
        <stp/>
        <stp/>
        <stp>FALSE</stp>
        <stp>T</stp>
        <tr r="S20" s="4"/>
      </tp>
      <tp>
        <v>4202</v>
        <stp/>
        <stp>StudyData</stp>
        <stp>(Vol(EP?1)when  (LocalYear(EP?1)=2015 AND LocalMonth(EP?1)=2 AND LocalDay(EP?1)=25 AND LocalHour(EP?1)=11 AND LocalMinute(EP?1)=15))</stp>
        <stp>Bar</stp>
        <stp/>
        <stp>Close</stp>
        <stp>5</stp>
        <stp>0</stp>
        <stp/>
        <stp/>
        <stp/>
        <stp>FALSE</stp>
        <stp>T</stp>
        <tr r="S34" s="4"/>
      </tp>
      <tp>
        <v>5679</v>
        <stp/>
        <stp>StudyData</stp>
        <stp>(Vol(EP?1)when  (LocalYear(EP?1)=2015 AND LocalMonth(EP?1)=2 AND LocalDay(EP?1)=25 AND LocalHour(EP?1)=12 AND LocalMinute(EP?1)=25))</stp>
        <stp>Bar</stp>
        <stp/>
        <stp>Close</stp>
        <stp>5</stp>
        <stp>0</stp>
        <stp/>
        <stp/>
        <stp/>
        <stp>FALSE</stp>
        <stp>T</stp>
        <tr r="S48" s="4"/>
      </tp>
      <tp>
        <v>19881</v>
        <stp/>
        <stp>StudyData</stp>
        <stp>(Vol(EP?1)when  (LocalYear(EP?1)=2015 AND LocalMonth(EP?1)=2 AND LocalDay(EP?1)=25 AND LocalHour(EP?1)=13 AND LocalMinute(EP?1)=35))</stp>
        <stp>Bar</stp>
        <stp/>
        <stp>Close</stp>
        <stp>5</stp>
        <stp>0</stp>
        <stp/>
        <stp/>
        <stp/>
        <stp>FALSE</stp>
        <stp>T</stp>
        <tr r="S62" s="4"/>
      </tp>
      <tp>
        <v>12414</v>
        <stp/>
        <stp>StudyData</stp>
        <stp>(Vol(EP?1)when  (LocalYear(EP?1)=2015 AND LocalMonth(EP?1)=2 AND LocalDay(EP?1)=25 AND LocalHour(EP?1)=14 AND LocalMinute(EP?1)=45))</stp>
        <stp>Bar</stp>
        <stp/>
        <stp>Close</stp>
        <stp>5</stp>
        <stp>0</stp>
        <stp/>
        <stp/>
        <stp/>
        <stp>FALSE</stp>
        <stp>T</stp>
        <tr r="S76" s="4"/>
      </tp>
      <tp>
        <v>7717</v>
        <stp/>
        <stp>StudyData</stp>
        <stp>(Vol(EP?1)when  (LocalYear(EP?1)=2015 AND LocalMonth(EP?1)=2 AND LocalDay(EP?1)=18 AND LocalHour(EP?1)=10 AND LocalMinute(EP?1)=35))</stp>
        <stp>Bar</stp>
        <stp/>
        <stp>Close</stp>
        <stp>5</stp>
        <stp>0</stp>
        <stp/>
        <stp/>
        <stp/>
        <stp>FALSE</stp>
        <stp>T</stp>
        <tr r="X26" s="4"/>
      </tp>
      <tp>
        <v>4949</v>
        <stp/>
        <stp>StudyData</stp>
        <stp>(Vol(EP?1)when  (LocalYear(EP?1)=2015 AND LocalMonth(EP?1)=2 AND LocalDay(EP?1)=18 AND LocalHour(EP?1)=11 AND LocalMinute(EP?1)=25))</stp>
        <stp>Bar</stp>
        <stp/>
        <stp>Close</stp>
        <stp>5</stp>
        <stp>0</stp>
        <stp/>
        <stp/>
        <stp/>
        <stp>FALSE</stp>
        <stp>T</stp>
        <tr r="X36" s="4"/>
      </tp>
      <tp>
        <v>5154</v>
        <stp/>
        <stp>StudyData</stp>
        <stp>(Vol(EP?1)when  (LocalYear(EP?1)=2015 AND LocalMonth(EP?1)=2 AND LocalDay(EP?1)=18 AND LocalHour(EP?1)=12 AND LocalMinute(EP?1)=15))</stp>
        <stp>Bar</stp>
        <stp/>
        <stp>Close</stp>
        <stp>5</stp>
        <stp>0</stp>
        <stp/>
        <stp/>
        <stp/>
        <stp>FALSE</stp>
        <stp>T</stp>
        <tr r="X46" s="4"/>
      </tp>
      <tp>
        <v>23832</v>
        <stp/>
        <stp>StudyData</stp>
        <stp>(Vol(EP?1)when  (LocalYear(EP?1)=2015 AND LocalMonth(EP?1)=2 AND LocalDay(EP?1)=18 AND LocalHour(EP?1)=13 AND LocalMinute(EP?1)=05))</stp>
        <stp>Bar</stp>
        <stp/>
        <stp>Close</stp>
        <stp>5</stp>
        <stp>0</stp>
        <stp/>
        <stp/>
        <stp/>
        <stp>FALSE</stp>
        <stp>T</stp>
        <tr r="X56" s="4"/>
      </tp>
      <tp>
        <v>12352</v>
        <stp/>
        <stp>StudyData</stp>
        <stp>(Vol(EP?1)when  (LocalYear(EP?1)=2015 AND LocalMonth(EP?1)=2 AND LocalDay(EP?1)=19 AND LocalHour(EP?1)=10 AND LocalMinute(EP?1)=35))</stp>
        <stp>Bar</stp>
        <stp/>
        <stp>Close</stp>
        <stp>5</stp>
        <stp>0</stp>
        <stp/>
        <stp/>
        <stp/>
        <stp>FALSE</stp>
        <stp>T</stp>
        <tr r="W26" s="4"/>
      </tp>
      <tp>
        <v>11206</v>
        <stp/>
        <stp>StudyData</stp>
        <stp>(Vol(EP?1)when  (LocalYear(EP?1)=2015 AND LocalMonth(EP?1)=2 AND LocalDay(EP?1)=19 AND LocalHour(EP?1)=11 AND LocalMinute(EP?1)=25))</stp>
        <stp>Bar</stp>
        <stp/>
        <stp>Close</stp>
        <stp>5</stp>
        <stp>0</stp>
        <stp/>
        <stp/>
        <stp/>
        <stp>FALSE</stp>
        <stp>T</stp>
        <tr r="W36" s="4"/>
      </tp>
      <tp>
        <v>9213</v>
        <stp/>
        <stp>StudyData</stp>
        <stp>(Vol(EP?1)when  (LocalYear(EP?1)=2015 AND LocalMonth(EP?1)=2 AND LocalDay(EP?1)=19 AND LocalHour(EP?1)=12 AND LocalMinute(EP?1)=15))</stp>
        <stp>Bar</stp>
        <stp/>
        <stp>Close</stp>
        <stp>5</stp>
        <stp>0</stp>
        <stp/>
        <stp/>
        <stp/>
        <stp>FALSE</stp>
        <stp>T</stp>
        <tr r="W46" s="4"/>
      </tp>
      <tp>
        <v>4484</v>
        <stp/>
        <stp>StudyData</stp>
        <stp>(Vol(EP?1)when  (LocalYear(EP?1)=2015 AND LocalMonth(EP?1)=2 AND LocalDay(EP?1)=19 AND LocalHour(EP?1)=13 AND LocalMinute(EP?1)=05))</stp>
        <stp>Bar</stp>
        <stp/>
        <stp>Close</stp>
        <stp>5</stp>
        <stp>0</stp>
        <stp/>
        <stp/>
        <stp/>
        <stp>FALSE</stp>
        <stp>T</stp>
        <tr r="W56" s="4"/>
      </tp>
      <tp>
        <v>13793</v>
        <stp/>
        <stp>StudyData</stp>
        <stp>(Vol(EP?1)when  (LocalYear(EP?1)=2015 AND LocalMonth(EP?1)=2 AND LocalDay(EP?1)=19 AND LocalHour(EP?1)=10 AND LocalMinute(EP?1)=30))</stp>
        <stp>Bar</stp>
        <stp/>
        <stp>Close</stp>
        <stp>5</stp>
        <stp>0</stp>
        <stp/>
        <stp/>
        <stp/>
        <stp>FALSE</stp>
        <stp>T</stp>
        <tr r="W25" s="4"/>
      </tp>
      <tp>
        <v>7548</v>
        <stp/>
        <stp>StudyData</stp>
        <stp>(Vol(EP?1)when  (LocalYear(EP?1)=2015 AND LocalMonth(EP?1)=2 AND LocalDay(EP?1)=19 AND LocalHour(EP?1)=11 AND LocalMinute(EP?1)=20))</stp>
        <stp>Bar</stp>
        <stp/>
        <stp>Close</stp>
        <stp>5</stp>
        <stp>0</stp>
        <stp/>
        <stp/>
        <stp/>
        <stp>FALSE</stp>
        <stp>T</stp>
        <tr r="W35" s="4"/>
      </tp>
      <tp>
        <v>9796</v>
        <stp/>
        <stp>StudyData</stp>
        <stp>(Vol(EP?1)when  (LocalYear(EP?1)=2015 AND LocalMonth(EP?1)=2 AND LocalDay(EP?1)=19 AND LocalHour(EP?1)=12 AND LocalMinute(EP?1)=10))</stp>
        <stp>Bar</stp>
        <stp/>
        <stp>Close</stp>
        <stp>5</stp>
        <stp>0</stp>
        <stp/>
        <stp/>
        <stp/>
        <stp>FALSE</stp>
        <stp>T</stp>
        <tr r="W45" s="4"/>
      </tp>
      <tp>
        <v>10229</v>
        <stp/>
        <stp>StudyData</stp>
        <stp>(Vol(EP?1)when  (LocalYear(EP?1)=2015 AND LocalMonth(EP?1)=2 AND LocalDay(EP?1)=19 AND LocalHour(EP?1)=13 AND LocalMinute(EP?1)=00))</stp>
        <stp>Bar</stp>
        <stp/>
        <stp>Close</stp>
        <stp>5</stp>
        <stp>0</stp>
        <stp/>
        <stp/>
        <stp/>
        <stp>FALSE</stp>
        <stp>T</stp>
        <tr r="W55" s="4"/>
      </tp>
      <tp>
        <v>13533</v>
        <stp/>
        <stp>StudyData</stp>
        <stp>(Vol(EP?1)when  (LocalYear(EP?1)=2015 AND LocalMonth(EP?1)=2 AND LocalDay(EP?1)=18 AND LocalHour(EP?1)=10 AND LocalMinute(EP?1)=30))</stp>
        <stp>Bar</stp>
        <stp/>
        <stp>Close</stp>
        <stp>5</stp>
        <stp>0</stp>
        <stp/>
        <stp/>
        <stp/>
        <stp>FALSE</stp>
        <stp>T</stp>
        <tr r="X25" s="4"/>
      </tp>
      <tp>
        <v>3434</v>
        <stp/>
        <stp>StudyData</stp>
        <stp>(Vol(EP?1)when  (LocalYear(EP?1)=2015 AND LocalMonth(EP?1)=2 AND LocalDay(EP?1)=18 AND LocalHour(EP?1)=11 AND LocalMinute(EP?1)=20))</stp>
        <stp>Bar</stp>
        <stp/>
        <stp>Close</stp>
        <stp>5</stp>
        <stp>0</stp>
        <stp/>
        <stp/>
        <stp/>
        <stp>FALSE</stp>
        <stp>T</stp>
        <tr r="X35" s="4"/>
      </tp>
      <tp>
        <v>5831</v>
        <stp/>
        <stp>StudyData</stp>
        <stp>(Vol(EP?1)when  (LocalYear(EP?1)=2015 AND LocalMonth(EP?1)=2 AND LocalDay(EP?1)=18 AND LocalHour(EP?1)=12 AND LocalMinute(EP?1)=10))</stp>
        <stp>Bar</stp>
        <stp/>
        <stp>Close</stp>
        <stp>5</stp>
        <stp>0</stp>
        <stp/>
        <stp/>
        <stp/>
        <stp>FALSE</stp>
        <stp>T</stp>
        <tr r="X45" s="4"/>
      </tp>
      <tp>
        <v>42341</v>
        <stp/>
        <stp>StudyData</stp>
        <stp>(Vol(EP?1)when  (LocalYear(EP?1)=2015 AND LocalMonth(EP?1)=2 AND LocalDay(EP?1)=18 AND LocalHour(EP?1)=13 AND LocalMinute(EP?1)=00))</stp>
        <stp>Bar</stp>
        <stp/>
        <stp>Close</stp>
        <stp>5</stp>
        <stp>0</stp>
        <stp/>
        <stp/>
        <stp/>
        <stp>FALSE</stp>
        <stp>T</stp>
        <tr r="X55" s="4"/>
      </tp>
      <tp>
        <v>16615</v>
        <stp/>
        <stp>StudyData</stp>
        <stp>(Vol(EP?1)when  (LocalYear(EP?1)=2015 AND LocalMonth(EP?1)=2 AND LocalDay(EP?1)=12 AND LocalHour(EP?1)=10 AND LocalMinute(EP?1)=25))</stp>
        <stp>Bar</stp>
        <stp/>
        <stp>Close</stp>
        <stp>5</stp>
        <stp>0</stp>
        <stp/>
        <stp/>
        <stp/>
        <stp>FALSE</stp>
        <stp>T</stp>
        <tr r="AB24" s="4"/>
      </tp>
      <tp>
        <v>8208</v>
        <stp/>
        <stp>StudyData</stp>
        <stp>(Vol(EP?1)when  (LocalYear(EP?1)=2015 AND LocalMonth(EP?1)=2 AND LocalDay(EP?1)=12 AND LocalHour(EP?1)=11 AND LocalMinute(EP?1)=35))</stp>
        <stp>Bar</stp>
        <stp/>
        <stp>Close</stp>
        <stp>5</stp>
        <stp>0</stp>
        <stp/>
        <stp/>
        <stp/>
        <stp>FALSE</stp>
        <stp>T</stp>
        <tr r="AB38" s="4"/>
      </tp>
      <tp>
        <v>10827</v>
        <stp/>
        <stp>StudyData</stp>
        <stp>(Vol(EP?1)when  (LocalYear(EP?1)=2015 AND LocalMonth(EP?1)=2 AND LocalDay(EP?1)=12 AND LocalHour(EP?1)=12 AND LocalMinute(EP?1)=05))</stp>
        <stp>Bar</stp>
        <stp/>
        <stp>Close</stp>
        <stp>5</stp>
        <stp>0</stp>
        <stp/>
        <stp/>
        <stp/>
        <stp>FALSE</stp>
        <stp>T</stp>
        <tr r="AB44" s="4"/>
      </tp>
      <tp>
        <v>6772</v>
        <stp/>
        <stp>StudyData</stp>
        <stp>(Vol(EP?1)when  (LocalYear(EP?1)=2015 AND LocalMonth(EP?1)=2 AND LocalDay(EP?1)=12 AND LocalHour(EP?1)=13 AND LocalMinute(EP?1)=15))</stp>
        <stp>Bar</stp>
        <stp/>
        <stp>Close</stp>
        <stp>5</stp>
        <stp>0</stp>
        <stp/>
        <stp/>
        <stp/>
        <stp>FALSE</stp>
        <stp>T</stp>
        <tr r="AB58" s="4"/>
      </tp>
      <tp>
        <v>11194</v>
        <stp/>
        <stp>StudyData</stp>
        <stp>(Vol(EP?1)when  (LocalYear(EP?1)=2015 AND LocalMonth(EP?1)=2 AND LocalDay(EP?1)=17 AND LocalHour(EP?1)=10 AND LocalMinute(EP?1)=20))</stp>
        <stp>Bar</stp>
        <stp/>
        <stp>Close</stp>
        <stp>5</stp>
        <stp>0</stp>
        <stp/>
        <stp/>
        <stp/>
        <stp>FALSE</stp>
        <stp>T</stp>
        <tr r="Y23" s="4"/>
      </tp>
      <tp>
        <v>24156</v>
        <stp/>
        <stp>StudyData</stp>
        <stp>(Vol(EP?1)when  (LocalYear(EP?1)=2015 AND LocalMonth(EP?1)=2 AND LocalDay(EP?1)=17 AND LocalHour(EP?1)=11 AND LocalMinute(EP?1)=30))</stp>
        <stp>Bar</stp>
        <stp/>
        <stp>Close</stp>
        <stp>5</stp>
        <stp>0</stp>
        <stp/>
        <stp/>
        <stp/>
        <stp>FALSE</stp>
        <stp>T</stp>
        <tr r="Y37" s="4"/>
      </tp>
      <tp>
        <v>13965</v>
        <stp/>
        <stp>StudyData</stp>
        <stp>(Vol(EP?1)when  (LocalYear(EP?1)=2015 AND LocalMonth(EP?1)=2 AND LocalDay(EP?1)=17 AND LocalHour(EP?1)=12 AND LocalMinute(EP?1)=00))</stp>
        <stp>Bar</stp>
        <stp/>
        <stp>Close</stp>
        <stp>5</stp>
        <stp>0</stp>
        <stp/>
        <stp/>
        <stp/>
        <stp>FALSE</stp>
        <stp>T</stp>
        <tr r="Y43" s="4"/>
      </tp>
      <tp>
        <v>5899</v>
        <stp/>
        <stp>StudyData</stp>
        <stp>(Vol(EP?1)when  (LocalYear(EP?1)=2015 AND LocalMonth(EP?1)=2 AND LocalDay(EP?1)=17 AND LocalHour(EP?1)=13 AND LocalMinute(EP?1)=10))</stp>
        <stp>Bar</stp>
        <stp/>
        <stp>Close</stp>
        <stp>5</stp>
        <stp>0</stp>
        <stp/>
        <stp/>
        <stp/>
        <stp>FALSE</stp>
        <stp>T</stp>
        <tr r="Y57" s="4"/>
      </tp>
      <tp>
        <v>9209</v>
        <stp/>
        <stp>StudyData</stp>
        <stp>(Vol(EP?1)when  (LocalYear(EP?1)=2015 AND LocalMonth(EP?1)=2 AND LocalDay(EP?1)=13 AND LocalHour(EP?1)=10 AND LocalMinute(EP?1)=25))</stp>
        <stp>Bar</stp>
        <stp/>
        <stp>Close</stp>
        <stp>5</stp>
        <stp>0</stp>
        <stp/>
        <stp/>
        <stp/>
        <stp>FALSE</stp>
        <stp>T</stp>
        <tr r="AA24" s="4"/>
      </tp>
      <tp>
        <v>5270</v>
        <stp/>
        <stp>StudyData</stp>
        <stp>(Vol(EP?1)when  (LocalYear(EP?1)=2015 AND LocalMonth(EP?1)=2 AND LocalDay(EP?1)=13 AND LocalHour(EP?1)=11 AND LocalMinute(EP?1)=35))</stp>
        <stp>Bar</stp>
        <stp/>
        <stp>Close</stp>
        <stp>5</stp>
        <stp>0</stp>
        <stp/>
        <stp/>
        <stp/>
        <stp>FALSE</stp>
        <stp>T</stp>
        <tr r="AA38" s="4"/>
      </tp>
      <tp>
        <v>4644</v>
        <stp/>
        <stp>StudyData</stp>
        <stp>(Vol(EP?1)when  (LocalYear(EP?1)=2015 AND LocalMonth(EP?1)=2 AND LocalDay(EP?1)=13 AND LocalHour(EP?1)=12 AND LocalMinute(EP?1)=05))</stp>
        <stp>Bar</stp>
        <stp/>
        <stp>Close</stp>
        <stp>5</stp>
        <stp>0</stp>
        <stp/>
        <stp/>
        <stp/>
        <stp>FALSE</stp>
        <stp>T</stp>
        <tr r="AA44" s="4"/>
      </tp>
      <tp>
        <v>6123</v>
        <stp/>
        <stp>StudyData</stp>
        <stp>(Vol(EP?1)when  (LocalYear(EP?1)=2015 AND LocalMonth(EP?1)=2 AND LocalDay(EP?1)=13 AND LocalHour(EP?1)=13 AND LocalMinute(EP?1)=15))</stp>
        <stp>Bar</stp>
        <stp/>
        <stp>Close</stp>
        <stp>5</stp>
        <stp>0</stp>
        <stp/>
        <stp/>
        <stp/>
        <stp>FALSE</stp>
        <stp>T</stp>
        <tr r="AA58" s="4"/>
      </tp>
      <tp>
        <v>1493</v>
        <stp/>
        <stp>StudyData</stp>
        <stp>(Vol(EP?1)when  (LocalYear(EP?1)=2015 AND LocalMonth(EP?1)=2 AND LocalDay(EP?1)=16 AND LocalHour(EP?1)=10 AND LocalMinute(EP?1)=20))</stp>
        <stp>Bar</stp>
        <stp/>
        <stp>Close</stp>
        <stp>5</stp>
        <stp>0</stp>
        <stp/>
        <stp/>
        <stp/>
        <stp>FALSE</stp>
        <stp>T</stp>
        <tr r="Z23" s="4"/>
      </tp>
      <tp>
        <v>2615</v>
        <stp/>
        <stp>StudyData</stp>
        <stp>(Vol(EP?1)when  (LocalYear(EP?1)=2015 AND LocalMonth(EP?1)=2 AND LocalDay(EP?1)=16 AND LocalHour(EP?1)=11 AND LocalMinute(EP?1)=30))</stp>
        <stp>Bar</stp>
        <stp/>
        <stp>Close</stp>
        <stp>5</stp>
        <stp>0</stp>
        <stp/>
        <stp/>
        <stp/>
        <stp>FALSE</stp>
        <stp>T</stp>
        <tr r="Z37" s="4"/>
      </tp>
      <tp t="s">
        <v/>
        <stp/>
        <stp>StudyData</stp>
        <stp>(Vol(EP?1)when  (LocalYear(EP?1)=2015 AND LocalMonth(EP?1)=2 AND LocalDay(EP?1)=16 AND LocalHour(EP?1)=12 AND LocalMinute(EP?1)=00))</stp>
        <stp>Bar</stp>
        <stp/>
        <stp>Close</stp>
        <stp>5</stp>
        <stp>0</stp>
        <stp/>
        <stp/>
        <stp/>
        <stp>FALSE</stp>
        <stp>T</stp>
        <tr r="Z43" s="4"/>
      </tp>
      <tp t="s">
        <v/>
        <stp/>
        <stp>StudyData</stp>
        <stp>(Vol(EP?1)when  (LocalYear(EP?1)=2015 AND LocalMonth(EP?1)=2 AND LocalDay(EP?1)=16 AND LocalHour(EP?1)=13 AND LocalMinute(EP?1)=10))</stp>
        <stp>Bar</stp>
        <stp/>
        <stp>Close</stp>
        <stp>5</stp>
        <stp>0</stp>
        <stp/>
        <stp/>
        <stp/>
        <stp>FALSE</stp>
        <stp>T</stp>
        <tr r="Z57" s="4"/>
      </tp>
      <tp>
        <v>9334</v>
        <stp/>
        <stp>StudyData</stp>
        <stp>(Vol(EP?1)when  (LocalYear(EP?1)=2015 AND LocalMonth(EP?1)=2 AND LocalDay(EP?1)=23 AND LocalHour(EP?1)=10 AND LocalMinute(EP?1)=15))</stp>
        <stp>Bar</stp>
        <stp/>
        <stp>Close</stp>
        <stp>5</stp>
        <stp>0</stp>
        <stp/>
        <stp/>
        <stp/>
        <stp>FALSE</stp>
        <stp>T</stp>
        <tr r="U22" s="4"/>
      </tp>
      <tp>
        <v>5684</v>
        <stp/>
        <stp>StudyData</stp>
        <stp>(Vol(EP?1)when  (LocalYear(EP?1)=2015 AND LocalMonth(EP?1)=2 AND LocalDay(EP?1)=23 AND LocalHour(EP?1)=11 AND LocalMinute(EP?1)=05))</stp>
        <stp>Bar</stp>
        <stp/>
        <stp>Close</stp>
        <stp>5</stp>
        <stp>0</stp>
        <stp/>
        <stp/>
        <stp/>
        <stp>FALSE</stp>
        <stp>T</stp>
        <tr r="U32" s="4"/>
      </tp>
      <tp>
        <v>4290</v>
        <stp/>
        <stp>StudyData</stp>
        <stp>(Vol(EP?1)when  (LocalYear(EP?1)=2015 AND LocalMonth(EP?1)=2 AND LocalDay(EP?1)=23 AND LocalHour(EP?1)=12 AND LocalMinute(EP?1)=35))</stp>
        <stp>Bar</stp>
        <stp/>
        <stp>Close</stp>
        <stp>5</stp>
        <stp>0</stp>
        <stp/>
        <stp/>
        <stp/>
        <stp>FALSE</stp>
        <stp>T</stp>
        <tr r="U50" s="4"/>
      </tp>
      <tp>
        <v>3071</v>
        <stp/>
        <stp>StudyData</stp>
        <stp>(Vol(EP?1)when  (LocalYear(EP?1)=2015 AND LocalMonth(EP?1)=2 AND LocalDay(EP?1)=23 AND LocalHour(EP?1)=13 AND LocalMinute(EP?1)=25))</stp>
        <stp>Bar</stp>
        <stp/>
        <stp>Close</stp>
        <stp>5</stp>
        <stp>0</stp>
        <stp/>
        <stp/>
        <stp/>
        <stp>FALSE</stp>
        <stp>T</stp>
        <tr r="U60" s="4"/>
      </tp>
      <tp>
        <v>42487</v>
        <stp/>
        <stp>StudyData</stp>
        <stp>(Vol(EP?1)when  (LocalYear(EP?1)=2015 AND LocalMonth(EP?1)=2 AND LocalDay(EP?1)=23 AND LocalHour(EP?1)=14 AND LocalMinute(EP?1)=55))</stp>
        <stp>Bar</stp>
        <stp/>
        <stp>Close</stp>
        <stp>5</stp>
        <stp>0</stp>
        <stp/>
        <stp/>
        <stp/>
        <stp>FALSE</stp>
        <stp>T</stp>
        <tr r="U78" s="4"/>
      </tp>
      <tp>
        <v>10810</v>
        <stp/>
        <stp>StudyData</stp>
        <stp>(Vol(EP?1)when  (LocalYear(EP?1)=2015 AND LocalMonth(EP?1)=2 AND LocalDay(EP?1)=26 AND LocalHour(EP?1)=10 AND LocalMinute(EP?1)=10))</stp>
        <stp>Bar</stp>
        <stp/>
        <stp>Close</stp>
        <stp>5</stp>
        <stp>0</stp>
        <stp/>
        <stp/>
        <stp/>
        <stp>FALSE</stp>
        <stp>T</stp>
        <tr r="L21" s="4"/>
        <tr r="K21" s="4"/>
      </tp>
      <tp>
        <v>13390</v>
        <stp/>
        <stp>StudyData</stp>
        <stp>(Vol(EP?1)when  (LocalYear(EP?1)=2015 AND LocalMonth(EP?1)=2 AND LocalDay(EP?1)=26 AND LocalHour(EP?1)=11 AND LocalMinute(EP?1)=00))</stp>
        <stp>Bar</stp>
        <stp/>
        <stp>Close</stp>
        <stp>5</stp>
        <stp>0</stp>
        <stp/>
        <stp/>
        <stp/>
        <stp>FALSE</stp>
        <stp>T</stp>
        <tr r="L31" s="4"/>
        <tr r="K31" s="4"/>
      </tp>
      <tp>
        <v>5521</v>
        <stp/>
        <stp>StudyData</stp>
        <stp>(Vol(EP?1)when  (LocalYear(EP?1)=2015 AND LocalMonth(EP?1)=2 AND LocalDay(EP?1)=26 AND LocalHour(EP?1)=12 AND LocalMinute(EP?1)=30))</stp>
        <stp>Bar</stp>
        <stp/>
        <stp>Close</stp>
        <stp>5</stp>
        <stp>0</stp>
        <stp/>
        <stp/>
        <stp/>
        <stp>FALSE</stp>
        <stp>T</stp>
        <tr r="L49" s="4"/>
        <tr r="K49" s="4"/>
      </tp>
      <tp>
        <v>8887</v>
        <stp/>
        <stp>StudyData</stp>
        <stp>(Vol(EP?1)when  (LocalYear(EP?1)=2015 AND LocalMonth(EP?1)=2 AND LocalDay(EP?1)=26 AND LocalHour(EP?1)=13 AND LocalMinute(EP?1)=20))</stp>
        <stp>Bar</stp>
        <stp/>
        <stp>Close</stp>
        <stp>5</stp>
        <stp>0</stp>
        <stp/>
        <stp/>
        <stp/>
        <stp>FALSE</stp>
        <stp>T</stp>
        <tr r="L59" s="4"/>
        <tr r="K59" s="4"/>
      </tp>
      <tp>
        <v>16164</v>
        <stp/>
        <stp>StudyData</stp>
        <stp>(Vol(EP?1)when  (LocalYear(EP?1)=2015 AND LocalMonth(EP?1)=2 AND LocalDay(EP?1)=26 AND LocalHour(EP?1)=14 AND LocalMinute(EP?1)=50))</stp>
        <stp>Bar</stp>
        <stp/>
        <stp>Close</stp>
        <stp>5</stp>
        <stp>0</stp>
        <stp/>
        <stp/>
        <stp/>
        <stp>FALSE</stp>
        <stp>T</stp>
        <tr r="L77" s="4"/>
        <tr r="K77" s="4"/>
      </tp>
      <tp>
        <v>8029</v>
        <stp/>
        <stp>StudyData</stp>
        <stp>(Vol(EP?1)when  (LocalYear(EP?1)=2015 AND LocalMonth(EP?1)=2 AND LocalDay(EP?1)=20 AND LocalHour(EP?1)=10 AND LocalMinute(EP?1)=15))</stp>
        <stp>Bar</stp>
        <stp/>
        <stp>Close</stp>
        <stp>5</stp>
        <stp>0</stp>
        <stp/>
        <stp/>
        <stp/>
        <stp>FALSE</stp>
        <stp>T</stp>
        <tr r="V22" s="4"/>
      </tp>
      <tp>
        <v>11785</v>
        <stp/>
        <stp>StudyData</stp>
        <stp>(Vol(EP?1)when  (LocalYear(EP?1)=2015 AND LocalMonth(EP?1)=2 AND LocalDay(EP?1)=20 AND LocalHour(EP?1)=11 AND LocalMinute(EP?1)=05))</stp>
        <stp>Bar</stp>
        <stp/>
        <stp>Close</stp>
        <stp>5</stp>
        <stp>0</stp>
        <stp/>
        <stp/>
        <stp/>
        <stp>FALSE</stp>
        <stp>T</stp>
        <tr r="V32" s="4"/>
      </tp>
      <tp>
        <v>25049</v>
        <stp/>
        <stp>StudyData</stp>
        <stp>(Vol(EP?1)when  (LocalYear(EP?1)=2015 AND LocalMonth(EP?1)=2 AND LocalDay(EP?1)=20 AND LocalHour(EP?1)=12 AND LocalMinute(EP?1)=35))</stp>
        <stp>Bar</stp>
        <stp/>
        <stp>Close</stp>
        <stp>5</stp>
        <stp>0</stp>
        <stp/>
        <stp/>
        <stp/>
        <stp>FALSE</stp>
        <stp>T</stp>
        <tr r="V50" s="4"/>
      </tp>
      <tp>
        <v>7167</v>
        <stp/>
        <stp>StudyData</stp>
        <stp>(Vol(EP?1)when  (LocalYear(EP?1)=2015 AND LocalMonth(EP?1)=2 AND LocalDay(EP?1)=20 AND LocalHour(EP?1)=13 AND LocalMinute(EP?1)=25))</stp>
        <stp>Bar</stp>
        <stp/>
        <stp>Close</stp>
        <stp>5</stp>
        <stp>0</stp>
        <stp/>
        <stp/>
        <stp/>
        <stp>FALSE</stp>
        <stp>T</stp>
        <tr r="V60" s="4"/>
      </tp>
      <tp>
        <v>52899</v>
        <stp/>
        <stp>StudyData</stp>
        <stp>(Vol(EP?1)when  (LocalYear(EP?1)=2015 AND LocalMonth(EP?1)=2 AND LocalDay(EP?1)=20 AND LocalHour(EP?1)=14 AND LocalMinute(EP?1)=55))</stp>
        <stp>Bar</stp>
        <stp/>
        <stp>Close</stp>
        <stp>5</stp>
        <stp>0</stp>
        <stp/>
        <stp/>
        <stp/>
        <stp>FALSE</stp>
        <stp>T</stp>
        <tr r="V78" s="4"/>
      </tp>
      <tp>
        <v>9097</v>
        <stp/>
        <stp>StudyData</stp>
        <stp>(Vol(EP?1)when  (LocalYear(EP?1)=2015 AND LocalMonth(EP?1)=2 AND LocalDay(EP?1)=25 AND LocalHour(EP?1)=10 AND LocalMinute(EP?1)=10))</stp>
        <stp>Bar</stp>
        <stp/>
        <stp>Close</stp>
        <stp>5</stp>
        <stp>0</stp>
        <stp/>
        <stp/>
        <stp/>
        <stp>FALSE</stp>
        <stp>T</stp>
        <tr r="S21" s="4"/>
      </tp>
      <tp>
        <v>12512</v>
        <stp/>
        <stp>StudyData</stp>
        <stp>(Vol(EP?1)when  (LocalYear(EP?1)=2015 AND LocalMonth(EP?1)=2 AND LocalDay(EP?1)=25 AND LocalHour(EP?1)=11 AND LocalMinute(EP?1)=00))</stp>
        <stp>Bar</stp>
        <stp/>
        <stp>Close</stp>
        <stp>5</stp>
        <stp>0</stp>
        <stp/>
        <stp/>
        <stp/>
        <stp>FALSE</stp>
        <stp>T</stp>
        <tr r="S31" s="4"/>
      </tp>
      <tp>
        <v>22504</v>
        <stp/>
        <stp>StudyData</stp>
        <stp>(Vol(EP?1)when  (LocalYear(EP?1)=2015 AND LocalMonth(EP?1)=2 AND LocalDay(EP?1)=25 AND LocalHour(EP?1)=12 AND LocalMinute(EP?1)=30))</stp>
        <stp>Bar</stp>
        <stp/>
        <stp>Close</stp>
        <stp>5</stp>
        <stp>0</stp>
        <stp/>
        <stp/>
        <stp/>
        <stp>FALSE</stp>
        <stp>T</stp>
        <tr r="S49" s="4"/>
      </tp>
      <tp>
        <v>6228</v>
        <stp/>
        <stp>StudyData</stp>
        <stp>(Vol(EP?1)when  (LocalYear(EP?1)=2015 AND LocalMonth(EP?1)=2 AND LocalDay(EP?1)=25 AND LocalHour(EP?1)=13 AND LocalMinute(EP?1)=20))</stp>
        <stp>Bar</stp>
        <stp/>
        <stp>Close</stp>
        <stp>5</stp>
        <stp>0</stp>
        <stp/>
        <stp/>
        <stp/>
        <stp>FALSE</stp>
        <stp>T</stp>
        <tr r="S59" s="4"/>
      </tp>
      <tp>
        <v>19410</v>
        <stp/>
        <stp>StudyData</stp>
        <stp>(Vol(EP?1)when  (LocalYear(EP?1)=2015 AND LocalMonth(EP?1)=2 AND LocalDay(EP?1)=25 AND LocalHour(EP?1)=14 AND LocalMinute(EP?1)=50))</stp>
        <stp>Bar</stp>
        <stp/>
        <stp>Close</stp>
        <stp>5</stp>
        <stp>0</stp>
        <stp/>
        <stp/>
        <stp/>
        <stp>FALSE</stp>
        <stp>T</stp>
        <tr r="S77" s="4"/>
      </tp>
      <tp>
        <v>24092</v>
        <stp/>
        <stp>StudyData</stp>
        <stp>(Vol(EP?1)when  (LocalYear(EP?1)=2015 AND LocalMonth(EP?1)=2 AND LocalDay(EP?1)=24 AND LocalHour(EP?1)=10 AND LocalMinute(EP?1)=10))</stp>
        <stp>Bar</stp>
        <stp/>
        <stp>Close</stp>
        <stp>5</stp>
        <stp>0</stp>
        <stp/>
        <stp/>
        <stp/>
        <stp>FALSE</stp>
        <stp>T</stp>
        <tr r="T21" s="4"/>
      </tp>
      <tp>
        <v>8782</v>
        <stp/>
        <stp>StudyData</stp>
        <stp>(Vol(EP?1)when  (LocalYear(EP?1)=2015 AND LocalMonth(EP?1)=2 AND LocalDay(EP?1)=24 AND LocalHour(EP?1)=11 AND LocalMinute(EP?1)=00))</stp>
        <stp>Bar</stp>
        <stp/>
        <stp>Close</stp>
        <stp>5</stp>
        <stp>0</stp>
        <stp/>
        <stp/>
        <stp/>
        <stp>FALSE</stp>
        <stp>T</stp>
        <tr r="T31" s="4"/>
      </tp>
      <tp>
        <v>7887</v>
        <stp/>
        <stp>StudyData</stp>
        <stp>(Vol(EP?1)when  (LocalYear(EP?1)=2015 AND LocalMonth(EP?1)=2 AND LocalDay(EP?1)=24 AND LocalHour(EP?1)=12 AND LocalMinute(EP?1)=30))</stp>
        <stp>Bar</stp>
        <stp/>
        <stp>Close</stp>
        <stp>5</stp>
        <stp>0</stp>
        <stp/>
        <stp/>
        <stp/>
        <stp>FALSE</stp>
        <stp>T</stp>
        <tr r="T49" s="4"/>
      </tp>
      <tp>
        <v>3867</v>
        <stp/>
        <stp>StudyData</stp>
        <stp>(Vol(EP?1)when  (LocalYear(EP?1)=2015 AND LocalMonth(EP?1)=2 AND LocalDay(EP?1)=24 AND LocalHour(EP?1)=13 AND LocalMinute(EP?1)=20))</stp>
        <stp>Bar</stp>
        <stp/>
        <stp>Close</stp>
        <stp>5</stp>
        <stp>0</stp>
        <stp/>
        <stp/>
        <stp/>
        <stp>FALSE</stp>
        <stp>T</stp>
        <tr r="T59" s="4"/>
      </tp>
      <tp>
        <v>20325</v>
        <stp/>
        <stp>StudyData</stp>
        <stp>(Vol(EP?1)when  (LocalYear(EP?1)=2015 AND LocalMonth(EP?1)=2 AND LocalDay(EP?1)=24 AND LocalHour(EP?1)=14 AND LocalMinute(EP?1)=50))</stp>
        <stp>Bar</stp>
        <stp/>
        <stp>Close</stp>
        <stp>5</stp>
        <stp>0</stp>
        <stp/>
        <stp/>
        <stp/>
        <stp>FALSE</stp>
        <stp>T</stp>
        <tr r="T77" s="4"/>
      </tp>
      <tp>
        <v>14468</v>
        <stp/>
        <stp>StudyData</stp>
        <stp>(Vol(EP?1)when  (LocalYear(EP?1)=2015 AND LocalMonth(EP?1)=2 AND LocalDay(EP?1)=13 AND LocalHour(EP?1)=10 AND LocalMinute(EP?1)=20))</stp>
        <stp>Bar</stp>
        <stp/>
        <stp>Close</stp>
        <stp>5</stp>
        <stp>0</stp>
        <stp/>
        <stp/>
        <stp/>
        <stp>FALSE</stp>
        <stp>T</stp>
        <tr r="AA23" s="4"/>
      </tp>
      <tp>
        <v>6171</v>
        <stp/>
        <stp>StudyData</stp>
        <stp>(Vol(EP?1)when  (LocalYear(EP?1)=2015 AND LocalMonth(EP?1)=2 AND LocalDay(EP?1)=13 AND LocalHour(EP?1)=11 AND LocalMinute(EP?1)=30))</stp>
        <stp>Bar</stp>
        <stp/>
        <stp>Close</stp>
        <stp>5</stp>
        <stp>0</stp>
        <stp/>
        <stp/>
        <stp/>
        <stp>FALSE</stp>
        <stp>T</stp>
        <tr r="AA37" s="4"/>
      </tp>
      <tp>
        <v>7143</v>
        <stp/>
        <stp>StudyData</stp>
        <stp>(Vol(EP?1)when  (LocalYear(EP?1)=2015 AND LocalMonth(EP?1)=2 AND LocalDay(EP?1)=13 AND LocalHour(EP?1)=12 AND LocalMinute(EP?1)=00))</stp>
        <stp>Bar</stp>
        <stp/>
        <stp>Close</stp>
        <stp>5</stp>
        <stp>0</stp>
        <stp/>
        <stp/>
        <stp/>
        <stp>FALSE</stp>
        <stp>T</stp>
        <tr r="AA43" s="4"/>
      </tp>
      <tp>
        <v>12667</v>
        <stp/>
        <stp>StudyData</stp>
        <stp>(Vol(EP?1)when  (LocalYear(EP?1)=2015 AND LocalMonth(EP?1)=2 AND LocalDay(EP?1)=13 AND LocalHour(EP?1)=13 AND LocalMinute(EP?1)=10))</stp>
        <stp>Bar</stp>
        <stp/>
        <stp>Close</stp>
        <stp>5</stp>
        <stp>0</stp>
        <stp/>
        <stp/>
        <stp/>
        <stp>FALSE</stp>
        <stp>T</stp>
        <tr r="AA57" s="4"/>
      </tp>
      <tp>
        <v>1128</v>
        <stp/>
        <stp>StudyData</stp>
        <stp>(Vol(EP?1)when  (LocalYear(EP?1)=2015 AND LocalMonth(EP?1)=2 AND LocalDay(EP?1)=16 AND LocalHour(EP?1)=10 AND LocalMinute(EP?1)=25))</stp>
        <stp>Bar</stp>
        <stp/>
        <stp>Close</stp>
        <stp>5</stp>
        <stp>0</stp>
        <stp/>
        <stp/>
        <stp/>
        <stp>FALSE</stp>
        <stp>T</stp>
        <tr r="Z24" s="4"/>
      </tp>
      <tp>
        <v>693</v>
        <stp/>
        <stp>StudyData</stp>
        <stp>(Vol(EP?1)when  (LocalYear(EP?1)=2015 AND LocalMonth(EP?1)=2 AND LocalDay(EP?1)=16 AND LocalHour(EP?1)=11 AND LocalMinute(EP?1)=35))</stp>
        <stp>Bar</stp>
        <stp/>
        <stp>Close</stp>
        <stp>5</stp>
        <stp>0</stp>
        <stp/>
        <stp/>
        <stp/>
        <stp>FALSE</stp>
        <stp>T</stp>
        <tr r="Z38" s="4"/>
      </tp>
      <tp t="s">
        <v/>
        <stp/>
        <stp>StudyData</stp>
        <stp>(Vol(EP?1)when  (LocalYear(EP?1)=2015 AND LocalMonth(EP?1)=2 AND LocalDay(EP?1)=16 AND LocalHour(EP?1)=12 AND LocalMinute(EP?1)=05))</stp>
        <stp>Bar</stp>
        <stp/>
        <stp>Close</stp>
        <stp>5</stp>
        <stp>0</stp>
        <stp/>
        <stp/>
        <stp/>
        <stp>FALSE</stp>
        <stp>T</stp>
        <tr r="Z44" s="4"/>
      </tp>
      <tp t="s">
        <v/>
        <stp/>
        <stp>StudyData</stp>
        <stp>(Vol(EP?1)when  (LocalYear(EP?1)=2015 AND LocalMonth(EP?1)=2 AND LocalDay(EP?1)=16 AND LocalHour(EP?1)=13 AND LocalMinute(EP?1)=15))</stp>
        <stp>Bar</stp>
        <stp/>
        <stp>Close</stp>
        <stp>5</stp>
        <stp>0</stp>
        <stp/>
        <stp/>
        <stp/>
        <stp>FALSE</stp>
        <stp>T</stp>
        <tr r="Z58" s="4"/>
      </tp>
      <tp>
        <v>6029</v>
        <stp/>
        <stp>StudyData</stp>
        <stp>(Vol(EP?1)when  (LocalYear(EP?1)=2015 AND LocalMonth(EP?1)=2 AND LocalDay(EP?1)=23 AND LocalHour(EP?1)=10 AND LocalMinute(EP?1)=10))</stp>
        <stp>Bar</stp>
        <stp/>
        <stp>Close</stp>
        <stp>5</stp>
        <stp>0</stp>
        <stp/>
        <stp/>
        <stp/>
        <stp>FALSE</stp>
        <stp>T</stp>
        <tr r="U21" s="4"/>
      </tp>
      <tp>
        <v>5217</v>
        <stp/>
        <stp>StudyData</stp>
        <stp>(Vol(EP?1)when  (LocalYear(EP?1)=2015 AND LocalMonth(EP?1)=2 AND LocalDay(EP?1)=23 AND LocalHour(EP?1)=11 AND LocalMinute(EP?1)=00))</stp>
        <stp>Bar</stp>
        <stp/>
        <stp>Close</stp>
        <stp>5</stp>
        <stp>0</stp>
        <stp/>
        <stp/>
        <stp/>
        <stp>FALSE</stp>
        <stp>T</stp>
        <tr r="U31" s="4"/>
      </tp>
      <tp>
        <v>15284</v>
        <stp/>
        <stp>StudyData</stp>
        <stp>(Vol(EP?1)when  (LocalYear(EP?1)=2015 AND LocalMonth(EP?1)=2 AND LocalDay(EP?1)=23 AND LocalHour(EP?1)=12 AND LocalMinute(EP?1)=30))</stp>
        <stp>Bar</stp>
        <stp/>
        <stp>Close</stp>
        <stp>5</stp>
        <stp>0</stp>
        <stp/>
        <stp/>
        <stp/>
        <stp>FALSE</stp>
        <stp>T</stp>
        <tr r="U49" s="4"/>
      </tp>
      <tp>
        <v>3594</v>
        <stp/>
        <stp>StudyData</stp>
        <stp>(Vol(EP?1)when  (LocalYear(EP?1)=2015 AND LocalMonth(EP?1)=2 AND LocalDay(EP?1)=23 AND LocalHour(EP?1)=13 AND LocalMinute(EP?1)=20))</stp>
        <stp>Bar</stp>
        <stp/>
        <stp>Close</stp>
        <stp>5</stp>
        <stp>0</stp>
        <stp/>
        <stp/>
        <stp/>
        <stp>FALSE</stp>
        <stp>T</stp>
        <tr r="U59" s="4"/>
      </tp>
      <tp>
        <v>16657</v>
        <stp/>
        <stp>StudyData</stp>
        <stp>(Vol(EP?1)when  (LocalYear(EP?1)=2015 AND LocalMonth(EP?1)=2 AND LocalDay(EP?1)=23 AND LocalHour(EP?1)=14 AND LocalMinute(EP?1)=50))</stp>
        <stp>Bar</stp>
        <stp/>
        <stp>Close</stp>
        <stp>5</stp>
        <stp>0</stp>
        <stp/>
        <stp/>
        <stp/>
        <stp>FALSE</stp>
        <stp>T</stp>
        <tr r="U77" s="4"/>
      </tp>
      <tp>
        <v>6667</v>
        <stp/>
        <stp>StudyData</stp>
        <stp>(Vol(EP?1)when  (LocalYear(EP?1)=2015 AND LocalMonth(EP?1)=2 AND LocalDay(EP?1)=26 AND LocalHour(EP?1)=10 AND LocalMinute(EP?1)=15))</stp>
        <stp>Bar</stp>
        <stp/>
        <stp>Close</stp>
        <stp>5</stp>
        <stp>0</stp>
        <stp/>
        <stp/>
        <stp/>
        <stp>FALSE</stp>
        <stp>T</stp>
        <tr r="L22" s="4"/>
        <tr r="K22" s="4"/>
      </tp>
      <tp>
        <v>12798</v>
        <stp/>
        <stp>StudyData</stp>
        <stp>(Vol(EP?1)when  (LocalYear(EP?1)=2015 AND LocalMonth(EP?1)=2 AND LocalDay(EP?1)=26 AND LocalHour(EP?1)=11 AND LocalMinute(EP?1)=05))</stp>
        <stp>Bar</stp>
        <stp/>
        <stp>Close</stp>
        <stp>5</stp>
        <stp>0</stp>
        <stp/>
        <stp/>
        <stp/>
        <stp>FALSE</stp>
        <stp>T</stp>
        <tr r="L32" s="4"/>
        <tr r="K32" s="4"/>
      </tp>
      <tp>
        <v>3921</v>
        <stp/>
        <stp>StudyData</stp>
        <stp>(Vol(EP?1)when  (LocalYear(EP?1)=2015 AND LocalMonth(EP?1)=2 AND LocalDay(EP?1)=26 AND LocalHour(EP?1)=12 AND LocalMinute(EP?1)=35))</stp>
        <stp>Bar</stp>
        <stp/>
        <stp>Close</stp>
        <stp>5</stp>
        <stp>0</stp>
        <stp/>
        <stp/>
        <stp/>
        <stp>FALSE</stp>
        <stp>T</stp>
        <tr r="L50" s="4"/>
        <tr r="K50" s="4"/>
      </tp>
      <tp>
        <v>14270</v>
        <stp/>
        <stp>StudyData</stp>
        <stp>(Vol(EP?1)when  (LocalYear(EP?1)=2015 AND LocalMonth(EP?1)=2 AND LocalDay(EP?1)=26 AND LocalHour(EP?1)=13 AND LocalMinute(EP?1)=25))</stp>
        <stp>Bar</stp>
        <stp/>
        <stp>Close</stp>
        <stp>5</stp>
        <stp>0</stp>
        <stp/>
        <stp/>
        <stp/>
        <stp>FALSE</stp>
        <stp>T</stp>
        <tr r="L60" s="4"/>
        <tr r="K60" s="4"/>
      </tp>
      <tp>
        <v>45732</v>
        <stp/>
        <stp>StudyData</stp>
        <stp>(Vol(EP?1)when  (LocalYear(EP?1)=2015 AND LocalMonth(EP?1)=2 AND LocalDay(EP?1)=26 AND LocalHour(EP?1)=14 AND LocalMinute(EP?1)=55))</stp>
        <stp>Bar</stp>
        <stp/>
        <stp>Close</stp>
        <stp>5</stp>
        <stp>0</stp>
        <stp/>
        <stp/>
        <stp/>
        <stp>FALSE</stp>
        <stp>T</stp>
        <tr r="L78" s="4"/>
        <tr r="K78" s="4"/>
      </tp>
      <tp>
        <v>21542</v>
        <stp/>
        <stp>StudyData</stp>
        <stp>(Vol(EP?1)when  (LocalYear(EP?1)=2015 AND LocalMonth(EP?1)=2 AND LocalDay(EP?1)=12 AND LocalHour(EP?1)=10 AND LocalMinute(EP?1)=20))</stp>
        <stp>Bar</stp>
        <stp/>
        <stp>Close</stp>
        <stp>5</stp>
        <stp>0</stp>
        <stp/>
        <stp/>
        <stp/>
        <stp>FALSE</stp>
        <stp>T</stp>
        <tr r="AB23" s="4"/>
      </tp>
      <tp>
        <v>22860</v>
        <stp/>
        <stp>StudyData</stp>
        <stp>(Vol(EP?1)when  (LocalYear(EP?1)=2015 AND LocalMonth(EP?1)=2 AND LocalDay(EP?1)=12 AND LocalHour(EP?1)=11 AND LocalMinute(EP?1)=30))</stp>
        <stp>Bar</stp>
        <stp/>
        <stp>Close</stp>
        <stp>5</stp>
        <stp>0</stp>
        <stp/>
        <stp/>
        <stp/>
        <stp>FALSE</stp>
        <stp>T</stp>
        <tr r="AB37" s="4"/>
      </tp>
      <tp>
        <v>7595</v>
        <stp/>
        <stp>StudyData</stp>
        <stp>(Vol(EP?1)when  (LocalYear(EP?1)=2015 AND LocalMonth(EP?1)=2 AND LocalDay(EP?1)=12 AND LocalHour(EP?1)=12 AND LocalMinute(EP?1)=00))</stp>
        <stp>Bar</stp>
        <stp/>
        <stp>Close</stp>
        <stp>5</stp>
        <stp>0</stp>
        <stp/>
        <stp/>
        <stp/>
        <stp>FALSE</stp>
        <stp>T</stp>
        <tr r="AB43" s="4"/>
      </tp>
      <tp>
        <v>7505</v>
        <stp/>
        <stp>StudyData</stp>
        <stp>(Vol(EP?1)when  (LocalYear(EP?1)=2015 AND LocalMonth(EP?1)=2 AND LocalDay(EP?1)=12 AND LocalHour(EP?1)=13 AND LocalMinute(EP?1)=10))</stp>
        <stp>Bar</stp>
        <stp/>
        <stp>Close</stp>
        <stp>5</stp>
        <stp>0</stp>
        <stp/>
        <stp/>
        <stp/>
        <stp>FALSE</stp>
        <stp>T</stp>
        <tr r="AB57" s="4"/>
      </tp>
      <tp>
        <v>9827</v>
        <stp/>
        <stp>StudyData</stp>
        <stp>(Vol(EP?1)when  (LocalYear(EP?1)=2015 AND LocalMonth(EP?1)=2 AND LocalDay(EP?1)=17 AND LocalHour(EP?1)=10 AND LocalMinute(EP?1)=25))</stp>
        <stp>Bar</stp>
        <stp/>
        <stp>Close</stp>
        <stp>5</stp>
        <stp>0</stp>
        <stp/>
        <stp/>
        <stp/>
        <stp>FALSE</stp>
        <stp>T</stp>
        <tr r="Y24" s="4"/>
      </tp>
      <tp>
        <v>11125</v>
        <stp/>
        <stp>StudyData</stp>
        <stp>(Vol(EP?1)when  (LocalYear(EP?1)=2015 AND LocalMonth(EP?1)=2 AND LocalDay(EP?1)=17 AND LocalHour(EP?1)=11 AND LocalMinute(EP?1)=35))</stp>
        <stp>Bar</stp>
        <stp/>
        <stp>Close</stp>
        <stp>5</stp>
        <stp>0</stp>
        <stp/>
        <stp/>
        <stp/>
        <stp>FALSE</stp>
        <stp>T</stp>
        <tr r="Y38" s="4"/>
      </tp>
      <tp>
        <v>16189</v>
        <stp/>
        <stp>StudyData</stp>
        <stp>(Vol(EP?1)when  (LocalYear(EP?1)=2015 AND LocalMonth(EP?1)=2 AND LocalDay(EP?1)=17 AND LocalHour(EP?1)=12 AND LocalMinute(EP?1)=05))</stp>
        <stp>Bar</stp>
        <stp/>
        <stp>Close</stp>
        <stp>5</stp>
        <stp>0</stp>
        <stp/>
        <stp/>
        <stp/>
        <stp>FALSE</stp>
        <stp>T</stp>
        <tr r="Y44" s="4"/>
      </tp>
      <tp>
        <v>3489</v>
        <stp/>
        <stp>StudyData</stp>
        <stp>(Vol(EP?1)when  (LocalYear(EP?1)=2015 AND LocalMonth(EP?1)=2 AND LocalDay(EP?1)=17 AND LocalHour(EP?1)=13 AND LocalMinute(EP?1)=15))</stp>
        <stp>Bar</stp>
        <stp/>
        <stp>Close</stp>
        <stp>5</stp>
        <stp>0</stp>
        <stp/>
        <stp/>
        <stp/>
        <stp>FALSE</stp>
        <stp>T</stp>
        <tr r="Y58" s="4"/>
      </tp>
      <tp>
        <v>10385</v>
        <stp/>
        <stp>StudyData</stp>
        <stp>(Vol(EP?1)when  (LocalYear(EP?1)=2015 AND LocalMonth(EP?1)=2 AND LocalDay(EP?1)=24 AND LocalHour(EP?1)=10 AND LocalMinute(EP?1)=15))</stp>
        <stp>Bar</stp>
        <stp/>
        <stp>Close</stp>
        <stp>5</stp>
        <stp>0</stp>
        <stp/>
        <stp/>
        <stp/>
        <stp>FALSE</stp>
        <stp>T</stp>
        <tr r="T22" s="4"/>
      </tp>
      <tp>
        <v>3590</v>
        <stp/>
        <stp>StudyData</stp>
        <stp>(Vol(EP?1)when  (LocalYear(EP?1)=2015 AND LocalMonth(EP?1)=2 AND LocalDay(EP?1)=24 AND LocalHour(EP?1)=11 AND LocalMinute(EP?1)=05))</stp>
        <stp>Bar</stp>
        <stp/>
        <stp>Close</stp>
        <stp>5</stp>
        <stp>0</stp>
        <stp/>
        <stp/>
        <stp/>
        <stp>FALSE</stp>
        <stp>T</stp>
        <tr r="T32" s="4"/>
      </tp>
      <tp>
        <v>5563</v>
        <stp/>
        <stp>StudyData</stp>
        <stp>(Vol(EP?1)when  (LocalYear(EP?1)=2015 AND LocalMonth(EP?1)=2 AND LocalDay(EP?1)=24 AND LocalHour(EP?1)=12 AND LocalMinute(EP?1)=35))</stp>
        <stp>Bar</stp>
        <stp/>
        <stp>Close</stp>
        <stp>5</stp>
        <stp>0</stp>
        <stp/>
        <stp/>
        <stp/>
        <stp>FALSE</stp>
        <stp>T</stp>
        <tr r="T50" s="4"/>
      </tp>
      <tp>
        <v>7328</v>
        <stp/>
        <stp>StudyData</stp>
        <stp>(Vol(EP?1)when  (LocalYear(EP?1)=2015 AND LocalMonth(EP?1)=2 AND LocalDay(EP?1)=24 AND LocalHour(EP?1)=13 AND LocalMinute(EP?1)=25))</stp>
        <stp>Bar</stp>
        <stp/>
        <stp>Close</stp>
        <stp>5</stp>
        <stp>0</stp>
        <stp/>
        <stp/>
        <stp/>
        <stp>FALSE</stp>
        <stp>T</stp>
        <tr r="T60" s="4"/>
      </tp>
      <tp>
        <v>46095</v>
        <stp/>
        <stp>StudyData</stp>
        <stp>(Vol(EP?1)when  (LocalYear(EP?1)=2015 AND LocalMonth(EP?1)=2 AND LocalDay(EP?1)=24 AND LocalHour(EP?1)=14 AND LocalMinute(EP?1)=55))</stp>
        <stp>Bar</stp>
        <stp/>
        <stp>Close</stp>
        <stp>5</stp>
        <stp>0</stp>
        <stp/>
        <stp/>
        <stp/>
        <stp>FALSE</stp>
        <stp>T</stp>
        <tr r="T78" s="4"/>
      </tp>
      <tp>
        <v>10762</v>
        <stp/>
        <stp>StudyData</stp>
        <stp>(Vol(EP?1)when  (LocalYear(EP?1)=2015 AND LocalMonth(EP?1)=2 AND LocalDay(EP?1)=20 AND LocalHour(EP?1)=10 AND LocalMinute(EP?1)=10))</stp>
        <stp>Bar</stp>
        <stp/>
        <stp>Close</stp>
        <stp>5</stp>
        <stp>0</stp>
        <stp/>
        <stp/>
        <stp/>
        <stp>FALSE</stp>
        <stp>T</stp>
        <tr r="V21" s="4"/>
      </tp>
      <tp>
        <v>19006</v>
        <stp/>
        <stp>StudyData</stp>
        <stp>(Vol(EP?1)when  (LocalYear(EP?1)=2015 AND LocalMonth(EP?1)=2 AND LocalDay(EP?1)=20 AND LocalHour(EP?1)=11 AND LocalMinute(EP?1)=00))</stp>
        <stp>Bar</stp>
        <stp/>
        <stp>Close</stp>
        <stp>5</stp>
        <stp>0</stp>
        <stp/>
        <stp/>
        <stp/>
        <stp>FALSE</stp>
        <stp>T</stp>
        <tr r="V31" s="4"/>
      </tp>
      <tp>
        <v>12366</v>
        <stp/>
        <stp>StudyData</stp>
        <stp>(Vol(EP?1)when  (LocalYear(EP?1)=2015 AND LocalMonth(EP?1)=2 AND LocalDay(EP?1)=20 AND LocalHour(EP?1)=12 AND LocalMinute(EP?1)=30))</stp>
        <stp>Bar</stp>
        <stp/>
        <stp>Close</stp>
        <stp>5</stp>
        <stp>0</stp>
        <stp/>
        <stp/>
        <stp/>
        <stp>FALSE</stp>
        <stp>T</stp>
        <tr r="V49" s="4"/>
      </tp>
      <tp>
        <v>7875</v>
        <stp/>
        <stp>StudyData</stp>
        <stp>(Vol(EP?1)when  (LocalYear(EP?1)=2015 AND LocalMonth(EP?1)=2 AND LocalDay(EP?1)=20 AND LocalHour(EP?1)=13 AND LocalMinute(EP?1)=20))</stp>
        <stp>Bar</stp>
        <stp/>
        <stp>Close</stp>
        <stp>5</stp>
        <stp>0</stp>
        <stp/>
        <stp/>
        <stp/>
        <stp>FALSE</stp>
        <stp>T</stp>
        <tr r="V59" s="4"/>
      </tp>
      <tp>
        <v>15503</v>
        <stp/>
        <stp>StudyData</stp>
        <stp>(Vol(EP?1)when  (LocalYear(EP?1)=2015 AND LocalMonth(EP?1)=2 AND LocalDay(EP?1)=20 AND LocalHour(EP?1)=14 AND LocalMinute(EP?1)=50))</stp>
        <stp>Bar</stp>
        <stp/>
        <stp>Close</stp>
        <stp>5</stp>
        <stp>0</stp>
        <stp/>
        <stp/>
        <stp/>
        <stp>FALSE</stp>
        <stp>T</stp>
        <tr r="V77" s="4"/>
      </tp>
      <tp>
        <v>5643</v>
        <stp/>
        <stp>StudyData</stp>
        <stp>(Vol(EP?1)when  (LocalYear(EP?1)=2015 AND LocalMonth(EP?1)=2 AND LocalDay(EP?1)=25 AND LocalHour(EP?1)=10 AND LocalMinute(EP?1)=15))</stp>
        <stp>Bar</stp>
        <stp/>
        <stp>Close</stp>
        <stp>5</stp>
        <stp>0</stp>
        <stp/>
        <stp/>
        <stp/>
        <stp>FALSE</stp>
        <stp>T</stp>
        <tr r="S22" s="4"/>
      </tp>
      <tp>
        <v>6247</v>
        <stp/>
        <stp>StudyData</stp>
        <stp>(Vol(EP?1)when  (LocalYear(EP?1)=2015 AND LocalMonth(EP?1)=2 AND LocalDay(EP?1)=25 AND LocalHour(EP?1)=11 AND LocalMinute(EP?1)=05))</stp>
        <stp>Bar</stp>
        <stp/>
        <stp>Close</stp>
        <stp>5</stp>
        <stp>0</stp>
        <stp/>
        <stp/>
        <stp/>
        <stp>FALSE</stp>
        <stp>T</stp>
        <tr r="S32" s="4"/>
      </tp>
      <tp>
        <v>15454</v>
        <stp/>
        <stp>StudyData</stp>
        <stp>(Vol(EP?1)when  (LocalYear(EP?1)=2015 AND LocalMonth(EP?1)=2 AND LocalDay(EP?1)=25 AND LocalHour(EP?1)=12 AND LocalMinute(EP?1)=35))</stp>
        <stp>Bar</stp>
        <stp/>
        <stp>Close</stp>
        <stp>5</stp>
        <stp>0</stp>
        <stp/>
        <stp/>
        <stp/>
        <stp>FALSE</stp>
        <stp>T</stp>
        <tr r="S50" s="4"/>
      </tp>
      <tp>
        <v>9897</v>
        <stp/>
        <stp>StudyData</stp>
        <stp>(Vol(EP?1)when  (LocalYear(EP?1)=2015 AND LocalMonth(EP?1)=2 AND LocalDay(EP?1)=25 AND LocalHour(EP?1)=13 AND LocalMinute(EP?1)=25))</stp>
        <stp>Bar</stp>
        <stp/>
        <stp>Close</stp>
        <stp>5</stp>
        <stp>0</stp>
        <stp/>
        <stp/>
        <stp/>
        <stp>FALSE</stp>
        <stp>T</stp>
        <tr r="S60" s="4"/>
      </tp>
      <tp>
        <v>44357</v>
        <stp/>
        <stp>StudyData</stp>
        <stp>(Vol(EP?1)when  (LocalYear(EP?1)=2015 AND LocalMonth(EP?1)=2 AND LocalDay(EP?1)=25 AND LocalHour(EP?1)=14 AND LocalMinute(EP?1)=55))</stp>
        <stp>Bar</stp>
        <stp/>
        <stp>Close</stp>
        <stp>5</stp>
        <stp>0</stp>
        <stp/>
        <stp/>
        <stp/>
        <stp>FALSE</stp>
        <stp>T</stp>
        <tr r="S78" s="4"/>
      </tp>
      <tp>
        <v>15022</v>
        <stp/>
        <stp>StudyData</stp>
        <stp>(Vol(EP?1)when  (LocalYear(EP?1)=2015 AND LocalMonth(EP?1)=2 AND LocalDay(EP?1)=18 AND LocalHour(EP?1)=10 AND LocalMinute(EP?1)=25))</stp>
        <stp>Bar</stp>
        <stp/>
        <stp>Close</stp>
        <stp>5</stp>
        <stp>0</stp>
        <stp/>
        <stp/>
        <stp/>
        <stp>FALSE</stp>
        <stp>T</stp>
        <tr r="X24" s="4"/>
      </tp>
      <tp>
        <v>9716</v>
        <stp/>
        <stp>StudyData</stp>
        <stp>(Vol(EP?1)when  (LocalYear(EP?1)=2015 AND LocalMonth(EP?1)=2 AND LocalDay(EP?1)=18 AND LocalHour(EP?1)=11 AND LocalMinute(EP?1)=35))</stp>
        <stp>Bar</stp>
        <stp/>
        <stp>Close</stp>
        <stp>5</stp>
        <stp>0</stp>
        <stp/>
        <stp/>
        <stp/>
        <stp>FALSE</stp>
        <stp>T</stp>
        <tr r="X38" s="4"/>
      </tp>
      <tp>
        <v>3623</v>
        <stp/>
        <stp>StudyData</stp>
        <stp>(Vol(EP?1)when  (LocalYear(EP?1)=2015 AND LocalMonth(EP?1)=2 AND LocalDay(EP?1)=18 AND LocalHour(EP?1)=12 AND LocalMinute(EP?1)=05))</stp>
        <stp>Bar</stp>
        <stp/>
        <stp>Close</stp>
        <stp>5</stp>
        <stp>0</stp>
        <stp/>
        <stp/>
        <stp/>
        <stp>FALSE</stp>
        <stp>T</stp>
        <tr r="X44" s="4"/>
      </tp>
      <tp>
        <v>9556</v>
        <stp/>
        <stp>StudyData</stp>
        <stp>(Vol(EP?1)when  (LocalYear(EP?1)=2015 AND LocalMonth(EP?1)=2 AND LocalDay(EP?1)=18 AND LocalHour(EP?1)=13 AND LocalMinute(EP?1)=15))</stp>
        <stp>Bar</stp>
        <stp/>
        <stp>Close</stp>
        <stp>5</stp>
        <stp>0</stp>
        <stp/>
        <stp/>
        <stp/>
        <stp>FALSE</stp>
        <stp>T</stp>
        <tr r="X58" s="4"/>
      </tp>
      <tp>
        <v>14111</v>
        <stp/>
        <stp>StudyData</stp>
        <stp>(Vol(EP?1)when  (LocalYear(EP?1)=2015 AND LocalMonth(EP?1)=2 AND LocalDay(EP?1)=19 AND LocalHour(EP?1)=10 AND LocalMinute(EP?1)=25))</stp>
        <stp>Bar</stp>
        <stp/>
        <stp>Close</stp>
        <stp>5</stp>
        <stp>0</stp>
        <stp/>
        <stp/>
        <stp/>
        <stp>FALSE</stp>
        <stp>T</stp>
        <tr r="W24" s="4"/>
      </tp>
      <tp>
        <v>20717</v>
        <stp/>
        <stp>StudyData</stp>
        <stp>(Vol(EP?1)when  (LocalYear(EP?1)=2015 AND LocalMonth(EP?1)=2 AND LocalDay(EP?1)=19 AND LocalHour(EP?1)=11 AND LocalMinute(EP?1)=35))</stp>
        <stp>Bar</stp>
        <stp/>
        <stp>Close</stp>
        <stp>5</stp>
        <stp>0</stp>
        <stp/>
        <stp/>
        <stp/>
        <stp>FALSE</stp>
        <stp>T</stp>
        <tr r="W38" s="4"/>
      </tp>
      <tp>
        <v>7119</v>
        <stp/>
        <stp>StudyData</stp>
        <stp>(Vol(EP?1)when  (LocalYear(EP?1)=2015 AND LocalMonth(EP?1)=2 AND LocalDay(EP?1)=19 AND LocalHour(EP?1)=12 AND LocalMinute(EP?1)=05))</stp>
        <stp>Bar</stp>
        <stp/>
        <stp>Close</stp>
        <stp>5</stp>
        <stp>0</stp>
        <stp/>
        <stp/>
        <stp/>
        <stp>FALSE</stp>
        <stp>T</stp>
        <tr r="W44" s="4"/>
      </tp>
      <tp>
        <v>6293</v>
        <stp/>
        <stp>StudyData</stp>
        <stp>(Vol(EP?1)when  (LocalYear(EP?1)=2015 AND LocalMonth(EP?1)=2 AND LocalDay(EP?1)=19 AND LocalHour(EP?1)=13 AND LocalMinute(EP?1)=15))</stp>
        <stp>Bar</stp>
        <stp/>
        <stp>Close</stp>
        <stp>5</stp>
        <stp>0</stp>
        <stp/>
        <stp/>
        <stp/>
        <stp>FALSE</stp>
        <stp>T</stp>
        <tr r="W58" s="4"/>
      </tp>
      <tp>
        <v>15145</v>
        <stp/>
        <stp>StudyData</stp>
        <stp>(Vol(EP?1)when  (LocalYear(EP?1)=2015 AND LocalMonth(EP?1)=2 AND LocalDay(EP?1)=19 AND LocalHour(EP?1)=10 AND LocalMinute(EP?1)=20))</stp>
        <stp>Bar</stp>
        <stp/>
        <stp>Close</stp>
        <stp>5</stp>
        <stp>0</stp>
        <stp/>
        <stp/>
        <stp/>
        <stp>FALSE</stp>
        <stp>T</stp>
        <tr r="W23" s="4"/>
      </tp>
      <tp>
        <v>12404</v>
        <stp/>
        <stp>StudyData</stp>
        <stp>(Vol(EP?1)when  (LocalYear(EP?1)=2015 AND LocalMonth(EP?1)=2 AND LocalDay(EP?1)=19 AND LocalHour(EP?1)=11 AND LocalMinute(EP?1)=30))</stp>
        <stp>Bar</stp>
        <stp/>
        <stp>Close</stp>
        <stp>5</stp>
        <stp>0</stp>
        <stp/>
        <stp/>
        <stp/>
        <stp>FALSE</stp>
        <stp>T</stp>
        <tr r="W37" s="4"/>
      </tp>
      <tp>
        <v>13100</v>
        <stp/>
        <stp>StudyData</stp>
        <stp>(Vol(EP?1)when  (LocalYear(EP?1)=2015 AND LocalMonth(EP?1)=2 AND LocalDay(EP?1)=19 AND LocalHour(EP?1)=12 AND LocalMinute(EP?1)=00))</stp>
        <stp>Bar</stp>
        <stp/>
        <stp>Close</stp>
        <stp>5</stp>
        <stp>0</stp>
        <stp/>
        <stp/>
        <stp/>
        <stp>FALSE</stp>
        <stp>T</stp>
        <tr r="W43" s="4"/>
      </tp>
      <tp>
        <v>3241</v>
        <stp/>
        <stp>StudyData</stp>
        <stp>(Vol(EP?1)when  (LocalYear(EP?1)=2015 AND LocalMonth(EP?1)=2 AND LocalDay(EP?1)=19 AND LocalHour(EP?1)=13 AND LocalMinute(EP?1)=10))</stp>
        <stp>Bar</stp>
        <stp/>
        <stp>Close</stp>
        <stp>5</stp>
        <stp>0</stp>
        <stp/>
        <stp/>
        <stp/>
        <stp>FALSE</stp>
        <stp>T</stp>
        <tr r="W57" s="4"/>
      </tp>
      <tp>
        <v>7885</v>
        <stp/>
        <stp>StudyData</stp>
        <stp>(Vol(EP?1)when  (LocalYear(EP?1)=2015 AND LocalMonth(EP?1)=2 AND LocalDay(EP?1)=18 AND LocalHour(EP?1)=10 AND LocalMinute(EP?1)=20))</stp>
        <stp>Bar</stp>
        <stp/>
        <stp>Close</stp>
        <stp>5</stp>
        <stp>0</stp>
        <stp/>
        <stp/>
        <stp/>
        <stp>FALSE</stp>
        <stp>T</stp>
        <tr r="X23" s="4"/>
      </tp>
      <tp>
        <v>7538</v>
        <stp/>
        <stp>StudyData</stp>
        <stp>(Vol(EP?1)when  (LocalYear(EP?1)=2015 AND LocalMonth(EP?1)=2 AND LocalDay(EP?1)=18 AND LocalHour(EP?1)=11 AND LocalMinute(EP?1)=30))</stp>
        <stp>Bar</stp>
        <stp/>
        <stp>Close</stp>
        <stp>5</stp>
        <stp>0</stp>
        <stp/>
        <stp/>
        <stp/>
        <stp>FALSE</stp>
        <stp>T</stp>
        <tr r="X37" s="4"/>
      </tp>
      <tp>
        <v>7378</v>
        <stp/>
        <stp>StudyData</stp>
        <stp>(Vol(EP?1)when  (LocalYear(EP?1)=2015 AND LocalMonth(EP?1)=2 AND LocalDay(EP?1)=18 AND LocalHour(EP?1)=12 AND LocalMinute(EP?1)=00))</stp>
        <stp>Bar</stp>
        <stp/>
        <stp>Close</stp>
        <stp>5</stp>
        <stp>0</stp>
        <stp/>
        <stp/>
        <stp/>
        <stp>FALSE</stp>
        <stp>T</stp>
        <tr r="X43" s="4"/>
      </tp>
      <tp>
        <v>11071</v>
        <stp/>
        <stp>StudyData</stp>
        <stp>(Vol(EP?1)when  (LocalYear(EP?1)=2015 AND LocalMonth(EP?1)=2 AND LocalDay(EP?1)=18 AND LocalHour(EP?1)=13 AND LocalMinute(EP?1)=10))</stp>
        <stp>Bar</stp>
        <stp/>
        <stp>Close</stp>
        <stp>5</stp>
        <stp>0</stp>
        <stp/>
        <stp/>
        <stp/>
        <stp>FALSE</stp>
        <stp>T</stp>
        <tr r="X57" s="4"/>
      </tp>
      <tp>
        <v>17174</v>
        <stp/>
        <stp>StudyData</stp>
        <stp>(Vol(EP?1)when  (LocalYear(EP?1)=2015 AND LocalMonth(EP?1)=2 AND LocalDay(EP?1)=12 AND LocalHour(EP?1)=10 AND LocalMinute(EP?1)=15))</stp>
        <stp>Bar</stp>
        <stp/>
        <stp>Close</stp>
        <stp>5</stp>
        <stp>0</stp>
        <stp/>
        <stp/>
        <stp/>
        <stp>FALSE</stp>
        <stp>T</stp>
        <tr r="AB22" s="4"/>
      </tp>
      <tp>
        <v>6356</v>
        <stp/>
        <stp>StudyData</stp>
        <stp>(Vol(EP?1)when  (LocalYear(EP?1)=2015 AND LocalMonth(EP?1)=2 AND LocalDay(EP?1)=12 AND LocalHour(EP?1)=11 AND LocalMinute(EP?1)=05))</stp>
        <stp>Bar</stp>
        <stp/>
        <stp>Close</stp>
        <stp>5</stp>
        <stp>0</stp>
        <stp/>
        <stp/>
        <stp/>
        <stp>FALSE</stp>
        <stp>T</stp>
        <tr r="AB32" s="4"/>
      </tp>
      <tp>
        <v>8958</v>
        <stp/>
        <stp>StudyData</stp>
        <stp>(Vol(EP?1)when  (LocalYear(EP?1)=2015 AND LocalMonth(EP?1)=2 AND LocalDay(EP?1)=12 AND LocalHour(EP?1)=12 AND LocalMinute(EP?1)=35))</stp>
        <stp>Bar</stp>
        <stp/>
        <stp>Close</stp>
        <stp>5</stp>
        <stp>0</stp>
        <stp/>
        <stp/>
        <stp/>
        <stp>FALSE</stp>
        <stp>T</stp>
        <tr r="AB50" s="4"/>
      </tp>
      <tp>
        <v>6064</v>
        <stp/>
        <stp>StudyData</stp>
        <stp>(Vol(EP?1)when  (LocalYear(EP?1)=2015 AND LocalMonth(EP?1)=2 AND LocalDay(EP?1)=12 AND LocalHour(EP?1)=13 AND LocalMinute(EP?1)=25))</stp>
        <stp>Bar</stp>
        <stp/>
        <stp>Close</stp>
        <stp>5</stp>
        <stp>0</stp>
        <stp/>
        <stp/>
        <stp/>
        <stp>FALSE</stp>
        <stp>T</stp>
        <tr r="AB60" s="4"/>
      </tp>
      <tp>
        <v>50122</v>
        <stp/>
        <stp>StudyData</stp>
        <stp>(Vol(EP?1)when  (LocalYear(EP?1)=2015 AND LocalMonth(EP?1)=2 AND LocalDay(EP?1)=12 AND LocalHour(EP?1)=14 AND LocalMinute(EP?1)=55))</stp>
        <stp>Bar</stp>
        <stp/>
        <stp>Close</stp>
        <stp>5</stp>
        <stp>0</stp>
        <stp/>
        <stp/>
        <stp/>
        <stp>FALSE</stp>
        <stp>T</stp>
        <tr r="AB78" s="4"/>
      </tp>
      <tp>
        <v>11272</v>
        <stp/>
        <stp>StudyData</stp>
        <stp>(Vol(EP?1)when  (LocalYear(EP?1)=2015 AND LocalMonth(EP?1)=2 AND LocalDay(EP?1)=17 AND LocalHour(EP?1)=10 AND LocalMinute(EP?1)=10))</stp>
        <stp>Bar</stp>
        <stp/>
        <stp>Close</stp>
        <stp>5</stp>
        <stp>0</stp>
        <stp/>
        <stp/>
        <stp/>
        <stp>FALSE</stp>
        <stp>T</stp>
        <tr r="Y21" s="4"/>
      </tp>
      <tp>
        <v>13107</v>
        <stp/>
        <stp>StudyData</stp>
        <stp>(Vol(EP?1)when  (LocalYear(EP?1)=2015 AND LocalMonth(EP?1)=2 AND LocalDay(EP?1)=17 AND LocalHour(EP?1)=11 AND LocalMinute(EP?1)=00))</stp>
        <stp>Bar</stp>
        <stp/>
        <stp>Close</stp>
        <stp>5</stp>
        <stp>0</stp>
        <stp/>
        <stp/>
        <stp/>
        <stp>FALSE</stp>
        <stp>T</stp>
        <tr r="Y31" s="4"/>
      </tp>
      <tp>
        <v>9432</v>
        <stp/>
        <stp>StudyData</stp>
        <stp>(Vol(EP?1)when  (LocalYear(EP?1)=2015 AND LocalMonth(EP?1)=2 AND LocalDay(EP?1)=17 AND LocalHour(EP?1)=12 AND LocalMinute(EP?1)=30))</stp>
        <stp>Bar</stp>
        <stp/>
        <stp>Close</stp>
        <stp>5</stp>
        <stp>0</stp>
        <stp/>
        <stp/>
        <stp/>
        <stp>FALSE</stp>
        <stp>T</stp>
        <tr r="Y49" s="4"/>
      </tp>
      <tp>
        <v>7566</v>
        <stp/>
        <stp>StudyData</stp>
        <stp>(Vol(EP?1)when  (LocalYear(EP?1)=2015 AND LocalMonth(EP?1)=2 AND LocalDay(EP?1)=17 AND LocalHour(EP?1)=13 AND LocalMinute(EP?1)=20))</stp>
        <stp>Bar</stp>
        <stp/>
        <stp>Close</stp>
        <stp>5</stp>
        <stp>0</stp>
        <stp/>
        <stp/>
        <stp/>
        <stp>FALSE</stp>
        <stp>T</stp>
        <tr r="Y59" s="4"/>
      </tp>
      <tp>
        <v>15792</v>
        <stp/>
        <stp>StudyData</stp>
        <stp>(Vol(EP?1)when  (LocalYear(EP?1)=2015 AND LocalMonth(EP?1)=2 AND LocalDay(EP?1)=17 AND LocalHour(EP?1)=14 AND LocalMinute(EP?1)=50))</stp>
        <stp>Bar</stp>
        <stp/>
        <stp>Close</stp>
        <stp>5</stp>
        <stp>0</stp>
        <stp/>
        <stp/>
        <stp/>
        <stp>FALSE</stp>
        <stp>T</stp>
        <tr r="Y77" s="4"/>
      </tp>
      <tp>
        <v>9022</v>
        <stp/>
        <stp>StudyData</stp>
        <stp>(Vol(EP?1)when  (LocalYear(EP?1)=2015 AND LocalMonth(EP?1)=2 AND LocalDay(EP?1)=13 AND LocalHour(EP?1)=10 AND LocalMinute(EP?1)=15))</stp>
        <stp>Bar</stp>
        <stp/>
        <stp>Close</stp>
        <stp>5</stp>
        <stp>0</stp>
        <stp/>
        <stp/>
        <stp/>
        <stp>FALSE</stp>
        <stp>T</stp>
        <tr r="AA22" s="4"/>
      </tp>
      <tp>
        <v>8228</v>
        <stp/>
        <stp>StudyData</stp>
        <stp>(Vol(EP?1)when  (LocalYear(EP?1)=2015 AND LocalMonth(EP?1)=2 AND LocalDay(EP?1)=13 AND LocalHour(EP?1)=11 AND LocalMinute(EP?1)=05))</stp>
        <stp>Bar</stp>
        <stp/>
        <stp>Close</stp>
        <stp>5</stp>
        <stp>0</stp>
        <stp/>
        <stp/>
        <stp/>
        <stp>FALSE</stp>
        <stp>T</stp>
        <tr r="AA32" s="4"/>
      </tp>
      <tp>
        <v>22758</v>
        <stp/>
        <stp>StudyData</stp>
        <stp>(Vol(EP?1)when  (LocalYear(EP?1)=2015 AND LocalMonth(EP?1)=2 AND LocalDay(EP?1)=13 AND LocalHour(EP?1)=12 AND LocalMinute(EP?1)=35))</stp>
        <stp>Bar</stp>
        <stp/>
        <stp>Close</stp>
        <stp>5</stp>
        <stp>0</stp>
        <stp/>
        <stp/>
        <stp/>
        <stp>FALSE</stp>
        <stp>T</stp>
        <tr r="AA50" s="4"/>
      </tp>
      <tp>
        <v>9582</v>
        <stp/>
        <stp>StudyData</stp>
        <stp>(Vol(EP?1)when  (LocalYear(EP?1)=2015 AND LocalMonth(EP?1)=2 AND LocalDay(EP?1)=13 AND LocalHour(EP?1)=13 AND LocalMinute(EP?1)=25))</stp>
        <stp>Bar</stp>
        <stp/>
        <stp>Close</stp>
        <stp>5</stp>
        <stp>0</stp>
        <stp/>
        <stp/>
        <stp/>
        <stp>FALSE</stp>
        <stp>T</stp>
        <tr r="AA60" s="4"/>
      </tp>
      <tp>
        <v>46091</v>
        <stp/>
        <stp>StudyData</stp>
        <stp>(Vol(EP?1)when  (LocalYear(EP?1)=2015 AND LocalMonth(EP?1)=2 AND LocalDay(EP?1)=13 AND LocalHour(EP?1)=14 AND LocalMinute(EP?1)=55))</stp>
        <stp>Bar</stp>
        <stp/>
        <stp>Close</stp>
        <stp>5</stp>
        <stp>0</stp>
        <stp/>
        <stp/>
        <stp/>
        <stp>FALSE</stp>
        <stp>T</stp>
        <tr r="AA78" s="4"/>
      </tp>
      <tp>
        <v>429</v>
        <stp/>
        <stp>StudyData</stp>
        <stp>(Vol(EP?1)when  (LocalYear(EP?1)=2015 AND LocalMonth(EP?1)=2 AND LocalDay(EP?1)=16 AND LocalHour(EP?1)=10 AND LocalMinute(EP?1)=10))</stp>
        <stp>Bar</stp>
        <stp/>
        <stp>Close</stp>
        <stp>5</stp>
        <stp>0</stp>
        <stp/>
        <stp/>
        <stp/>
        <stp>FALSE</stp>
        <stp>T</stp>
        <tr r="Z21" s="4"/>
      </tp>
      <tp>
        <v>2926</v>
        <stp/>
        <stp>StudyData</stp>
        <stp>(Vol(EP?1)when  (LocalYear(EP?1)=2015 AND LocalMonth(EP?1)=2 AND LocalDay(EP?1)=16 AND LocalHour(EP?1)=11 AND LocalMinute(EP?1)=00))</stp>
        <stp>Bar</stp>
        <stp/>
        <stp>Close</stp>
        <stp>5</stp>
        <stp>0</stp>
        <stp/>
        <stp/>
        <stp/>
        <stp>FALSE</stp>
        <stp>T</stp>
        <tr r="Z31" s="4"/>
      </tp>
      <tp t="s">
        <v/>
        <stp/>
        <stp>StudyData</stp>
        <stp>(Vol(EP?1)when  (LocalYear(EP?1)=2015 AND LocalMonth(EP?1)=2 AND LocalDay(EP?1)=16 AND LocalHour(EP?1)=12 AND LocalMinute(EP?1)=30))</stp>
        <stp>Bar</stp>
        <stp/>
        <stp>Close</stp>
        <stp>5</stp>
        <stp>0</stp>
        <stp/>
        <stp/>
        <stp/>
        <stp>FALSE</stp>
        <stp>T</stp>
        <tr r="Z49" s="4"/>
      </tp>
      <tp t="s">
        <v/>
        <stp/>
        <stp>StudyData</stp>
        <stp>(Vol(EP?1)when  (LocalYear(EP?1)=2015 AND LocalMonth(EP?1)=2 AND LocalDay(EP?1)=16 AND LocalHour(EP?1)=13 AND LocalMinute(EP?1)=20))</stp>
        <stp>Bar</stp>
        <stp/>
        <stp>Close</stp>
        <stp>5</stp>
        <stp>0</stp>
        <stp/>
        <stp/>
        <stp/>
        <stp>FALSE</stp>
        <stp>T</stp>
        <tr r="Z59" s="4"/>
      </tp>
      <tp t="s">
        <v/>
        <stp/>
        <stp>StudyData</stp>
        <stp>(Vol(EP?1)when  (LocalYear(EP?1)=2015 AND LocalMonth(EP?1)=2 AND LocalDay(EP?1)=16 AND LocalHour(EP?1)=14 AND LocalMinute(EP?1)=50))</stp>
        <stp>Bar</stp>
        <stp/>
        <stp>Close</stp>
        <stp>5</stp>
        <stp>0</stp>
        <stp/>
        <stp/>
        <stp/>
        <stp>FALSE</stp>
        <stp>T</stp>
        <tr r="Z77" s="4"/>
      </tp>
      <tp>
        <v>4863</v>
        <stp/>
        <stp>StudyData</stp>
        <stp>(Vol(EP?1)when  (LocalYear(EP?1)=2015 AND LocalMonth(EP?1)=2 AND LocalDay(EP?1)=23 AND LocalHour(EP?1)=10 AND LocalMinute(EP?1)=25))</stp>
        <stp>Bar</stp>
        <stp/>
        <stp>Close</stp>
        <stp>5</stp>
        <stp>0</stp>
        <stp/>
        <stp/>
        <stp/>
        <stp>FALSE</stp>
        <stp>T</stp>
        <tr r="U24" s="4"/>
      </tp>
      <tp>
        <v>10361</v>
        <stp/>
        <stp>StudyData</stp>
        <stp>(Vol(EP?1)when  (LocalYear(EP?1)=2015 AND LocalMonth(EP?1)=2 AND LocalDay(EP?1)=23 AND LocalHour(EP?1)=11 AND LocalMinute(EP?1)=35))</stp>
        <stp>Bar</stp>
        <stp/>
        <stp>Close</stp>
        <stp>5</stp>
        <stp>0</stp>
        <stp/>
        <stp/>
        <stp/>
        <stp>FALSE</stp>
        <stp>T</stp>
        <tr r="U38" s="4"/>
      </tp>
      <tp>
        <v>1574</v>
        <stp/>
        <stp>StudyData</stp>
        <stp>(Vol(EP?1)when  (LocalYear(EP?1)=2015 AND LocalMonth(EP?1)=2 AND LocalDay(EP?1)=23 AND LocalHour(EP?1)=12 AND LocalMinute(EP?1)=05))</stp>
        <stp>Bar</stp>
        <stp/>
        <stp>Close</stp>
        <stp>5</stp>
        <stp>0</stp>
        <stp/>
        <stp/>
        <stp/>
        <stp>FALSE</stp>
        <stp>T</stp>
        <tr r="U44" s="4"/>
      </tp>
      <tp>
        <v>3854</v>
        <stp/>
        <stp>StudyData</stp>
        <stp>(Vol(EP?1)when  (LocalYear(EP?1)=2015 AND LocalMonth(EP?1)=2 AND LocalDay(EP?1)=23 AND LocalHour(EP?1)=13 AND LocalMinute(EP?1)=15))</stp>
        <stp>Bar</stp>
        <stp/>
        <stp>Close</stp>
        <stp>5</stp>
        <stp>0</stp>
        <stp/>
        <stp/>
        <stp/>
        <stp>FALSE</stp>
        <stp>T</stp>
        <tr r="U58" s="4"/>
      </tp>
      <tp>
        <v>7430</v>
        <stp/>
        <stp>StudyData</stp>
        <stp>(Vol(EP?1)when  (LocalYear(EP?1)=2015 AND LocalMonth(EP?1)=2 AND LocalDay(EP?1)=26 AND LocalHour(EP?1)=10 AND LocalMinute(EP?1)=20))</stp>
        <stp>Bar</stp>
        <stp/>
        <stp>Close</stp>
        <stp>5</stp>
        <stp>0</stp>
        <stp/>
        <stp/>
        <stp/>
        <stp>FALSE</stp>
        <stp>T</stp>
        <tr r="L23" s="4"/>
        <tr r="K23" s="4"/>
      </tp>
      <tp>
        <v>5007</v>
        <stp/>
        <stp>StudyData</stp>
        <stp>(Vol(EP?1)when  (LocalYear(EP?1)=2015 AND LocalMonth(EP?1)=2 AND LocalDay(EP?1)=26 AND LocalHour(EP?1)=11 AND LocalMinute(EP?1)=30))</stp>
        <stp>Bar</stp>
        <stp/>
        <stp>Close</stp>
        <stp>5</stp>
        <stp>0</stp>
        <stp/>
        <stp/>
        <stp/>
        <stp>FALSE</stp>
        <stp>T</stp>
        <tr r="L37" s="4"/>
        <tr r="K37" s="4"/>
      </tp>
      <tp>
        <v>3768</v>
        <stp/>
        <stp>StudyData</stp>
        <stp>(Vol(EP?1)when  (LocalYear(EP?1)=2015 AND LocalMonth(EP?1)=2 AND LocalDay(EP?1)=26 AND LocalHour(EP?1)=12 AND LocalMinute(EP?1)=00))</stp>
        <stp>Bar</stp>
        <stp/>
        <stp>Close</stp>
        <stp>5</stp>
        <stp>0</stp>
        <stp/>
        <stp/>
        <stp/>
        <stp>FALSE</stp>
        <stp>T</stp>
        <tr r="L43" s="4"/>
        <tr r="K43" s="4"/>
      </tp>
      <tp>
        <v>8418</v>
        <stp/>
        <stp>StudyData</stp>
        <stp>(Vol(EP?1)when  (LocalYear(EP?1)=2015 AND LocalMonth(EP?1)=2 AND LocalDay(EP?1)=26 AND LocalHour(EP?1)=13 AND LocalMinute(EP?1)=10))</stp>
        <stp>Bar</stp>
        <stp/>
        <stp>Close</stp>
        <stp>5</stp>
        <stp>0</stp>
        <stp/>
        <stp/>
        <stp/>
        <stp>FALSE</stp>
        <stp>T</stp>
        <tr r="L57" s="4"/>
        <tr r="K57" s="4"/>
      </tp>
      <tp>
        <v>11605</v>
        <stp/>
        <stp>StudyData</stp>
        <stp>(Vol(EP?1)when  (LocalYear(EP?1)=2015 AND LocalMonth(EP?1)=2 AND LocalDay(EP?1)=20 AND LocalHour(EP?1)=10 AND LocalMinute(EP?1)=25))</stp>
        <stp>Bar</stp>
        <stp/>
        <stp>Close</stp>
        <stp>5</stp>
        <stp>0</stp>
        <stp/>
        <stp/>
        <stp/>
        <stp>FALSE</stp>
        <stp>T</stp>
        <tr r="V24" s="4"/>
      </tp>
      <tp>
        <v>56635</v>
        <stp/>
        <stp>StudyData</stp>
        <stp>(Vol(EP?1)when  (LocalYear(EP?1)=2015 AND LocalMonth(EP?1)=2 AND LocalDay(EP?1)=20 AND LocalHour(EP?1)=11 AND LocalMinute(EP?1)=35))</stp>
        <stp>Bar</stp>
        <stp/>
        <stp>Close</stp>
        <stp>5</stp>
        <stp>0</stp>
        <stp/>
        <stp/>
        <stp/>
        <stp>FALSE</stp>
        <stp>T</stp>
        <tr r="V38" s="4"/>
      </tp>
      <tp>
        <v>9625</v>
        <stp/>
        <stp>StudyData</stp>
        <stp>(Vol(EP?1)when  (LocalYear(EP?1)=2015 AND LocalMonth(EP?1)=2 AND LocalDay(EP?1)=20 AND LocalHour(EP?1)=12 AND LocalMinute(EP?1)=05))</stp>
        <stp>Bar</stp>
        <stp/>
        <stp>Close</stp>
        <stp>5</stp>
        <stp>0</stp>
        <stp/>
        <stp/>
        <stp/>
        <stp>FALSE</stp>
        <stp>T</stp>
        <tr r="V44" s="4"/>
      </tp>
      <tp>
        <v>13582</v>
        <stp/>
        <stp>StudyData</stp>
        <stp>(Vol(EP?1)when  (LocalYear(EP?1)=2015 AND LocalMonth(EP?1)=2 AND LocalDay(EP?1)=20 AND LocalHour(EP?1)=13 AND LocalMinute(EP?1)=15))</stp>
        <stp>Bar</stp>
        <stp/>
        <stp>Close</stp>
        <stp>5</stp>
        <stp>0</stp>
        <stp/>
        <stp/>
        <stp/>
        <stp>FALSE</stp>
        <stp>T</stp>
        <tr r="V58" s="4"/>
      </tp>
      <tp>
        <v>8130</v>
        <stp/>
        <stp>StudyData</stp>
        <stp>(Vol(EP?1)when  (LocalYear(EP?1)=2015 AND LocalMonth(EP?1)=2 AND LocalDay(EP?1)=25 AND LocalHour(EP?1)=10 AND LocalMinute(EP?1)=20))</stp>
        <stp>Bar</stp>
        <stp/>
        <stp>Close</stp>
        <stp>5</stp>
        <stp>0</stp>
        <stp/>
        <stp/>
        <stp/>
        <stp>FALSE</stp>
        <stp>T</stp>
        <tr r="S23" s="4"/>
      </tp>
      <tp>
        <v>3587</v>
        <stp/>
        <stp>StudyData</stp>
        <stp>(Vol(EP?1)when  (LocalYear(EP?1)=2015 AND LocalMonth(EP?1)=2 AND LocalDay(EP?1)=25 AND LocalHour(EP?1)=11 AND LocalMinute(EP?1)=30))</stp>
        <stp>Bar</stp>
        <stp/>
        <stp>Close</stp>
        <stp>5</stp>
        <stp>0</stp>
        <stp/>
        <stp/>
        <stp/>
        <stp>FALSE</stp>
        <stp>T</stp>
        <tr r="S37" s="4"/>
      </tp>
      <tp>
        <v>5236</v>
        <stp/>
        <stp>StudyData</stp>
        <stp>(Vol(EP?1)when  (LocalYear(EP?1)=2015 AND LocalMonth(EP?1)=2 AND LocalDay(EP?1)=25 AND LocalHour(EP?1)=12 AND LocalMinute(EP?1)=00))</stp>
        <stp>Bar</stp>
        <stp/>
        <stp>Close</stp>
        <stp>5</stp>
        <stp>0</stp>
        <stp/>
        <stp/>
        <stp/>
        <stp>FALSE</stp>
        <stp>T</stp>
        <tr r="S43" s="4"/>
      </tp>
      <tp>
        <v>4008</v>
        <stp/>
        <stp>StudyData</stp>
        <stp>(Vol(EP?1)when  (LocalYear(EP?1)=2015 AND LocalMonth(EP?1)=2 AND LocalDay(EP?1)=25 AND LocalHour(EP?1)=13 AND LocalMinute(EP?1)=10))</stp>
        <stp>Bar</stp>
        <stp/>
        <stp>Close</stp>
        <stp>5</stp>
        <stp>0</stp>
        <stp/>
        <stp/>
        <stp/>
        <stp>FALSE</stp>
        <stp>T</stp>
        <tr r="S57" s="4"/>
      </tp>
      <tp>
        <v>9035</v>
        <stp/>
        <stp>StudyData</stp>
        <stp>(Vol(EP?1)when  (LocalYear(EP?1)=2015 AND LocalMonth(EP?1)=2 AND LocalDay(EP?1)=24 AND LocalHour(EP?1)=10 AND LocalMinute(EP?1)=20))</stp>
        <stp>Bar</stp>
        <stp/>
        <stp>Close</stp>
        <stp>5</stp>
        <stp>0</stp>
        <stp/>
        <stp/>
        <stp/>
        <stp>FALSE</stp>
        <stp>T</stp>
        <tr r="T23" s="4"/>
      </tp>
      <tp>
        <v>26957</v>
        <stp/>
        <stp>StudyData</stp>
        <stp>(Vol(EP?1)when  (LocalYear(EP?1)=2015 AND LocalMonth(EP?1)=2 AND LocalDay(EP?1)=24 AND LocalHour(EP?1)=11 AND LocalMinute(EP?1)=30))</stp>
        <stp>Bar</stp>
        <stp/>
        <stp>Close</stp>
        <stp>5</stp>
        <stp>0</stp>
        <stp/>
        <stp/>
        <stp/>
        <stp>FALSE</stp>
        <stp>T</stp>
        <tr r="T37" s="4"/>
      </tp>
      <tp>
        <v>6127</v>
        <stp/>
        <stp>StudyData</stp>
        <stp>(Vol(EP?1)when  (LocalYear(EP?1)=2015 AND LocalMonth(EP?1)=2 AND LocalDay(EP?1)=24 AND LocalHour(EP?1)=12 AND LocalMinute(EP?1)=00))</stp>
        <stp>Bar</stp>
        <stp/>
        <stp>Close</stp>
        <stp>5</stp>
        <stp>0</stp>
        <stp/>
        <stp/>
        <stp/>
        <stp>FALSE</stp>
        <stp>T</stp>
        <tr r="T43" s="4"/>
      </tp>
      <tp>
        <v>4971</v>
        <stp/>
        <stp>StudyData</stp>
        <stp>(Vol(EP?1)when  (LocalYear(EP?1)=2015 AND LocalMonth(EP?1)=2 AND LocalDay(EP?1)=24 AND LocalHour(EP?1)=13 AND LocalMinute(EP?1)=10))</stp>
        <stp>Bar</stp>
        <stp/>
        <stp>Close</stp>
        <stp>5</stp>
        <stp>0</stp>
        <stp/>
        <stp/>
        <stp/>
        <stp>FALSE</stp>
        <stp>T</stp>
        <tr r="T57" s="4"/>
      </tp>
      <tp>
        <v>6678</v>
        <stp/>
        <stp>StudyData</stp>
        <stp>(Vol(EP?1)when  (LocalYear(EP?1)=2015 AND LocalMonth(EP?1)=2 AND LocalDay(EP?1)=13 AND LocalHour(EP?1)=10 AND LocalMinute(EP?1)=10))</stp>
        <stp>Bar</stp>
        <stp/>
        <stp>Close</stp>
        <stp>5</stp>
        <stp>0</stp>
        <stp/>
        <stp/>
        <stp/>
        <stp>FALSE</stp>
        <stp>T</stp>
        <tr r="AA21" s="4"/>
      </tp>
      <tp>
        <v>9442</v>
        <stp/>
        <stp>StudyData</stp>
        <stp>(Vol(EP?1)when  (LocalYear(EP?1)=2015 AND LocalMonth(EP?1)=2 AND LocalDay(EP?1)=13 AND LocalHour(EP?1)=11 AND LocalMinute(EP?1)=00))</stp>
        <stp>Bar</stp>
        <stp/>
        <stp>Close</stp>
        <stp>5</stp>
        <stp>0</stp>
        <stp/>
        <stp/>
        <stp/>
        <stp>FALSE</stp>
        <stp>T</stp>
        <tr r="AA31" s="4"/>
      </tp>
      <tp>
        <v>17089</v>
        <stp/>
        <stp>StudyData</stp>
        <stp>(Vol(EP?1)when  (LocalYear(EP?1)=2015 AND LocalMonth(EP?1)=2 AND LocalDay(EP?1)=13 AND LocalHour(EP?1)=12 AND LocalMinute(EP?1)=30))</stp>
        <stp>Bar</stp>
        <stp/>
        <stp>Close</stp>
        <stp>5</stp>
        <stp>0</stp>
        <stp/>
        <stp/>
        <stp/>
        <stp>FALSE</stp>
        <stp>T</stp>
        <tr r="AA49" s="4"/>
      </tp>
      <tp>
        <v>6611</v>
        <stp/>
        <stp>StudyData</stp>
        <stp>(Vol(EP?1)when  (LocalYear(EP?1)=2015 AND LocalMonth(EP?1)=2 AND LocalDay(EP?1)=13 AND LocalHour(EP?1)=13 AND LocalMinute(EP?1)=20))</stp>
        <stp>Bar</stp>
        <stp/>
        <stp>Close</stp>
        <stp>5</stp>
        <stp>0</stp>
        <stp/>
        <stp/>
        <stp/>
        <stp>FALSE</stp>
        <stp>T</stp>
        <tr r="AA59" s="4"/>
      </tp>
      <tp>
        <v>20681</v>
        <stp/>
        <stp>StudyData</stp>
        <stp>(Vol(EP?1)when  (LocalYear(EP?1)=2015 AND LocalMonth(EP?1)=2 AND LocalDay(EP?1)=13 AND LocalHour(EP?1)=14 AND LocalMinute(EP?1)=50))</stp>
        <stp>Bar</stp>
        <stp/>
        <stp>Close</stp>
        <stp>5</stp>
        <stp>0</stp>
        <stp/>
        <stp/>
        <stp/>
        <stp>FALSE</stp>
        <stp>T</stp>
        <tr r="AA77" s="4"/>
      </tp>
      <tp>
        <v>283</v>
        <stp/>
        <stp>StudyData</stp>
        <stp>(Vol(EP?1)when  (LocalYear(EP?1)=2015 AND LocalMonth(EP?1)=2 AND LocalDay(EP?1)=16 AND LocalHour(EP?1)=10 AND LocalMinute(EP?1)=15))</stp>
        <stp>Bar</stp>
        <stp/>
        <stp>Close</stp>
        <stp>5</stp>
        <stp>0</stp>
        <stp/>
        <stp/>
        <stp/>
        <stp>FALSE</stp>
        <stp>T</stp>
        <tr r="Z22" s="4"/>
      </tp>
      <tp>
        <v>1818</v>
        <stp/>
        <stp>StudyData</stp>
        <stp>(Vol(EP?1)when  (LocalYear(EP?1)=2015 AND LocalMonth(EP?1)=2 AND LocalDay(EP?1)=16 AND LocalHour(EP?1)=11 AND LocalMinute(EP?1)=05))</stp>
        <stp>Bar</stp>
        <stp/>
        <stp>Close</stp>
        <stp>5</stp>
        <stp>0</stp>
        <stp/>
        <stp/>
        <stp/>
        <stp>FALSE</stp>
        <stp>T</stp>
        <tr r="Z32" s="4"/>
      </tp>
      <tp t="s">
        <v/>
        <stp/>
        <stp>StudyData</stp>
        <stp>(Vol(EP?1)when  (LocalYear(EP?1)=2015 AND LocalMonth(EP?1)=2 AND LocalDay(EP?1)=16 AND LocalHour(EP?1)=12 AND LocalMinute(EP?1)=35))</stp>
        <stp>Bar</stp>
        <stp/>
        <stp>Close</stp>
        <stp>5</stp>
        <stp>0</stp>
        <stp/>
        <stp/>
        <stp/>
        <stp>FALSE</stp>
        <stp>T</stp>
        <tr r="Z50" s="4"/>
      </tp>
      <tp t="s">
        <v/>
        <stp/>
        <stp>StudyData</stp>
        <stp>(Vol(EP?1)when  (LocalYear(EP?1)=2015 AND LocalMonth(EP?1)=2 AND LocalDay(EP?1)=16 AND LocalHour(EP?1)=13 AND LocalMinute(EP?1)=25))</stp>
        <stp>Bar</stp>
        <stp/>
        <stp>Close</stp>
        <stp>5</stp>
        <stp>0</stp>
        <stp/>
        <stp/>
        <stp/>
        <stp>FALSE</stp>
        <stp>T</stp>
        <tr r="Z60" s="4"/>
      </tp>
      <tp t="s">
        <v/>
        <stp/>
        <stp>StudyData</stp>
        <stp>(Vol(EP?1)when  (LocalYear(EP?1)=2015 AND LocalMonth(EP?1)=2 AND LocalDay(EP?1)=16 AND LocalHour(EP?1)=14 AND LocalMinute(EP?1)=55))</stp>
        <stp>Bar</stp>
        <stp/>
        <stp>Close</stp>
        <stp>5</stp>
        <stp>0</stp>
        <stp/>
        <stp/>
        <stp/>
        <stp>FALSE</stp>
        <stp>T</stp>
        <tr r="Z78" s="4"/>
      </tp>
      <tp>
        <v>7550</v>
        <stp/>
        <stp>StudyData</stp>
        <stp>(Vol(EP?1)when  (LocalYear(EP?1)=2015 AND LocalMonth(EP?1)=2 AND LocalDay(EP?1)=23 AND LocalHour(EP?1)=10 AND LocalMinute(EP?1)=20))</stp>
        <stp>Bar</stp>
        <stp/>
        <stp>Close</stp>
        <stp>5</stp>
        <stp>0</stp>
        <stp/>
        <stp/>
        <stp/>
        <stp>FALSE</stp>
        <stp>T</stp>
        <tr r="U23" s="4"/>
      </tp>
      <tp>
        <v>4273</v>
        <stp/>
        <stp>StudyData</stp>
        <stp>(Vol(EP?1)when  (LocalYear(EP?1)=2015 AND LocalMonth(EP?1)=2 AND LocalDay(EP?1)=23 AND LocalHour(EP?1)=11 AND LocalMinute(EP?1)=30))</stp>
        <stp>Bar</stp>
        <stp/>
        <stp>Close</stp>
        <stp>5</stp>
        <stp>0</stp>
        <stp/>
        <stp/>
        <stp/>
        <stp>FALSE</stp>
        <stp>T</stp>
        <tr r="U37" s="4"/>
      </tp>
      <tp>
        <v>3417</v>
        <stp/>
        <stp>StudyData</stp>
        <stp>(Vol(EP?1)when  (LocalYear(EP?1)=2015 AND LocalMonth(EP?1)=2 AND LocalDay(EP?1)=23 AND LocalHour(EP?1)=12 AND LocalMinute(EP?1)=00))</stp>
        <stp>Bar</stp>
        <stp/>
        <stp>Close</stp>
        <stp>5</stp>
        <stp>0</stp>
        <stp/>
        <stp/>
        <stp/>
        <stp>FALSE</stp>
        <stp>T</stp>
        <tr r="U43" s="4"/>
      </tp>
      <tp>
        <v>5503</v>
        <stp/>
        <stp>StudyData</stp>
        <stp>(Vol(EP?1)when  (LocalYear(EP?1)=2015 AND LocalMonth(EP?1)=2 AND LocalDay(EP?1)=23 AND LocalHour(EP?1)=13 AND LocalMinute(EP?1)=10))</stp>
        <stp>Bar</stp>
        <stp/>
        <stp>Close</stp>
        <stp>5</stp>
        <stp>0</stp>
        <stp/>
        <stp/>
        <stp/>
        <stp>FALSE</stp>
        <stp>T</stp>
        <tr r="U57" s="4"/>
      </tp>
      <tp>
        <v>12994</v>
        <stp/>
        <stp>StudyData</stp>
        <stp>(Vol(EP?1)when  (LocalYear(EP?1)=2015 AND LocalMonth(EP?1)=2 AND LocalDay(EP?1)=26 AND LocalHour(EP?1)=10 AND LocalMinute(EP?1)=25))</stp>
        <stp>Bar</stp>
        <stp/>
        <stp>Close</stp>
        <stp>5</stp>
        <stp>0</stp>
        <stp/>
        <stp/>
        <stp/>
        <stp>FALSE</stp>
        <stp>T</stp>
        <tr r="L24" s="4"/>
        <tr r="K24" s="4"/>
      </tp>
      <tp>
        <v>6429</v>
        <stp/>
        <stp>StudyData</stp>
        <stp>(Vol(EP?1)when  (LocalYear(EP?1)=2015 AND LocalMonth(EP?1)=2 AND LocalDay(EP?1)=26 AND LocalHour(EP?1)=11 AND LocalMinute(EP?1)=35))</stp>
        <stp>Bar</stp>
        <stp/>
        <stp>Close</stp>
        <stp>5</stp>
        <stp>0</stp>
        <stp/>
        <stp/>
        <stp/>
        <stp>FALSE</stp>
        <stp>T</stp>
        <tr r="L38" s="4"/>
        <tr r="K38" s="4"/>
      </tp>
      <tp>
        <v>4894</v>
        <stp/>
        <stp>StudyData</stp>
        <stp>(Vol(EP?1)when  (LocalYear(EP?1)=2015 AND LocalMonth(EP?1)=2 AND LocalDay(EP?1)=26 AND LocalHour(EP?1)=12 AND LocalMinute(EP?1)=05))</stp>
        <stp>Bar</stp>
        <stp/>
        <stp>Close</stp>
        <stp>5</stp>
        <stp>0</stp>
        <stp/>
        <stp/>
        <stp/>
        <stp>FALSE</stp>
        <stp>T</stp>
        <tr r="L44" s="4"/>
        <tr r="K44" s="4"/>
      </tp>
      <tp>
        <v>10295</v>
        <stp/>
        <stp>StudyData</stp>
        <stp>(Vol(EP?1)when  (LocalYear(EP?1)=2015 AND LocalMonth(EP?1)=2 AND LocalDay(EP?1)=26 AND LocalHour(EP?1)=13 AND LocalMinute(EP?1)=15))</stp>
        <stp>Bar</stp>
        <stp/>
        <stp>Close</stp>
        <stp>5</stp>
        <stp>0</stp>
        <stp/>
        <stp/>
        <stp/>
        <stp>FALSE</stp>
        <stp>T</stp>
        <tr r="L58" s="4"/>
        <tr r="K58" s="4"/>
      </tp>
      <tp>
        <v>16208</v>
        <stp/>
        <stp>StudyData</stp>
        <stp>(Vol(EP?1)when  (LocalYear(EP?1)=2015 AND LocalMonth(EP?1)=2 AND LocalDay(EP?1)=12 AND LocalHour(EP?1)=10 AND LocalMinute(EP?1)=10))</stp>
        <stp>Bar</stp>
        <stp/>
        <stp>Close</stp>
        <stp>5</stp>
        <stp>0</stp>
        <stp/>
        <stp/>
        <stp/>
        <stp>FALSE</stp>
        <stp>T</stp>
        <tr r="AB21" s="4"/>
      </tp>
      <tp>
        <v>6951</v>
        <stp/>
        <stp>StudyData</stp>
        <stp>(Vol(EP?1)when  (LocalYear(EP?1)=2015 AND LocalMonth(EP?1)=2 AND LocalDay(EP?1)=12 AND LocalHour(EP?1)=11 AND LocalMinute(EP?1)=00))</stp>
        <stp>Bar</stp>
        <stp/>
        <stp>Close</stp>
        <stp>5</stp>
        <stp>0</stp>
        <stp/>
        <stp/>
        <stp/>
        <stp>FALSE</stp>
        <stp>T</stp>
        <tr r="AB31" s="4"/>
      </tp>
      <tp>
        <v>10281</v>
        <stp/>
        <stp>StudyData</stp>
        <stp>(Vol(EP?1)when  (LocalYear(EP?1)=2015 AND LocalMonth(EP?1)=2 AND LocalDay(EP?1)=12 AND LocalHour(EP?1)=12 AND LocalMinute(EP?1)=30))</stp>
        <stp>Bar</stp>
        <stp/>
        <stp>Close</stp>
        <stp>5</stp>
        <stp>0</stp>
        <stp/>
        <stp/>
        <stp/>
        <stp>FALSE</stp>
        <stp>T</stp>
        <tr r="AB49" s="4"/>
      </tp>
      <tp>
        <v>5479</v>
        <stp/>
        <stp>StudyData</stp>
        <stp>(Vol(EP?1)when  (LocalYear(EP?1)=2015 AND LocalMonth(EP?1)=2 AND LocalDay(EP?1)=12 AND LocalHour(EP?1)=13 AND LocalMinute(EP?1)=20))</stp>
        <stp>Bar</stp>
        <stp/>
        <stp>Close</stp>
        <stp>5</stp>
        <stp>0</stp>
        <stp/>
        <stp/>
        <stp/>
        <stp>FALSE</stp>
        <stp>T</stp>
        <tr r="AB59" s="4"/>
      </tp>
      <tp>
        <v>16618</v>
        <stp/>
        <stp>StudyData</stp>
        <stp>(Vol(EP?1)when  (LocalYear(EP?1)=2015 AND LocalMonth(EP?1)=2 AND LocalDay(EP?1)=12 AND LocalHour(EP?1)=14 AND LocalMinute(EP?1)=50))</stp>
        <stp>Bar</stp>
        <stp/>
        <stp>Close</stp>
        <stp>5</stp>
        <stp>0</stp>
        <stp/>
        <stp/>
        <stp/>
        <stp>FALSE</stp>
        <stp>T</stp>
        <tr r="AB77" s="4"/>
      </tp>
      <tp>
        <v>10909</v>
        <stp/>
        <stp>StudyData</stp>
        <stp>(Vol(EP?1)when  (LocalYear(EP?1)=2015 AND LocalMonth(EP?1)=2 AND LocalDay(EP?1)=17 AND LocalHour(EP?1)=10 AND LocalMinute(EP?1)=15))</stp>
        <stp>Bar</stp>
        <stp/>
        <stp>Close</stp>
        <stp>5</stp>
        <stp>0</stp>
        <stp/>
        <stp/>
        <stp/>
        <stp>FALSE</stp>
        <stp>T</stp>
        <tr r="Y22" s="4"/>
      </tp>
      <tp>
        <v>7523</v>
        <stp/>
        <stp>StudyData</stp>
        <stp>(Vol(EP?1)when  (LocalYear(EP?1)=2015 AND LocalMonth(EP?1)=2 AND LocalDay(EP?1)=17 AND LocalHour(EP?1)=11 AND LocalMinute(EP?1)=05))</stp>
        <stp>Bar</stp>
        <stp/>
        <stp>Close</stp>
        <stp>5</stp>
        <stp>0</stp>
        <stp/>
        <stp/>
        <stp/>
        <stp>FALSE</stp>
        <stp>T</stp>
        <tr r="Y32" s="4"/>
      </tp>
      <tp>
        <v>9603</v>
        <stp/>
        <stp>StudyData</stp>
        <stp>(Vol(EP?1)when  (LocalYear(EP?1)=2015 AND LocalMonth(EP?1)=2 AND LocalDay(EP?1)=17 AND LocalHour(EP?1)=12 AND LocalMinute(EP?1)=35))</stp>
        <stp>Bar</stp>
        <stp/>
        <stp>Close</stp>
        <stp>5</stp>
        <stp>0</stp>
        <stp/>
        <stp/>
        <stp/>
        <stp>FALSE</stp>
        <stp>T</stp>
        <tr r="Y50" s="4"/>
      </tp>
      <tp>
        <v>7443</v>
        <stp/>
        <stp>StudyData</stp>
        <stp>(Vol(EP?1)when  (LocalYear(EP?1)=2015 AND LocalMonth(EP?1)=2 AND LocalDay(EP?1)=17 AND LocalHour(EP?1)=13 AND LocalMinute(EP?1)=25))</stp>
        <stp>Bar</stp>
        <stp/>
        <stp>Close</stp>
        <stp>5</stp>
        <stp>0</stp>
        <stp/>
        <stp/>
        <stp/>
        <stp>FALSE</stp>
        <stp>T</stp>
        <tr r="Y60" s="4"/>
      </tp>
      <tp>
        <v>51225</v>
        <stp/>
        <stp>StudyData</stp>
        <stp>(Vol(EP?1)when  (LocalYear(EP?1)=2015 AND LocalMonth(EP?1)=2 AND LocalDay(EP?1)=17 AND LocalHour(EP?1)=14 AND LocalMinute(EP?1)=55))</stp>
        <stp>Bar</stp>
        <stp/>
        <stp>Close</stp>
        <stp>5</stp>
        <stp>0</stp>
        <stp/>
        <stp/>
        <stp/>
        <stp>FALSE</stp>
        <stp>T</stp>
        <tr r="Y78" s="4"/>
      </tp>
      <tp>
        <v>10234</v>
        <stp/>
        <stp>StudyData</stp>
        <stp>(Vol(EP?1)when  (LocalYear(EP?1)=2015 AND LocalMonth(EP?1)=2 AND LocalDay(EP?1)=24 AND LocalHour(EP?1)=10 AND LocalMinute(EP?1)=25))</stp>
        <stp>Bar</stp>
        <stp/>
        <stp>Close</stp>
        <stp>5</stp>
        <stp>0</stp>
        <stp/>
        <stp/>
        <stp/>
        <stp>FALSE</stp>
        <stp>T</stp>
        <tr r="T24" s="4"/>
      </tp>
      <tp>
        <v>8739</v>
        <stp/>
        <stp>StudyData</stp>
        <stp>(Vol(EP?1)when  (LocalYear(EP?1)=2015 AND LocalMonth(EP?1)=2 AND LocalDay(EP?1)=24 AND LocalHour(EP?1)=11 AND LocalMinute(EP?1)=35))</stp>
        <stp>Bar</stp>
        <stp/>
        <stp>Close</stp>
        <stp>5</stp>
        <stp>0</stp>
        <stp/>
        <stp/>
        <stp/>
        <stp>FALSE</stp>
        <stp>T</stp>
        <tr r="T38" s="4"/>
      </tp>
      <tp>
        <v>4413</v>
        <stp/>
        <stp>StudyData</stp>
        <stp>(Vol(EP?1)when  (LocalYear(EP?1)=2015 AND LocalMonth(EP?1)=2 AND LocalDay(EP?1)=24 AND LocalHour(EP?1)=12 AND LocalMinute(EP?1)=05))</stp>
        <stp>Bar</stp>
        <stp/>
        <stp>Close</stp>
        <stp>5</stp>
        <stp>0</stp>
        <stp/>
        <stp/>
        <stp/>
        <stp>FALSE</stp>
        <stp>T</stp>
        <tr r="T44" s="4"/>
      </tp>
      <tp>
        <v>4250</v>
        <stp/>
        <stp>StudyData</stp>
        <stp>(Vol(EP?1)when  (LocalYear(EP?1)=2015 AND LocalMonth(EP?1)=2 AND LocalDay(EP?1)=24 AND LocalHour(EP?1)=13 AND LocalMinute(EP?1)=15))</stp>
        <stp>Bar</stp>
        <stp/>
        <stp>Close</stp>
        <stp>5</stp>
        <stp>0</stp>
        <stp/>
        <stp/>
        <stp/>
        <stp>FALSE</stp>
        <stp>T</stp>
        <tr r="T58" s="4"/>
      </tp>
      <tp>
        <v>10983</v>
        <stp/>
        <stp>StudyData</stp>
        <stp>(Vol(EP?1)when  (LocalYear(EP?1)=2015 AND LocalMonth(EP?1)=2 AND LocalDay(EP?1)=20 AND LocalHour(EP?1)=10 AND LocalMinute(EP?1)=20))</stp>
        <stp>Bar</stp>
        <stp/>
        <stp>Close</stp>
        <stp>5</stp>
        <stp>0</stp>
        <stp/>
        <stp/>
        <stp/>
        <stp>FALSE</stp>
        <stp>T</stp>
        <tr r="V23" s="4"/>
      </tp>
      <tp>
        <v>8889</v>
        <stp/>
        <stp>StudyData</stp>
        <stp>(Vol(EP?1)when  (LocalYear(EP?1)=2015 AND LocalMonth(EP?1)=2 AND LocalDay(EP?1)=20 AND LocalHour(EP?1)=11 AND LocalMinute(EP?1)=30))</stp>
        <stp>Bar</stp>
        <stp/>
        <stp>Close</stp>
        <stp>5</stp>
        <stp>0</stp>
        <stp/>
        <stp/>
        <stp/>
        <stp>FALSE</stp>
        <stp>T</stp>
        <tr r="V37" s="4"/>
      </tp>
      <tp>
        <v>13217</v>
        <stp/>
        <stp>StudyData</stp>
        <stp>(Vol(EP?1)when  (LocalYear(EP?1)=2015 AND LocalMonth(EP?1)=2 AND LocalDay(EP?1)=20 AND LocalHour(EP?1)=12 AND LocalMinute(EP?1)=00))</stp>
        <stp>Bar</stp>
        <stp/>
        <stp>Close</stp>
        <stp>5</stp>
        <stp>0</stp>
        <stp/>
        <stp/>
        <stp/>
        <stp>FALSE</stp>
        <stp>T</stp>
        <tr r="V43" s="4"/>
      </tp>
      <tp>
        <v>13382</v>
        <stp/>
        <stp>StudyData</stp>
        <stp>(Vol(EP?1)when  (LocalYear(EP?1)=2015 AND LocalMonth(EP?1)=2 AND LocalDay(EP?1)=20 AND LocalHour(EP?1)=13 AND LocalMinute(EP?1)=10))</stp>
        <stp>Bar</stp>
        <stp/>
        <stp>Close</stp>
        <stp>5</stp>
        <stp>0</stp>
        <stp/>
        <stp/>
        <stp/>
        <stp>FALSE</stp>
        <stp>T</stp>
        <tr r="V57" s="4"/>
      </tp>
      <tp>
        <v>9006</v>
        <stp/>
        <stp>StudyData</stp>
        <stp>(Vol(EP?1)when  (LocalYear(EP?1)=2015 AND LocalMonth(EP?1)=2 AND LocalDay(EP?1)=25 AND LocalHour(EP?1)=10 AND LocalMinute(EP?1)=25))</stp>
        <stp>Bar</stp>
        <stp/>
        <stp>Close</stp>
        <stp>5</stp>
        <stp>0</stp>
        <stp/>
        <stp/>
        <stp/>
        <stp>FALSE</stp>
        <stp>T</stp>
        <tr r="S24" s="4"/>
      </tp>
      <tp>
        <v>4220</v>
        <stp/>
        <stp>StudyData</stp>
        <stp>(Vol(EP?1)when  (LocalYear(EP?1)=2015 AND LocalMonth(EP?1)=2 AND LocalDay(EP?1)=25 AND LocalHour(EP?1)=11 AND LocalMinute(EP?1)=35))</stp>
        <stp>Bar</stp>
        <stp/>
        <stp>Close</stp>
        <stp>5</stp>
        <stp>0</stp>
        <stp/>
        <stp/>
        <stp/>
        <stp>FALSE</stp>
        <stp>T</stp>
        <tr r="S38" s="4"/>
      </tp>
      <tp>
        <v>6550</v>
        <stp/>
        <stp>StudyData</stp>
        <stp>(Vol(EP?1)when  (LocalYear(EP?1)=2015 AND LocalMonth(EP?1)=2 AND LocalDay(EP?1)=25 AND LocalHour(EP?1)=12 AND LocalMinute(EP?1)=05))</stp>
        <stp>Bar</stp>
        <stp/>
        <stp>Close</stp>
        <stp>5</stp>
        <stp>0</stp>
        <stp/>
        <stp/>
        <stp/>
        <stp>FALSE</stp>
        <stp>T</stp>
        <tr r="S44" s="4"/>
      </tp>
      <tp>
        <v>5751</v>
        <stp/>
        <stp>StudyData</stp>
        <stp>(Vol(EP?1)when  (LocalYear(EP?1)=2015 AND LocalMonth(EP?1)=2 AND LocalDay(EP?1)=25 AND LocalHour(EP?1)=13 AND LocalMinute(EP?1)=15))</stp>
        <stp>Bar</stp>
        <stp/>
        <stp>Close</stp>
        <stp>5</stp>
        <stp>0</stp>
        <stp/>
        <stp/>
        <stp/>
        <stp>FALSE</stp>
        <stp>T</stp>
        <tr r="S58" s="4"/>
      </tp>
      <tp>
        <v>9999</v>
        <stp/>
        <stp>StudyData</stp>
        <stp>(Vol(EP?1)when  (LocalYear(EP?1)=2015 AND LocalMonth(EP?1)=2 AND LocalDay(EP?1)=18 AND LocalHour(EP?1)=10 AND LocalMinute(EP?1)=15))</stp>
        <stp>Bar</stp>
        <stp/>
        <stp>Close</stp>
        <stp>5</stp>
        <stp>0</stp>
        <stp/>
        <stp/>
        <stp/>
        <stp>FALSE</stp>
        <stp>T</stp>
        <tr r="X22" s="4"/>
      </tp>
      <tp>
        <v>8932</v>
        <stp/>
        <stp>StudyData</stp>
        <stp>(Vol(EP?1)when  (LocalYear(EP?1)=2015 AND LocalMonth(EP?1)=2 AND LocalDay(EP?1)=18 AND LocalHour(EP?1)=11 AND LocalMinute(EP?1)=05))</stp>
        <stp>Bar</stp>
        <stp/>
        <stp>Close</stp>
        <stp>5</stp>
        <stp>0</stp>
        <stp/>
        <stp/>
        <stp/>
        <stp>FALSE</stp>
        <stp>T</stp>
        <tr r="X32" s="4"/>
      </tp>
      <tp>
        <v>5957</v>
        <stp/>
        <stp>StudyData</stp>
        <stp>(Vol(EP?1)when  (LocalYear(EP?1)=2015 AND LocalMonth(EP?1)=2 AND LocalDay(EP?1)=18 AND LocalHour(EP?1)=12 AND LocalMinute(EP?1)=35))</stp>
        <stp>Bar</stp>
        <stp/>
        <stp>Close</stp>
        <stp>5</stp>
        <stp>0</stp>
        <stp/>
        <stp/>
        <stp/>
        <stp>FALSE</stp>
        <stp>T</stp>
        <tr r="X50" s="4"/>
      </tp>
      <tp>
        <v>12875</v>
        <stp/>
        <stp>StudyData</stp>
        <stp>(Vol(EP?1)when  (LocalYear(EP?1)=2015 AND LocalMonth(EP?1)=2 AND LocalDay(EP?1)=18 AND LocalHour(EP?1)=13 AND LocalMinute(EP?1)=25))</stp>
        <stp>Bar</stp>
        <stp/>
        <stp>Close</stp>
        <stp>5</stp>
        <stp>0</stp>
        <stp/>
        <stp/>
        <stp/>
        <stp>FALSE</stp>
        <stp>T</stp>
        <tr r="X60" s="4"/>
      </tp>
      <tp>
        <v>32712</v>
        <stp/>
        <stp>StudyData</stp>
        <stp>(Vol(EP?1)when  (LocalYear(EP?1)=2015 AND LocalMonth(EP?1)=2 AND LocalDay(EP?1)=18 AND LocalHour(EP?1)=14 AND LocalMinute(EP?1)=55))</stp>
        <stp>Bar</stp>
        <stp/>
        <stp>Close</stp>
        <stp>5</stp>
        <stp>0</stp>
        <stp/>
        <stp/>
        <stp/>
        <stp>FALSE</stp>
        <stp>T</stp>
        <tr r="X78" s="4"/>
      </tp>
      <tp>
        <v>12298</v>
        <stp/>
        <stp>StudyData</stp>
        <stp>(Vol(EP?1)when  (LocalYear(EP?1)=2015 AND LocalMonth(EP?1)=2 AND LocalDay(EP?1)=19 AND LocalHour(EP?1)=10 AND LocalMinute(EP?1)=15))</stp>
        <stp>Bar</stp>
        <stp/>
        <stp>Close</stp>
        <stp>5</stp>
        <stp>0</stp>
        <stp/>
        <stp/>
        <stp/>
        <stp>FALSE</stp>
        <stp>T</stp>
        <tr r="W22" s="4"/>
      </tp>
      <tp>
        <v>7041</v>
        <stp/>
        <stp>StudyData</stp>
        <stp>(Vol(EP?1)when  (LocalYear(EP?1)=2015 AND LocalMonth(EP?1)=2 AND LocalDay(EP?1)=19 AND LocalHour(EP?1)=11 AND LocalMinute(EP?1)=05))</stp>
        <stp>Bar</stp>
        <stp/>
        <stp>Close</stp>
        <stp>5</stp>
        <stp>0</stp>
        <stp/>
        <stp/>
        <stp/>
        <stp>FALSE</stp>
        <stp>T</stp>
        <tr r="W32" s="4"/>
      </tp>
      <tp>
        <v>5999</v>
        <stp/>
        <stp>StudyData</stp>
        <stp>(Vol(EP?1)when  (LocalYear(EP?1)=2015 AND LocalMonth(EP?1)=2 AND LocalDay(EP?1)=19 AND LocalHour(EP?1)=12 AND LocalMinute(EP?1)=35))</stp>
        <stp>Bar</stp>
        <stp/>
        <stp>Close</stp>
        <stp>5</stp>
        <stp>0</stp>
        <stp/>
        <stp/>
        <stp/>
        <stp>FALSE</stp>
        <stp>T</stp>
        <tr r="W50" s="4"/>
      </tp>
      <tp>
        <v>5429</v>
        <stp/>
        <stp>StudyData</stp>
        <stp>(Vol(EP?1)when  (LocalYear(EP?1)=2015 AND LocalMonth(EP?1)=2 AND LocalDay(EP?1)=19 AND LocalHour(EP?1)=13 AND LocalMinute(EP?1)=25))</stp>
        <stp>Bar</stp>
        <stp/>
        <stp>Close</stp>
        <stp>5</stp>
        <stp>0</stp>
        <stp/>
        <stp/>
        <stp/>
        <stp>FALSE</stp>
        <stp>T</stp>
        <tr r="W60" s="4"/>
      </tp>
      <tp>
        <v>37736</v>
        <stp/>
        <stp>StudyData</stp>
        <stp>(Vol(EP?1)when  (LocalYear(EP?1)=2015 AND LocalMonth(EP?1)=2 AND LocalDay(EP?1)=19 AND LocalHour(EP?1)=14 AND LocalMinute(EP?1)=55))</stp>
        <stp>Bar</stp>
        <stp/>
        <stp>Close</stp>
        <stp>5</stp>
        <stp>0</stp>
        <stp/>
        <stp/>
        <stp/>
        <stp>FALSE</stp>
        <stp>T</stp>
        <tr r="W78" s="4"/>
      </tp>
      <tp>
        <v>10646</v>
        <stp/>
        <stp>StudyData</stp>
        <stp>(Vol(EP?1)when  (LocalYear(EP?1)=2015 AND LocalMonth(EP?1)=2 AND LocalDay(EP?1)=19 AND LocalHour(EP?1)=10 AND LocalMinute(EP?1)=10))</stp>
        <stp>Bar</stp>
        <stp/>
        <stp>Close</stp>
        <stp>5</stp>
        <stp>0</stp>
        <stp/>
        <stp/>
        <stp/>
        <stp>FALSE</stp>
        <stp>T</stp>
        <tr r="W21" s="4"/>
      </tp>
      <tp>
        <v>13351</v>
        <stp/>
        <stp>StudyData</stp>
        <stp>(Vol(EP?1)when  (LocalYear(EP?1)=2015 AND LocalMonth(EP?1)=2 AND LocalDay(EP?1)=19 AND LocalHour(EP?1)=11 AND LocalMinute(EP?1)=00))</stp>
        <stp>Bar</stp>
        <stp/>
        <stp>Close</stp>
        <stp>5</stp>
        <stp>0</stp>
        <stp/>
        <stp/>
        <stp/>
        <stp>FALSE</stp>
        <stp>T</stp>
        <tr r="W31" s="4"/>
      </tp>
      <tp>
        <v>6889</v>
        <stp/>
        <stp>StudyData</stp>
        <stp>(Vol(EP?1)when  (LocalYear(EP?1)=2015 AND LocalMonth(EP?1)=2 AND LocalDay(EP?1)=19 AND LocalHour(EP?1)=12 AND LocalMinute(EP?1)=30))</stp>
        <stp>Bar</stp>
        <stp/>
        <stp>Close</stp>
        <stp>5</stp>
        <stp>0</stp>
        <stp/>
        <stp/>
        <stp/>
        <stp>FALSE</stp>
        <stp>T</stp>
        <tr r="W49" s="4"/>
      </tp>
      <tp>
        <v>7542</v>
        <stp/>
        <stp>StudyData</stp>
        <stp>(Vol(EP?1)when  (LocalYear(EP?1)=2015 AND LocalMonth(EP?1)=2 AND LocalDay(EP?1)=19 AND LocalHour(EP?1)=13 AND LocalMinute(EP?1)=20))</stp>
        <stp>Bar</stp>
        <stp/>
        <stp>Close</stp>
        <stp>5</stp>
        <stp>0</stp>
        <stp/>
        <stp/>
        <stp/>
        <stp>FALSE</stp>
        <stp>T</stp>
        <tr r="W59" s="4"/>
      </tp>
      <tp>
        <v>16552</v>
        <stp/>
        <stp>StudyData</stp>
        <stp>(Vol(EP?1)when  (LocalYear(EP?1)=2015 AND LocalMonth(EP?1)=2 AND LocalDay(EP?1)=19 AND LocalHour(EP?1)=14 AND LocalMinute(EP?1)=50))</stp>
        <stp>Bar</stp>
        <stp/>
        <stp>Close</stp>
        <stp>5</stp>
        <stp>0</stp>
        <stp/>
        <stp/>
        <stp/>
        <stp>FALSE</stp>
        <stp>T</stp>
        <tr r="W77" s="4"/>
      </tp>
      <tp>
        <v>9989</v>
        <stp/>
        <stp>StudyData</stp>
        <stp>(Vol(EP?1)when  (LocalYear(EP?1)=2015 AND LocalMonth(EP?1)=2 AND LocalDay(EP?1)=18 AND LocalHour(EP?1)=10 AND LocalMinute(EP?1)=10))</stp>
        <stp>Bar</stp>
        <stp/>
        <stp>Close</stp>
        <stp>5</stp>
        <stp>0</stp>
        <stp/>
        <stp/>
        <stp/>
        <stp>FALSE</stp>
        <stp>T</stp>
        <tr r="X21" s="4"/>
      </tp>
      <tp>
        <v>5352</v>
        <stp/>
        <stp>StudyData</stp>
        <stp>(Vol(EP?1)when  (LocalYear(EP?1)=2015 AND LocalMonth(EP?1)=2 AND LocalDay(EP?1)=18 AND LocalHour(EP?1)=11 AND LocalMinute(EP?1)=00))</stp>
        <stp>Bar</stp>
        <stp/>
        <stp>Close</stp>
        <stp>5</stp>
        <stp>0</stp>
        <stp/>
        <stp/>
        <stp/>
        <stp>FALSE</stp>
        <stp>T</stp>
        <tr r="X31" s="4"/>
      </tp>
      <tp>
        <v>6300</v>
        <stp/>
        <stp>StudyData</stp>
        <stp>(Vol(EP?1)when  (LocalYear(EP?1)=2015 AND LocalMonth(EP?1)=2 AND LocalDay(EP?1)=18 AND LocalHour(EP?1)=12 AND LocalMinute(EP?1)=30))</stp>
        <stp>Bar</stp>
        <stp/>
        <stp>Close</stp>
        <stp>5</stp>
        <stp>0</stp>
        <stp/>
        <stp/>
        <stp/>
        <stp>FALSE</stp>
        <stp>T</stp>
        <tr r="X49" s="4"/>
      </tp>
      <tp>
        <v>9970</v>
        <stp/>
        <stp>StudyData</stp>
        <stp>(Vol(EP?1)when  (LocalYear(EP?1)=2015 AND LocalMonth(EP?1)=2 AND LocalDay(EP?1)=18 AND LocalHour(EP?1)=13 AND LocalMinute(EP?1)=20))</stp>
        <stp>Bar</stp>
        <stp/>
        <stp>Close</stp>
        <stp>5</stp>
        <stp>0</stp>
        <stp/>
        <stp/>
        <stp/>
        <stp>FALSE</stp>
        <stp>T</stp>
        <tr r="X59" s="4"/>
      </tp>
      <tp>
        <v>10111</v>
        <stp/>
        <stp>StudyData</stp>
        <stp>(Vol(EP?1)when  (LocalYear(EP?1)=2015 AND LocalMonth(EP?1)=2 AND LocalDay(EP?1)=18 AND LocalHour(EP?1)=14 AND LocalMinute(EP?1)=50))</stp>
        <stp>Bar</stp>
        <stp/>
        <stp>Close</stp>
        <stp>5</stp>
        <stp>0</stp>
        <stp/>
        <stp/>
        <stp/>
        <stp>FALSE</stp>
        <stp>T</stp>
        <tr r="X77" s="4"/>
      </tp>
      <tp>
        <v>15774</v>
        <stp/>
        <stp>StudyData</stp>
        <stp>(Vol(EP?1)when  (LocalYear(EP?1)=2015 AND LocalMonth(EP?1)=2 AND LocalDay(EP?1)=12 AND LocalHour(EP?1)=10 AND LocalMinute(EP?1)=05))</stp>
        <stp>Bar</stp>
        <stp/>
        <stp>Close</stp>
        <stp>5</stp>
        <stp>0</stp>
        <stp/>
        <stp/>
        <stp/>
        <stp>FALSE</stp>
        <stp>T</stp>
        <tr r="AB20" s="4"/>
      </tp>
      <tp>
        <v>9172</v>
        <stp/>
        <stp>StudyData</stp>
        <stp>(Vol(EP?1)when  (LocalYear(EP?1)=2015 AND LocalMonth(EP?1)=2 AND LocalDay(EP?1)=12 AND LocalHour(EP?1)=11 AND LocalMinute(EP?1)=15))</stp>
        <stp>Bar</stp>
        <stp/>
        <stp>Close</stp>
        <stp>5</stp>
        <stp>0</stp>
        <stp/>
        <stp/>
        <stp/>
        <stp>FALSE</stp>
        <stp>T</stp>
        <tr r="AB34" s="4"/>
      </tp>
      <tp>
        <v>7802</v>
        <stp/>
        <stp>StudyData</stp>
        <stp>(Vol(EP?1)when  (LocalYear(EP?1)=2015 AND LocalMonth(EP?1)=2 AND LocalDay(EP?1)=12 AND LocalHour(EP?1)=12 AND LocalMinute(EP?1)=25))</stp>
        <stp>Bar</stp>
        <stp/>
        <stp>Close</stp>
        <stp>5</stp>
        <stp>0</stp>
        <stp/>
        <stp/>
        <stp/>
        <stp>FALSE</stp>
        <stp>T</stp>
        <tr r="AB48" s="4"/>
      </tp>
      <tp>
        <v>6056</v>
        <stp/>
        <stp>StudyData</stp>
        <stp>(Vol(EP?1)when  (LocalYear(EP?1)=2015 AND LocalMonth(EP?1)=2 AND LocalDay(EP?1)=12 AND LocalHour(EP?1)=13 AND LocalMinute(EP?1)=35))</stp>
        <stp>Bar</stp>
        <stp/>
        <stp>Close</stp>
        <stp>5</stp>
        <stp>0</stp>
        <stp/>
        <stp/>
        <stp/>
        <stp>FALSE</stp>
        <stp>T</stp>
        <tr r="AB62" s="4"/>
      </tp>
      <tp>
        <v>10446</v>
        <stp/>
        <stp>StudyData</stp>
        <stp>(Vol(EP?1)when  (LocalYear(EP?1)=2015 AND LocalMonth(EP?1)=2 AND LocalDay(EP?1)=12 AND LocalHour(EP?1)=14 AND LocalMinute(EP?1)=45))</stp>
        <stp>Bar</stp>
        <stp/>
        <stp>Close</stp>
        <stp>5</stp>
        <stp>0</stp>
        <stp/>
        <stp/>
        <stp/>
        <stp>FALSE</stp>
        <stp>T</stp>
        <tr r="AB76" s="4"/>
      </tp>
      <tp>
        <v>12890</v>
        <stp/>
        <stp>StudyData</stp>
        <stp>(Vol(EP?1)when  (LocalYear(EP?1)=2015 AND LocalMonth(EP?1)=2 AND LocalDay(EP?1)=17 AND LocalHour(EP?1)=10 AND LocalMinute(EP?1)=00))</stp>
        <stp>Bar</stp>
        <stp/>
        <stp>Close</stp>
        <stp>5</stp>
        <stp>0</stp>
        <stp/>
        <stp/>
        <stp/>
        <stp>FALSE</stp>
        <stp>T</stp>
        <tr r="Y19" s="4"/>
      </tp>
      <tp>
        <v>8709</v>
        <stp/>
        <stp>StudyData</stp>
        <stp>(Vol(EP?1)when  (LocalYear(EP?1)=2015 AND LocalMonth(EP?1)=2 AND LocalDay(EP?1)=17 AND LocalHour(EP?1)=11 AND LocalMinute(EP?1)=10))</stp>
        <stp>Bar</stp>
        <stp/>
        <stp>Close</stp>
        <stp>5</stp>
        <stp>0</stp>
        <stp/>
        <stp/>
        <stp/>
        <stp>FALSE</stp>
        <stp>T</stp>
        <tr r="Y33" s="4"/>
      </tp>
      <tp>
        <v>12287</v>
        <stp/>
        <stp>StudyData</stp>
        <stp>(Vol(EP?1)when  (LocalYear(EP?1)=2015 AND LocalMonth(EP?1)=2 AND LocalDay(EP?1)=17 AND LocalHour(EP?1)=12 AND LocalMinute(EP?1)=20))</stp>
        <stp>Bar</stp>
        <stp/>
        <stp>Close</stp>
        <stp>5</stp>
        <stp>0</stp>
        <stp/>
        <stp/>
        <stp/>
        <stp>FALSE</stp>
        <stp>T</stp>
        <tr r="Y47" s="4"/>
      </tp>
      <tp>
        <v>5895</v>
        <stp/>
        <stp>StudyData</stp>
        <stp>(Vol(EP?1)when  (LocalYear(EP?1)=2015 AND LocalMonth(EP?1)=2 AND LocalDay(EP?1)=17 AND LocalHour(EP?1)=13 AND LocalMinute(EP?1)=30))</stp>
        <stp>Bar</stp>
        <stp/>
        <stp>Close</stp>
        <stp>5</stp>
        <stp>0</stp>
        <stp/>
        <stp/>
        <stp/>
        <stp>FALSE</stp>
        <stp>T</stp>
        <tr r="Y61" s="4"/>
      </tp>
      <tp>
        <v>12027</v>
        <stp/>
        <stp>StudyData</stp>
        <stp>(Vol(EP?1)when  (LocalYear(EP?1)=2015 AND LocalMonth(EP?1)=2 AND LocalDay(EP?1)=17 AND LocalHour(EP?1)=14 AND LocalMinute(EP?1)=40))</stp>
        <stp>Bar</stp>
        <stp/>
        <stp>Close</stp>
        <stp>5</stp>
        <stp>0</stp>
        <stp/>
        <stp/>
        <stp/>
        <stp>FALSE</stp>
        <stp>T</stp>
        <tr r="Y75" s="4"/>
      </tp>
      <tp>
        <v>10964</v>
        <stp/>
        <stp>StudyData</stp>
        <stp>(Vol(EP?1)when  (LocalYear(EP?1)=2015 AND LocalMonth(EP?1)=2 AND LocalDay(EP?1)=13 AND LocalHour(EP?1)=10 AND LocalMinute(EP?1)=05))</stp>
        <stp>Bar</stp>
        <stp/>
        <stp>Close</stp>
        <stp>5</stp>
        <stp>0</stp>
        <stp/>
        <stp/>
        <stp/>
        <stp>FALSE</stp>
        <stp>T</stp>
        <tr r="AA20" s="4"/>
      </tp>
      <tp>
        <v>7992</v>
        <stp/>
        <stp>StudyData</stp>
        <stp>(Vol(EP?1)when  (LocalYear(EP?1)=2015 AND LocalMonth(EP?1)=2 AND LocalDay(EP?1)=13 AND LocalHour(EP?1)=11 AND LocalMinute(EP?1)=15))</stp>
        <stp>Bar</stp>
        <stp/>
        <stp>Close</stp>
        <stp>5</stp>
        <stp>0</stp>
        <stp/>
        <stp/>
        <stp/>
        <stp>FALSE</stp>
        <stp>T</stp>
        <tr r="AA34" s="4"/>
      </tp>
      <tp>
        <v>8575</v>
        <stp/>
        <stp>StudyData</stp>
        <stp>(Vol(EP?1)when  (LocalYear(EP?1)=2015 AND LocalMonth(EP?1)=2 AND LocalDay(EP?1)=13 AND LocalHour(EP?1)=12 AND LocalMinute(EP?1)=25))</stp>
        <stp>Bar</stp>
        <stp/>
        <stp>Close</stp>
        <stp>5</stp>
        <stp>0</stp>
        <stp/>
        <stp/>
        <stp/>
        <stp>FALSE</stp>
        <stp>T</stp>
        <tr r="AA48" s="4"/>
      </tp>
      <tp>
        <v>6014</v>
        <stp/>
        <stp>StudyData</stp>
        <stp>(Vol(EP?1)when  (LocalYear(EP?1)=2015 AND LocalMonth(EP?1)=2 AND LocalDay(EP?1)=13 AND LocalHour(EP?1)=13 AND LocalMinute(EP?1)=35))</stp>
        <stp>Bar</stp>
        <stp/>
        <stp>Close</stp>
        <stp>5</stp>
        <stp>0</stp>
        <stp/>
        <stp/>
        <stp/>
        <stp>FALSE</stp>
        <stp>T</stp>
        <tr r="AA62" s="4"/>
      </tp>
      <tp>
        <v>15278</v>
        <stp/>
        <stp>StudyData</stp>
        <stp>(Vol(EP?1)when  (LocalYear(EP?1)=2015 AND LocalMonth(EP?1)=2 AND LocalDay(EP?1)=13 AND LocalHour(EP?1)=14 AND LocalMinute(EP?1)=45))</stp>
        <stp>Bar</stp>
        <stp/>
        <stp>Close</stp>
        <stp>5</stp>
        <stp>0</stp>
        <stp/>
        <stp/>
        <stp/>
        <stp>FALSE</stp>
        <stp>T</stp>
        <tr r="AA76" s="4"/>
      </tp>
      <tp>
        <v>546</v>
        <stp/>
        <stp>StudyData</stp>
        <stp>(Vol(EP?1)when  (LocalYear(EP?1)=2015 AND LocalMonth(EP?1)=2 AND LocalDay(EP?1)=16 AND LocalHour(EP?1)=10 AND LocalMinute(EP?1)=00))</stp>
        <stp>Bar</stp>
        <stp/>
        <stp>Close</stp>
        <stp>5</stp>
        <stp>0</stp>
        <stp/>
        <stp/>
        <stp/>
        <stp>FALSE</stp>
        <stp>T</stp>
        <tr r="Z19" s="4"/>
      </tp>
      <tp>
        <v>1577</v>
        <stp/>
        <stp>StudyData</stp>
        <stp>(Vol(EP?1)when  (LocalYear(EP?1)=2015 AND LocalMonth(EP?1)=2 AND LocalDay(EP?1)=16 AND LocalHour(EP?1)=11 AND LocalMinute(EP?1)=10))</stp>
        <stp>Bar</stp>
        <stp/>
        <stp>Close</stp>
        <stp>5</stp>
        <stp>0</stp>
        <stp/>
        <stp/>
        <stp/>
        <stp>FALSE</stp>
        <stp>T</stp>
        <tr r="Z33" s="4"/>
      </tp>
      <tp t="s">
        <v/>
        <stp/>
        <stp>StudyData</stp>
        <stp>(Vol(EP?1)when  (LocalYear(EP?1)=2015 AND LocalMonth(EP?1)=2 AND LocalDay(EP?1)=16 AND LocalHour(EP?1)=12 AND LocalMinute(EP?1)=20))</stp>
        <stp>Bar</stp>
        <stp/>
        <stp>Close</stp>
        <stp>5</stp>
        <stp>0</stp>
        <stp/>
        <stp/>
        <stp/>
        <stp>FALSE</stp>
        <stp>T</stp>
        <tr r="Z47" s="4"/>
      </tp>
      <tp t="s">
        <v/>
        <stp/>
        <stp>StudyData</stp>
        <stp>(Vol(EP?1)when  (LocalYear(EP?1)=2015 AND LocalMonth(EP?1)=2 AND LocalDay(EP?1)=16 AND LocalHour(EP?1)=13 AND LocalMinute(EP?1)=30))</stp>
        <stp>Bar</stp>
        <stp/>
        <stp>Close</stp>
        <stp>5</stp>
        <stp>0</stp>
        <stp/>
        <stp/>
        <stp/>
        <stp>FALSE</stp>
        <stp>T</stp>
        <tr r="Z61" s="4"/>
      </tp>
      <tp t="s">
        <v/>
        <stp/>
        <stp>StudyData</stp>
        <stp>(Vol(EP?1)when  (LocalYear(EP?1)=2015 AND LocalMonth(EP?1)=2 AND LocalDay(EP?1)=16 AND LocalHour(EP?1)=14 AND LocalMinute(EP?1)=40))</stp>
        <stp>Bar</stp>
        <stp/>
        <stp>Close</stp>
        <stp>5</stp>
        <stp>0</stp>
        <stp/>
        <stp/>
        <stp/>
        <stp>FALSE</stp>
        <stp>T</stp>
        <tr r="Z75" s="4"/>
      </tp>
      <tp>
        <v>9373</v>
        <stp/>
        <stp>StudyData</stp>
        <stp>(Vol(EP?1)when  (LocalYear(EP?1)=2015 AND LocalMonth(EP?1)=2 AND LocalDay(EP?1)=23 AND LocalHour(EP?1)=10 AND LocalMinute(EP?1)=35))</stp>
        <stp>Bar</stp>
        <stp/>
        <stp>Close</stp>
        <stp>5</stp>
        <stp>0</stp>
        <stp/>
        <stp/>
        <stp/>
        <stp>FALSE</stp>
        <stp>T</stp>
        <tr r="U26" s="4"/>
      </tp>
      <tp>
        <v>3412</v>
        <stp/>
        <stp>StudyData</stp>
        <stp>(Vol(EP?1)when  (LocalYear(EP?1)=2015 AND LocalMonth(EP?1)=2 AND LocalDay(EP?1)=23 AND LocalHour(EP?1)=11 AND LocalMinute(EP?1)=25))</stp>
        <stp>Bar</stp>
        <stp/>
        <stp>Close</stp>
        <stp>5</stp>
        <stp>0</stp>
        <stp/>
        <stp/>
        <stp/>
        <stp>FALSE</stp>
        <stp>T</stp>
        <tr r="U36" s="4"/>
      </tp>
      <tp>
        <v>2979</v>
        <stp/>
        <stp>StudyData</stp>
        <stp>(Vol(EP?1)when  (LocalYear(EP?1)=2015 AND LocalMonth(EP?1)=2 AND LocalDay(EP?1)=23 AND LocalHour(EP?1)=12 AND LocalMinute(EP?1)=15))</stp>
        <stp>Bar</stp>
        <stp/>
        <stp>Close</stp>
        <stp>5</stp>
        <stp>0</stp>
        <stp/>
        <stp/>
        <stp/>
        <stp>FALSE</stp>
        <stp>T</stp>
        <tr r="U46" s="4"/>
      </tp>
      <tp>
        <v>4513</v>
        <stp/>
        <stp>StudyData</stp>
        <stp>(Vol(EP?1)when  (LocalYear(EP?1)=2015 AND LocalMonth(EP?1)=2 AND LocalDay(EP?1)=23 AND LocalHour(EP?1)=13 AND LocalMinute(EP?1)=05))</stp>
        <stp>Bar</stp>
        <stp/>
        <stp>Close</stp>
        <stp>5</stp>
        <stp>0</stp>
        <stp/>
        <stp/>
        <stp/>
        <stp>FALSE</stp>
        <stp>T</stp>
        <tr r="U56" s="4"/>
      </tp>
      <tp>
        <v>18353</v>
        <stp/>
        <stp>StudyData</stp>
        <stp>(Vol(EP?1)when  (LocalYear(EP?1)=2015 AND LocalMonth(EP?1)=2 AND LocalDay(EP?1)=26 AND LocalHour(EP?1)=10 AND LocalMinute(EP?1)=30))</stp>
        <stp>Bar</stp>
        <stp/>
        <stp>Close</stp>
        <stp>5</stp>
        <stp>0</stp>
        <stp/>
        <stp/>
        <stp/>
        <stp>FALSE</stp>
        <stp>T</stp>
        <tr r="L25" s="4"/>
        <tr r="K25" s="4"/>
      </tp>
      <tp>
        <v>18286</v>
        <stp/>
        <stp>StudyData</stp>
        <stp>(Vol(EP?1)when  (LocalYear(EP?1)=2015 AND LocalMonth(EP?1)=2 AND LocalDay(EP?1)=26 AND LocalHour(EP?1)=11 AND LocalMinute(EP?1)=20))</stp>
        <stp>Bar</stp>
        <stp/>
        <stp>Close</stp>
        <stp>5</stp>
        <stp>0</stp>
        <stp/>
        <stp/>
        <stp/>
        <stp>FALSE</stp>
        <stp>T</stp>
        <tr r="L35" s="4"/>
        <tr r="K35" s="4"/>
      </tp>
      <tp>
        <v>2549</v>
        <stp/>
        <stp>StudyData</stp>
        <stp>(Vol(EP?1)when  (LocalYear(EP?1)=2015 AND LocalMonth(EP?1)=2 AND LocalDay(EP?1)=26 AND LocalHour(EP?1)=12 AND LocalMinute(EP?1)=10))</stp>
        <stp>Bar</stp>
        <stp/>
        <stp>Close</stp>
        <stp>5</stp>
        <stp>0</stp>
        <stp/>
        <stp/>
        <stp/>
        <stp>FALSE</stp>
        <stp>T</stp>
        <tr r="L45" s="4"/>
        <tr r="K45" s="4"/>
      </tp>
      <tp>
        <v>5571</v>
        <stp/>
        <stp>StudyData</stp>
        <stp>(Vol(EP?1)when  (LocalYear(EP?1)=2015 AND LocalMonth(EP?1)=2 AND LocalDay(EP?1)=26 AND LocalHour(EP?1)=13 AND LocalMinute(EP?1)=00))</stp>
        <stp>Bar</stp>
        <stp/>
        <stp>Close</stp>
        <stp>5</stp>
        <stp>0</stp>
        <stp/>
        <stp/>
        <stp/>
        <stp>FALSE</stp>
        <stp>T</stp>
        <tr r="L55" s="4"/>
        <tr r="K55" s="4"/>
      </tp>
      <tp>
        <v>15363</v>
        <stp/>
        <stp>StudyData</stp>
        <stp>(Vol(EP?1)when  (LocalYear(EP?1)=2015 AND LocalMonth(EP?1)=2 AND LocalDay(EP?1)=20 AND LocalHour(EP?1)=10 AND LocalMinute(EP?1)=35))</stp>
        <stp>Bar</stp>
        <stp/>
        <stp>Close</stp>
        <stp>5</stp>
        <stp>0</stp>
        <stp/>
        <stp/>
        <stp/>
        <stp>FALSE</stp>
        <stp>T</stp>
        <tr r="V26" s="4"/>
      </tp>
      <tp>
        <v>7230</v>
        <stp/>
        <stp>StudyData</stp>
        <stp>(Vol(EP?1)when  (LocalYear(EP?1)=2015 AND LocalMonth(EP?1)=2 AND LocalDay(EP?1)=20 AND LocalHour(EP?1)=11 AND LocalMinute(EP?1)=25))</stp>
        <stp>Bar</stp>
        <stp/>
        <stp>Close</stp>
        <stp>5</stp>
        <stp>0</stp>
        <stp/>
        <stp/>
        <stp/>
        <stp>FALSE</stp>
        <stp>T</stp>
        <tr r="V36" s="4"/>
      </tp>
      <tp>
        <v>8373</v>
        <stp/>
        <stp>StudyData</stp>
        <stp>(Vol(EP?1)when  (LocalYear(EP?1)=2015 AND LocalMonth(EP?1)=2 AND LocalDay(EP?1)=20 AND LocalHour(EP?1)=12 AND LocalMinute(EP?1)=15))</stp>
        <stp>Bar</stp>
        <stp/>
        <stp>Close</stp>
        <stp>5</stp>
        <stp>0</stp>
        <stp/>
        <stp/>
        <stp/>
        <stp>FALSE</stp>
        <stp>T</stp>
        <tr r="V46" s="4"/>
      </tp>
      <tp>
        <v>18779</v>
        <stp/>
        <stp>StudyData</stp>
        <stp>(Vol(EP?1)when  (LocalYear(EP?1)=2015 AND LocalMonth(EP?1)=2 AND LocalDay(EP?1)=20 AND LocalHour(EP?1)=13 AND LocalMinute(EP?1)=05))</stp>
        <stp>Bar</stp>
        <stp/>
        <stp>Close</stp>
        <stp>5</stp>
        <stp>0</stp>
        <stp/>
        <stp/>
        <stp/>
        <stp>FALSE</stp>
        <stp>T</stp>
        <tr r="V56" s="4"/>
      </tp>
      <tp>
        <v>6698</v>
        <stp/>
        <stp>StudyData</stp>
        <stp>(Vol(EP?1)when  (LocalYear(EP?1)=2015 AND LocalMonth(EP?1)=2 AND LocalDay(EP?1)=25 AND LocalHour(EP?1)=10 AND LocalMinute(EP?1)=30))</stp>
        <stp>Bar</stp>
        <stp/>
        <stp>Close</stp>
        <stp>5</stp>
        <stp>0</stp>
        <stp/>
        <stp/>
        <stp/>
        <stp>FALSE</stp>
        <stp>T</stp>
        <tr r="S25" s="4"/>
      </tp>
      <tp>
        <v>2540</v>
        <stp/>
        <stp>StudyData</stp>
        <stp>(Vol(EP?1)when  (LocalYear(EP?1)=2015 AND LocalMonth(EP?1)=2 AND LocalDay(EP?1)=25 AND LocalHour(EP?1)=11 AND LocalMinute(EP?1)=20))</stp>
        <stp>Bar</stp>
        <stp/>
        <stp>Close</stp>
        <stp>5</stp>
        <stp>0</stp>
        <stp/>
        <stp/>
        <stp/>
        <stp>FALSE</stp>
        <stp>T</stp>
        <tr r="S35" s="4"/>
      </tp>
      <tp>
        <v>4523</v>
        <stp/>
        <stp>StudyData</stp>
        <stp>(Vol(EP?1)when  (LocalYear(EP?1)=2015 AND LocalMonth(EP?1)=2 AND LocalDay(EP?1)=25 AND LocalHour(EP?1)=12 AND LocalMinute(EP?1)=10))</stp>
        <stp>Bar</stp>
        <stp/>
        <stp>Close</stp>
        <stp>5</stp>
        <stp>0</stp>
        <stp/>
        <stp/>
        <stp/>
        <stp>FALSE</stp>
        <stp>T</stp>
        <tr r="S45" s="4"/>
      </tp>
      <tp>
        <v>6346</v>
        <stp/>
        <stp>StudyData</stp>
        <stp>(Vol(EP?1)when  (LocalYear(EP?1)=2015 AND LocalMonth(EP?1)=2 AND LocalDay(EP?1)=25 AND LocalHour(EP?1)=13 AND LocalMinute(EP?1)=00))</stp>
        <stp>Bar</stp>
        <stp/>
        <stp>Close</stp>
        <stp>5</stp>
        <stp>0</stp>
        <stp/>
        <stp/>
        <stp/>
        <stp>FALSE</stp>
        <stp>T</stp>
        <tr r="S55" s="4"/>
      </tp>
      <tp>
        <v>13290</v>
        <stp/>
        <stp>StudyData</stp>
        <stp>(Vol(EP?1)when  (LocalYear(EP?1)=2015 AND LocalMonth(EP?1)=2 AND LocalDay(EP?1)=24 AND LocalHour(EP?1)=10 AND LocalMinute(EP?1)=30))</stp>
        <stp>Bar</stp>
        <stp/>
        <stp>Close</stp>
        <stp>5</stp>
        <stp>0</stp>
        <stp/>
        <stp/>
        <stp/>
        <stp>FALSE</stp>
        <stp>T</stp>
        <tr r="T25" s="4"/>
      </tp>
      <tp>
        <v>3479</v>
        <stp/>
        <stp>StudyData</stp>
        <stp>(Vol(EP?1)when  (LocalYear(EP?1)=2015 AND LocalMonth(EP?1)=2 AND LocalDay(EP?1)=24 AND LocalHour(EP?1)=11 AND LocalMinute(EP?1)=20))</stp>
        <stp>Bar</stp>
        <stp/>
        <stp>Close</stp>
        <stp>5</stp>
        <stp>0</stp>
        <stp/>
        <stp/>
        <stp/>
        <stp>FALSE</stp>
        <stp>T</stp>
        <tr r="T35" s="4"/>
      </tp>
      <tp>
        <v>4960</v>
        <stp/>
        <stp>StudyData</stp>
        <stp>(Vol(EP?1)when  (LocalYear(EP?1)=2015 AND LocalMonth(EP?1)=2 AND LocalDay(EP?1)=24 AND LocalHour(EP?1)=12 AND LocalMinute(EP?1)=10))</stp>
        <stp>Bar</stp>
        <stp/>
        <stp>Close</stp>
        <stp>5</stp>
        <stp>0</stp>
        <stp/>
        <stp/>
        <stp/>
        <stp>FALSE</stp>
        <stp>T</stp>
        <tr r="T45" s="4"/>
      </tp>
      <tp>
        <v>4380</v>
        <stp/>
        <stp>StudyData</stp>
        <stp>(Vol(EP?1)when  (LocalYear(EP?1)=2015 AND LocalMonth(EP?1)=2 AND LocalDay(EP?1)=24 AND LocalHour(EP?1)=13 AND LocalMinute(EP?1)=00))</stp>
        <stp>Bar</stp>
        <stp/>
        <stp>Close</stp>
        <stp>5</stp>
        <stp>0</stp>
        <stp/>
        <stp/>
        <stp/>
        <stp>FALSE</stp>
        <stp>T</stp>
        <tr r="T55" s="4"/>
      </tp>
      <tp>
        <v>24165</v>
        <stp/>
        <stp>StudyData</stp>
        <stp>(Vol(EP?1)when  (LocalYear(EP?1)=2015 AND LocalMonth(EP?1)=2 AND LocalDay(EP?1)=13 AND LocalHour(EP?1)=10 AND LocalMinute(EP?1)=00))</stp>
        <stp>Bar</stp>
        <stp/>
        <stp>Close</stp>
        <stp>5</stp>
        <stp>0</stp>
        <stp/>
        <stp/>
        <stp/>
        <stp>FALSE</stp>
        <stp>T</stp>
        <tr r="AA19" s="4"/>
      </tp>
      <tp>
        <v>5974</v>
        <stp/>
        <stp>StudyData</stp>
        <stp>(Vol(EP?1)when  (LocalYear(EP?1)=2015 AND LocalMonth(EP?1)=2 AND LocalDay(EP?1)=13 AND LocalHour(EP?1)=11 AND LocalMinute(EP?1)=10))</stp>
        <stp>Bar</stp>
        <stp/>
        <stp>Close</stp>
        <stp>5</stp>
        <stp>0</stp>
        <stp/>
        <stp/>
        <stp/>
        <stp>FALSE</stp>
        <stp>T</stp>
        <tr r="AA33" s="4"/>
      </tp>
      <tp>
        <v>7512</v>
        <stp/>
        <stp>StudyData</stp>
        <stp>(Vol(EP?1)when  (LocalYear(EP?1)=2015 AND LocalMonth(EP?1)=2 AND LocalDay(EP?1)=13 AND LocalHour(EP?1)=12 AND LocalMinute(EP?1)=20))</stp>
        <stp>Bar</stp>
        <stp/>
        <stp>Close</stp>
        <stp>5</stp>
        <stp>0</stp>
        <stp/>
        <stp/>
        <stp/>
        <stp>FALSE</stp>
        <stp>T</stp>
        <tr r="AA47" s="4"/>
      </tp>
      <tp>
        <v>5995</v>
        <stp/>
        <stp>StudyData</stp>
        <stp>(Vol(EP?1)when  (LocalYear(EP?1)=2015 AND LocalMonth(EP?1)=2 AND LocalDay(EP?1)=13 AND LocalHour(EP?1)=13 AND LocalMinute(EP?1)=30))</stp>
        <stp>Bar</stp>
        <stp/>
        <stp>Close</stp>
        <stp>5</stp>
        <stp>0</stp>
        <stp/>
        <stp/>
        <stp/>
        <stp>FALSE</stp>
        <stp>T</stp>
        <tr r="AA61" s="4"/>
      </tp>
      <tp>
        <v>11717</v>
        <stp/>
        <stp>StudyData</stp>
        <stp>(Vol(EP?1)when  (LocalYear(EP?1)=2015 AND LocalMonth(EP?1)=2 AND LocalDay(EP?1)=13 AND LocalHour(EP?1)=14 AND LocalMinute(EP?1)=40))</stp>
        <stp>Bar</stp>
        <stp/>
        <stp>Close</stp>
        <stp>5</stp>
        <stp>0</stp>
        <stp/>
        <stp/>
        <stp/>
        <stp>FALSE</stp>
        <stp>T</stp>
        <tr r="AA75" s="4"/>
      </tp>
      <tp>
        <v>584</v>
        <stp/>
        <stp>StudyData</stp>
        <stp>(Vol(EP?1)when  (LocalYear(EP?1)=2015 AND LocalMonth(EP?1)=2 AND LocalDay(EP?1)=16 AND LocalHour(EP?1)=10 AND LocalMinute(EP?1)=05))</stp>
        <stp>Bar</stp>
        <stp/>
        <stp>Close</stp>
        <stp>5</stp>
        <stp>0</stp>
        <stp/>
        <stp/>
        <stp/>
        <stp>FALSE</stp>
        <stp>T</stp>
        <tr r="Z20" s="4"/>
      </tp>
      <tp>
        <v>1279</v>
        <stp/>
        <stp>StudyData</stp>
        <stp>(Vol(EP?1)when  (LocalYear(EP?1)=2015 AND LocalMonth(EP?1)=2 AND LocalDay(EP?1)=16 AND LocalHour(EP?1)=11 AND LocalMinute(EP?1)=15))</stp>
        <stp>Bar</stp>
        <stp/>
        <stp>Close</stp>
        <stp>5</stp>
        <stp>0</stp>
        <stp/>
        <stp/>
        <stp/>
        <stp>FALSE</stp>
        <stp>T</stp>
        <tr r="Z34" s="4"/>
      </tp>
      <tp t="s">
        <v/>
        <stp/>
        <stp>StudyData</stp>
        <stp>(Vol(EP?1)when  (LocalYear(EP?1)=2015 AND LocalMonth(EP?1)=2 AND LocalDay(EP?1)=16 AND LocalHour(EP?1)=12 AND LocalMinute(EP?1)=25))</stp>
        <stp>Bar</stp>
        <stp/>
        <stp>Close</stp>
        <stp>5</stp>
        <stp>0</stp>
        <stp/>
        <stp/>
        <stp/>
        <stp>FALSE</stp>
        <stp>T</stp>
        <tr r="Z48" s="4"/>
      </tp>
      <tp t="s">
        <v/>
        <stp/>
        <stp>StudyData</stp>
        <stp>(Vol(EP?1)when  (LocalYear(EP?1)=2015 AND LocalMonth(EP?1)=2 AND LocalDay(EP?1)=16 AND LocalHour(EP?1)=13 AND LocalMinute(EP?1)=35))</stp>
        <stp>Bar</stp>
        <stp/>
        <stp>Close</stp>
        <stp>5</stp>
        <stp>0</stp>
        <stp/>
        <stp/>
        <stp/>
        <stp>FALSE</stp>
        <stp>T</stp>
        <tr r="Z62" s="4"/>
      </tp>
      <tp t="s">
        <v/>
        <stp/>
        <stp>StudyData</stp>
        <stp>(Vol(EP?1)when  (LocalYear(EP?1)=2015 AND LocalMonth(EP?1)=2 AND LocalDay(EP?1)=16 AND LocalHour(EP?1)=14 AND LocalMinute(EP?1)=45))</stp>
        <stp>Bar</stp>
        <stp/>
        <stp>Close</stp>
        <stp>5</stp>
        <stp>0</stp>
        <stp/>
        <stp/>
        <stp/>
        <stp>FALSE</stp>
        <stp>T</stp>
        <tr r="Z76" s="4"/>
      </tp>
      <tp>
        <v>8230</v>
        <stp/>
        <stp>StudyData</stp>
        <stp>(Vol(EP?1)when  (LocalYear(EP?1)=2015 AND LocalMonth(EP?1)=2 AND LocalDay(EP?1)=23 AND LocalHour(EP?1)=10 AND LocalMinute(EP?1)=30))</stp>
        <stp>Bar</stp>
        <stp/>
        <stp>Close</stp>
        <stp>5</stp>
        <stp>0</stp>
        <stp/>
        <stp/>
        <stp/>
        <stp>FALSE</stp>
        <stp>T</stp>
        <tr r="U25" s="4"/>
      </tp>
      <tp>
        <v>8217</v>
        <stp/>
        <stp>StudyData</stp>
        <stp>(Vol(EP?1)when  (LocalYear(EP?1)=2015 AND LocalMonth(EP?1)=2 AND LocalDay(EP?1)=23 AND LocalHour(EP?1)=11 AND LocalMinute(EP?1)=20))</stp>
        <stp>Bar</stp>
        <stp/>
        <stp>Close</stp>
        <stp>5</stp>
        <stp>0</stp>
        <stp/>
        <stp/>
        <stp/>
        <stp>FALSE</stp>
        <stp>T</stp>
        <tr r="U35" s="4"/>
      </tp>
      <tp>
        <v>4485</v>
        <stp/>
        <stp>StudyData</stp>
        <stp>(Vol(EP?1)when  (LocalYear(EP?1)=2015 AND LocalMonth(EP?1)=2 AND LocalDay(EP?1)=23 AND LocalHour(EP?1)=12 AND LocalMinute(EP?1)=10))</stp>
        <stp>Bar</stp>
        <stp/>
        <stp>Close</stp>
        <stp>5</stp>
        <stp>0</stp>
        <stp/>
        <stp/>
        <stp/>
        <stp>FALSE</stp>
        <stp>T</stp>
        <tr r="U45" s="4"/>
      </tp>
      <tp>
        <v>4691</v>
        <stp/>
        <stp>StudyData</stp>
        <stp>(Vol(EP?1)when  (LocalYear(EP?1)=2015 AND LocalMonth(EP?1)=2 AND LocalDay(EP?1)=23 AND LocalHour(EP?1)=13 AND LocalMinute(EP?1)=00))</stp>
        <stp>Bar</stp>
        <stp/>
        <stp>Close</stp>
        <stp>5</stp>
        <stp>0</stp>
        <stp/>
        <stp/>
        <stp/>
        <stp>FALSE</stp>
        <stp>T</stp>
        <tr r="U55" s="4"/>
      </tp>
      <tp>
        <v>11669</v>
        <stp/>
        <stp>StudyData</stp>
        <stp>(Vol(EP?1)when  (LocalYear(EP?1)=2015 AND LocalMonth(EP?1)=2 AND LocalDay(EP?1)=26 AND LocalHour(EP?1)=10 AND LocalMinute(EP?1)=35))</stp>
        <stp>Bar</stp>
        <stp/>
        <stp>Close</stp>
        <stp>5</stp>
        <stp>0</stp>
        <stp/>
        <stp/>
        <stp/>
        <stp>FALSE</stp>
        <stp>T</stp>
        <tr r="L26" s="4"/>
        <tr r="K26" s="4"/>
      </tp>
      <tp>
        <v>12662</v>
        <stp/>
        <stp>StudyData</stp>
        <stp>(Vol(EP?1)when  (LocalYear(EP?1)=2015 AND LocalMonth(EP?1)=2 AND LocalDay(EP?1)=26 AND LocalHour(EP?1)=11 AND LocalMinute(EP?1)=25))</stp>
        <stp>Bar</stp>
        <stp/>
        <stp>Close</stp>
        <stp>5</stp>
        <stp>0</stp>
        <stp/>
        <stp/>
        <stp/>
        <stp>FALSE</stp>
        <stp>T</stp>
        <tr r="L36" s="4"/>
        <tr r="K36" s="4"/>
      </tp>
      <tp>
        <v>5646</v>
        <stp/>
        <stp>StudyData</stp>
        <stp>(Vol(EP?1)when  (LocalYear(EP?1)=2015 AND LocalMonth(EP?1)=2 AND LocalDay(EP?1)=26 AND LocalHour(EP?1)=12 AND LocalMinute(EP?1)=15))</stp>
        <stp>Bar</stp>
        <stp/>
        <stp>Close</stp>
        <stp>5</stp>
        <stp>0</stp>
        <stp/>
        <stp/>
        <stp/>
        <stp>FALSE</stp>
        <stp>T</stp>
        <tr r="L46" s="4"/>
        <tr r="K46" s="4"/>
      </tp>
      <tp>
        <v>8639</v>
        <stp/>
        <stp>StudyData</stp>
        <stp>(Vol(EP?1)when  (LocalYear(EP?1)=2015 AND LocalMonth(EP?1)=2 AND LocalDay(EP?1)=26 AND LocalHour(EP?1)=13 AND LocalMinute(EP?1)=05))</stp>
        <stp>Bar</stp>
        <stp/>
        <stp>Close</stp>
        <stp>5</stp>
        <stp>0</stp>
        <stp/>
        <stp/>
        <stp/>
        <stp>FALSE</stp>
        <stp>T</stp>
        <tr r="L56" s="4"/>
        <tr r="K56" s="4"/>
      </tp>
      <tp>
        <v>20941</v>
        <stp/>
        <stp>StudyData</stp>
        <stp>(Vol(EP?1)when  (LocalYear(EP?1)=2015 AND LocalMonth(EP?1)=2 AND LocalDay(EP?1)=12 AND LocalHour(EP?1)=10 AND LocalMinute(EP?1)=00))</stp>
        <stp>Bar</stp>
        <stp/>
        <stp>Close</stp>
        <stp>5</stp>
        <stp>0</stp>
        <stp/>
        <stp/>
        <stp/>
        <stp>FALSE</stp>
        <stp>T</stp>
        <tr r="AB19" s="4"/>
      </tp>
      <tp>
        <v>7321</v>
        <stp/>
        <stp>StudyData</stp>
        <stp>(Vol(EP?1)when  (LocalYear(EP?1)=2015 AND LocalMonth(EP?1)=2 AND LocalDay(EP?1)=12 AND LocalHour(EP?1)=11 AND LocalMinute(EP?1)=10))</stp>
        <stp>Bar</stp>
        <stp/>
        <stp>Close</stp>
        <stp>5</stp>
        <stp>0</stp>
        <stp/>
        <stp/>
        <stp/>
        <stp>FALSE</stp>
        <stp>T</stp>
        <tr r="AB33" s="4"/>
      </tp>
      <tp>
        <v>14708</v>
        <stp/>
        <stp>StudyData</stp>
        <stp>(Vol(EP?1)when  (LocalYear(EP?1)=2015 AND LocalMonth(EP?1)=2 AND LocalDay(EP?1)=12 AND LocalHour(EP?1)=12 AND LocalMinute(EP?1)=20))</stp>
        <stp>Bar</stp>
        <stp/>
        <stp>Close</stp>
        <stp>5</stp>
        <stp>0</stp>
        <stp/>
        <stp/>
        <stp/>
        <stp>FALSE</stp>
        <stp>T</stp>
        <tr r="AB47" s="4"/>
      </tp>
      <tp>
        <v>4757</v>
        <stp/>
        <stp>StudyData</stp>
        <stp>(Vol(EP?1)when  (LocalYear(EP?1)=2015 AND LocalMonth(EP?1)=2 AND LocalDay(EP?1)=12 AND LocalHour(EP?1)=13 AND LocalMinute(EP?1)=30))</stp>
        <stp>Bar</stp>
        <stp/>
        <stp>Close</stp>
        <stp>5</stp>
        <stp>0</stp>
        <stp/>
        <stp/>
        <stp/>
        <stp>FALSE</stp>
        <stp>T</stp>
        <tr r="AB61" s="4"/>
      </tp>
      <tp>
        <v>19862</v>
        <stp/>
        <stp>StudyData</stp>
        <stp>(Vol(EP?1)when  (LocalYear(EP?1)=2015 AND LocalMonth(EP?1)=2 AND LocalDay(EP?1)=12 AND LocalHour(EP?1)=14 AND LocalMinute(EP?1)=40))</stp>
        <stp>Bar</stp>
        <stp/>
        <stp>Close</stp>
        <stp>5</stp>
        <stp>0</stp>
        <stp/>
        <stp/>
        <stp/>
        <stp>FALSE</stp>
        <stp>T</stp>
        <tr r="AB75" s="4"/>
      </tp>
      <tp>
        <v>7273</v>
        <stp/>
        <stp>StudyData</stp>
        <stp>(Vol(EP?1)when  (LocalYear(EP?1)=2015 AND LocalMonth(EP?1)=2 AND LocalDay(EP?1)=17 AND LocalHour(EP?1)=10 AND LocalMinute(EP?1)=05))</stp>
        <stp>Bar</stp>
        <stp/>
        <stp>Close</stp>
        <stp>5</stp>
        <stp>0</stp>
        <stp/>
        <stp/>
        <stp/>
        <stp>FALSE</stp>
        <stp>T</stp>
        <tr r="Y20" s="4"/>
      </tp>
      <tp>
        <v>8172</v>
        <stp/>
        <stp>StudyData</stp>
        <stp>(Vol(EP?1)when  (LocalYear(EP?1)=2015 AND LocalMonth(EP?1)=2 AND LocalDay(EP?1)=17 AND LocalHour(EP?1)=11 AND LocalMinute(EP?1)=15))</stp>
        <stp>Bar</stp>
        <stp/>
        <stp>Close</stp>
        <stp>5</stp>
        <stp>0</stp>
        <stp/>
        <stp/>
        <stp/>
        <stp>FALSE</stp>
        <stp>T</stp>
        <tr r="Y34" s="4"/>
      </tp>
      <tp>
        <v>8377</v>
        <stp/>
        <stp>StudyData</stp>
        <stp>(Vol(EP?1)when  (LocalYear(EP?1)=2015 AND LocalMonth(EP?1)=2 AND LocalDay(EP?1)=17 AND LocalHour(EP?1)=12 AND LocalMinute(EP?1)=25))</stp>
        <stp>Bar</stp>
        <stp/>
        <stp>Close</stp>
        <stp>5</stp>
        <stp>0</stp>
        <stp/>
        <stp/>
        <stp/>
        <stp>FALSE</stp>
        <stp>T</stp>
        <tr r="Y48" s="4"/>
      </tp>
      <tp>
        <v>6815</v>
        <stp/>
        <stp>StudyData</stp>
        <stp>(Vol(EP?1)when  (LocalYear(EP?1)=2015 AND LocalMonth(EP?1)=2 AND LocalDay(EP?1)=17 AND LocalHour(EP?1)=13 AND LocalMinute(EP?1)=35))</stp>
        <stp>Bar</stp>
        <stp/>
        <stp>Close</stp>
        <stp>5</stp>
        <stp>0</stp>
        <stp/>
        <stp/>
        <stp/>
        <stp>FALSE</stp>
        <stp>T</stp>
        <tr r="Y62" s="4"/>
      </tp>
      <tp>
        <v>17985</v>
        <stp/>
        <stp>StudyData</stp>
        <stp>(Vol(EP?1)when  (LocalYear(EP?1)=2015 AND LocalMonth(EP?1)=2 AND LocalDay(EP?1)=17 AND LocalHour(EP?1)=14 AND LocalMinute(EP?1)=45))</stp>
        <stp>Bar</stp>
        <stp/>
        <stp>Close</stp>
        <stp>5</stp>
        <stp>0</stp>
        <stp/>
        <stp/>
        <stp/>
        <stp>FALSE</stp>
        <stp>T</stp>
        <tr r="Y76" s="4"/>
      </tp>
      <tp>
        <v>13285</v>
        <stp/>
        <stp>StudyData</stp>
        <stp>(Vol(EP?1)when  (LocalYear(EP?1)=2015 AND LocalMonth(EP?1)=2 AND LocalDay(EP?1)=24 AND LocalHour(EP?1)=10 AND LocalMinute(EP?1)=35))</stp>
        <stp>Bar</stp>
        <stp/>
        <stp>Close</stp>
        <stp>5</stp>
        <stp>0</stp>
        <stp/>
        <stp/>
        <stp/>
        <stp>FALSE</stp>
        <stp>T</stp>
        <tr r="T26" s="4"/>
      </tp>
      <tp>
        <v>5841</v>
        <stp/>
        <stp>StudyData</stp>
        <stp>(Vol(EP?1)when  (LocalYear(EP?1)=2015 AND LocalMonth(EP?1)=2 AND LocalDay(EP?1)=24 AND LocalHour(EP?1)=11 AND LocalMinute(EP?1)=25))</stp>
        <stp>Bar</stp>
        <stp/>
        <stp>Close</stp>
        <stp>5</stp>
        <stp>0</stp>
        <stp/>
        <stp/>
        <stp/>
        <stp>FALSE</stp>
        <stp>T</stp>
        <tr r="T36" s="4"/>
      </tp>
      <tp>
        <v>6460</v>
        <stp/>
        <stp>StudyData</stp>
        <stp>(Vol(EP?1)when  (LocalYear(EP?1)=2015 AND LocalMonth(EP?1)=2 AND LocalDay(EP?1)=24 AND LocalHour(EP?1)=12 AND LocalMinute(EP?1)=15))</stp>
        <stp>Bar</stp>
        <stp/>
        <stp>Close</stp>
        <stp>5</stp>
        <stp>0</stp>
        <stp/>
        <stp/>
        <stp/>
        <stp>FALSE</stp>
        <stp>T</stp>
        <tr r="T46" s="4"/>
      </tp>
      <tp>
        <v>8819</v>
        <stp/>
        <stp>StudyData</stp>
        <stp>(Vol(EP?1)when  (LocalYear(EP?1)=2015 AND LocalMonth(EP?1)=2 AND LocalDay(EP?1)=24 AND LocalHour(EP?1)=13 AND LocalMinute(EP?1)=05))</stp>
        <stp>Bar</stp>
        <stp/>
        <stp>Close</stp>
        <stp>5</stp>
        <stp>0</stp>
        <stp/>
        <stp/>
        <stp/>
        <stp>FALSE</stp>
        <stp>T</stp>
        <tr r="T56" s="4"/>
      </tp>
      <tp>
        <v>12881</v>
        <stp/>
        <stp>StudyData</stp>
        <stp>(Vol(EP?1)when  (LocalYear(EP?1)=2015 AND LocalMonth(EP?1)=2 AND LocalDay(EP?1)=20 AND LocalHour(EP?1)=10 AND LocalMinute(EP?1)=30))</stp>
        <stp>Bar</stp>
        <stp/>
        <stp>Close</stp>
        <stp>5</stp>
        <stp>0</stp>
        <stp/>
        <stp/>
        <stp/>
        <stp>FALSE</stp>
        <stp>T</stp>
        <tr r="V25" s="4"/>
      </tp>
      <tp>
        <v>8109</v>
        <stp/>
        <stp>StudyData</stp>
        <stp>(Vol(EP?1)when  (LocalYear(EP?1)=2015 AND LocalMonth(EP?1)=2 AND LocalDay(EP?1)=20 AND LocalHour(EP?1)=11 AND LocalMinute(EP?1)=20))</stp>
        <stp>Bar</stp>
        <stp/>
        <stp>Close</stp>
        <stp>5</stp>
        <stp>0</stp>
        <stp/>
        <stp/>
        <stp/>
        <stp>FALSE</stp>
        <stp>T</stp>
        <tr r="V35" s="4"/>
      </tp>
      <tp>
        <v>21887</v>
        <stp/>
        <stp>StudyData</stp>
        <stp>(Vol(EP?1)when  (LocalYear(EP?1)=2015 AND LocalMonth(EP?1)=2 AND LocalDay(EP?1)=20 AND LocalHour(EP?1)=12 AND LocalMinute(EP?1)=10))</stp>
        <stp>Bar</stp>
        <stp/>
        <stp>Close</stp>
        <stp>5</stp>
        <stp>0</stp>
        <stp/>
        <stp/>
        <stp/>
        <stp>FALSE</stp>
        <stp>T</stp>
        <tr r="V45" s="4"/>
      </tp>
      <tp>
        <v>8773</v>
        <stp/>
        <stp>StudyData</stp>
        <stp>(Vol(EP?1)when  (LocalYear(EP?1)=2015 AND LocalMonth(EP?1)=2 AND LocalDay(EP?1)=20 AND LocalHour(EP?1)=13 AND LocalMinute(EP?1)=00))</stp>
        <stp>Bar</stp>
        <stp/>
        <stp>Close</stp>
        <stp>5</stp>
        <stp>0</stp>
        <stp/>
        <stp/>
        <stp/>
        <stp>FALSE</stp>
        <stp>T</stp>
        <tr r="V55" s="4"/>
      </tp>
      <tp>
        <v>11458</v>
        <stp/>
        <stp>StudyData</stp>
        <stp>(Vol(EP?1)when  (LocalYear(EP?1)=2015 AND LocalMonth(EP?1)=2 AND LocalDay(EP?1)=25 AND LocalHour(EP?1)=10 AND LocalMinute(EP?1)=35))</stp>
        <stp>Bar</stp>
        <stp/>
        <stp>Close</stp>
        <stp>5</stp>
        <stp>0</stp>
        <stp/>
        <stp/>
        <stp/>
        <stp>FALSE</stp>
        <stp>T</stp>
        <tr r="S26" s="4"/>
      </tp>
      <tp>
        <v>4699</v>
        <stp/>
        <stp>StudyData</stp>
        <stp>(Vol(EP?1)when  (LocalYear(EP?1)=2015 AND LocalMonth(EP?1)=2 AND LocalDay(EP?1)=25 AND LocalHour(EP?1)=11 AND LocalMinute(EP?1)=25))</stp>
        <stp>Bar</stp>
        <stp/>
        <stp>Close</stp>
        <stp>5</stp>
        <stp>0</stp>
        <stp/>
        <stp/>
        <stp/>
        <stp>FALSE</stp>
        <stp>T</stp>
        <tr r="S36" s="4"/>
      </tp>
      <tp>
        <v>8093</v>
        <stp/>
        <stp>StudyData</stp>
        <stp>(Vol(EP?1)when  (LocalYear(EP?1)=2015 AND LocalMonth(EP?1)=2 AND LocalDay(EP?1)=25 AND LocalHour(EP?1)=12 AND LocalMinute(EP?1)=15))</stp>
        <stp>Bar</stp>
        <stp/>
        <stp>Close</stp>
        <stp>5</stp>
        <stp>0</stp>
        <stp/>
        <stp/>
        <stp/>
        <stp>FALSE</stp>
        <stp>T</stp>
        <tr r="S46" s="4"/>
      </tp>
      <tp>
        <v>11334</v>
        <stp/>
        <stp>StudyData</stp>
        <stp>(Vol(EP?1)when  (LocalYear(EP?1)=2015 AND LocalMonth(EP?1)=2 AND LocalDay(EP?1)=25 AND LocalHour(EP?1)=13 AND LocalMinute(EP?1)=05))</stp>
        <stp>Bar</stp>
        <stp/>
        <stp>Close</stp>
        <stp>5</stp>
        <stp>0</stp>
        <stp/>
        <stp/>
        <stp/>
        <stp>FALSE</stp>
        <stp>T</stp>
        <tr r="S56" s="4"/>
      </tp>
      <tp>
        <v>11693</v>
        <stp/>
        <stp>StudyData</stp>
        <stp>(Vol(EP?1)when  (LocalYear(EP?1)=2015 AND LocalMonth(EP?1)=2 AND LocalDay(EP?1)=18 AND LocalHour(EP?1)=10 AND LocalMinute(EP?1)=05))</stp>
        <stp>Bar</stp>
        <stp/>
        <stp>Close</stp>
        <stp>5</stp>
        <stp>0</stp>
        <stp/>
        <stp/>
        <stp/>
        <stp>FALSE</stp>
        <stp>T</stp>
        <tr r="X20" s="4"/>
      </tp>
      <tp>
        <v>2802</v>
        <stp/>
        <stp>StudyData</stp>
        <stp>(Vol(EP?1)when  (LocalYear(EP?1)=2015 AND LocalMonth(EP?1)=2 AND LocalDay(EP?1)=18 AND LocalHour(EP?1)=11 AND LocalMinute(EP?1)=15))</stp>
        <stp>Bar</stp>
        <stp/>
        <stp>Close</stp>
        <stp>5</stp>
        <stp>0</stp>
        <stp/>
        <stp/>
        <stp/>
        <stp>FALSE</stp>
        <stp>T</stp>
        <tr r="X34" s="4"/>
      </tp>
      <tp>
        <v>4739</v>
        <stp/>
        <stp>StudyData</stp>
        <stp>(Vol(EP?1)when  (LocalYear(EP?1)=2015 AND LocalMonth(EP?1)=2 AND LocalDay(EP?1)=18 AND LocalHour(EP?1)=12 AND LocalMinute(EP?1)=25))</stp>
        <stp>Bar</stp>
        <stp/>
        <stp>Close</stp>
        <stp>5</stp>
        <stp>0</stp>
        <stp/>
        <stp/>
        <stp/>
        <stp>FALSE</stp>
        <stp>T</stp>
        <tr r="X48" s="4"/>
      </tp>
      <tp>
        <v>4537</v>
        <stp/>
        <stp>StudyData</stp>
        <stp>(Vol(EP?1)when  (LocalYear(EP?1)=2015 AND LocalMonth(EP?1)=2 AND LocalDay(EP?1)=18 AND LocalHour(EP?1)=13 AND LocalMinute(EP?1)=35))</stp>
        <stp>Bar</stp>
        <stp/>
        <stp>Close</stp>
        <stp>5</stp>
        <stp>0</stp>
        <stp/>
        <stp/>
        <stp/>
        <stp>FALSE</stp>
        <stp>T</stp>
        <tr r="X62" s="4"/>
      </tp>
      <tp>
        <v>12444</v>
        <stp/>
        <stp>StudyData</stp>
        <stp>(Vol(EP?1)when  (LocalYear(EP?1)=2015 AND LocalMonth(EP?1)=2 AND LocalDay(EP?1)=18 AND LocalHour(EP?1)=14 AND LocalMinute(EP?1)=45))</stp>
        <stp>Bar</stp>
        <stp/>
        <stp>Close</stp>
        <stp>5</stp>
        <stp>0</stp>
        <stp/>
        <stp/>
        <stp/>
        <stp>FALSE</stp>
        <stp>T</stp>
        <tr r="X76" s="4"/>
      </tp>
      <tp>
        <v>11615</v>
        <stp/>
        <stp>StudyData</stp>
        <stp>(Vol(EP?1)when  (LocalYear(EP?1)=2015 AND LocalMonth(EP?1)=2 AND LocalDay(EP?1)=19 AND LocalHour(EP?1)=10 AND LocalMinute(EP?1)=05))</stp>
        <stp>Bar</stp>
        <stp/>
        <stp>Close</stp>
        <stp>5</stp>
        <stp>0</stp>
        <stp/>
        <stp/>
        <stp/>
        <stp>FALSE</stp>
        <stp>T</stp>
        <tr r="W20" s="4"/>
      </tp>
      <tp>
        <v>8465</v>
        <stp/>
        <stp>StudyData</stp>
        <stp>(Vol(EP?1)when  (LocalYear(EP?1)=2015 AND LocalMonth(EP?1)=2 AND LocalDay(EP?1)=19 AND LocalHour(EP?1)=11 AND LocalMinute(EP?1)=15))</stp>
        <stp>Bar</stp>
        <stp/>
        <stp>Close</stp>
        <stp>5</stp>
        <stp>0</stp>
        <stp/>
        <stp/>
        <stp/>
        <stp>FALSE</stp>
        <stp>T</stp>
        <tr r="W34" s="4"/>
      </tp>
      <tp>
        <v>10087</v>
        <stp/>
        <stp>StudyData</stp>
        <stp>(Vol(EP?1)when  (LocalYear(EP?1)=2015 AND LocalMonth(EP?1)=2 AND LocalDay(EP?1)=19 AND LocalHour(EP?1)=12 AND LocalMinute(EP?1)=25))</stp>
        <stp>Bar</stp>
        <stp/>
        <stp>Close</stp>
        <stp>5</stp>
        <stp>0</stp>
        <stp/>
        <stp/>
        <stp/>
        <stp>FALSE</stp>
        <stp>T</stp>
        <tr r="W48" s="4"/>
      </tp>
      <tp>
        <v>9948</v>
        <stp/>
        <stp>StudyData</stp>
        <stp>(Vol(EP?1)when  (LocalYear(EP?1)=2015 AND LocalMonth(EP?1)=2 AND LocalDay(EP?1)=19 AND LocalHour(EP?1)=13 AND LocalMinute(EP?1)=35))</stp>
        <stp>Bar</stp>
        <stp/>
        <stp>Close</stp>
        <stp>5</stp>
        <stp>0</stp>
        <stp/>
        <stp/>
        <stp/>
        <stp>FALSE</stp>
        <stp>T</stp>
        <tr r="W62" s="4"/>
      </tp>
      <tp>
        <v>10329</v>
        <stp/>
        <stp>StudyData</stp>
        <stp>(Vol(EP?1)when  (LocalYear(EP?1)=2015 AND LocalMonth(EP?1)=2 AND LocalDay(EP?1)=19 AND LocalHour(EP?1)=14 AND LocalMinute(EP?1)=45))</stp>
        <stp>Bar</stp>
        <stp/>
        <stp>Close</stp>
        <stp>5</stp>
        <stp>0</stp>
        <stp/>
        <stp/>
        <stp/>
        <stp>FALSE</stp>
        <stp>T</stp>
        <tr r="W76" s="4"/>
      </tp>
      <tp>
        <v>15589</v>
        <stp/>
        <stp>StudyData</stp>
        <stp>(Vol(EP?1)when  (LocalYear(EP?1)=2015 AND LocalMonth(EP?1)=2 AND LocalDay(EP?1)=19 AND LocalHour(EP?1)=10 AND LocalMinute(EP?1)=00))</stp>
        <stp>Bar</stp>
        <stp/>
        <stp>Close</stp>
        <stp>5</stp>
        <stp>0</stp>
        <stp/>
        <stp/>
        <stp/>
        <stp>FALSE</stp>
        <stp>T</stp>
        <tr r="W19" s="4"/>
      </tp>
      <tp>
        <v>6472</v>
        <stp/>
        <stp>StudyData</stp>
        <stp>(Vol(EP?1)when  (LocalYear(EP?1)=2015 AND LocalMonth(EP?1)=2 AND LocalDay(EP?1)=19 AND LocalHour(EP?1)=11 AND LocalMinute(EP?1)=10))</stp>
        <stp>Bar</stp>
        <stp/>
        <stp>Close</stp>
        <stp>5</stp>
        <stp>0</stp>
        <stp/>
        <stp/>
        <stp/>
        <stp>FALSE</stp>
        <stp>T</stp>
        <tr r="W33" s="4"/>
      </tp>
      <tp>
        <v>18821</v>
        <stp/>
        <stp>StudyData</stp>
        <stp>(Vol(EP?1)when  (LocalYear(EP?1)=2015 AND LocalMonth(EP?1)=2 AND LocalDay(EP?1)=19 AND LocalHour(EP?1)=12 AND LocalMinute(EP?1)=20))</stp>
        <stp>Bar</stp>
        <stp/>
        <stp>Close</stp>
        <stp>5</stp>
        <stp>0</stp>
        <stp/>
        <stp/>
        <stp/>
        <stp>FALSE</stp>
        <stp>T</stp>
        <tr r="W47" s="4"/>
      </tp>
      <tp>
        <v>5817</v>
        <stp/>
        <stp>StudyData</stp>
        <stp>(Vol(EP?1)when  (LocalYear(EP?1)=2015 AND LocalMonth(EP?1)=2 AND LocalDay(EP?1)=19 AND LocalHour(EP?1)=13 AND LocalMinute(EP?1)=30))</stp>
        <stp>Bar</stp>
        <stp/>
        <stp>Close</stp>
        <stp>5</stp>
        <stp>0</stp>
        <stp/>
        <stp/>
        <stp/>
        <stp>FALSE</stp>
        <stp>T</stp>
        <tr r="W61" s="4"/>
      </tp>
      <tp>
        <v>9691</v>
        <stp/>
        <stp>StudyData</stp>
        <stp>(Vol(EP?1)when  (LocalYear(EP?1)=2015 AND LocalMonth(EP?1)=2 AND LocalDay(EP?1)=19 AND LocalHour(EP?1)=14 AND LocalMinute(EP?1)=40))</stp>
        <stp>Bar</stp>
        <stp/>
        <stp>Close</stp>
        <stp>5</stp>
        <stp>0</stp>
        <stp/>
        <stp/>
        <stp/>
        <stp>FALSE</stp>
        <stp>T</stp>
        <tr r="W75" s="4"/>
      </tp>
      <tp>
        <v>10991</v>
        <stp/>
        <stp>StudyData</stp>
        <stp>(Vol(EP?1)when  (LocalYear(EP?1)=2015 AND LocalMonth(EP?1)=2 AND LocalDay(EP?1)=18 AND LocalHour(EP?1)=10 AND LocalMinute(EP?1)=00))</stp>
        <stp>Bar</stp>
        <stp/>
        <stp>Close</stp>
        <stp>5</stp>
        <stp>0</stp>
        <stp/>
        <stp/>
        <stp/>
        <stp>FALSE</stp>
        <stp>T</stp>
        <tr r="X19" s="4"/>
      </tp>
      <tp>
        <v>3779</v>
        <stp/>
        <stp>StudyData</stp>
        <stp>(Vol(EP?1)when  (LocalYear(EP?1)=2015 AND LocalMonth(EP?1)=2 AND LocalDay(EP?1)=18 AND LocalHour(EP?1)=11 AND LocalMinute(EP?1)=10))</stp>
        <stp>Bar</stp>
        <stp/>
        <stp>Close</stp>
        <stp>5</stp>
        <stp>0</stp>
        <stp/>
        <stp/>
        <stp/>
        <stp>FALSE</stp>
        <stp>T</stp>
        <tr r="X33" s="4"/>
      </tp>
      <tp>
        <v>5651</v>
        <stp/>
        <stp>StudyData</stp>
        <stp>(Vol(EP?1)when  (LocalYear(EP?1)=2015 AND LocalMonth(EP?1)=2 AND LocalDay(EP?1)=18 AND LocalHour(EP?1)=12 AND LocalMinute(EP?1)=20))</stp>
        <stp>Bar</stp>
        <stp/>
        <stp>Close</stp>
        <stp>5</stp>
        <stp>0</stp>
        <stp/>
        <stp/>
        <stp/>
        <stp>FALSE</stp>
        <stp>T</stp>
        <tr r="X47" s="4"/>
      </tp>
      <tp>
        <v>8430</v>
        <stp/>
        <stp>StudyData</stp>
        <stp>(Vol(EP?1)when  (LocalYear(EP?1)=2015 AND LocalMonth(EP?1)=2 AND LocalDay(EP?1)=18 AND LocalHour(EP?1)=13 AND LocalMinute(EP?1)=30))</stp>
        <stp>Bar</stp>
        <stp/>
        <stp>Close</stp>
        <stp>5</stp>
        <stp>0</stp>
        <stp/>
        <stp/>
        <stp/>
        <stp>FALSE</stp>
        <stp>T</stp>
        <tr r="X61" s="4"/>
      </tp>
      <tp>
        <v>12693</v>
        <stp/>
        <stp>StudyData</stp>
        <stp>(Vol(EP?1)when  (LocalYear(EP?1)=2015 AND LocalMonth(EP?1)=2 AND LocalDay(EP?1)=18 AND LocalHour(EP?1)=14 AND LocalMinute(EP?1)=40))</stp>
        <stp>Bar</stp>
        <stp/>
        <stp>Close</stp>
        <stp>5</stp>
        <stp>0</stp>
        <stp/>
        <stp/>
        <stp/>
        <stp>FALSE</stp>
        <stp>T</stp>
        <tr r="X75" s="4"/>
      </tp>
      <tp>
        <v>7704</v>
        <stp/>
        <stp>StudyData</stp>
        <stp>(Vol(EP?1)when  (LocalYear(EP?1)=2015 AND LocalMonth(EP?1)=2 AND LocalDay(EP?1)=12 AND LocalHour(EP?1)=12 AND LocalMinute(EP?1)=55))</stp>
        <stp>Bar</stp>
        <stp/>
        <stp>Close</stp>
        <stp>5</stp>
        <stp>0</stp>
        <stp/>
        <stp/>
        <stp/>
        <stp>FALSE</stp>
        <stp>T</stp>
        <tr r="AB54" s="4"/>
      </tp>
      <tp>
        <v>9562</v>
        <stp/>
        <stp>StudyData</stp>
        <stp>(Vol(EP?1)when  (LocalYear(EP?1)=2015 AND LocalMonth(EP?1)=2 AND LocalDay(EP?1)=12 AND LocalHour(EP?1)=13 AND LocalMinute(EP?1)=45))</stp>
        <stp>Bar</stp>
        <stp/>
        <stp>Close</stp>
        <stp>5</stp>
        <stp>0</stp>
        <stp/>
        <stp/>
        <stp/>
        <stp>FALSE</stp>
        <stp>T</stp>
        <tr r="AB64" s="4"/>
      </tp>
      <tp>
        <v>9519</v>
        <stp/>
        <stp>StudyData</stp>
        <stp>(Vol(EP?1)when  (LocalYear(EP?1)=2015 AND LocalMonth(EP?1)=2 AND LocalDay(EP?1)=12 AND LocalHour(EP?1)=14 AND LocalMinute(EP?1)=35))</stp>
        <stp>Bar</stp>
        <stp/>
        <stp>Close</stp>
        <stp>5</stp>
        <stp>0</stp>
        <stp/>
        <stp/>
        <stp/>
        <stp>FALSE</stp>
        <stp>T</stp>
        <tr r="AB74" s="4"/>
      </tp>
      <tp>
        <v>5555</v>
        <stp/>
        <stp>StudyData</stp>
        <stp>(Vol(EP?1)when  (LocalYear(EP?1)=2015 AND LocalMonth(EP?1)=2 AND LocalDay(EP?1)=17 AND LocalHour(EP?1)=12 AND LocalMinute(EP?1)=50))</stp>
        <stp>Bar</stp>
        <stp/>
        <stp>Close</stp>
        <stp>5</stp>
        <stp>0</stp>
        <stp/>
        <stp/>
        <stp/>
        <stp>FALSE</stp>
        <stp>T</stp>
        <tr r="Y53" s="4"/>
      </tp>
      <tp>
        <v>4572</v>
        <stp/>
        <stp>StudyData</stp>
        <stp>(Vol(EP?1)when  (LocalYear(EP?1)=2015 AND LocalMonth(EP?1)=2 AND LocalDay(EP?1)=17 AND LocalHour(EP?1)=13 AND LocalMinute(EP?1)=40))</stp>
        <stp>Bar</stp>
        <stp/>
        <stp>Close</stp>
        <stp>5</stp>
        <stp>0</stp>
        <stp/>
        <stp/>
        <stp/>
        <stp>FALSE</stp>
        <stp>T</stp>
        <tr r="Y63" s="4"/>
      </tp>
      <tp>
        <v>16988</v>
        <stp/>
        <stp>StudyData</stp>
        <stp>(Vol(EP?1)when  (LocalYear(EP?1)=2015 AND LocalMonth(EP?1)=2 AND LocalDay(EP?1)=17 AND LocalHour(EP?1)=14 AND LocalMinute(EP?1)=30))</stp>
        <stp>Bar</stp>
        <stp/>
        <stp>Close</stp>
        <stp>5</stp>
        <stp>0</stp>
        <stp/>
        <stp/>
        <stp/>
        <stp>FALSE</stp>
        <stp>T</stp>
        <tr r="Y73" s="4"/>
      </tp>
      <tp>
        <v>6603</v>
        <stp/>
        <stp>StudyData</stp>
        <stp>(Vol(EP?1)when  (LocalYear(EP?1)=2015 AND LocalMonth(EP?1)=2 AND LocalDay(EP?1)=13 AND LocalHour(EP?1)=12 AND LocalMinute(EP?1)=55))</stp>
        <stp>Bar</stp>
        <stp/>
        <stp>Close</stp>
        <stp>5</stp>
        <stp>0</stp>
        <stp/>
        <stp/>
        <stp/>
        <stp>FALSE</stp>
        <stp>T</stp>
        <tr r="AA54" s="4"/>
      </tp>
      <tp>
        <v>5735</v>
        <stp/>
        <stp>StudyData</stp>
        <stp>(Vol(EP?1)when  (LocalYear(EP?1)=2015 AND LocalMonth(EP?1)=2 AND LocalDay(EP?1)=13 AND LocalHour(EP?1)=13 AND LocalMinute(EP?1)=45))</stp>
        <stp>Bar</stp>
        <stp/>
        <stp>Close</stp>
        <stp>5</stp>
        <stp>0</stp>
        <stp/>
        <stp/>
        <stp/>
        <stp>FALSE</stp>
        <stp>T</stp>
        <tr r="AA64" s="4"/>
      </tp>
      <tp>
        <v>11461</v>
        <stp/>
        <stp>StudyData</stp>
        <stp>(Vol(EP?1)when  (LocalYear(EP?1)=2015 AND LocalMonth(EP?1)=2 AND LocalDay(EP?1)=13 AND LocalHour(EP?1)=14 AND LocalMinute(EP?1)=35))</stp>
        <stp>Bar</stp>
        <stp/>
        <stp>Close</stp>
        <stp>5</stp>
        <stp>0</stp>
        <stp/>
        <stp/>
        <stp/>
        <stp>FALSE</stp>
        <stp>T</stp>
        <tr r="AA74" s="4"/>
      </tp>
      <tp t="s">
        <v/>
        <stp/>
        <stp>StudyData</stp>
        <stp>(Vol(EP?1)when  (LocalYear(EP?1)=2015 AND LocalMonth(EP?1)=2 AND LocalDay(EP?1)=16 AND LocalHour(EP?1)=12 AND LocalMinute(EP?1)=50))</stp>
        <stp>Bar</stp>
        <stp/>
        <stp>Close</stp>
        <stp>5</stp>
        <stp>0</stp>
        <stp/>
        <stp/>
        <stp/>
        <stp>FALSE</stp>
        <stp>T</stp>
        <tr r="Z53" s="4"/>
      </tp>
      <tp t="s">
        <v/>
        <stp/>
        <stp>StudyData</stp>
        <stp>(Vol(EP?1)when  (LocalYear(EP?1)=2015 AND LocalMonth(EP?1)=2 AND LocalDay(EP?1)=16 AND LocalHour(EP?1)=13 AND LocalMinute(EP?1)=40))</stp>
        <stp>Bar</stp>
        <stp/>
        <stp>Close</stp>
        <stp>5</stp>
        <stp>0</stp>
        <stp/>
        <stp/>
        <stp/>
        <stp>FALSE</stp>
        <stp>T</stp>
        <tr r="Z63" s="4"/>
      </tp>
      <tp t="s">
        <v/>
        <stp/>
        <stp>StudyData</stp>
        <stp>(Vol(EP?1)when  (LocalYear(EP?1)=2015 AND LocalMonth(EP?1)=2 AND LocalDay(EP?1)=16 AND LocalHour(EP?1)=14 AND LocalMinute(EP?1)=30))</stp>
        <stp>Bar</stp>
        <stp/>
        <stp>Close</stp>
        <stp>5</stp>
        <stp>0</stp>
        <stp/>
        <stp/>
        <stp/>
        <stp>FALSE</stp>
        <stp>T</stp>
        <tr r="Z73" s="4"/>
      </tp>
      <tp>
        <v>5567</v>
        <stp/>
        <stp>StudyData</stp>
        <stp>(Vol(EP?1)when  (LocalYear(EP?1)=2015 AND LocalMonth(EP?1)=2 AND LocalDay(EP?1)=23 AND LocalHour(EP?1)=10 AND LocalMinute(EP?1)=45))</stp>
        <stp>Bar</stp>
        <stp/>
        <stp>Close</stp>
        <stp>5</stp>
        <stp>0</stp>
        <stp/>
        <stp/>
        <stp/>
        <stp>FALSE</stp>
        <stp>T</stp>
        <tr r="U28" s="4"/>
      </tp>
      <tp>
        <v>4177</v>
        <stp/>
        <stp>StudyData</stp>
        <stp>(Vol(EP?1)when  (LocalYear(EP?1)=2015 AND LocalMonth(EP?1)=2 AND LocalDay(EP?1)=23 AND LocalHour(EP?1)=11 AND LocalMinute(EP?1)=55))</stp>
        <stp>Bar</stp>
        <stp/>
        <stp>Close</stp>
        <stp>5</stp>
        <stp>0</stp>
        <stp/>
        <stp/>
        <stp/>
        <stp>FALSE</stp>
        <stp>T</stp>
        <tr r="U42" s="4"/>
      </tp>
      <tp>
        <v>9766</v>
        <stp/>
        <stp>StudyData</stp>
        <stp>(Vol(EP?1)when  (LocalYear(EP?1)=2015 AND LocalMonth(EP?1)=2 AND LocalDay(EP?1)=23 AND LocalHour(EP?1)=14 AND LocalMinute(EP?1)=05))</stp>
        <stp>Bar</stp>
        <stp/>
        <stp>Close</stp>
        <stp>5</stp>
        <stp>0</stp>
        <stp/>
        <stp/>
        <stp/>
        <stp>FALSE</stp>
        <stp>T</stp>
        <tr r="U68" s="4"/>
      </tp>
      <tp>
        <v>11198</v>
        <stp/>
        <stp>StudyData</stp>
        <stp>(Vol(EP?1)when  (LocalYear(EP?1)=2015 AND LocalMonth(EP?1)=2 AND LocalDay(EP?1)=26 AND LocalHour(EP?1)=10 AND LocalMinute(EP?1)=40))</stp>
        <stp>Bar</stp>
        <stp/>
        <stp>Close</stp>
        <stp>5</stp>
        <stp>0</stp>
        <stp/>
        <stp/>
        <stp/>
        <stp>FALSE</stp>
        <stp>T</stp>
        <tr r="L27" s="4"/>
        <tr r="K27" s="4"/>
      </tp>
      <tp>
        <v>5229</v>
        <stp/>
        <stp>StudyData</stp>
        <stp>(Vol(EP?1)when  (LocalYear(EP?1)=2015 AND LocalMonth(EP?1)=2 AND LocalDay(EP?1)=26 AND LocalHour(EP?1)=11 AND LocalMinute(EP?1)=50))</stp>
        <stp>Bar</stp>
        <stp/>
        <stp>Close</stp>
        <stp>5</stp>
        <stp>0</stp>
        <stp/>
        <stp/>
        <stp/>
        <stp>FALSE</stp>
        <stp>T</stp>
        <tr r="L41" s="4"/>
        <tr r="K41" s="4"/>
      </tp>
      <tp>
        <v>25502</v>
        <stp/>
        <stp>StudyData</stp>
        <stp>(Vol(EP?1)when  (LocalYear(EP?1)=2015 AND LocalMonth(EP?1)=2 AND LocalDay(EP?1)=26 AND LocalHour(EP?1)=14 AND LocalMinute(EP?1)=00))</stp>
        <stp>Bar</stp>
        <stp/>
        <stp>Close</stp>
        <stp>5</stp>
        <stp>0</stp>
        <stp/>
        <stp/>
        <stp/>
        <stp>FALSE</stp>
        <stp>T</stp>
        <tr r="L67" s="4"/>
        <tr r="K67" s="4"/>
      </tp>
      <tp t="s">
        <v/>
        <stp/>
        <stp>StudyData</stp>
        <stp>(Vol(EP?1)when  (LocalYear(EP?1)=2015 AND LocalMonth(EP?1)=2 AND LocalDay(EP?1)=26 AND LocalHour(EP?1)=15 AND LocalMinute(EP?1)=10))</stp>
        <stp>Bar</stp>
        <stp/>
        <stp>Close</stp>
        <stp>5</stp>
        <stp>0</stp>
        <stp/>
        <stp/>
        <stp/>
        <stp>FALSE</stp>
        <stp>T</stp>
        <tr r="K81" s="4"/>
      </tp>
      <tp>
        <v>12572</v>
        <stp/>
        <stp>StudyData</stp>
        <stp>(Vol(EP?1)when  (LocalYear(EP?1)=2015 AND LocalMonth(EP?1)=2 AND LocalDay(EP?1)=20 AND LocalHour(EP?1)=10 AND LocalMinute(EP?1)=45))</stp>
        <stp>Bar</stp>
        <stp/>
        <stp>Close</stp>
        <stp>5</stp>
        <stp>0</stp>
        <stp/>
        <stp/>
        <stp/>
        <stp>FALSE</stp>
        <stp>T</stp>
        <tr r="V28" s="4"/>
      </tp>
      <tp>
        <v>9914</v>
        <stp/>
        <stp>StudyData</stp>
        <stp>(Vol(EP?1)when  (LocalYear(EP?1)=2015 AND LocalMonth(EP?1)=2 AND LocalDay(EP?1)=20 AND LocalHour(EP?1)=11 AND LocalMinute(EP?1)=55))</stp>
        <stp>Bar</stp>
        <stp/>
        <stp>Close</stp>
        <stp>5</stp>
        <stp>0</stp>
        <stp/>
        <stp/>
        <stp/>
        <stp>FALSE</stp>
        <stp>T</stp>
        <tr r="V42" s="4"/>
      </tp>
      <tp>
        <v>17499</v>
        <stp/>
        <stp>StudyData</stp>
        <stp>(Vol(EP?1)when  (LocalYear(EP?1)=2015 AND LocalMonth(EP?1)=2 AND LocalDay(EP?1)=20 AND LocalHour(EP?1)=14 AND LocalMinute(EP?1)=05))</stp>
        <stp>Bar</stp>
        <stp/>
        <stp>Close</stp>
        <stp>5</stp>
        <stp>0</stp>
        <stp/>
        <stp/>
        <stp/>
        <stp>FALSE</stp>
        <stp>T</stp>
        <tr r="V68" s="4"/>
      </tp>
      <tp>
        <v>18580</v>
        <stp/>
        <stp>StudyData</stp>
        <stp>(Vol(EP?1)when  (LocalYear(EP?1)=2015 AND LocalMonth(EP?1)=2 AND LocalDay(EP?1)=25 AND LocalHour(EP?1)=10 AND LocalMinute(EP?1)=40))</stp>
        <stp>Bar</stp>
        <stp/>
        <stp>Close</stp>
        <stp>5</stp>
        <stp>0</stp>
        <stp/>
        <stp/>
        <stp/>
        <stp>FALSE</stp>
        <stp>T</stp>
        <tr r="S27" s="4"/>
      </tp>
      <tp>
        <v>6180</v>
        <stp/>
        <stp>StudyData</stp>
        <stp>(Vol(EP?1)when  (LocalYear(EP?1)=2015 AND LocalMonth(EP?1)=2 AND LocalDay(EP?1)=25 AND LocalHour(EP?1)=11 AND LocalMinute(EP?1)=50))</stp>
        <stp>Bar</stp>
        <stp/>
        <stp>Close</stp>
        <stp>5</stp>
        <stp>0</stp>
        <stp/>
        <stp/>
        <stp/>
        <stp>FALSE</stp>
        <stp>T</stp>
        <tr r="S41" s="4"/>
      </tp>
      <tp>
        <v>21983</v>
        <stp/>
        <stp>StudyData</stp>
        <stp>(Vol(EP?1)when  (LocalYear(EP?1)=2015 AND LocalMonth(EP?1)=2 AND LocalDay(EP?1)=25 AND LocalHour(EP?1)=14 AND LocalMinute(EP?1)=00))</stp>
        <stp>Bar</stp>
        <stp/>
        <stp>Close</stp>
        <stp>5</stp>
        <stp>0</stp>
        <stp/>
        <stp/>
        <stp/>
        <stp>FALSE</stp>
        <stp>T</stp>
        <tr r="S67" s="4"/>
      </tp>
      <tp>
        <v>10315</v>
        <stp/>
        <stp>StudyData</stp>
        <stp>(Vol(EP?1)when  (LocalYear(EP?1)=2015 AND LocalMonth(EP?1)=2 AND LocalDay(EP?1)=25 AND LocalHour(EP?1)=15 AND LocalMinute(EP?1)=10))</stp>
        <stp>Bar</stp>
        <stp/>
        <stp>Close</stp>
        <stp>5</stp>
        <stp>0</stp>
        <stp/>
        <stp/>
        <stp/>
        <stp>FALSE</stp>
        <stp>T</stp>
        <tr r="S81" s="4"/>
      </tp>
      <tp>
        <v>5282</v>
        <stp/>
        <stp>StudyData</stp>
        <stp>(Vol(EP?1)when  (LocalYear(EP?1)=2015 AND LocalMonth(EP?1)=2 AND LocalDay(EP?1)=24 AND LocalHour(EP?1)=10 AND LocalMinute(EP?1)=40))</stp>
        <stp>Bar</stp>
        <stp/>
        <stp>Close</stp>
        <stp>5</stp>
        <stp>0</stp>
        <stp/>
        <stp/>
        <stp/>
        <stp>FALSE</stp>
        <stp>T</stp>
        <tr r="T27" s="4"/>
      </tp>
      <tp>
        <v>4113</v>
        <stp/>
        <stp>StudyData</stp>
        <stp>(Vol(EP?1)when  (LocalYear(EP?1)=2015 AND LocalMonth(EP?1)=2 AND LocalDay(EP?1)=24 AND LocalHour(EP?1)=11 AND LocalMinute(EP?1)=50))</stp>
        <stp>Bar</stp>
        <stp/>
        <stp>Close</stp>
        <stp>5</stp>
        <stp>0</stp>
        <stp/>
        <stp/>
        <stp/>
        <stp>FALSE</stp>
        <stp>T</stp>
        <tr r="T41" s="4"/>
      </tp>
      <tp>
        <v>9570</v>
        <stp/>
        <stp>StudyData</stp>
        <stp>(Vol(EP?1)when  (LocalYear(EP?1)=2015 AND LocalMonth(EP?1)=2 AND LocalDay(EP?1)=24 AND LocalHour(EP?1)=14 AND LocalMinute(EP?1)=00))</stp>
        <stp>Bar</stp>
        <stp/>
        <stp>Close</stp>
        <stp>5</stp>
        <stp>0</stp>
        <stp/>
        <stp/>
        <stp/>
        <stp>FALSE</stp>
        <stp>T</stp>
        <tr r="T67" s="4"/>
      </tp>
      <tp>
        <v>7655</v>
        <stp/>
        <stp>StudyData</stp>
        <stp>(Vol(EP?1)when  (LocalYear(EP?1)=2015 AND LocalMonth(EP?1)=2 AND LocalDay(EP?1)=24 AND LocalHour(EP?1)=15 AND LocalMinute(EP?1)=10))</stp>
        <stp>Bar</stp>
        <stp/>
        <stp>Close</stp>
        <stp>5</stp>
        <stp>0</stp>
        <stp/>
        <stp/>
        <stp/>
        <stp>FALSE</stp>
        <stp>T</stp>
        <tr r="T81" s="4"/>
      </tp>
      <tp>
        <v>7866</v>
        <stp/>
        <stp>StudyData</stp>
        <stp>(Vol(EP?1)when  (LocalYear(EP?1)=2015 AND LocalMonth(EP?1)=2 AND LocalDay(EP?1)=13 AND LocalHour(EP?1)=12 AND LocalMinute(EP?1)=50))</stp>
        <stp>Bar</stp>
        <stp/>
        <stp>Close</stp>
        <stp>5</stp>
        <stp>0</stp>
        <stp/>
        <stp/>
        <stp/>
        <stp>FALSE</stp>
        <stp>T</stp>
        <tr r="AA53" s="4"/>
      </tp>
      <tp>
        <v>6422</v>
        <stp/>
        <stp>StudyData</stp>
        <stp>(Vol(EP?1)when  (LocalYear(EP?1)=2015 AND LocalMonth(EP?1)=2 AND LocalDay(EP?1)=13 AND LocalHour(EP?1)=13 AND LocalMinute(EP?1)=40))</stp>
        <stp>Bar</stp>
        <stp/>
        <stp>Close</stp>
        <stp>5</stp>
        <stp>0</stp>
        <stp/>
        <stp/>
        <stp/>
        <stp>FALSE</stp>
        <stp>T</stp>
        <tr r="AA63" s="4"/>
      </tp>
      <tp>
        <v>14003</v>
        <stp/>
        <stp>StudyData</stp>
        <stp>(Vol(EP?1)when  (LocalYear(EP?1)=2015 AND LocalMonth(EP?1)=2 AND LocalDay(EP?1)=13 AND LocalHour(EP?1)=14 AND LocalMinute(EP?1)=30))</stp>
        <stp>Bar</stp>
        <stp/>
        <stp>Close</stp>
        <stp>5</stp>
        <stp>0</stp>
        <stp/>
        <stp/>
        <stp/>
        <stp>FALSE</stp>
        <stp>T</stp>
        <tr r="AA73" s="4"/>
      </tp>
      <tp t="s">
        <v/>
        <stp/>
        <stp>StudyData</stp>
        <stp>(Vol(EP?1)when  (LocalYear(EP?1)=2015 AND LocalMonth(EP?1)=2 AND LocalDay(EP?1)=16 AND LocalHour(EP?1)=12 AND LocalMinute(EP?1)=55))</stp>
        <stp>Bar</stp>
        <stp/>
        <stp>Close</stp>
        <stp>5</stp>
        <stp>0</stp>
        <stp/>
        <stp/>
        <stp/>
        <stp>FALSE</stp>
        <stp>T</stp>
        <tr r="Z54" s="4"/>
      </tp>
      <tp t="s">
        <v/>
        <stp/>
        <stp>StudyData</stp>
        <stp>(Vol(EP?1)when  (LocalYear(EP?1)=2015 AND LocalMonth(EP?1)=2 AND LocalDay(EP?1)=16 AND LocalHour(EP?1)=13 AND LocalMinute(EP?1)=45))</stp>
        <stp>Bar</stp>
        <stp/>
        <stp>Close</stp>
        <stp>5</stp>
        <stp>0</stp>
        <stp/>
        <stp/>
        <stp/>
        <stp>FALSE</stp>
        <stp>T</stp>
        <tr r="Z64" s="4"/>
      </tp>
      <tp t="s">
        <v/>
        <stp/>
        <stp>StudyData</stp>
        <stp>(Vol(EP?1)when  (LocalYear(EP?1)=2015 AND LocalMonth(EP?1)=2 AND LocalDay(EP?1)=16 AND LocalHour(EP?1)=14 AND LocalMinute(EP?1)=35))</stp>
        <stp>Bar</stp>
        <stp/>
        <stp>Close</stp>
        <stp>5</stp>
        <stp>0</stp>
        <stp/>
        <stp/>
        <stp/>
        <stp>FALSE</stp>
        <stp>T</stp>
        <tr r="Z74" s="4"/>
      </tp>
      <tp>
        <v>4893</v>
        <stp/>
        <stp>StudyData</stp>
        <stp>(Vol(EP?1)when  (LocalYear(EP?1)=2015 AND LocalMonth(EP?1)=2 AND LocalDay(EP?1)=23 AND LocalHour(EP?1)=10 AND LocalMinute(EP?1)=40))</stp>
        <stp>Bar</stp>
        <stp/>
        <stp>Close</stp>
        <stp>5</stp>
        <stp>0</stp>
        <stp/>
        <stp/>
        <stp/>
        <stp>FALSE</stp>
        <stp>T</stp>
        <tr r="U27" s="4"/>
      </tp>
      <tp>
        <v>5847</v>
        <stp/>
        <stp>StudyData</stp>
        <stp>(Vol(EP?1)when  (LocalYear(EP?1)=2015 AND LocalMonth(EP?1)=2 AND LocalDay(EP?1)=23 AND LocalHour(EP?1)=11 AND LocalMinute(EP?1)=50))</stp>
        <stp>Bar</stp>
        <stp/>
        <stp>Close</stp>
        <stp>5</stp>
        <stp>0</stp>
        <stp/>
        <stp/>
        <stp/>
        <stp>FALSE</stp>
        <stp>T</stp>
        <tr r="U41" s="4"/>
      </tp>
      <tp>
        <v>7854</v>
        <stp/>
        <stp>StudyData</stp>
        <stp>(Vol(EP?1)when  (LocalYear(EP?1)=2015 AND LocalMonth(EP?1)=2 AND LocalDay(EP?1)=23 AND LocalHour(EP?1)=14 AND LocalMinute(EP?1)=00))</stp>
        <stp>Bar</stp>
        <stp/>
        <stp>Close</stp>
        <stp>5</stp>
        <stp>0</stp>
        <stp/>
        <stp/>
        <stp/>
        <stp>FALSE</stp>
        <stp>T</stp>
        <tr r="U67" s="4"/>
      </tp>
      <tp>
        <v>9214</v>
        <stp/>
        <stp>StudyData</stp>
        <stp>(Vol(EP?1)when  (LocalYear(EP?1)=2015 AND LocalMonth(EP?1)=2 AND LocalDay(EP?1)=23 AND LocalHour(EP?1)=15 AND LocalMinute(EP?1)=10))</stp>
        <stp>Bar</stp>
        <stp/>
        <stp>Close</stp>
        <stp>5</stp>
        <stp>0</stp>
        <stp/>
        <stp/>
        <stp/>
        <stp>FALSE</stp>
        <stp>T</stp>
        <tr r="U81" s="4"/>
      </tp>
      <tp>
        <v>7688</v>
        <stp/>
        <stp>StudyData</stp>
        <stp>(Vol(EP?1)when  (LocalYear(EP?1)=2015 AND LocalMonth(EP?1)=2 AND LocalDay(EP?1)=26 AND LocalHour(EP?1)=10 AND LocalMinute(EP?1)=45))</stp>
        <stp>Bar</stp>
        <stp/>
        <stp>Close</stp>
        <stp>5</stp>
        <stp>0</stp>
        <stp/>
        <stp/>
        <stp/>
        <stp>FALSE</stp>
        <stp>T</stp>
        <tr r="L28" s="4"/>
        <tr r="K28" s="4"/>
      </tp>
      <tp>
        <v>7103</v>
        <stp/>
        <stp>StudyData</stp>
        <stp>(Vol(EP?1)when  (LocalYear(EP?1)=2015 AND LocalMonth(EP?1)=2 AND LocalDay(EP?1)=26 AND LocalHour(EP?1)=11 AND LocalMinute(EP?1)=55))</stp>
        <stp>Bar</stp>
        <stp/>
        <stp>Close</stp>
        <stp>5</stp>
        <stp>0</stp>
        <stp/>
        <stp/>
        <stp/>
        <stp>FALSE</stp>
        <stp>T</stp>
        <tr r="L42" s="4"/>
        <tr r="K42" s="4"/>
      </tp>
      <tp>
        <v>17844</v>
        <stp/>
        <stp>StudyData</stp>
        <stp>(Vol(EP?1)when  (LocalYear(EP?1)=2015 AND LocalMonth(EP?1)=2 AND LocalDay(EP?1)=26 AND LocalHour(EP?1)=14 AND LocalMinute(EP?1)=05))</stp>
        <stp>Bar</stp>
        <stp/>
        <stp>Close</stp>
        <stp>5</stp>
        <stp>0</stp>
        <stp/>
        <stp/>
        <stp/>
        <stp>FALSE</stp>
        <stp>T</stp>
        <tr r="L68" s="4"/>
        <tr r="K68" s="4"/>
      </tp>
      <tp>
        <v>7440</v>
        <stp/>
        <stp>StudyData</stp>
        <stp>(Vol(EP?1)when  (LocalYear(EP?1)=2015 AND LocalMonth(EP?1)=2 AND LocalDay(EP?1)=12 AND LocalHour(EP?1)=12 AND LocalMinute(EP?1)=50))</stp>
        <stp>Bar</stp>
        <stp/>
        <stp>Close</stp>
        <stp>5</stp>
        <stp>0</stp>
        <stp/>
        <stp/>
        <stp/>
        <stp>FALSE</stp>
        <stp>T</stp>
        <tr r="AB53" s="4"/>
      </tp>
      <tp>
        <v>15194</v>
        <stp/>
        <stp>StudyData</stp>
        <stp>(Vol(EP?1)when  (LocalYear(EP?1)=2015 AND LocalMonth(EP?1)=2 AND LocalDay(EP?1)=12 AND LocalHour(EP?1)=13 AND LocalMinute(EP?1)=40))</stp>
        <stp>Bar</stp>
        <stp/>
        <stp>Close</stp>
        <stp>5</stp>
        <stp>0</stp>
        <stp/>
        <stp/>
        <stp/>
        <stp>FALSE</stp>
        <stp>T</stp>
        <tr r="AB63" s="4"/>
      </tp>
      <tp>
        <v>13789</v>
        <stp/>
        <stp>StudyData</stp>
        <stp>(Vol(EP?1)when  (LocalYear(EP?1)=2015 AND LocalMonth(EP?1)=2 AND LocalDay(EP?1)=12 AND LocalHour(EP?1)=14 AND LocalMinute(EP?1)=30))</stp>
        <stp>Bar</stp>
        <stp/>
        <stp>Close</stp>
        <stp>5</stp>
        <stp>0</stp>
        <stp/>
        <stp/>
        <stp/>
        <stp>FALSE</stp>
        <stp>T</stp>
        <tr r="AB73" s="4"/>
      </tp>
      <tp>
        <v>7961</v>
        <stp/>
        <stp>StudyData</stp>
        <stp>(Vol(EP?1)when  (LocalYear(EP?1)=2015 AND LocalMonth(EP?1)=2 AND LocalDay(EP?1)=17 AND LocalHour(EP?1)=12 AND LocalMinute(EP?1)=55))</stp>
        <stp>Bar</stp>
        <stp/>
        <stp>Close</stp>
        <stp>5</stp>
        <stp>0</stp>
        <stp/>
        <stp/>
        <stp/>
        <stp>FALSE</stp>
        <stp>T</stp>
        <tr r="Y54" s="4"/>
      </tp>
      <tp>
        <v>8682</v>
        <stp/>
        <stp>StudyData</stp>
        <stp>(Vol(EP?1)when  (LocalYear(EP?1)=2015 AND LocalMonth(EP?1)=2 AND LocalDay(EP?1)=17 AND LocalHour(EP?1)=13 AND LocalMinute(EP?1)=45))</stp>
        <stp>Bar</stp>
        <stp/>
        <stp>Close</stp>
        <stp>5</stp>
        <stp>0</stp>
        <stp/>
        <stp/>
        <stp/>
        <stp>FALSE</stp>
        <stp>T</stp>
        <tr r="Y64" s="4"/>
      </tp>
      <tp>
        <v>9772</v>
        <stp/>
        <stp>StudyData</stp>
        <stp>(Vol(EP?1)when  (LocalYear(EP?1)=2015 AND LocalMonth(EP?1)=2 AND LocalDay(EP?1)=17 AND LocalHour(EP?1)=14 AND LocalMinute(EP?1)=35))</stp>
        <stp>Bar</stp>
        <stp/>
        <stp>Close</stp>
        <stp>5</stp>
        <stp>0</stp>
        <stp/>
        <stp/>
        <stp/>
        <stp>FALSE</stp>
        <stp>T</stp>
        <tr r="Y74" s="4"/>
      </tp>
      <tp>
        <v>8148</v>
        <stp/>
        <stp>StudyData</stp>
        <stp>(Vol(EP?1)when  (LocalYear(EP?1)=2015 AND LocalMonth(EP?1)=2 AND LocalDay(EP?1)=24 AND LocalHour(EP?1)=10 AND LocalMinute(EP?1)=45))</stp>
        <stp>Bar</stp>
        <stp/>
        <stp>Close</stp>
        <stp>5</stp>
        <stp>0</stp>
        <stp/>
        <stp/>
        <stp/>
        <stp>FALSE</stp>
        <stp>T</stp>
        <tr r="T28" s="4"/>
      </tp>
      <tp>
        <v>13171</v>
        <stp/>
        <stp>StudyData</stp>
        <stp>(Vol(EP?1)when  (LocalYear(EP?1)=2015 AND LocalMonth(EP?1)=2 AND LocalDay(EP?1)=24 AND LocalHour(EP?1)=11 AND LocalMinute(EP?1)=55))</stp>
        <stp>Bar</stp>
        <stp/>
        <stp>Close</stp>
        <stp>5</stp>
        <stp>0</stp>
        <stp/>
        <stp/>
        <stp/>
        <stp>FALSE</stp>
        <stp>T</stp>
        <tr r="T42" s="4"/>
      </tp>
      <tp>
        <v>7561</v>
        <stp/>
        <stp>StudyData</stp>
        <stp>(Vol(EP?1)when  (LocalYear(EP?1)=2015 AND LocalMonth(EP?1)=2 AND LocalDay(EP?1)=24 AND LocalHour(EP?1)=14 AND LocalMinute(EP?1)=05))</stp>
        <stp>Bar</stp>
        <stp/>
        <stp>Close</stp>
        <stp>5</stp>
        <stp>0</stp>
        <stp/>
        <stp/>
        <stp/>
        <stp>FALSE</stp>
        <stp>T</stp>
        <tr r="T68" s="4"/>
      </tp>
      <tp>
        <v>6687</v>
        <stp/>
        <stp>StudyData</stp>
        <stp>(Vol(EP?1)when  (LocalYear(EP?1)=2015 AND LocalMonth(EP?1)=2 AND LocalDay(EP?1)=20 AND LocalHour(EP?1)=10 AND LocalMinute(EP?1)=40))</stp>
        <stp>Bar</stp>
        <stp/>
        <stp>Close</stp>
        <stp>5</stp>
        <stp>0</stp>
        <stp/>
        <stp/>
        <stp/>
        <stp>FALSE</stp>
        <stp>T</stp>
        <tr r="V27" s="4"/>
      </tp>
      <tp>
        <v>10015</v>
        <stp/>
        <stp>StudyData</stp>
        <stp>(Vol(EP?1)when  (LocalYear(EP?1)=2015 AND LocalMonth(EP?1)=2 AND LocalDay(EP?1)=20 AND LocalHour(EP?1)=11 AND LocalMinute(EP?1)=50))</stp>
        <stp>Bar</stp>
        <stp/>
        <stp>Close</stp>
        <stp>5</stp>
        <stp>0</stp>
        <stp/>
        <stp/>
        <stp/>
        <stp>FALSE</stp>
        <stp>T</stp>
        <tr r="V41" s="4"/>
      </tp>
      <tp>
        <v>23965</v>
        <stp/>
        <stp>StudyData</stp>
        <stp>(Vol(EP?1)when  (LocalYear(EP?1)=2015 AND LocalMonth(EP?1)=2 AND LocalDay(EP?1)=20 AND LocalHour(EP?1)=14 AND LocalMinute(EP?1)=00))</stp>
        <stp>Bar</stp>
        <stp/>
        <stp>Close</stp>
        <stp>5</stp>
        <stp>0</stp>
        <stp/>
        <stp/>
        <stp/>
        <stp>FALSE</stp>
        <stp>T</stp>
        <tr r="V67" s="4"/>
      </tp>
      <tp>
        <v>12388</v>
        <stp/>
        <stp>StudyData</stp>
        <stp>(Vol(EP?1)when  (LocalYear(EP?1)=2015 AND LocalMonth(EP?1)=2 AND LocalDay(EP?1)=20 AND LocalHour(EP?1)=15 AND LocalMinute(EP?1)=10))</stp>
        <stp>Bar</stp>
        <stp/>
        <stp>Close</stp>
        <stp>5</stp>
        <stp>0</stp>
        <stp/>
        <stp/>
        <stp/>
        <stp>FALSE</stp>
        <stp>T</stp>
        <tr r="V81" s="4"/>
      </tp>
      <tp>
        <v>11139</v>
        <stp/>
        <stp>StudyData</stp>
        <stp>(Vol(EP?1)when  (LocalYear(EP?1)=2015 AND LocalMonth(EP?1)=2 AND LocalDay(EP?1)=25 AND LocalHour(EP?1)=10 AND LocalMinute(EP?1)=45))</stp>
        <stp>Bar</stp>
        <stp/>
        <stp>Close</stp>
        <stp>5</stp>
        <stp>0</stp>
        <stp/>
        <stp/>
        <stp/>
        <stp>FALSE</stp>
        <stp>T</stp>
        <tr r="S28" s="4"/>
      </tp>
      <tp>
        <v>3158</v>
        <stp/>
        <stp>StudyData</stp>
        <stp>(Vol(EP?1)when  (LocalYear(EP?1)=2015 AND LocalMonth(EP?1)=2 AND LocalDay(EP?1)=25 AND LocalHour(EP?1)=11 AND LocalMinute(EP?1)=55))</stp>
        <stp>Bar</stp>
        <stp/>
        <stp>Close</stp>
        <stp>5</stp>
        <stp>0</stp>
        <stp/>
        <stp/>
        <stp/>
        <stp>FALSE</stp>
        <stp>T</stp>
        <tr r="S42" s="4"/>
      </tp>
      <tp>
        <v>14310</v>
        <stp/>
        <stp>StudyData</stp>
        <stp>(Vol(EP?1)when  (LocalYear(EP?1)=2015 AND LocalMonth(EP?1)=2 AND LocalDay(EP?1)=25 AND LocalHour(EP?1)=14 AND LocalMinute(EP?1)=05))</stp>
        <stp>Bar</stp>
        <stp/>
        <stp>Close</stp>
        <stp>5</stp>
        <stp>0</stp>
        <stp/>
        <stp/>
        <stp/>
        <stp>FALSE</stp>
        <stp>T</stp>
        <tr r="S68" s="4"/>
      </tp>
      <tp>
        <v>5412</v>
        <stp/>
        <stp>StudyData</stp>
        <stp>(Vol(EP?1)when  (LocalYear(EP?1)=2015 AND LocalMonth(EP?1)=2 AND LocalDay(EP?1)=18 AND LocalHour(EP?1)=12 AND LocalMinute(EP?1)=55))</stp>
        <stp>Bar</stp>
        <stp/>
        <stp>Close</stp>
        <stp>5</stp>
        <stp>0</stp>
        <stp/>
        <stp/>
        <stp/>
        <stp>FALSE</stp>
        <stp>T</stp>
        <tr r="X54" s="4"/>
      </tp>
      <tp>
        <v>7021</v>
        <stp/>
        <stp>StudyData</stp>
        <stp>(Vol(EP?1)when  (LocalYear(EP?1)=2015 AND LocalMonth(EP?1)=2 AND LocalDay(EP?1)=18 AND LocalHour(EP?1)=13 AND LocalMinute(EP?1)=45))</stp>
        <stp>Bar</stp>
        <stp/>
        <stp>Close</stp>
        <stp>5</stp>
        <stp>0</stp>
        <stp/>
        <stp/>
        <stp/>
        <stp>FALSE</stp>
        <stp>T</stp>
        <tr r="X64" s="4"/>
      </tp>
      <tp>
        <v>13036</v>
        <stp/>
        <stp>StudyData</stp>
        <stp>(Vol(EP?1)when  (LocalYear(EP?1)=2015 AND LocalMonth(EP?1)=2 AND LocalDay(EP?1)=18 AND LocalHour(EP?1)=14 AND LocalMinute(EP?1)=35))</stp>
        <stp>Bar</stp>
        <stp/>
        <stp>Close</stp>
        <stp>5</stp>
        <stp>0</stp>
        <stp/>
        <stp/>
        <stp/>
        <stp>FALSE</stp>
        <stp>T</stp>
        <tr r="X74" s="4"/>
      </tp>
      <tp>
        <v>4939</v>
        <stp/>
        <stp>StudyData</stp>
        <stp>(Vol(EP?1)when  (LocalYear(EP?1)=2015 AND LocalMonth(EP?1)=2 AND LocalDay(EP?1)=19 AND LocalHour(EP?1)=12 AND LocalMinute(EP?1)=55))</stp>
        <stp>Bar</stp>
        <stp/>
        <stp>Close</stp>
        <stp>5</stp>
        <stp>0</stp>
        <stp/>
        <stp/>
        <stp/>
        <stp>FALSE</stp>
        <stp>T</stp>
        <tr r="W54" s="4"/>
      </tp>
      <tp>
        <v>9425</v>
        <stp/>
        <stp>StudyData</stp>
        <stp>(Vol(EP?1)when  (LocalYear(EP?1)=2015 AND LocalMonth(EP?1)=2 AND LocalDay(EP?1)=19 AND LocalHour(EP?1)=13 AND LocalMinute(EP?1)=45))</stp>
        <stp>Bar</stp>
        <stp/>
        <stp>Close</stp>
        <stp>5</stp>
        <stp>0</stp>
        <stp/>
        <stp/>
        <stp/>
        <stp>FALSE</stp>
        <stp>T</stp>
        <tr r="W64" s="4"/>
      </tp>
      <tp>
        <v>14311</v>
        <stp/>
        <stp>StudyData</stp>
        <stp>(Vol(EP?1)when  (LocalYear(EP?1)=2015 AND LocalMonth(EP?1)=2 AND LocalDay(EP?1)=19 AND LocalHour(EP?1)=14 AND LocalMinute(EP?1)=35))</stp>
        <stp>Bar</stp>
        <stp/>
        <stp>Close</stp>
        <stp>5</stp>
        <stp>0</stp>
        <stp/>
        <stp/>
        <stp/>
        <stp>FALSE</stp>
        <stp>T</stp>
        <tr r="W74" s="4"/>
      </tp>
      <tp>
        <v>16630</v>
        <stp/>
        <stp>StudyData</stp>
        <stp>(Vol(EP?1)when  (LocalYear(EP?1)=2015 AND LocalMonth(EP?1)=2 AND LocalDay(EP?1)=19 AND LocalHour(EP?1)=12 AND LocalMinute(EP?1)=50))</stp>
        <stp>Bar</stp>
        <stp/>
        <stp>Close</stp>
        <stp>5</stp>
        <stp>0</stp>
        <stp/>
        <stp/>
        <stp/>
        <stp>FALSE</stp>
        <stp>T</stp>
        <tr r="W53" s="4"/>
      </tp>
      <tp>
        <v>7189</v>
        <stp/>
        <stp>StudyData</stp>
        <stp>(Vol(EP?1)when  (LocalYear(EP?1)=2015 AND LocalMonth(EP?1)=2 AND LocalDay(EP?1)=19 AND LocalHour(EP?1)=13 AND LocalMinute(EP?1)=40))</stp>
        <stp>Bar</stp>
        <stp/>
        <stp>Close</stp>
        <stp>5</stp>
        <stp>0</stp>
        <stp/>
        <stp/>
        <stp/>
        <stp>FALSE</stp>
        <stp>T</stp>
        <tr r="W63" s="4"/>
      </tp>
      <tp>
        <v>11322</v>
        <stp/>
        <stp>StudyData</stp>
        <stp>(Vol(EP?1)when  (LocalYear(EP?1)=2015 AND LocalMonth(EP?1)=2 AND LocalDay(EP?1)=19 AND LocalHour(EP?1)=14 AND LocalMinute(EP?1)=30))</stp>
        <stp>Bar</stp>
        <stp/>
        <stp>Close</stp>
        <stp>5</stp>
        <stp>0</stp>
        <stp/>
        <stp/>
        <stp/>
        <stp>FALSE</stp>
        <stp>T</stp>
        <tr r="W73" s="4"/>
      </tp>
      <tp>
        <v>7478</v>
        <stp/>
        <stp>StudyData</stp>
        <stp>(Vol(EP?1)when  (LocalYear(EP?1)=2015 AND LocalMonth(EP?1)=2 AND LocalDay(EP?1)=18 AND LocalHour(EP?1)=12 AND LocalMinute(EP?1)=50))</stp>
        <stp>Bar</stp>
        <stp/>
        <stp>Close</stp>
        <stp>5</stp>
        <stp>0</stp>
        <stp/>
        <stp/>
        <stp/>
        <stp>FALSE</stp>
        <stp>T</stp>
        <tr r="X53" s="4"/>
      </tp>
      <tp>
        <v>8094</v>
        <stp/>
        <stp>StudyData</stp>
        <stp>(Vol(EP?1)when  (LocalYear(EP?1)=2015 AND LocalMonth(EP?1)=2 AND LocalDay(EP?1)=18 AND LocalHour(EP?1)=13 AND LocalMinute(EP?1)=40))</stp>
        <stp>Bar</stp>
        <stp/>
        <stp>Close</stp>
        <stp>5</stp>
        <stp>0</stp>
        <stp/>
        <stp/>
        <stp/>
        <stp>FALSE</stp>
        <stp>T</stp>
        <tr r="X63" s="4"/>
      </tp>
      <tp>
        <v>10863</v>
        <stp/>
        <stp>StudyData</stp>
        <stp>(Vol(EP?1)when  (LocalYear(EP?1)=2015 AND LocalMonth(EP?1)=2 AND LocalDay(EP?1)=18 AND LocalHour(EP?1)=14 AND LocalMinute(EP?1)=30))</stp>
        <stp>Bar</stp>
        <stp/>
        <stp>Close</stp>
        <stp>5</stp>
        <stp>0</stp>
        <stp/>
        <stp/>
        <stp/>
        <stp>FALSE</stp>
        <stp>T</stp>
        <tr r="X73" s="4"/>
      </tp>
      <tp>
        <v>6730</v>
        <stp/>
        <stp>StudyData</stp>
        <stp>(Vol(EP?1)when  (LocalYear(EP?1)=2015 AND LocalMonth(EP?1)=2 AND LocalDay(EP?1)=12 AND LocalHour(EP?1)=12 AND LocalMinute(EP?1)=45))</stp>
        <stp>Bar</stp>
        <stp/>
        <stp>Close</stp>
        <stp>5</stp>
        <stp>0</stp>
        <stp/>
        <stp/>
        <stp/>
        <stp>FALSE</stp>
        <stp>T</stp>
        <tr r="AB52" s="4"/>
      </tp>
      <tp>
        <v>7950</v>
        <stp/>
        <stp>StudyData</stp>
        <stp>(Vol(EP?1)when  (LocalYear(EP?1)=2015 AND LocalMonth(EP?1)=2 AND LocalDay(EP?1)=12 AND LocalHour(EP?1)=13 AND LocalMinute(EP?1)=55))</stp>
        <stp>Bar</stp>
        <stp/>
        <stp>Close</stp>
        <stp>5</stp>
        <stp>0</stp>
        <stp/>
        <stp/>
        <stp/>
        <stp>FALSE</stp>
        <stp>T</stp>
        <tr r="AB66" s="4"/>
      </tp>
      <tp>
        <v>15033</v>
        <stp/>
        <stp>StudyData</stp>
        <stp>(Vol(EP?1)when  (LocalYear(EP?1)=2015 AND LocalMonth(EP?1)=2 AND LocalDay(EP?1)=12 AND LocalHour(EP?1)=14 AND LocalMinute(EP?1)=25))</stp>
        <stp>Bar</stp>
        <stp/>
        <stp>Close</stp>
        <stp>5</stp>
        <stp>0</stp>
        <stp/>
        <stp/>
        <stp/>
        <stp>FALSE</stp>
        <stp>T</stp>
        <tr r="AB72" s="4"/>
      </tp>
      <tp>
        <v>7029</v>
        <stp/>
        <stp>StudyData</stp>
        <stp>(Vol(EP?1)when  (LocalYear(EP?1)=2015 AND LocalMonth(EP?1)=2 AND LocalDay(EP?1)=17 AND LocalHour(EP?1)=12 AND LocalMinute(EP?1)=40))</stp>
        <stp>Bar</stp>
        <stp/>
        <stp>Close</stp>
        <stp>5</stp>
        <stp>0</stp>
        <stp/>
        <stp/>
        <stp/>
        <stp>FALSE</stp>
        <stp>T</stp>
        <tr r="Y51" s="4"/>
      </tp>
      <tp>
        <v>10085</v>
        <stp/>
        <stp>StudyData</stp>
        <stp>(Vol(EP?1)when  (LocalYear(EP?1)=2015 AND LocalMonth(EP?1)=2 AND LocalDay(EP?1)=17 AND LocalHour(EP?1)=13 AND LocalMinute(EP?1)=50))</stp>
        <stp>Bar</stp>
        <stp/>
        <stp>Close</stp>
        <stp>5</stp>
        <stp>0</stp>
        <stp/>
        <stp/>
        <stp/>
        <stp>FALSE</stp>
        <stp>T</stp>
        <tr r="Y65" s="4"/>
      </tp>
      <tp>
        <v>8329</v>
        <stp/>
        <stp>StudyData</stp>
        <stp>(Vol(EP?1)when  (LocalYear(EP?1)=2015 AND LocalMonth(EP?1)=2 AND LocalDay(EP?1)=17 AND LocalHour(EP?1)=14 AND LocalMinute(EP?1)=20))</stp>
        <stp>Bar</stp>
        <stp/>
        <stp>Close</stp>
        <stp>5</stp>
        <stp>0</stp>
        <stp/>
        <stp/>
        <stp/>
        <stp>FALSE</stp>
        <stp>T</stp>
        <tr r="Y71" s="4"/>
      </tp>
      <tp>
        <v>7324</v>
        <stp/>
        <stp>StudyData</stp>
        <stp>(Vol(EP?1)when  (LocalYear(EP?1)=2015 AND LocalMonth(EP?1)=2 AND LocalDay(EP?1)=13 AND LocalHour(EP?1)=12 AND LocalMinute(EP?1)=45))</stp>
        <stp>Bar</stp>
        <stp/>
        <stp>Close</stp>
        <stp>5</stp>
        <stp>0</stp>
        <stp/>
        <stp/>
        <stp/>
        <stp>FALSE</stp>
        <stp>T</stp>
        <tr r="AA52" s="4"/>
      </tp>
      <tp>
        <v>10203</v>
        <stp/>
        <stp>StudyData</stp>
        <stp>(Vol(EP?1)when  (LocalYear(EP?1)=2015 AND LocalMonth(EP?1)=2 AND LocalDay(EP?1)=13 AND LocalHour(EP?1)=13 AND LocalMinute(EP?1)=55))</stp>
        <stp>Bar</stp>
        <stp/>
        <stp>Close</stp>
        <stp>5</stp>
        <stp>0</stp>
        <stp/>
        <stp/>
        <stp/>
        <stp>FALSE</stp>
        <stp>T</stp>
        <tr r="AA66" s="4"/>
      </tp>
      <tp>
        <v>9723</v>
        <stp/>
        <stp>StudyData</stp>
        <stp>(Vol(EP?1)when  (LocalYear(EP?1)=2015 AND LocalMonth(EP?1)=2 AND LocalDay(EP?1)=13 AND LocalHour(EP?1)=14 AND LocalMinute(EP?1)=25))</stp>
        <stp>Bar</stp>
        <stp/>
        <stp>Close</stp>
        <stp>5</stp>
        <stp>0</stp>
        <stp/>
        <stp/>
        <stp/>
        <stp>FALSE</stp>
        <stp>T</stp>
        <tr r="AA72" s="4"/>
      </tp>
      <tp t="s">
        <v/>
        <stp/>
        <stp>StudyData</stp>
        <stp>(Vol(EP?1)when  (LocalYear(EP?1)=2015 AND LocalMonth(EP?1)=2 AND LocalDay(EP?1)=16 AND LocalHour(EP?1)=12 AND LocalMinute(EP?1)=40))</stp>
        <stp>Bar</stp>
        <stp/>
        <stp>Close</stp>
        <stp>5</stp>
        <stp>0</stp>
        <stp/>
        <stp/>
        <stp/>
        <stp>FALSE</stp>
        <stp>T</stp>
        <tr r="Z51" s="4"/>
      </tp>
      <tp t="s">
        <v/>
        <stp/>
        <stp>StudyData</stp>
        <stp>(Vol(EP?1)when  (LocalYear(EP?1)=2015 AND LocalMonth(EP?1)=2 AND LocalDay(EP?1)=16 AND LocalHour(EP?1)=13 AND LocalMinute(EP?1)=50))</stp>
        <stp>Bar</stp>
        <stp/>
        <stp>Close</stp>
        <stp>5</stp>
        <stp>0</stp>
        <stp/>
        <stp/>
        <stp/>
        <stp>FALSE</stp>
        <stp>T</stp>
        <tr r="Z65" s="4"/>
      </tp>
      <tp t="s">
        <v/>
        <stp/>
        <stp>StudyData</stp>
        <stp>(Vol(EP?1)when  (LocalYear(EP?1)=2015 AND LocalMonth(EP?1)=2 AND LocalDay(EP?1)=16 AND LocalHour(EP?1)=14 AND LocalMinute(EP?1)=20))</stp>
        <stp>Bar</stp>
        <stp/>
        <stp>Close</stp>
        <stp>5</stp>
        <stp>0</stp>
        <stp/>
        <stp/>
        <stp/>
        <stp>FALSE</stp>
        <stp>T</stp>
        <tr r="Z71" s="4"/>
      </tp>
      <tp>
        <v>5179</v>
        <stp/>
        <stp>StudyData</stp>
        <stp>(Vol(EP?1)when  (LocalYear(EP?1)=2015 AND LocalMonth(EP?1)=2 AND LocalDay(EP?1)=23 AND LocalHour(EP?1)=10 AND LocalMinute(EP?1)=55))</stp>
        <stp>Bar</stp>
        <stp/>
        <stp>Close</stp>
        <stp>5</stp>
        <stp>0</stp>
        <stp/>
        <stp/>
        <stp/>
        <stp>FALSE</stp>
        <stp>T</stp>
        <tr r="U30" s="4"/>
      </tp>
      <tp>
        <v>8710</v>
        <stp/>
        <stp>StudyData</stp>
        <stp>(Vol(EP?1)when  (LocalYear(EP?1)=2015 AND LocalMonth(EP?1)=2 AND LocalDay(EP?1)=23 AND LocalHour(EP?1)=11 AND LocalMinute(EP?1)=45))</stp>
        <stp>Bar</stp>
        <stp/>
        <stp>Close</stp>
        <stp>5</stp>
        <stp>0</stp>
        <stp/>
        <stp/>
        <stp/>
        <stp>FALSE</stp>
        <stp>T</stp>
        <tr r="U40" s="4"/>
      </tp>
      <tp>
        <v>7287</v>
        <stp/>
        <stp>StudyData</stp>
        <stp>(Vol(EP?1)when  (LocalYear(EP?1)=2015 AND LocalMonth(EP?1)=2 AND LocalDay(EP?1)=23 AND LocalHour(EP?1)=14 AND LocalMinute(EP?1)=15))</stp>
        <stp>Bar</stp>
        <stp/>
        <stp>Close</stp>
        <stp>5</stp>
        <stp>0</stp>
        <stp/>
        <stp/>
        <stp/>
        <stp>FALSE</stp>
        <stp>T</stp>
        <tr r="U70" s="4"/>
      </tp>
      <tp>
        <v>3714</v>
        <stp/>
        <stp>StudyData</stp>
        <stp>(Vol(EP?1)when  (LocalYear(EP?1)=2015 AND LocalMonth(EP?1)=2 AND LocalDay(EP?1)=23 AND LocalHour(EP?1)=15 AND LocalMinute(EP?1)=05))</stp>
        <stp>Bar</stp>
        <stp/>
        <stp>Close</stp>
        <stp>5</stp>
        <stp>0</stp>
        <stp/>
        <stp/>
        <stp/>
        <stp>FALSE</stp>
        <stp>T</stp>
        <tr r="U80" s="4"/>
      </tp>
      <tp>
        <v>11383</v>
        <stp/>
        <stp>StudyData</stp>
        <stp>(Vol(EP?1)when  (LocalYear(EP?1)=2015 AND LocalMonth(EP?1)=2 AND LocalDay(EP?1)=26 AND LocalHour(EP?1)=10 AND LocalMinute(EP?1)=50))</stp>
        <stp>Bar</stp>
        <stp/>
        <stp>Close</stp>
        <stp>5</stp>
        <stp>0</stp>
        <stp/>
        <stp/>
        <stp/>
        <stp>FALSE</stp>
        <stp>T</stp>
        <tr r="L29" s="4"/>
        <tr r="K29" s="4"/>
      </tp>
      <tp>
        <v>4165</v>
        <stp/>
        <stp>StudyData</stp>
        <stp>(Vol(EP?1)when  (LocalYear(EP?1)=2015 AND LocalMonth(EP?1)=2 AND LocalDay(EP?1)=26 AND LocalHour(EP?1)=11 AND LocalMinute(EP?1)=40))</stp>
        <stp>Bar</stp>
        <stp/>
        <stp>Close</stp>
        <stp>5</stp>
        <stp>0</stp>
        <stp/>
        <stp/>
        <stp/>
        <stp>FALSE</stp>
        <stp>T</stp>
        <tr r="L39" s="4"/>
        <tr r="K39" s="4"/>
      </tp>
      <tp>
        <v>19449</v>
        <stp/>
        <stp>StudyData</stp>
        <stp>(Vol(EP?1)when  (LocalYear(EP?1)=2015 AND LocalMonth(EP?1)=2 AND LocalDay(EP?1)=26 AND LocalHour(EP?1)=14 AND LocalMinute(EP?1)=10))</stp>
        <stp>Bar</stp>
        <stp/>
        <stp>Close</stp>
        <stp>5</stp>
        <stp>0</stp>
        <stp/>
        <stp/>
        <stp/>
        <stp>FALSE</stp>
        <stp>T</stp>
        <tr r="L69" s="4"/>
        <tr r="K69" s="4"/>
      </tp>
      <tp>
        <v>29204</v>
        <stp/>
        <stp>StudyData</stp>
        <stp>(Vol(EP?1)when  (LocalYear(EP?1)=2015 AND LocalMonth(EP?1)=2 AND LocalDay(EP?1)=26 AND LocalHour(EP?1)=15 AND LocalMinute(EP?1)=00))</stp>
        <stp>Bar</stp>
        <stp/>
        <stp>Close</stp>
        <stp>5</stp>
        <stp>0</stp>
        <stp/>
        <stp/>
        <stp/>
        <stp>FALSE</stp>
        <stp>T</stp>
        <tr r="L79" s="4"/>
        <tr r="K79" s="4"/>
      </tp>
      <tp>
        <v>9038</v>
        <stp/>
        <stp>StudyData</stp>
        <stp>(Vol(EP?1)when  (LocalYear(EP?1)=2015 AND LocalMonth(EP?1)=2 AND LocalDay(EP?1)=20 AND LocalHour(EP?1)=10 AND LocalMinute(EP?1)=55))</stp>
        <stp>Bar</stp>
        <stp/>
        <stp>Close</stp>
        <stp>5</stp>
        <stp>0</stp>
        <stp/>
        <stp/>
        <stp/>
        <stp>FALSE</stp>
        <stp>T</stp>
        <tr r="V30" s="4"/>
      </tp>
      <tp>
        <v>19969</v>
        <stp/>
        <stp>StudyData</stp>
        <stp>(Vol(EP?1)when  (LocalYear(EP?1)=2015 AND LocalMonth(EP?1)=2 AND LocalDay(EP?1)=20 AND LocalHour(EP?1)=11 AND LocalMinute(EP?1)=45))</stp>
        <stp>Bar</stp>
        <stp/>
        <stp>Close</stp>
        <stp>5</stp>
        <stp>0</stp>
        <stp/>
        <stp/>
        <stp/>
        <stp>FALSE</stp>
        <stp>T</stp>
        <tr r="V40" s="4"/>
      </tp>
      <tp>
        <v>18665</v>
        <stp/>
        <stp>StudyData</stp>
        <stp>(Vol(EP?1)when  (LocalYear(EP?1)=2015 AND LocalMonth(EP?1)=2 AND LocalDay(EP?1)=20 AND LocalHour(EP?1)=14 AND LocalMinute(EP?1)=15))</stp>
        <stp>Bar</stp>
        <stp/>
        <stp>Close</stp>
        <stp>5</stp>
        <stp>0</stp>
        <stp/>
        <stp/>
        <stp/>
        <stp>FALSE</stp>
        <stp>T</stp>
        <tr r="V70" s="4"/>
      </tp>
      <tp>
        <v>10976</v>
        <stp/>
        <stp>StudyData</stp>
        <stp>(Vol(EP?1)when  (LocalYear(EP?1)=2015 AND LocalMonth(EP?1)=2 AND LocalDay(EP?1)=20 AND LocalHour(EP?1)=15 AND LocalMinute(EP?1)=05))</stp>
        <stp>Bar</stp>
        <stp/>
        <stp>Close</stp>
        <stp>5</stp>
        <stp>0</stp>
        <stp/>
        <stp/>
        <stp/>
        <stp>FALSE</stp>
        <stp>T</stp>
        <tr r="V80" s="4"/>
      </tp>
      <tp>
        <v>18724</v>
        <stp/>
        <stp>StudyData</stp>
        <stp>(Vol(EP?1)when  (LocalYear(EP?1)=2015 AND LocalMonth(EP?1)=2 AND LocalDay(EP?1)=25 AND LocalHour(EP?1)=10 AND LocalMinute(EP?1)=50))</stp>
        <stp>Bar</stp>
        <stp/>
        <stp>Close</stp>
        <stp>5</stp>
        <stp>0</stp>
        <stp/>
        <stp/>
        <stp/>
        <stp>FALSE</stp>
        <stp>T</stp>
        <tr r="S29" s="4"/>
      </tp>
      <tp>
        <v>5974</v>
        <stp/>
        <stp>StudyData</stp>
        <stp>(Vol(EP?1)when  (LocalYear(EP?1)=2015 AND LocalMonth(EP?1)=2 AND LocalDay(EP?1)=25 AND LocalHour(EP?1)=11 AND LocalMinute(EP?1)=40))</stp>
        <stp>Bar</stp>
        <stp/>
        <stp>Close</stp>
        <stp>5</stp>
        <stp>0</stp>
        <stp/>
        <stp/>
        <stp/>
        <stp>FALSE</stp>
        <stp>T</stp>
        <tr r="S39" s="4"/>
      </tp>
      <tp>
        <v>11567</v>
        <stp/>
        <stp>StudyData</stp>
        <stp>(Vol(EP?1)when  (LocalYear(EP?1)=2015 AND LocalMonth(EP?1)=2 AND LocalDay(EP?1)=25 AND LocalHour(EP?1)=14 AND LocalMinute(EP?1)=10))</stp>
        <stp>Bar</stp>
        <stp/>
        <stp>Close</stp>
        <stp>5</stp>
        <stp>0</stp>
        <stp/>
        <stp/>
        <stp/>
        <stp>FALSE</stp>
        <stp>T</stp>
        <tr r="S69" s="4"/>
      </tp>
      <tp>
        <v>30532</v>
        <stp/>
        <stp>StudyData</stp>
        <stp>(Vol(EP?1)when  (LocalYear(EP?1)=2015 AND LocalMonth(EP?1)=2 AND LocalDay(EP?1)=25 AND LocalHour(EP?1)=15 AND LocalMinute(EP?1)=00))</stp>
        <stp>Bar</stp>
        <stp/>
        <stp>Close</stp>
        <stp>5</stp>
        <stp>0</stp>
        <stp/>
        <stp/>
        <stp/>
        <stp>FALSE</stp>
        <stp>T</stp>
        <tr r="S79" s="4"/>
      </tp>
      <tp>
        <v>8384</v>
        <stp/>
        <stp>StudyData</stp>
        <stp>(Vol(EP?1)when  (LocalYear(EP?1)=2015 AND LocalMonth(EP?1)=2 AND LocalDay(EP?1)=24 AND LocalHour(EP?1)=10 AND LocalMinute(EP?1)=50))</stp>
        <stp>Bar</stp>
        <stp/>
        <stp>Close</stp>
        <stp>5</stp>
        <stp>0</stp>
        <stp/>
        <stp/>
        <stp/>
        <stp>FALSE</stp>
        <stp>T</stp>
        <tr r="T29" s="4"/>
      </tp>
      <tp>
        <v>8053</v>
        <stp/>
        <stp>StudyData</stp>
        <stp>(Vol(EP?1)when  (LocalYear(EP?1)=2015 AND LocalMonth(EP?1)=2 AND LocalDay(EP?1)=24 AND LocalHour(EP?1)=11 AND LocalMinute(EP?1)=40))</stp>
        <stp>Bar</stp>
        <stp/>
        <stp>Close</stp>
        <stp>5</stp>
        <stp>0</stp>
        <stp/>
        <stp/>
        <stp/>
        <stp>FALSE</stp>
        <stp>T</stp>
        <tr r="T39" s="4"/>
      </tp>
      <tp>
        <v>5888</v>
        <stp/>
        <stp>StudyData</stp>
        <stp>(Vol(EP?1)when  (LocalYear(EP?1)=2015 AND LocalMonth(EP?1)=2 AND LocalDay(EP?1)=24 AND LocalHour(EP?1)=14 AND LocalMinute(EP?1)=10))</stp>
        <stp>Bar</stp>
        <stp/>
        <stp>Close</stp>
        <stp>5</stp>
        <stp>0</stp>
        <stp/>
        <stp/>
        <stp/>
        <stp>FALSE</stp>
        <stp>T</stp>
        <tr r="T69" s="4"/>
      </tp>
      <tp>
        <v>32401</v>
        <stp/>
        <stp>StudyData</stp>
        <stp>(Vol(EP?1)when  (LocalYear(EP?1)=2015 AND LocalMonth(EP?1)=2 AND LocalDay(EP?1)=24 AND LocalHour(EP?1)=15 AND LocalMinute(EP?1)=00))</stp>
        <stp>Bar</stp>
        <stp/>
        <stp>Close</stp>
        <stp>5</stp>
        <stp>0</stp>
        <stp/>
        <stp/>
        <stp/>
        <stp>FALSE</stp>
        <stp>T</stp>
        <tr r="T79" s="4"/>
      </tp>
      <tp>
        <v>21127</v>
        <stp/>
        <stp>StudyData</stp>
        <stp>(Vol(EP?1)when  (LocalYear(EP?1)=2015 AND LocalMonth(EP?1)=2 AND LocalDay(EP?1)=13 AND LocalHour(EP?1)=12 AND LocalMinute(EP?1)=40))</stp>
        <stp>Bar</stp>
        <stp/>
        <stp>Close</stp>
        <stp>5</stp>
        <stp>0</stp>
        <stp/>
        <stp/>
        <stp/>
        <stp>FALSE</stp>
        <stp>T</stp>
        <tr r="AA51" s="4"/>
      </tp>
      <tp>
        <v>4825</v>
        <stp/>
        <stp>StudyData</stp>
        <stp>(Vol(EP?1)when  (LocalYear(EP?1)=2015 AND LocalMonth(EP?1)=2 AND LocalDay(EP?1)=13 AND LocalHour(EP?1)=13 AND LocalMinute(EP?1)=50))</stp>
        <stp>Bar</stp>
        <stp/>
        <stp>Close</stp>
        <stp>5</stp>
        <stp>0</stp>
        <stp/>
        <stp/>
        <stp/>
        <stp>FALSE</stp>
        <stp>T</stp>
        <tr r="AA65" s="4"/>
      </tp>
      <tp>
        <v>10330</v>
        <stp/>
        <stp>StudyData</stp>
        <stp>(Vol(EP?1)when  (LocalYear(EP?1)=2015 AND LocalMonth(EP?1)=2 AND LocalDay(EP?1)=13 AND LocalHour(EP?1)=14 AND LocalMinute(EP?1)=20))</stp>
        <stp>Bar</stp>
        <stp/>
        <stp>Close</stp>
        <stp>5</stp>
        <stp>0</stp>
        <stp/>
        <stp/>
        <stp/>
        <stp>FALSE</stp>
        <stp>T</stp>
        <tr r="AA71" s="4"/>
      </tp>
      <tp t="s">
        <v/>
        <stp/>
        <stp>StudyData</stp>
        <stp>(Vol(EP?1)when  (LocalYear(EP?1)=2015 AND LocalMonth(EP?1)=2 AND LocalDay(EP?1)=16 AND LocalHour(EP?1)=12 AND LocalMinute(EP?1)=45))</stp>
        <stp>Bar</stp>
        <stp/>
        <stp>Close</stp>
        <stp>5</stp>
        <stp>0</stp>
        <stp/>
        <stp/>
        <stp/>
        <stp>FALSE</stp>
        <stp>T</stp>
        <tr r="Z52" s="4"/>
      </tp>
      <tp t="s">
        <v/>
        <stp/>
        <stp>StudyData</stp>
        <stp>(Vol(EP?1)when  (LocalYear(EP?1)=2015 AND LocalMonth(EP?1)=2 AND LocalDay(EP?1)=16 AND LocalHour(EP?1)=13 AND LocalMinute(EP?1)=55))</stp>
        <stp>Bar</stp>
        <stp/>
        <stp>Close</stp>
        <stp>5</stp>
        <stp>0</stp>
        <stp/>
        <stp/>
        <stp/>
        <stp>FALSE</stp>
        <stp>T</stp>
        <tr r="Z66" s="4"/>
      </tp>
      <tp t="s">
        <v/>
        <stp/>
        <stp>StudyData</stp>
        <stp>(Vol(EP?1)when  (LocalYear(EP?1)=2015 AND LocalMonth(EP?1)=2 AND LocalDay(EP?1)=16 AND LocalHour(EP?1)=14 AND LocalMinute(EP?1)=25))</stp>
        <stp>Bar</stp>
        <stp/>
        <stp>Close</stp>
        <stp>5</stp>
        <stp>0</stp>
        <stp/>
        <stp/>
        <stp/>
        <stp>FALSE</stp>
        <stp>T</stp>
        <tr r="Z72" s="4"/>
      </tp>
      <tp>
        <v>6149</v>
        <stp/>
        <stp>StudyData</stp>
        <stp>(Vol(EP?1)when  (LocalYear(EP?1)=2015 AND LocalMonth(EP?1)=2 AND LocalDay(EP?1)=23 AND LocalHour(EP?1)=10 AND LocalMinute(EP?1)=50))</stp>
        <stp>Bar</stp>
        <stp/>
        <stp>Close</stp>
        <stp>5</stp>
        <stp>0</stp>
        <stp/>
        <stp/>
        <stp/>
        <stp>FALSE</stp>
        <stp>T</stp>
        <tr r="U29" s="4"/>
      </tp>
      <tp>
        <v>8452</v>
        <stp/>
        <stp>StudyData</stp>
        <stp>(Vol(EP?1)when  (LocalYear(EP?1)=2015 AND LocalMonth(EP?1)=2 AND LocalDay(EP?1)=23 AND LocalHour(EP?1)=11 AND LocalMinute(EP?1)=40))</stp>
        <stp>Bar</stp>
        <stp/>
        <stp>Close</stp>
        <stp>5</stp>
        <stp>0</stp>
        <stp/>
        <stp/>
        <stp/>
        <stp>FALSE</stp>
        <stp>T</stp>
        <tr r="U39" s="4"/>
      </tp>
      <tp>
        <v>5895</v>
        <stp/>
        <stp>StudyData</stp>
        <stp>(Vol(EP?1)when  (LocalYear(EP?1)=2015 AND LocalMonth(EP?1)=2 AND LocalDay(EP?1)=23 AND LocalHour(EP?1)=14 AND LocalMinute(EP?1)=10))</stp>
        <stp>Bar</stp>
        <stp/>
        <stp>Close</stp>
        <stp>5</stp>
        <stp>0</stp>
        <stp/>
        <stp/>
        <stp/>
        <stp>FALSE</stp>
        <stp>T</stp>
        <tr r="U69" s="4"/>
      </tp>
      <tp>
        <v>38690</v>
        <stp/>
        <stp>StudyData</stp>
        <stp>(Vol(EP?1)when  (LocalYear(EP?1)=2015 AND LocalMonth(EP?1)=2 AND LocalDay(EP?1)=23 AND LocalHour(EP?1)=15 AND LocalMinute(EP?1)=00))</stp>
        <stp>Bar</stp>
        <stp/>
        <stp>Close</stp>
        <stp>5</stp>
        <stp>0</stp>
        <stp/>
        <stp/>
        <stp/>
        <stp>FALSE</stp>
        <stp>T</stp>
        <tr r="U79" s="4"/>
      </tp>
      <tp>
        <v>9888</v>
        <stp/>
        <stp>StudyData</stp>
        <stp>(Vol(EP?1)when  (LocalYear(EP?1)=2015 AND LocalMonth(EP?1)=2 AND LocalDay(EP?1)=26 AND LocalHour(EP?1)=10 AND LocalMinute(EP?1)=55))</stp>
        <stp>Bar</stp>
        <stp/>
        <stp>Close</stp>
        <stp>5</stp>
        <stp>0</stp>
        <stp/>
        <stp/>
        <stp/>
        <stp>FALSE</stp>
        <stp>T</stp>
        <tr r="L30" s="4"/>
        <tr r="K30" s="4"/>
      </tp>
      <tp>
        <v>13928</v>
        <stp/>
        <stp>StudyData</stp>
        <stp>(Vol(EP?1)when  (LocalYear(EP?1)=2015 AND LocalMonth(EP?1)=2 AND LocalDay(EP?1)=26 AND LocalHour(EP?1)=11 AND LocalMinute(EP?1)=45))</stp>
        <stp>Bar</stp>
        <stp/>
        <stp>Close</stp>
        <stp>5</stp>
        <stp>0</stp>
        <stp/>
        <stp/>
        <stp/>
        <stp>FALSE</stp>
        <stp>T</stp>
        <tr r="L40" s="4"/>
        <tr r="K40" s="4"/>
      </tp>
      <tp>
        <v>13651</v>
        <stp/>
        <stp>StudyData</stp>
        <stp>(Vol(EP?1)when  (LocalYear(EP?1)=2015 AND LocalMonth(EP?1)=2 AND LocalDay(EP?1)=26 AND LocalHour(EP?1)=14 AND LocalMinute(EP?1)=15))</stp>
        <stp>Bar</stp>
        <stp/>
        <stp>Close</stp>
        <stp>5</stp>
        <stp>0</stp>
        <stp/>
        <stp/>
        <stp/>
        <stp>FALSE</stp>
        <stp>T</stp>
        <tr r="L70" s="4"/>
        <tr r="K70" s="4"/>
      </tp>
      <tp t="s">
        <v/>
        <stp/>
        <stp>StudyData</stp>
        <stp>(Vol(EP?1)when  (LocalYear(EP?1)=2015 AND LocalMonth(EP?1)=2 AND LocalDay(EP?1)=26 AND LocalHour(EP?1)=15 AND LocalMinute(EP?1)=05))</stp>
        <stp>Bar</stp>
        <stp/>
        <stp>Close</stp>
        <stp>5</stp>
        <stp>0</stp>
        <stp/>
        <stp/>
        <stp/>
        <stp>FALSE</stp>
        <stp>T</stp>
        <tr r="K80" s="4"/>
      </tp>
      <tp>
        <v>6637</v>
        <stp/>
        <stp>StudyData</stp>
        <stp>(Vol(EP?1)when  (LocalYear(EP?1)=2015 AND LocalMonth(EP?1)=2 AND LocalDay(EP?1)=12 AND LocalHour(EP?1)=12 AND LocalMinute(EP?1)=40))</stp>
        <stp>Bar</stp>
        <stp/>
        <stp>Close</stp>
        <stp>5</stp>
        <stp>0</stp>
        <stp/>
        <stp/>
        <stp/>
        <stp>FALSE</stp>
        <stp>T</stp>
        <tr r="AB51" s="4"/>
      </tp>
      <tp>
        <v>6528</v>
        <stp/>
        <stp>StudyData</stp>
        <stp>(Vol(EP?1)when  (LocalYear(EP?1)=2015 AND LocalMonth(EP?1)=2 AND LocalDay(EP?1)=12 AND LocalHour(EP?1)=13 AND LocalMinute(EP?1)=50))</stp>
        <stp>Bar</stp>
        <stp/>
        <stp>Close</stp>
        <stp>5</stp>
        <stp>0</stp>
        <stp/>
        <stp/>
        <stp/>
        <stp>FALSE</stp>
        <stp>T</stp>
        <tr r="AB65" s="4"/>
      </tp>
      <tp>
        <v>8819</v>
        <stp/>
        <stp>StudyData</stp>
        <stp>(Vol(EP?1)when  (LocalYear(EP?1)=2015 AND LocalMonth(EP?1)=2 AND LocalDay(EP?1)=12 AND LocalHour(EP?1)=14 AND LocalMinute(EP?1)=20))</stp>
        <stp>Bar</stp>
        <stp/>
        <stp>Close</stp>
        <stp>5</stp>
        <stp>0</stp>
        <stp/>
        <stp/>
        <stp/>
        <stp>FALSE</stp>
        <stp>T</stp>
        <tr r="AB71" s="4"/>
      </tp>
      <tp>
        <v>9288</v>
        <stp/>
        <stp>StudyData</stp>
        <stp>(Vol(EP?1)when  (LocalYear(EP?1)=2015 AND LocalMonth(EP?1)=2 AND LocalDay(EP?1)=17 AND LocalHour(EP?1)=12 AND LocalMinute(EP?1)=45))</stp>
        <stp>Bar</stp>
        <stp/>
        <stp>Close</stp>
        <stp>5</stp>
        <stp>0</stp>
        <stp/>
        <stp/>
        <stp/>
        <stp>FALSE</stp>
        <stp>T</stp>
        <tr r="Y52" s="4"/>
      </tp>
      <tp>
        <v>6693</v>
        <stp/>
        <stp>StudyData</stp>
        <stp>(Vol(EP?1)when  (LocalYear(EP?1)=2015 AND LocalMonth(EP?1)=2 AND LocalDay(EP?1)=17 AND LocalHour(EP?1)=13 AND LocalMinute(EP?1)=55))</stp>
        <stp>Bar</stp>
        <stp/>
        <stp>Close</stp>
        <stp>5</stp>
        <stp>0</stp>
        <stp/>
        <stp/>
        <stp/>
        <stp>FALSE</stp>
        <stp>T</stp>
        <tr r="Y66" s="4"/>
      </tp>
      <tp>
        <v>4603</v>
        <stp/>
        <stp>StudyData</stp>
        <stp>(Vol(EP?1)when  (LocalYear(EP?1)=2015 AND LocalMonth(EP?1)=2 AND LocalDay(EP?1)=17 AND LocalHour(EP?1)=14 AND LocalMinute(EP?1)=25))</stp>
        <stp>Bar</stp>
        <stp/>
        <stp>Close</stp>
        <stp>5</stp>
        <stp>0</stp>
        <stp/>
        <stp/>
        <stp/>
        <stp>FALSE</stp>
        <stp>T</stp>
        <tr r="Y72" s="4"/>
      </tp>
      <tp>
        <v>9499</v>
        <stp/>
        <stp>StudyData</stp>
        <stp>(Vol(EP?1)when  (LocalYear(EP?1)=2015 AND LocalMonth(EP?1)=2 AND LocalDay(EP?1)=24 AND LocalHour(EP?1)=10 AND LocalMinute(EP?1)=55))</stp>
        <stp>Bar</stp>
        <stp/>
        <stp>Close</stp>
        <stp>5</stp>
        <stp>0</stp>
        <stp/>
        <stp/>
        <stp/>
        <stp>FALSE</stp>
        <stp>T</stp>
        <tr r="T30" s="4"/>
      </tp>
      <tp>
        <v>5259</v>
        <stp/>
        <stp>StudyData</stp>
        <stp>(Vol(EP?1)when  (LocalYear(EP?1)=2015 AND LocalMonth(EP?1)=2 AND LocalDay(EP?1)=24 AND LocalHour(EP?1)=11 AND LocalMinute(EP?1)=45))</stp>
        <stp>Bar</stp>
        <stp/>
        <stp>Close</stp>
        <stp>5</stp>
        <stp>0</stp>
        <stp/>
        <stp/>
        <stp/>
        <stp>FALSE</stp>
        <stp>T</stp>
        <tr r="T40" s="4"/>
      </tp>
      <tp>
        <v>9144</v>
        <stp/>
        <stp>StudyData</stp>
        <stp>(Vol(EP?1)when  (LocalYear(EP?1)=2015 AND LocalMonth(EP?1)=2 AND LocalDay(EP?1)=24 AND LocalHour(EP?1)=14 AND LocalMinute(EP?1)=15))</stp>
        <stp>Bar</stp>
        <stp/>
        <stp>Close</stp>
        <stp>5</stp>
        <stp>0</stp>
        <stp/>
        <stp/>
        <stp/>
        <stp>FALSE</stp>
        <stp>T</stp>
        <tr r="T70" s="4"/>
      </tp>
      <tp>
        <v>8362</v>
        <stp/>
        <stp>StudyData</stp>
        <stp>(Vol(EP?1)when  (LocalYear(EP?1)=2015 AND LocalMonth(EP?1)=2 AND LocalDay(EP?1)=24 AND LocalHour(EP?1)=15 AND LocalMinute(EP?1)=05))</stp>
        <stp>Bar</stp>
        <stp/>
        <stp>Close</stp>
        <stp>5</stp>
        <stp>0</stp>
        <stp/>
        <stp/>
        <stp/>
        <stp>FALSE</stp>
        <stp>T</stp>
        <tr r="T80" s="4"/>
      </tp>
      <tp>
        <v>13489</v>
        <stp/>
        <stp>StudyData</stp>
        <stp>(Vol(EP?1)when  (LocalYear(EP?1)=2015 AND LocalMonth(EP?1)=2 AND LocalDay(EP?1)=20 AND LocalHour(EP?1)=10 AND LocalMinute(EP?1)=50))</stp>
        <stp>Bar</stp>
        <stp/>
        <stp>Close</stp>
        <stp>5</stp>
        <stp>0</stp>
        <stp/>
        <stp/>
        <stp/>
        <stp>FALSE</stp>
        <stp>T</stp>
        <tr r="V29" s="4"/>
      </tp>
      <tp>
        <v>51357</v>
        <stp/>
        <stp>StudyData</stp>
        <stp>(Vol(EP?1)when  (LocalYear(EP?1)=2015 AND LocalMonth(EP?1)=2 AND LocalDay(EP?1)=20 AND LocalHour(EP?1)=11 AND LocalMinute(EP?1)=40))</stp>
        <stp>Bar</stp>
        <stp/>
        <stp>Close</stp>
        <stp>5</stp>
        <stp>0</stp>
        <stp/>
        <stp/>
        <stp/>
        <stp>FALSE</stp>
        <stp>T</stp>
        <tr r="V39" s="4"/>
      </tp>
      <tp>
        <v>21966</v>
        <stp/>
        <stp>StudyData</stp>
        <stp>(Vol(EP?1)when  (LocalYear(EP?1)=2015 AND LocalMonth(EP?1)=2 AND LocalDay(EP?1)=20 AND LocalHour(EP?1)=14 AND LocalMinute(EP?1)=10))</stp>
        <stp>Bar</stp>
        <stp/>
        <stp>Close</stp>
        <stp>5</stp>
        <stp>0</stp>
        <stp/>
        <stp/>
        <stp/>
        <stp>FALSE</stp>
        <stp>T</stp>
        <tr r="V69" s="4"/>
      </tp>
      <tp>
        <v>41813</v>
        <stp/>
        <stp>StudyData</stp>
        <stp>(Vol(EP?1)when  (LocalYear(EP?1)=2015 AND LocalMonth(EP?1)=2 AND LocalDay(EP?1)=20 AND LocalHour(EP?1)=15 AND LocalMinute(EP?1)=00))</stp>
        <stp>Bar</stp>
        <stp/>
        <stp>Close</stp>
        <stp>5</stp>
        <stp>0</stp>
        <stp/>
        <stp/>
        <stp/>
        <stp>FALSE</stp>
        <stp>T</stp>
        <tr r="V79" s="4"/>
      </tp>
      <tp>
        <v>10696</v>
        <stp/>
        <stp>StudyData</stp>
        <stp>(Vol(EP?1)when  (LocalYear(EP?1)=2015 AND LocalMonth(EP?1)=2 AND LocalDay(EP?1)=25 AND LocalHour(EP?1)=10 AND LocalMinute(EP?1)=55))</stp>
        <stp>Bar</stp>
        <stp/>
        <stp>Close</stp>
        <stp>5</stp>
        <stp>0</stp>
        <stp/>
        <stp/>
        <stp/>
        <stp>FALSE</stp>
        <stp>T</stp>
        <tr r="S30" s="4"/>
      </tp>
      <tp>
        <v>4060</v>
        <stp/>
        <stp>StudyData</stp>
        <stp>(Vol(EP?1)when  (LocalYear(EP?1)=2015 AND LocalMonth(EP?1)=2 AND LocalDay(EP?1)=25 AND LocalHour(EP?1)=11 AND LocalMinute(EP?1)=45))</stp>
        <stp>Bar</stp>
        <stp/>
        <stp>Close</stp>
        <stp>5</stp>
        <stp>0</stp>
        <stp/>
        <stp/>
        <stp/>
        <stp>FALSE</stp>
        <stp>T</stp>
        <tr r="S40" s="4"/>
      </tp>
      <tp>
        <v>7406</v>
        <stp/>
        <stp>StudyData</stp>
        <stp>(Vol(EP?1)when  (LocalYear(EP?1)=2015 AND LocalMonth(EP?1)=2 AND LocalDay(EP?1)=25 AND LocalHour(EP?1)=14 AND LocalMinute(EP?1)=15))</stp>
        <stp>Bar</stp>
        <stp/>
        <stp>Close</stp>
        <stp>5</stp>
        <stp>0</stp>
        <stp/>
        <stp/>
        <stp/>
        <stp>FALSE</stp>
        <stp>T</stp>
        <tr r="S70" s="4"/>
      </tp>
      <tp>
        <v>5183</v>
        <stp/>
        <stp>StudyData</stp>
        <stp>(Vol(EP?1)when  (LocalYear(EP?1)=2015 AND LocalMonth(EP?1)=2 AND LocalDay(EP?1)=25 AND LocalHour(EP?1)=15 AND LocalMinute(EP?1)=05))</stp>
        <stp>Bar</stp>
        <stp/>
        <stp>Close</stp>
        <stp>5</stp>
        <stp>0</stp>
        <stp/>
        <stp/>
        <stp/>
        <stp>FALSE</stp>
        <stp>T</stp>
        <tr r="S80" s="4"/>
      </tp>
      <tp>
        <v>11369</v>
        <stp/>
        <stp>StudyData</stp>
        <stp>(Vol(EP?1)when  (LocalYear(EP?1)=2015 AND LocalMonth(EP?1)=2 AND LocalDay(EP?1)=18 AND LocalHour(EP?1)=12 AND LocalMinute(EP?1)=45))</stp>
        <stp>Bar</stp>
        <stp/>
        <stp>Close</stp>
        <stp>5</stp>
        <stp>0</stp>
        <stp/>
        <stp/>
        <stp/>
        <stp>FALSE</stp>
        <stp>T</stp>
        <tr r="X52" s="4"/>
      </tp>
      <tp>
        <v>7089</v>
        <stp/>
        <stp>StudyData</stp>
        <stp>(Vol(EP?1)when  (LocalYear(EP?1)=2015 AND LocalMonth(EP?1)=2 AND LocalDay(EP?1)=18 AND LocalHour(EP?1)=13 AND LocalMinute(EP?1)=55))</stp>
        <stp>Bar</stp>
        <stp/>
        <stp>Close</stp>
        <stp>5</stp>
        <stp>0</stp>
        <stp/>
        <stp/>
        <stp/>
        <stp>FALSE</stp>
        <stp>T</stp>
        <tr r="X66" s="4"/>
      </tp>
      <tp>
        <v>5025</v>
        <stp/>
        <stp>StudyData</stp>
        <stp>(Vol(EP?1)when  (LocalYear(EP?1)=2015 AND LocalMonth(EP?1)=2 AND LocalDay(EP?1)=18 AND LocalHour(EP?1)=14 AND LocalMinute(EP?1)=25))</stp>
        <stp>Bar</stp>
        <stp/>
        <stp>Close</stp>
        <stp>5</stp>
        <stp>0</stp>
        <stp/>
        <stp/>
        <stp/>
        <stp>FALSE</stp>
        <stp>T</stp>
        <tr r="X72" s="4"/>
      </tp>
      <tp>
        <v>13566</v>
        <stp/>
        <stp>StudyData</stp>
        <stp>(Vol(EP?1)when  (LocalYear(EP?1)=2015 AND LocalMonth(EP?1)=2 AND LocalDay(EP?1)=19 AND LocalHour(EP?1)=12 AND LocalMinute(EP?1)=45))</stp>
        <stp>Bar</stp>
        <stp/>
        <stp>Close</stp>
        <stp>5</stp>
        <stp>0</stp>
        <stp/>
        <stp/>
        <stp/>
        <stp>FALSE</stp>
        <stp>T</stp>
        <tr r="W52" s="4"/>
      </tp>
      <tp>
        <v>6269</v>
        <stp/>
        <stp>StudyData</stp>
        <stp>(Vol(EP?1)when  (LocalYear(EP?1)=2015 AND LocalMonth(EP?1)=2 AND LocalDay(EP?1)=19 AND LocalHour(EP?1)=13 AND LocalMinute(EP?1)=55))</stp>
        <stp>Bar</stp>
        <stp/>
        <stp>Close</stp>
        <stp>5</stp>
        <stp>0</stp>
        <stp/>
        <stp/>
        <stp/>
        <stp>FALSE</stp>
        <stp>T</stp>
        <tr r="W66" s="4"/>
      </tp>
      <tp>
        <v>6416</v>
        <stp/>
        <stp>StudyData</stp>
        <stp>(Vol(EP?1)when  (LocalYear(EP?1)=2015 AND LocalMonth(EP?1)=2 AND LocalDay(EP?1)=19 AND LocalHour(EP?1)=14 AND LocalMinute(EP?1)=25))</stp>
        <stp>Bar</stp>
        <stp/>
        <stp>Close</stp>
        <stp>5</stp>
        <stp>0</stp>
        <stp/>
        <stp/>
        <stp/>
        <stp>FALSE</stp>
        <stp>T</stp>
        <tr r="W72" s="4"/>
      </tp>
      <tp>
        <v>9324</v>
        <stp/>
        <stp>StudyData</stp>
        <stp>(Vol(EP?1)when  (LocalYear(EP?1)=2015 AND LocalMonth(EP?1)=2 AND LocalDay(EP?1)=19 AND LocalHour(EP?1)=12 AND LocalMinute(EP?1)=40))</stp>
        <stp>Bar</stp>
        <stp/>
        <stp>Close</stp>
        <stp>5</stp>
        <stp>0</stp>
        <stp/>
        <stp/>
        <stp/>
        <stp>FALSE</stp>
        <stp>T</stp>
        <tr r="W51" s="4"/>
      </tp>
      <tp>
        <v>5364</v>
        <stp/>
        <stp>StudyData</stp>
        <stp>(Vol(EP?1)when  (LocalYear(EP?1)=2015 AND LocalMonth(EP?1)=2 AND LocalDay(EP?1)=19 AND LocalHour(EP?1)=13 AND LocalMinute(EP?1)=50))</stp>
        <stp>Bar</stp>
        <stp/>
        <stp>Close</stp>
        <stp>5</stp>
        <stp>0</stp>
        <stp/>
        <stp/>
        <stp/>
        <stp>FALSE</stp>
        <stp>T</stp>
        <tr r="W65" s="4"/>
      </tp>
      <tp>
        <v>4378</v>
        <stp/>
        <stp>StudyData</stp>
        <stp>(Vol(EP?1)when  (LocalYear(EP?1)=2015 AND LocalMonth(EP?1)=2 AND LocalDay(EP?1)=19 AND LocalHour(EP?1)=14 AND LocalMinute(EP?1)=20))</stp>
        <stp>Bar</stp>
        <stp/>
        <stp>Close</stp>
        <stp>5</stp>
        <stp>0</stp>
        <stp/>
        <stp/>
        <stp/>
        <stp>FALSE</stp>
        <stp>T</stp>
        <tr r="W71" s="4"/>
      </tp>
      <tp>
        <v>4703</v>
        <stp/>
        <stp>StudyData</stp>
        <stp>(Vol(EP?1)when  (LocalYear(EP?1)=2015 AND LocalMonth(EP?1)=2 AND LocalDay(EP?1)=18 AND LocalHour(EP?1)=12 AND LocalMinute(EP?1)=40))</stp>
        <stp>Bar</stp>
        <stp/>
        <stp>Close</stp>
        <stp>5</stp>
        <stp>0</stp>
        <stp/>
        <stp/>
        <stp/>
        <stp>FALSE</stp>
        <stp>T</stp>
        <tr r="X51" s="4"/>
      </tp>
      <tp>
        <v>8421</v>
        <stp/>
        <stp>StudyData</stp>
        <stp>(Vol(EP?1)when  (LocalYear(EP?1)=2015 AND LocalMonth(EP?1)=2 AND LocalDay(EP?1)=18 AND LocalHour(EP?1)=13 AND LocalMinute(EP?1)=50))</stp>
        <stp>Bar</stp>
        <stp/>
        <stp>Close</stp>
        <stp>5</stp>
        <stp>0</stp>
        <stp/>
        <stp/>
        <stp/>
        <stp>FALSE</stp>
        <stp>T</stp>
        <tr r="X65" s="4"/>
      </tp>
      <tp>
        <v>8762</v>
        <stp/>
        <stp>StudyData</stp>
        <stp>(Vol(EP?1)when  (LocalYear(EP?1)=2015 AND LocalMonth(EP?1)=2 AND LocalDay(EP?1)=18 AND LocalHour(EP?1)=14 AND LocalMinute(EP?1)=20))</stp>
        <stp>Bar</stp>
        <stp/>
        <stp>Close</stp>
        <stp>5</stp>
        <stp>0</stp>
        <stp/>
        <stp/>
        <stp/>
        <stp>FALSE</stp>
        <stp>T</stp>
        <tr r="X71" s="4"/>
      </tp>
      <tp>
        <v>11532</v>
        <stp/>
        <stp>StudyData</stp>
        <stp>(Vol(EP?1)when  (LocalYear(EP?1)=2015 AND LocalMonth(EP?1)=2 AND LocalDay(EP?1)=12 AND LocalHour(EP?1)=10 AND LocalMinute(EP?1)=55))</stp>
        <stp>Bar</stp>
        <stp/>
        <stp>Close</stp>
        <stp>5</stp>
        <stp>0</stp>
        <stp/>
        <stp/>
        <stp/>
        <stp>FALSE</stp>
        <stp>T</stp>
        <tr r="AB30" s="4"/>
      </tp>
      <tp>
        <v>9489</v>
        <stp/>
        <stp>StudyData</stp>
        <stp>(Vol(EP?1)when  (LocalYear(EP?1)=2015 AND LocalMonth(EP?1)=2 AND LocalDay(EP?1)=12 AND LocalHour(EP?1)=11 AND LocalMinute(EP?1)=45))</stp>
        <stp>Bar</stp>
        <stp/>
        <stp>Close</stp>
        <stp>5</stp>
        <stp>0</stp>
        <stp/>
        <stp/>
        <stp/>
        <stp>FALSE</stp>
        <stp>T</stp>
        <tr r="AB40" s="4"/>
      </tp>
      <tp>
        <v>12356</v>
        <stp/>
        <stp>StudyData</stp>
        <stp>(Vol(EP?1)when  (LocalYear(EP?1)=2015 AND LocalMonth(EP?1)=2 AND LocalDay(EP?1)=12 AND LocalHour(EP?1)=14 AND LocalMinute(EP?1)=15))</stp>
        <stp>Bar</stp>
        <stp/>
        <stp>Close</stp>
        <stp>5</stp>
        <stp>0</stp>
        <stp/>
        <stp/>
        <stp/>
        <stp>FALSE</stp>
        <stp>T</stp>
        <tr r="AB70" s="4"/>
      </tp>
      <tp>
        <v>7664</v>
        <stp/>
        <stp>StudyData</stp>
        <stp>(Vol(EP?1)when  (LocalYear(EP?1)=2015 AND LocalMonth(EP?1)=2 AND LocalDay(EP?1)=12 AND LocalHour(EP?1)=15 AND LocalMinute(EP?1)=05))</stp>
        <stp>Bar</stp>
        <stp/>
        <stp>Close</stp>
        <stp>5</stp>
        <stp>0</stp>
        <stp/>
        <stp/>
        <stp/>
        <stp>FALSE</stp>
        <stp>T</stp>
        <tr r="AB80" s="4"/>
      </tp>
      <tp>
        <v>4617</v>
        <stp/>
        <stp>StudyData</stp>
        <stp>(Vol(EP?1)when  (LocalYear(EP?1)=2015 AND LocalMonth(EP?1)=2 AND LocalDay(EP?1)=17 AND LocalHour(EP?1)=10 AND LocalMinute(EP?1)=50))</stp>
        <stp>Bar</stp>
        <stp/>
        <stp>Close</stp>
        <stp>5</stp>
        <stp>0</stp>
        <stp/>
        <stp/>
        <stp/>
        <stp>FALSE</stp>
        <stp>T</stp>
        <tr r="Y29" s="4"/>
      </tp>
      <tp>
        <v>5239</v>
        <stp/>
        <stp>StudyData</stp>
        <stp>(Vol(EP?1)when  (LocalYear(EP?1)=2015 AND LocalMonth(EP?1)=2 AND LocalDay(EP?1)=17 AND LocalHour(EP?1)=11 AND LocalMinute(EP?1)=40))</stp>
        <stp>Bar</stp>
        <stp/>
        <stp>Close</stp>
        <stp>5</stp>
        <stp>0</stp>
        <stp/>
        <stp/>
        <stp/>
        <stp>FALSE</stp>
        <stp>T</stp>
        <tr r="Y39" s="4"/>
      </tp>
      <tp>
        <v>3817</v>
        <stp/>
        <stp>StudyData</stp>
        <stp>(Vol(EP?1)when  (LocalYear(EP?1)=2015 AND LocalMonth(EP?1)=2 AND LocalDay(EP?1)=17 AND LocalHour(EP?1)=14 AND LocalMinute(EP?1)=10))</stp>
        <stp>Bar</stp>
        <stp/>
        <stp>Close</stp>
        <stp>5</stp>
        <stp>0</stp>
        <stp/>
        <stp/>
        <stp/>
        <stp>FALSE</stp>
        <stp>T</stp>
        <tr r="Y69" s="4"/>
      </tp>
      <tp>
        <v>31690</v>
        <stp/>
        <stp>StudyData</stp>
        <stp>(Vol(EP?1)when  (LocalYear(EP?1)=2015 AND LocalMonth(EP?1)=2 AND LocalDay(EP?1)=17 AND LocalHour(EP?1)=15 AND LocalMinute(EP?1)=00))</stp>
        <stp>Bar</stp>
        <stp/>
        <stp>Close</stp>
        <stp>5</stp>
        <stp>0</stp>
        <stp/>
        <stp/>
        <stp/>
        <stp>FALSE</stp>
        <stp>T</stp>
        <tr r="Y79" s="4"/>
      </tp>
      <tp>
        <v>18223</v>
        <stp/>
        <stp>StudyData</stp>
        <stp>(Vol(EP?1)when  (LocalYear(EP?1)=2015 AND LocalMonth(EP?1)=2 AND LocalDay(EP?1)=13 AND LocalHour(EP?1)=10 AND LocalMinute(EP?1)=55))</stp>
        <stp>Bar</stp>
        <stp/>
        <stp>Close</stp>
        <stp>5</stp>
        <stp>0</stp>
        <stp/>
        <stp/>
        <stp/>
        <stp>FALSE</stp>
        <stp>T</stp>
        <tr r="AA30" s="4"/>
      </tp>
      <tp>
        <v>6087</v>
        <stp/>
        <stp>StudyData</stp>
        <stp>(Vol(EP?1)when  (LocalYear(EP?1)=2015 AND LocalMonth(EP?1)=2 AND LocalDay(EP?1)=13 AND LocalHour(EP?1)=11 AND LocalMinute(EP?1)=45))</stp>
        <stp>Bar</stp>
        <stp/>
        <stp>Close</stp>
        <stp>5</stp>
        <stp>0</stp>
        <stp/>
        <stp/>
        <stp/>
        <stp>FALSE</stp>
        <stp>T</stp>
        <tr r="AA40" s="4"/>
      </tp>
      <tp>
        <v>9801</v>
        <stp/>
        <stp>StudyData</stp>
        <stp>(Vol(EP?1)when  (LocalYear(EP?1)=2015 AND LocalMonth(EP?1)=2 AND LocalDay(EP?1)=13 AND LocalHour(EP?1)=14 AND LocalMinute(EP?1)=15))</stp>
        <stp>Bar</stp>
        <stp/>
        <stp>Close</stp>
        <stp>5</stp>
        <stp>0</stp>
        <stp/>
        <stp/>
        <stp/>
        <stp>FALSE</stp>
        <stp>T</stp>
        <tr r="AA70" s="4"/>
      </tp>
      <tp>
        <v>7097</v>
        <stp/>
        <stp>StudyData</stp>
        <stp>(Vol(EP?1)when  (LocalYear(EP?1)=2015 AND LocalMonth(EP?1)=2 AND LocalDay(EP?1)=13 AND LocalHour(EP?1)=15 AND LocalMinute(EP?1)=05))</stp>
        <stp>Bar</stp>
        <stp/>
        <stp>Close</stp>
        <stp>5</stp>
        <stp>0</stp>
        <stp/>
        <stp/>
        <stp/>
        <stp>FALSE</stp>
        <stp>T</stp>
        <tr r="AA80" s="4"/>
      </tp>
      <tp>
        <v>2594</v>
        <stp/>
        <stp>StudyData</stp>
        <stp>(Vol(EP?1)when  (LocalYear(EP?1)=2015 AND LocalMonth(EP?1)=2 AND LocalDay(EP?1)=16 AND LocalHour(EP?1)=10 AND LocalMinute(EP?1)=50))</stp>
        <stp>Bar</stp>
        <stp/>
        <stp>Close</stp>
        <stp>5</stp>
        <stp>0</stp>
        <stp/>
        <stp/>
        <stp/>
        <stp>FALSE</stp>
        <stp>T</stp>
        <tr r="Z29" s="4"/>
      </tp>
      <tp>
        <v>1229</v>
        <stp/>
        <stp>StudyData</stp>
        <stp>(Vol(EP?1)when  (LocalYear(EP?1)=2015 AND LocalMonth(EP?1)=2 AND LocalDay(EP?1)=16 AND LocalHour(EP?1)=11 AND LocalMinute(EP?1)=40))</stp>
        <stp>Bar</stp>
        <stp/>
        <stp>Close</stp>
        <stp>5</stp>
        <stp>0</stp>
        <stp/>
        <stp/>
        <stp/>
        <stp>FALSE</stp>
        <stp>T</stp>
        <tr r="Z39" s="4"/>
      </tp>
      <tp t="s">
        <v/>
        <stp/>
        <stp>StudyData</stp>
        <stp>(Vol(EP?1)when  (LocalYear(EP?1)=2015 AND LocalMonth(EP?1)=2 AND LocalDay(EP?1)=16 AND LocalHour(EP?1)=14 AND LocalMinute(EP?1)=10))</stp>
        <stp>Bar</stp>
        <stp/>
        <stp>Close</stp>
        <stp>5</stp>
        <stp>0</stp>
        <stp/>
        <stp/>
        <stp/>
        <stp>FALSE</stp>
        <stp>T</stp>
        <tr r="Z69" s="4"/>
      </tp>
      <tp t="s">
        <v/>
        <stp/>
        <stp>StudyData</stp>
        <stp>(Vol(EP?1)when  (LocalYear(EP?1)=2015 AND LocalMonth(EP?1)=2 AND LocalDay(EP?1)=16 AND LocalHour(EP?1)=15 AND LocalMinute(EP?1)=00))</stp>
        <stp>Bar</stp>
        <stp/>
        <stp>Close</stp>
        <stp>5</stp>
        <stp>0</stp>
        <stp/>
        <stp/>
        <stp/>
        <stp>FALSE</stp>
        <stp>T</stp>
        <tr r="Z79" s="4"/>
      </tp>
      <tp>
        <v>6283</v>
        <stp/>
        <stp>StudyData</stp>
        <stp>(Vol(EP?1)when  (LocalYear(EP?1)=2015 AND LocalMonth(EP?1)=2 AND LocalDay(EP?1)=23 AND LocalHour(EP?1)=12 AND LocalMinute(EP?1)=45))</stp>
        <stp>Bar</stp>
        <stp/>
        <stp>Close</stp>
        <stp>5</stp>
        <stp>0</stp>
        <stp/>
        <stp/>
        <stp/>
        <stp>FALSE</stp>
        <stp>T</stp>
        <tr r="U52" s="4"/>
      </tp>
      <tp>
        <v>3910</v>
        <stp/>
        <stp>StudyData</stp>
        <stp>(Vol(EP?1)when  (LocalYear(EP?1)=2015 AND LocalMonth(EP?1)=2 AND LocalDay(EP?1)=23 AND LocalHour(EP?1)=13 AND LocalMinute(EP?1)=55))</stp>
        <stp>Bar</stp>
        <stp/>
        <stp>Close</stp>
        <stp>5</stp>
        <stp>0</stp>
        <stp/>
        <stp/>
        <stp/>
        <stp>FALSE</stp>
        <stp>T</stp>
        <tr r="U66" s="4"/>
      </tp>
      <tp>
        <v>6792</v>
        <stp/>
        <stp>StudyData</stp>
        <stp>(Vol(EP?1)when  (LocalYear(EP?1)=2015 AND LocalMonth(EP?1)=2 AND LocalDay(EP?1)=23 AND LocalHour(EP?1)=14 AND LocalMinute(EP?1)=25))</stp>
        <stp>Bar</stp>
        <stp/>
        <stp>Close</stp>
        <stp>5</stp>
        <stp>0</stp>
        <stp/>
        <stp/>
        <stp/>
        <stp>FALSE</stp>
        <stp>T</stp>
        <tr r="U72" s="4"/>
      </tp>
      <tp>
        <v>3430</v>
        <stp/>
        <stp>StudyData</stp>
        <stp>(Vol(EP?1)when  (LocalYear(EP?1)=2015 AND LocalMonth(EP?1)=2 AND LocalDay(EP?1)=26 AND LocalHour(EP?1)=12 AND LocalMinute(EP?1)=40))</stp>
        <stp>Bar</stp>
        <stp/>
        <stp>Close</stp>
        <stp>5</stp>
        <stp>0</stp>
        <stp/>
        <stp/>
        <stp/>
        <stp>FALSE</stp>
        <stp>T</stp>
        <tr r="L51" s="4"/>
        <tr r="K51" s="4"/>
      </tp>
      <tp>
        <v>9397</v>
        <stp/>
        <stp>StudyData</stp>
        <stp>(Vol(EP?1)when  (LocalYear(EP?1)=2015 AND LocalMonth(EP?1)=2 AND LocalDay(EP?1)=26 AND LocalHour(EP?1)=13 AND LocalMinute(EP?1)=50))</stp>
        <stp>Bar</stp>
        <stp/>
        <stp>Close</stp>
        <stp>5</stp>
        <stp>0</stp>
        <stp/>
        <stp/>
        <stp/>
        <stp>FALSE</stp>
        <stp>T</stp>
        <tr r="L65" s="4"/>
        <tr r="K65" s="4"/>
      </tp>
      <tp>
        <v>9524</v>
        <stp/>
        <stp>StudyData</stp>
        <stp>(Vol(EP?1)when  (LocalYear(EP?1)=2015 AND LocalMonth(EP?1)=2 AND LocalDay(EP?1)=26 AND LocalHour(EP?1)=14 AND LocalMinute(EP?1)=20))</stp>
        <stp>Bar</stp>
        <stp/>
        <stp>Close</stp>
        <stp>5</stp>
        <stp>0</stp>
        <stp/>
        <stp/>
        <stp/>
        <stp>FALSE</stp>
        <stp>T</stp>
        <tr r="L71" s="4"/>
        <tr r="K71" s="4"/>
      </tp>
      <tp>
        <v>11517</v>
        <stp/>
        <stp>StudyData</stp>
        <stp>(Vol(EP?1)when  (LocalYear(EP?1)=2015 AND LocalMonth(EP?1)=2 AND LocalDay(EP?1)=20 AND LocalHour(EP?1)=12 AND LocalMinute(EP?1)=45))</stp>
        <stp>Bar</stp>
        <stp/>
        <stp>Close</stp>
        <stp>5</stp>
        <stp>0</stp>
        <stp/>
        <stp/>
        <stp/>
        <stp>FALSE</stp>
        <stp>T</stp>
        <tr r="V52" s="4"/>
      </tp>
      <tp>
        <v>14271</v>
        <stp/>
        <stp>StudyData</stp>
        <stp>(Vol(EP?1)when  (LocalYear(EP?1)=2015 AND LocalMonth(EP?1)=2 AND LocalDay(EP?1)=20 AND LocalHour(EP?1)=13 AND LocalMinute(EP?1)=55))</stp>
        <stp>Bar</stp>
        <stp/>
        <stp>Close</stp>
        <stp>5</stp>
        <stp>0</stp>
        <stp/>
        <stp/>
        <stp/>
        <stp>FALSE</stp>
        <stp>T</stp>
        <tr r="V66" s="4"/>
      </tp>
      <tp>
        <v>8222</v>
        <stp/>
        <stp>StudyData</stp>
        <stp>(Vol(EP?1)when  (LocalYear(EP?1)=2015 AND LocalMonth(EP?1)=2 AND LocalDay(EP?1)=20 AND LocalHour(EP?1)=14 AND LocalMinute(EP?1)=25))</stp>
        <stp>Bar</stp>
        <stp/>
        <stp>Close</stp>
        <stp>5</stp>
        <stp>0</stp>
        <stp/>
        <stp/>
        <stp/>
        <stp>FALSE</stp>
        <stp>T</stp>
        <tr r="V72" s="4"/>
      </tp>
      <tp>
        <v>9775</v>
        <stp/>
        <stp>StudyData</stp>
        <stp>(Vol(EP?1)when  (LocalYear(EP?1)=2015 AND LocalMonth(EP?1)=2 AND LocalDay(EP?1)=25 AND LocalHour(EP?1)=12 AND LocalMinute(EP?1)=40))</stp>
        <stp>Bar</stp>
        <stp/>
        <stp>Close</stp>
        <stp>5</stp>
        <stp>0</stp>
        <stp/>
        <stp/>
        <stp/>
        <stp>FALSE</stp>
        <stp>T</stp>
        <tr r="S51" s="4"/>
      </tp>
      <tp>
        <v>20304</v>
        <stp/>
        <stp>StudyData</stp>
        <stp>(Vol(EP?1)when  (LocalYear(EP?1)=2015 AND LocalMonth(EP?1)=2 AND LocalDay(EP?1)=25 AND LocalHour(EP?1)=13 AND LocalMinute(EP?1)=50))</stp>
        <stp>Bar</stp>
        <stp/>
        <stp>Close</stp>
        <stp>5</stp>
        <stp>0</stp>
        <stp/>
        <stp/>
        <stp/>
        <stp>FALSE</stp>
        <stp>T</stp>
        <tr r="S65" s="4"/>
      </tp>
      <tp>
        <v>5403</v>
        <stp/>
        <stp>StudyData</stp>
        <stp>(Vol(EP?1)when  (LocalYear(EP?1)=2015 AND LocalMonth(EP?1)=2 AND LocalDay(EP?1)=25 AND LocalHour(EP?1)=14 AND LocalMinute(EP?1)=20))</stp>
        <stp>Bar</stp>
        <stp/>
        <stp>Close</stp>
        <stp>5</stp>
        <stp>0</stp>
        <stp/>
        <stp/>
        <stp/>
        <stp>FALSE</stp>
        <stp>T</stp>
        <tr r="S71" s="4"/>
      </tp>
      <tp>
        <v>8711</v>
        <stp/>
        <stp>StudyData</stp>
        <stp>(Vol(EP?1)when  (LocalYear(EP?1)=2015 AND LocalMonth(EP?1)=2 AND LocalDay(EP?1)=24 AND LocalHour(EP?1)=12 AND LocalMinute(EP?1)=40))</stp>
        <stp>Bar</stp>
        <stp/>
        <stp>Close</stp>
        <stp>5</stp>
        <stp>0</stp>
        <stp/>
        <stp/>
        <stp/>
        <stp>FALSE</stp>
        <stp>T</stp>
        <tr r="T51" s="4"/>
      </tp>
      <tp>
        <v>6928</v>
        <stp/>
        <stp>StudyData</stp>
        <stp>(Vol(EP?1)when  (LocalYear(EP?1)=2015 AND LocalMonth(EP?1)=2 AND LocalDay(EP?1)=24 AND LocalHour(EP?1)=13 AND LocalMinute(EP?1)=50))</stp>
        <stp>Bar</stp>
        <stp/>
        <stp>Close</stp>
        <stp>5</stp>
        <stp>0</stp>
        <stp/>
        <stp/>
        <stp/>
        <stp>FALSE</stp>
        <stp>T</stp>
        <tr r="T65" s="4"/>
      </tp>
      <tp>
        <v>9414</v>
        <stp/>
        <stp>StudyData</stp>
        <stp>(Vol(EP?1)when  (LocalYear(EP?1)=2015 AND LocalMonth(EP?1)=2 AND LocalDay(EP?1)=24 AND LocalHour(EP?1)=14 AND LocalMinute(EP?1)=20))</stp>
        <stp>Bar</stp>
        <stp/>
        <stp>Close</stp>
        <stp>5</stp>
        <stp>0</stp>
        <stp/>
        <stp/>
        <stp/>
        <stp>FALSE</stp>
        <stp>T</stp>
        <tr r="T71" s="4"/>
      </tp>
      <tp>
        <v>7120</v>
        <stp/>
        <stp>StudyData</stp>
        <stp>(Vol(EP?1)when  (LocalYear(EP?1)=2015 AND LocalMonth(EP?1)=2 AND LocalDay(EP?1)=13 AND LocalHour(EP?1)=10 AND LocalMinute(EP?1)=50))</stp>
        <stp>Bar</stp>
        <stp/>
        <stp>Close</stp>
        <stp>5</stp>
        <stp>0</stp>
        <stp/>
        <stp/>
        <stp/>
        <stp>FALSE</stp>
        <stp>T</stp>
        <tr r="AA29" s="4"/>
      </tp>
      <tp>
        <v>3717</v>
        <stp/>
        <stp>StudyData</stp>
        <stp>(Vol(EP?1)when  (LocalYear(EP?1)=2015 AND LocalMonth(EP?1)=2 AND LocalDay(EP?1)=13 AND LocalHour(EP?1)=11 AND LocalMinute(EP?1)=40))</stp>
        <stp>Bar</stp>
        <stp/>
        <stp>Close</stp>
        <stp>5</stp>
        <stp>0</stp>
        <stp/>
        <stp/>
        <stp/>
        <stp>FALSE</stp>
        <stp>T</stp>
        <tr r="AA39" s="4"/>
      </tp>
      <tp>
        <v>8810</v>
        <stp/>
        <stp>StudyData</stp>
        <stp>(Vol(EP?1)when  (LocalYear(EP?1)=2015 AND LocalMonth(EP?1)=2 AND LocalDay(EP?1)=13 AND LocalHour(EP?1)=14 AND LocalMinute(EP?1)=10))</stp>
        <stp>Bar</stp>
        <stp/>
        <stp>Close</stp>
        <stp>5</stp>
        <stp>0</stp>
        <stp/>
        <stp/>
        <stp/>
        <stp>FALSE</stp>
        <stp>T</stp>
        <tr r="AA69" s="4"/>
      </tp>
      <tp>
        <v>44875</v>
        <stp/>
        <stp>StudyData</stp>
        <stp>(Vol(EP?1)when  (LocalYear(EP?1)=2015 AND LocalMonth(EP?1)=2 AND LocalDay(EP?1)=13 AND LocalHour(EP?1)=15 AND LocalMinute(EP?1)=00))</stp>
        <stp>Bar</stp>
        <stp/>
        <stp>Close</stp>
        <stp>5</stp>
        <stp>0</stp>
        <stp/>
        <stp/>
        <stp/>
        <stp>FALSE</stp>
        <stp>T</stp>
        <tr r="AA79" s="4"/>
      </tp>
      <tp>
        <v>7242</v>
        <stp/>
        <stp>StudyData</stp>
        <stp>(Vol(EP?1)when  (LocalYear(EP?1)=2015 AND LocalMonth(EP?1)=2 AND LocalDay(EP?1)=16 AND LocalHour(EP?1)=10 AND LocalMinute(EP?1)=55))</stp>
        <stp>Bar</stp>
        <stp/>
        <stp>Close</stp>
        <stp>5</stp>
        <stp>0</stp>
        <stp/>
        <stp/>
        <stp/>
        <stp>FALSE</stp>
        <stp>T</stp>
        <tr r="Z30" s="4"/>
      </tp>
      <tp>
        <v>864</v>
        <stp/>
        <stp>StudyData</stp>
        <stp>(Vol(EP?1)when  (LocalYear(EP?1)=2015 AND LocalMonth(EP?1)=2 AND LocalDay(EP?1)=16 AND LocalHour(EP?1)=11 AND LocalMinute(EP?1)=45))</stp>
        <stp>Bar</stp>
        <stp/>
        <stp>Close</stp>
        <stp>5</stp>
        <stp>0</stp>
        <stp/>
        <stp/>
        <stp/>
        <stp>FALSE</stp>
        <stp>T</stp>
        <tr r="Z40" s="4"/>
      </tp>
      <tp t="s">
        <v/>
        <stp/>
        <stp>StudyData</stp>
        <stp>(Vol(EP?1)when  (LocalYear(EP?1)=2015 AND LocalMonth(EP?1)=2 AND LocalDay(EP?1)=16 AND LocalHour(EP?1)=14 AND LocalMinute(EP?1)=15))</stp>
        <stp>Bar</stp>
        <stp/>
        <stp>Close</stp>
        <stp>5</stp>
        <stp>0</stp>
        <stp/>
        <stp/>
        <stp/>
        <stp>FALSE</stp>
        <stp>T</stp>
        <tr r="Z70" s="4"/>
      </tp>
      <tp t="s">
        <v/>
        <stp/>
        <stp>StudyData</stp>
        <stp>(Vol(EP?1)when  (LocalYear(EP?1)=2015 AND LocalMonth(EP?1)=2 AND LocalDay(EP?1)=16 AND LocalHour(EP?1)=15 AND LocalMinute(EP?1)=05))</stp>
        <stp>Bar</stp>
        <stp/>
        <stp>Close</stp>
        <stp>5</stp>
        <stp>0</stp>
        <stp/>
        <stp/>
        <stp/>
        <stp>FALSE</stp>
        <stp>T</stp>
        <tr r="Z80" s="4"/>
      </tp>
      <tp>
        <v>7804</v>
        <stp/>
        <stp>StudyData</stp>
        <stp>(Vol(EP?1)when  (LocalYear(EP?1)=2015 AND LocalMonth(EP?1)=2 AND LocalDay(EP?1)=23 AND LocalHour(EP?1)=12 AND LocalMinute(EP?1)=40))</stp>
        <stp>Bar</stp>
        <stp/>
        <stp>Close</stp>
        <stp>5</stp>
        <stp>0</stp>
        <stp/>
        <stp/>
        <stp/>
        <stp>FALSE</stp>
        <stp>T</stp>
        <tr r="U51" s="4"/>
      </tp>
      <tp>
        <v>4262</v>
        <stp/>
        <stp>StudyData</stp>
        <stp>(Vol(EP?1)when  (LocalYear(EP?1)=2015 AND LocalMonth(EP?1)=2 AND LocalDay(EP?1)=23 AND LocalHour(EP?1)=13 AND LocalMinute(EP?1)=50))</stp>
        <stp>Bar</stp>
        <stp/>
        <stp>Close</stp>
        <stp>5</stp>
        <stp>0</stp>
        <stp/>
        <stp/>
        <stp/>
        <stp>FALSE</stp>
        <stp>T</stp>
        <tr r="U65" s="4"/>
      </tp>
      <tp>
        <v>4987</v>
        <stp/>
        <stp>StudyData</stp>
        <stp>(Vol(EP?1)when  (LocalYear(EP?1)=2015 AND LocalMonth(EP?1)=2 AND LocalDay(EP?1)=23 AND LocalHour(EP?1)=14 AND LocalMinute(EP?1)=20))</stp>
        <stp>Bar</stp>
        <stp/>
        <stp>Close</stp>
        <stp>5</stp>
        <stp>0</stp>
        <stp/>
        <stp/>
        <stp/>
        <stp>FALSE</stp>
        <stp>T</stp>
        <tr r="U71" s="4"/>
      </tp>
      <tp>
        <v>4066</v>
        <stp/>
        <stp>StudyData</stp>
        <stp>(Vol(EP?1)when  (LocalYear(EP?1)=2015 AND LocalMonth(EP?1)=2 AND LocalDay(EP?1)=26 AND LocalHour(EP?1)=12 AND LocalMinute(EP?1)=45))</stp>
        <stp>Bar</stp>
        <stp/>
        <stp>Close</stp>
        <stp>5</stp>
        <stp>0</stp>
        <stp/>
        <stp/>
        <stp/>
        <stp>FALSE</stp>
        <stp>T</stp>
        <tr r="L52" s="4"/>
        <tr r="K52" s="4"/>
      </tp>
      <tp>
        <v>10184</v>
        <stp/>
        <stp>StudyData</stp>
        <stp>(Vol(EP?1)when  (LocalYear(EP?1)=2015 AND LocalMonth(EP?1)=2 AND LocalDay(EP?1)=26 AND LocalHour(EP?1)=13 AND LocalMinute(EP?1)=55))</stp>
        <stp>Bar</stp>
        <stp/>
        <stp>Close</stp>
        <stp>5</stp>
        <stp>0</stp>
        <stp/>
        <stp/>
        <stp/>
        <stp>FALSE</stp>
        <stp>T</stp>
        <tr r="L66" s="4"/>
        <tr r="K66" s="4"/>
      </tp>
      <tp>
        <v>11319</v>
        <stp/>
        <stp>StudyData</stp>
        <stp>(Vol(EP?1)when  (LocalYear(EP?1)=2015 AND LocalMonth(EP?1)=2 AND LocalDay(EP?1)=26 AND LocalHour(EP?1)=14 AND LocalMinute(EP?1)=25))</stp>
        <stp>Bar</stp>
        <stp/>
        <stp>Close</stp>
        <stp>5</stp>
        <stp>0</stp>
        <stp/>
        <stp/>
        <stp/>
        <stp>FALSE</stp>
        <stp>T</stp>
        <tr r="L72" s="4"/>
        <tr r="K72" s="4"/>
      </tp>
      <tp>
        <v>16752</v>
        <stp/>
        <stp>StudyData</stp>
        <stp>(Vol(EP?1)when  (LocalYear(EP?1)=2015 AND LocalMonth(EP?1)=2 AND LocalDay(EP?1)=12 AND LocalHour(EP?1)=10 AND LocalMinute(EP?1)=50))</stp>
        <stp>Bar</stp>
        <stp/>
        <stp>Close</stp>
        <stp>5</stp>
        <stp>0</stp>
        <stp/>
        <stp/>
        <stp/>
        <stp>FALSE</stp>
        <stp>T</stp>
        <tr r="AB29" s="4"/>
      </tp>
      <tp>
        <v>8118</v>
        <stp/>
        <stp>StudyData</stp>
        <stp>(Vol(EP?1)when  (LocalYear(EP?1)=2015 AND LocalMonth(EP?1)=2 AND LocalDay(EP?1)=12 AND LocalHour(EP?1)=11 AND LocalMinute(EP?1)=40))</stp>
        <stp>Bar</stp>
        <stp/>
        <stp>Close</stp>
        <stp>5</stp>
        <stp>0</stp>
        <stp/>
        <stp/>
        <stp/>
        <stp>FALSE</stp>
        <stp>T</stp>
        <tr r="AB39" s="4"/>
      </tp>
      <tp>
        <v>5910</v>
        <stp/>
        <stp>StudyData</stp>
        <stp>(Vol(EP?1)when  (LocalYear(EP?1)=2015 AND LocalMonth(EP?1)=2 AND LocalDay(EP?1)=12 AND LocalHour(EP?1)=14 AND LocalMinute(EP?1)=10))</stp>
        <stp>Bar</stp>
        <stp/>
        <stp>Close</stp>
        <stp>5</stp>
        <stp>0</stp>
        <stp/>
        <stp/>
        <stp/>
        <stp>FALSE</stp>
        <stp>T</stp>
        <tr r="AB69" s="4"/>
      </tp>
      <tp>
        <v>43422</v>
        <stp/>
        <stp>StudyData</stp>
        <stp>(Vol(EP?1)when  (LocalYear(EP?1)=2015 AND LocalMonth(EP?1)=2 AND LocalDay(EP?1)=12 AND LocalHour(EP?1)=15 AND LocalMinute(EP?1)=00))</stp>
        <stp>Bar</stp>
        <stp/>
        <stp>Close</stp>
        <stp>5</stp>
        <stp>0</stp>
        <stp/>
        <stp/>
        <stp/>
        <stp>FALSE</stp>
        <stp>T</stp>
        <tr r="AB79" s="4"/>
      </tp>
      <tp>
        <v>5611</v>
        <stp/>
        <stp>StudyData</stp>
        <stp>(Vol(EP?1)when  (LocalYear(EP?1)=2015 AND LocalMonth(EP?1)=2 AND LocalDay(EP?1)=17 AND LocalHour(EP?1)=10 AND LocalMinute(EP?1)=55))</stp>
        <stp>Bar</stp>
        <stp/>
        <stp>Close</stp>
        <stp>5</stp>
        <stp>0</stp>
        <stp/>
        <stp/>
        <stp/>
        <stp>FALSE</stp>
        <stp>T</stp>
        <tr r="Y30" s="4"/>
      </tp>
      <tp>
        <v>9395</v>
        <stp/>
        <stp>StudyData</stp>
        <stp>(Vol(EP?1)when  (LocalYear(EP?1)=2015 AND LocalMonth(EP?1)=2 AND LocalDay(EP?1)=17 AND LocalHour(EP?1)=11 AND LocalMinute(EP?1)=45))</stp>
        <stp>Bar</stp>
        <stp/>
        <stp>Close</stp>
        <stp>5</stp>
        <stp>0</stp>
        <stp/>
        <stp/>
        <stp/>
        <stp>FALSE</stp>
        <stp>T</stp>
        <tr r="Y40" s="4"/>
      </tp>
      <tp>
        <v>4975</v>
        <stp/>
        <stp>StudyData</stp>
        <stp>(Vol(EP?1)when  (LocalYear(EP?1)=2015 AND LocalMonth(EP?1)=2 AND LocalDay(EP?1)=17 AND LocalHour(EP?1)=14 AND LocalMinute(EP?1)=15))</stp>
        <stp>Bar</stp>
        <stp/>
        <stp>Close</stp>
        <stp>5</stp>
        <stp>0</stp>
        <stp/>
        <stp/>
        <stp/>
        <stp>FALSE</stp>
        <stp>T</stp>
        <tr r="Y70" s="4"/>
      </tp>
      <tp>
        <v>8093</v>
        <stp/>
        <stp>StudyData</stp>
        <stp>(Vol(EP?1)when  (LocalYear(EP?1)=2015 AND LocalMonth(EP?1)=2 AND LocalDay(EP?1)=17 AND LocalHour(EP?1)=15 AND LocalMinute(EP?1)=05))</stp>
        <stp>Bar</stp>
        <stp/>
        <stp>Close</stp>
        <stp>5</stp>
        <stp>0</stp>
        <stp/>
        <stp/>
        <stp/>
        <stp>FALSE</stp>
        <stp>T</stp>
        <tr r="Y80" s="4"/>
      </tp>
      <tp>
        <v>8265</v>
        <stp/>
        <stp>StudyData</stp>
        <stp>(Vol(EP?1)when  (LocalYear(EP?1)=2015 AND LocalMonth(EP?1)=2 AND LocalDay(EP?1)=24 AND LocalHour(EP?1)=12 AND LocalMinute(EP?1)=45))</stp>
        <stp>Bar</stp>
        <stp/>
        <stp>Close</stp>
        <stp>5</stp>
        <stp>0</stp>
        <stp/>
        <stp/>
        <stp/>
        <stp>FALSE</stp>
        <stp>T</stp>
        <tr r="T52" s="4"/>
      </tp>
      <tp>
        <v>8899</v>
        <stp/>
        <stp>StudyData</stp>
        <stp>(Vol(EP?1)when  (LocalYear(EP?1)=2015 AND LocalMonth(EP?1)=2 AND LocalDay(EP?1)=24 AND LocalHour(EP?1)=13 AND LocalMinute(EP?1)=55))</stp>
        <stp>Bar</stp>
        <stp/>
        <stp>Close</stp>
        <stp>5</stp>
        <stp>0</stp>
        <stp/>
        <stp/>
        <stp/>
        <stp>FALSE</stp>
        <stp>T</stp>
        <tr r="T66" s="4"/>
      </tp>
      <tp>
        <v>6509</v>
        <stp/>
        <stp>StudyData</stp>
        <stp>(Vol(EP?1)when  (LocalYear(EP?1)=2015 AND LocalMonth(EP?1)=2 AND LocalDay(EP?1)=24 AND LocalHour(EP?1)=14 AND LocalMinute(EP?1)=25))</stp>
        <stp>Bar</stp>
        <stp/>
        <stp>Close</stp>
        <stp>5</stp>
        <stp>0</stp>
        <stp/>
        <stp/>
        <stp/>
        <stp>FALSE</stp>
        <stp>T</stp>
        <tr r="T72" s="4"/>
      </tp>
      <tp>
        <v>15728</v>
        <stp/>
        <stp>StudyData</stp>
        <stp>(Vol(EP?1)when  (LocalYear(EP?1)=2015 AND LocalMonth(EP?1)=2 AND LocalDay(EP?1)=20 AND LocalHour(EP?1)=12 AND LocalMinute(EP?1)=40))</stp>
        <stp>Bar</stp>
        <stp/>
        <stp>Close</stp>
        <stp>5</stp>
        <stp>0</stp>
        <stp/>
        <stp/>
        <stp/>
        <stp>FALSE</stp>
        <stp>T</stp>
        <tr r="V51" s="4"/>
      </tp>
      <tp>
        <v>11588</v>
        <stp/>
        <stp>StudyData</stp>
        <stp>(Vol(EP?1)when  (LocalYear(EP?1)=2015 AND LocalMonth(EP?1)=2 AND LocalDay(EP?1)=20 AND LocalHour(EP?1)=13 AND LocalMinute(EP?1)=50))</stp>
        <stp>Bar</stp>
        <stp/>
        <stp>Close</stp>
        <stp>5</stp>
        <stp>0</stp>
        <stp/>
        <stp/>
        <stp/>
        <stp>FALSE</stp>
        <stp>T</stp>
        <tr r="V65" s="4"/>
      </tp>
      <tp>
        <v>16357</v>
        <stp/>
        <stp>StudyData</stp>
        <stp>(Vol(EP?1)when  (LocalYear(EP?1)=2015 AND LocalMonth(EP?1)=2 AND LocalDay(EP?1)=20 AND LocalHour(EP?1)=14 AND LocalMinute(EP?1)=20))</stp>
        <stp>Bar</stp>
        <stp/>
        <stp>Close</stp>
        <stp>5</stp>
        <stp>0</stp>
        <stp/>
        <stp/>
        <stp/>
        <stp>FALSE</stp>
        <stp>T</stp>
        <tr r="V71" s="4"/>
      </tp>
      <tp>
        <v>6501</v>
        <stp/>
        <stp>StudyData</stp>
        <stp>(Vol(EP?1)when  (LocalYear(EP?1)=2015 AND LocalMonth(EP?1)=2 AND LocalDay(EP?1)=25 AND LocalHour(EP?1)=12 AND LocalMinute(EP?1)=45))</stp>
        <stp>Bar</stp>
        <stp/>
        <stp>Close</stp>
        <stp>5</stp>
        <stp>0</stp>
        <stp/>
        <stp/>
        <stp/>
        <stp>FALSE</stp>
        <stp>T</stp>
        <tr r="S52" s="4"/>
      </tp>
      <tp>
        <v>11134</v>
        <stp/>
        <stp>StudyData</stp>
        <stp>(Vol(EP?1)when  (LocalYear(EP?1)=2015 AND LocalMonth(EP?1)=2 AND LocalDay(EP?1)=25 AND LocalHour(EP?1)=13 AND LocalMinute(EP?1)=55))</stp>
        <stp>Bar</stp>
        <stp/>
        <stp>Close</stp>
        <stp>5</stp>
        <stp>0</stp>
        <stp/>
        <stp/>
        <stp/>
        <stp>FALSE</stp>
        <stp>T</stp>
        <tr r="S66" s="4"/>
      </tp>
      <tp>
        <v>10476</v>
        <stp/>
        <stp>StudyData</stp>
        <stp>(Vol(EP?1)when  (LocalYear(EP?1)=2015 AND LocalMonth(EP?1)=2 AND LocalDay(EP?1)=25 AND LocalHour(EP?1)=14 AND LocalMinute(EP?1)=25))</stp>
        <stp>Bar</stp>
        <stp/>
        <stp>Close</stp>
        <stp>5</stp>
        <stp>0</stp>
        <stp/>
        <stp/>
        <stp/>
        <stp>FALSE</stp>
        <stp>T</stp>
        <tr r="S72" s="4"/>
      </tp>
      <tp>
        <v>7752</v>
        <stp/>
        <stp>StudyData</stp>
        <stp>(Vol(EP?1)when  (LocalYear(EP?1)=2015 AND LocalMonth(EP?1)=2 AND LocalDay(EP?1)=18 AND LocalHour(EP?1)=10 AND LocalMinute(EP?1)=55))</stp>
        <stp>Bar</stp>
        <stp/>
        <stp>Close</stp>
        <stp>5</stp>
        <stp>0</stp>
        <stp/>
        <stp/>
        <stp/>
        <stp>FALSE</stp>
        <stp>T</stp>
        <tr r="X30" s="4"/>
      </tp>
      <tp>
        <v>6876</v>
        <stp/>
        <stp>StudyData</stp>
        <stp>(Vol(EP?1)when  (LocalYear(EP?1)=2015 AND LocalMonth(EP?1)=2 AND LocalDay(EP?1)=18 AND LocalHour(EP?1)=11 AND LocalMinute(EP?1)=45))</stp>
        <stp>Bar</stp>
        <stp/>
        <stp>Close</stp>
        <stp>5</stp>
        <stp>0</stp>
        <stp/>
        <stp/>
        <stp/>
        <stp>FALSE</stp>
        <stp>T</stp>
        <tr r="X40" s="4"/>
      </tp>
      <tp>
        <v>18529</v>
        <stp/>
        <stp>StudyData</stp>
        <stp>(Vol(EP?1)when  (LocalYear(EP?1)=2015 AND LocalMonth(EP?1)=2 AND LocalDay(EP?1)=18 AND LocalHour(EP?1)=14 AND LocalMinute(EP?1)=15))</stp>
        <stp>Bar</stp>
        <stp/>
        <stp>Close</stp>
        <stp>5</stp>
        <stp>0</stp>
        <stp/>
        <stp/>
        <stp/>
        <stp>FALSE</stp>
        <stp>T</stp>
        <tr r="X70" s="4"/>
      </tp>
      <tp>
        <v>4545</v>
        <stp/>
        <stp>StudyData</stp>
        <stp>(Vol(EP?1)when  (LocalYear(EP?1)=2015 AND LocalMonth(EP?1)=2 AND LocalDay(EP?1)=18 AND LocalHour(EP?1)=15 AND LocalMinute(EP?1)=05))</stp>
        <stp>Bar</stp>
        <stp/>
        <stp>Close</stp>
        <stp>5</stp>
        <stp>0</stp>
        <stp/>
        <stp/>
        <stp/>
        <stp>FALSE</stp>
        <stp>T</stp>
        <tr r="X80" s="4"/>
      </tp>
      <tp>
        <v>10052</v>
        <stp/>
        <stp>StudyData</stp>
        <stp>(Vol(EP?1)when  (LocalYear(EP?1)=2015 AND LocalMonth(EP?1)=2 AND LocalDay(EP?1)=19 AND LocalHour(EP?1)=10 AND LocalMinute(EP?1)=55))</stp>
        <stp>Bar</stp>
        <stp/>
        <stp>Close</stp>
        <stp>5</stp>
        <stp>0</stp>
        <stp/>
        <stp/>
        <stp/>
        <stp>FALSE</stp>
        <stp>T</stp>
        <tr r="W30" s="4"/>
      </tp>
      <tp>
        <v>4285</v>
        <stp/>
        <stp>StudyData</stp>
        <stp>(Vol(EP?1)when  (LocalYear(EP?1)=2015 AND LocalMonth(EP?1)=2 AND LocalDay(EP?1)=19 AND LocalHour(EP?1)=11 AND LocalMinute(EP?1)=45))</stp>
        <stp>Bar</stp>
        <stp/>
        <stp>Close</stp>
        <stp>5</stp>
        <stp>0</stp>
        <stp/>
        <stp/>
        <stp/>
        <stp>FALSE</stp>
        <stp>T</stp>
        <tr r="W40" s="4"/>
      </tp>
      <tp>
        <v>4994</v>
        <stp/>
        <stp>StudyData</stp>
        <stp>(Vol(EP?1)when  (LocalYear(EP?1)=2015 AND LocalMonth(EP?1)=2 AND LocalDay(EP?1)=19 AND LocalHour(EP?1)=14 AND LocalMinute(EP?1)=15))</stp>
        <stp>Bar</stp>
        <stp/>
        <stp>Close</stp>
        <stp>5</stp>
        <stp>0</stp>
        <stp/>
        <stp/>
        <stp/>
        <stp>FALSE</stp>
        <stp>T</stp>
        <tr r="W70" s="4"/>
      </tp>
      <tp>
        <v>4768</v>
        <stp/>
        <stp>StudyData</stp>
        <stp>(Vol(EP?1)when  (LocalYear(EP?1)=2015 AND LocalMonth(EP?1)=2 AND LocalDay(EP?1)=19 AND LocalHour(EP?1)=15 AND LocalMinute(EP?1)=05))</stp>
        <stp>Bar</stp>
        <stp/>
        <stp>Close</stp>
        <stp>5</stp>
        <stp>0</stp>
        <stp/>
        <stp/>
        <stp/>
        <stp>FALSE</stp>
        <stp>T</stp>
        <tr r="W80" s="4"/>
      </tp>
      <tp>
        <v>8895</v>
        <stp/>
        <stp>StudyData</stp>
        <stp>(Vol(EP?1)when  (LocalYear(EP?1)=2015 AND LocalMonth(EP?1)=2 AND LocalDay(EP?1)=19 AND LocalHour(EP?1)=10 AND LocalMinute(EP?1)=50))</stp>
        <stp>Bar</stp>
        <stp/>
        <stp>Close</stp>
        <stp>5</stp>
        <stp>0</stp>
        <stp/>
        <stp/>
        <stp/>
        <stp>FALSE</stp>
        <stp>T</stp>
        <tr r="W29" s="4"/>
      </tp>
      <tp>
        <v>9604</v>
        <stp/>
        <stp>StudyData</stp>
        <stp>(Vol(EP?1)when  (LocalYear(EP?1)=2015 AND LocalMonth(EP?1)=2 AND LocalDay(EP?1)=19 AND LocalHour(EP?1)=11 AND LocalMinute(EP?1)=40))</stp>
        <stp>Bar</stp>
        <stp/>
        <stp>Close</stp>
        <stp>5</stp>
        <stp>0</stp>
        <stp/>
        <stp/>
        <stp/>
        <stp>FALSE</stp>
        <stp>T</stp>
        <tr r="W39" s="4"/>
      </tp>
      <tp>
        <v>4835</v>
        <stp/>
        <stp>StudyData</stp>
        <stp>(Vol(EP?1)when  (LocalYear(EP?1)=2015 AND LocalMonth(EP?1)=2 AND LocalDay(EP?1)=19 AND LocalHour(EP?1)=14 AND LocalMinute(EP?1)=10))</stp>
        <stp>Bar</stp>
        <stp/>
        <stp>Close</stp>
        <stp>5</stp>
        <stp>0</stp>
        <stp/>
        <stp/>
        <stp/>
        <stp>FALSE</stp>
        <stp>T</stp>
        <tr r="W69" s="4"/>
      </tp>
      <tp>
        <v>30601</v>
        <stp/>
        <stp>StudyData</stp>
        <stp>(Vol(EP?1)when  (LocalYear(EP?1)=2015 AND LocalMonth(EP?1)=2 AND LocalDay(EP?1)=19 AND LocalHour(EP?1)=15 AND LocalMinute(EP?1)=00))</stp>
        <stp>Bar</stp>
        <stp/>
        <stp>Close</stp>
        <stp>5</stp>
        <stp>0</stp>
        <stp/>
        <stp/>
        <stp/>
        <stp>FALSE</stp>
        <stp>T</stp>
        <tr r="W79" s="4"/>
      </tp>
      <tp>
        <v>3804</v>
        <stp/>
        <stp>StudyData</stp>
        <stp>(Vol(EP?1)when  (LocalYear(EP?1)=2015 AND LocalMonth(EP?1)=2 AND LocalDay(EP?1)=18 AND LocalHour(EP?1)=10 AND LocalMinute(EP?1)=50))</stp>
        <stp>Bar</stp>
        <stp/>
        <stp>Close</stp>
        <stp>5</stp>
        <stp>0</stp>
        <stp/>
        <stp/>
        <stp/>
        <stp>FALSE</stp>
        <stp>T</stp>
        <tr r="X29" s="4"/>
      </tp>
      <tp>
        <v>9130</v>
        <stp/>
        <stp>StudyData</stp>
        <stp>(Vol(EP?1)when  (LocalYear(EP?1)=2015 AND LocalMonth(EP?1)=2 AND LocalDay(EP?1)=18 AND LocalHour(EP?1)=11 AND LocalMinute(EP?1)=40))</stp>
        <stp>Bar</stp>
        <stp/>
        <stp>Close</stp>
        <stp>5</stp>
        <stp>0</stp>
        <stp/>
        <stp/>
        <stp/>
        <stp>FALSE</stp>
        <stp>T</stp>
        <tr r="X39" s="4"/>
      </tp>
      <tp>
        <v>8005</v>
        <stp/>
        <stp>StudyData</stp>
        <stp>(Vol(EP?1)when  (LocalYear(EP?1)=2015 AND LocalMonth(EP?1)=2 AND LocalDay(EP?1)=18 AND LocalHour(EP?1)=14 AND LocalMinute(EP?1)=10))</stp>
        <stp>Bar</stp>
        <stp/>
        <stp>Close</stp>
        <stp>5</stp>
        <stp>0</stp>
        <stp/>
        <stp/>
        <stp/>
        <stp>FALSE</stp>
        <stp>T</stp>
        <tr r="X69" s="4"/>
      </tp>
      <tp>
        <v>38506</v>
        <stp/>
        <stp>StudyData</stp>
        <stp>(Vol(EP?1)when  (LocalYear(EP?1)=2015 AND LocalMonth(EP?1)=2 AND LocalDay(EP?1)=18 AND LocalHour(EP?1)=15 AND LocalMinute(EP?1)=00))</stp>
        <stp>Bar</stp>
        <stp/>
        <stp>Close</stp>
        <stp>5</stp>
        <stp>0</stp>
        <stp/>
        <stp/>
        <stp/>
        <stp>FALSE</stp>
        <stp>T</stp>
        <tr r="X79" s="4"/>
      </tp>
      <tp>
        <v>15036</v>
        <stp/>
        <stp>StudyData</stp>
        <stp>(Vol(EP?1)when  (LocalYear(EP?1)=2015 AND LocalMonth(EP?1)=2 AND LocalDay(EP?1)=12 AND LocalHour(EP?1)=10 AND LocalMinute(EP?1)=45))</stp>
        <stp>Bar</stp>
        <stp/>
        <stp>Close</stp>
        <stp>5</stp>
        <stp>0</stp>
        <stp/>
        <stp/>
        <stp/>
        <stp>FALSE</stp>
        <stp>T</stp>
        <tr r="AB28" s="4"/>
      </tp>
      <tp>
        <v>5905</v>
        <stp/>
        <stp>StudyData</stp>
        <stp>(Vol(EP?1)when  (LocalYear(EP?1)=2015 AND LocalMonth(EP?1)=2 AND LocalDay(EP?1)=12 AND LocalHour(EP?1)=11 AND LocalMinute(EP?1)=55))</stp>
        <stp>Bar</stp>
        <stp/>
        <stp>Close</stp>
        <stp>5</stp>
        <stp>0</stp>
        <stp/>
        <stp/>
        <stp/>
        <stp>FALSE</stp>
        <stp>T</stp>
        <tr r="AB42" s="4"/>
      </tp>
      <tp>
        <v>9055</v>
        <stp/>
        <stp>StudyData</stp>
        <stp>(Vol(EP?1)when  (LocalYear(EP?1)=2015 AND LocalMonth(EP?1)=2 AND LocalDay(EP?1)=12 AND LocalHour(EP?1)=14 AND LocalMinute(EP?1)=05))</stp>
        <stp>Bar</stp>
        <stp/>
        <stp>Close</stp>
        <stp>5</stp>
        <stp>0</stp>
        <stp/>
        <stp/>
        <stp/>
        <stp>FALSE</stp>
        <stp>T</stp>
        <tr r="AB68" s="4"/>
      </tp>
      <tp>
        <v>11462</v>
        <stp/>
        <stp>StudyData</stp>
        <stp>(Vol(EP?1)when  (LocalYear(EP?1)=2015 AND LocalMonth(EP?1)=2 AND LocalDay(EP?1)=17 AND LocalHour(EP?1)=10 AND LocalMinute(EP?1)=40))</stp>
        <stp>Bar</stp>
        <stp/>
        <stp>Close</stp>
        <stp>5</stp>
        <stp>0</stp>
        <stp/>
        <stp/>
        <stp/>
        <stp>FALSE</stp>
        <stp>T</stp>
        <tr r="Y27" s="4"/>
      </tp>
      <tp>
        <v>4619</v>
        <stp/>
        <stp>StudyData</stp>
        <stp>(Vol(EP?1)when  (LocalYear(EP?1)=2015 AND LocalMonth(EP?1)=2 AND LocalDay(EP?1)=17 AND LocalHour(EP?1)=11 AND LocalMinute(EP?1)=50))</stp>
        <stp>Bar</stp>
        <stp/>
        <stp>Close</stp>
        <stp>5</stp>
        <stp>0</stp>
        <stp/>
        <stp/>
        <stp/>
        <stp>FALSE</stp>
        <stp>T</stp>
        <tr r="Y41" s="4"/>
      </tp>
      <tp>
        <v>9905</v>
        <stp/>
        <stp>StudyData</stp>
        <stp>(Vol(EP?1)when  (LocalYear(EP?1)=2015 AND LocalMonth(EP?1)=2 AND LocalDay(EP?1)=17 AND LocalHour(EP?1)=14 AND LocalMinute(EP?1)=00))</stp>
        <stp>Bar</stp>
        <stp/>
        <stp>Close</stp>
        <stp>5</stp>
        <stp>0</stp>
        <stp/>
        <stp/>
        <stp/>
        <stp>FALSE</stp>
        <stp>T</stp>
        <tr r="Y67" s="4"/>
      </tp>
      <tp>
        <v>11293</v>
        <stp/>
        <stp>StudyData</stp>
        <stp>(Vol(EP?1)when  (LocalYear(EP?1)=2015 AND LocalMonth(EP?1)=2 AND LocalDay(EP?1)=17 AND LocalHour(EP?1)=15 AND LocalMinute(EP?1)=10))</stp>
        <stp>Bar</stp>
        <stp/>
        <stp>Close</stp>
        <stp>5</stp>
        <stp>0</stp>
        <stp/>
        <stp/>
        <stp/>
        <stp>FALSE</stp>
        <stp>T</stp>
        <tr r="Y81" s="4"/>
      </tp>
      <tp>
        <v>8543</v>
        <stp/>
        <stp>StudyData</stp>
        <stp>(Vol(EP?1)when  (LocalYear(EP?1)=2015 AND LocalMonth(EP?1)=2 AND LocalDay(EP?1)=13 AND LocalHour(EP?1)=10 AND LocalMinute(EP?1)=45))</stp>
        <stp>Bar</stp>
        <stp/>
        <stp>Close</stp>
        <stp>5</stp>
        <stp>0</stp>
        <stp/>
        <stp/>
        <stp/>
        <stp>FALSE</stp>
        <stp>T</stp>
        <tr r="AA28" s="4"/>
      </tp>
      <tp>
        <v>4017</v>
        <stp/>
        <stp>StudyData</stp>
        <stp>(Vol(EP?1)when  (LocalYear(EP?1)=2015 AND LocalMonth(EP?1)=2 AND LocalDay(EP?1)=13 AND LocalHour(EP?1)=11 AND LocalMinute(EP?1)=55))</stp>
        <stp>Bar</stp>
        <stp/>
        <stp>Close</stp>
        <stp>5</stp>
        <stp>0</stp>
        <stp/>
        <stp/>
        <stp/>
        <stp>FALSE</stp>
        <stp>T</stp>
        <tr r="AA42" s="4"/>
      </tp>
      <tp>
        <v>19552</v>
        <stp/>
        <stp>StudyData</stp>
        <stp>(Vol(EP?1)when  (LocalYear(EP?1)=2015 AND LocalMonth(EP?1)=2 AND LocalDay(EP?1)=13 AND LocalHour(EP?1)=14 AND LocalMinute(EP?1)=05))</stp>
        <stp>Bar</stp>
        <stp/>
        <stp>Close</stp>
        <stp>5</stp>
        <stp>0</stp>
        <stp/>
        <stp/>
        <stp/>
        <stp>FALSE</stp>
        <stp>T</stp>
        <tr r="AA68" s="4"/>
      </tp>
      <tp>
        <v>855</v>
        <stp/>
        <stp>StudyData</stp>
        <stp>(Vol(EP?1)when  (LocalYear(EP?1)=2015 AND LocalMonth(EP?1)=2 AND LocalDay(EP?1)=16 AND LocalHour(EP?1)=10 AND LocalMinute(EP?1)=40))</stp>
        <stp>Bar</stp>
        <stp/>
        <stp>Close</stp>
        <stp>5</stp>
        <stp>0</stp>
        <stp/>
        <stp/>
        <stp/>
        <stp>FALSE</stp>
        <stp>T</stp>
        <tr r="Z27" s="4"/>
      </tp>
      <tp>
        <v>3205</v>
        <stp/>
        <stp>StudyData</stp>
        <stp>(Vol(EP?1)when  (LocalYear(EP?1)=2015 AND LocalMonth(EP?1)=2 AND LocalDay(EP?1)=16 AND LocalHour(EP?1)=11 AND LocalMinute(EP?1)=50))</stp>
        <stp>Bar</stp>
        <stp/>
        <stp>Close</stp>
        <stp>5</stp>
        <stp>0</stp>
        <stp/>
        <stp/>
        <stp/>
        <stp>FALSE</stp>
        <stp>T</stp>
        <tr r="Z41" s="4"/>
      </tp>
      <tp t="s">
        <v/>
        <stp/>
        <stp>StudyData</stp>
        <stp>(Vol(EP?1)when  (LocalYear(EP?1)=2015 AND LocalMonth(EP?1)=2 AND LocalDay(EP?1)=16 AND LocalHour(EP?1)=14 AND LocalMinute(EP?1)=00))</stp>
        <stp>Bar</stp>
        <stp/>
        <stp>Close</stp>
        <stp>5</stp>
        <stp>0</stp>
        <stp/>
        <stp/>
        <stp/>
        <stp>FALSE</stp>
        <stp>T</stp>
        <tr r="Z67" s="4"/>
      </tp>
      <tp t="s">
        <v/>
        <stp/>
        <stp>StudyData</stp>
        <stp>(Vol(EP?1)when  (LocalYear(EP?1)=2015 AND LocalMonth(EP?1)=2 AND LocalDay(EP?1)=16 AND LocalHour(EP?1)=15 AND LocalMinute(EP?1)=10))</stp>
        <stp>Bar</stp>
        <stp/>
        <stp>Close</stp>
        <stp>5</stp>
        <stp>0</stp>
        <stp/>
        <stp/>
        <stp/>
        <stp>FALSE</stp>
        <stp>T</stp>
        <tr r="Z81" s="4"/>
      </tp>
      <tp>
        <v>4169</v>
        <stp/>
        <stp>StudyData</stp>
        <stp>(Vol(EP?1)when  (LocalYear(EP?1)=2015 AND LocalMonth(EP?1)=2 AND LocalDay(EP?1)=23 AND LocalHour(EP?1)=12 AND LocalMinute(EP?1)=55))</stp>
        <stp>Bar</stp>
        <stp/>
        <stp>Close</stp>
        <stp>5</stp>
        <stp>0</stp>
        <stp/>
        <stp/>
        <stp/>
        <stp>FALSE</stp>
        <stp>T</stp>
        <tr r="U54" s="4"/>
      </tp>
      <tp>
        <v>5835</v>
        <stp/>
        <stp>StudyData</stp>
        <stp>(Vol(EP?1)when  (LocalYear(EP?1)=2015 AND LocalMonth(EP?1)=2 AND LocalDay(EP?1)=23 AND LocalHour(EP?1)=13 AND LocalMinute(EP?1)=45))</stp>
        <stp>Bar</stp>
        <stp/>
        <stp>Close</stp>
        <stp>5</stp>
        <stp>0</stp>
        <stp/>
        <stp/>
        <stp/>
        <stp>FALSE</stp>
        <stp>T</stp>
        <tr r="U64" s="4"/>
      </tp>
      <tp>
        <v>8194</v>
        <stp/>
        <stp>StudyData</stp>
        <stp>(Vol(EP?1)when  (LocalYear(EP?1)=2015 AND LocalMonth(EP?1)=2 AND LocalDay(EP?1)=23 AND LocalHour(EP?1)=14 AND LocalMinute(EP?1)=35))</stp>
        <stp>Bar</stp>
        <stp/>
        <stp>Close</stp>
        <stp>5</stp>
        <stp>0</stp>
        <stp/>
        <stp/>
        <stp/>
        <stp>FALSE</stp>
        <stp>T</stp>
        <tr r="U74" s="4"/>
      </tp>
      <tp>
        <v>4487</v>
        <stp/>
        <stp>StudyData</stp>
        <stp>(Vol(EP?1)when  (LocalYear(EP?1)=2015 AND LocalMonth(EP?1)=2 AND LocalDay(EP?1)=26 AND LocalHour(EP?1)=12 AND LocalMinute(EP?1)=50))</stp>
        <stp>Bar</stp>
        <stp/>
        <stp>Close</stp>
        <stp>5</stp>
        <stp>0</stp>
        <stp/>
        <stp/>
        <stp/>
        <stp>FALSE</stp>
        <stp>T</stp>
        <tr r="L53" s="4"/>
        <tr r="K53" s="4"/>
      </tp>
      <tp>
        <v>11961</v>
        <stp/>
        <stp>StudyData</stp>
        <stp>(Vol(EP?1)when  (LocalYear(EP?1)=2015 AND LocalMonth(EP?1)=2 AND LocalDay(EP?1)=26 AND LocalHour(EP?1)=13 AND LocalMinute(EP?1)=40))</stp>
        <stp>Bar</stp>
        <stp/>
        <stp>Close</stp>
        <stp>5</stp>
        <stp>0</stp>
        <stp/>
        <stp/>
        <stp/>
        <stp>FALSE</stp>
        <stp>T</stp>
        <tr r="L63" s="4"/>
        <tr r="K63" s="4"/>
      </tp>
      <tp>
        <v>9919</v>
        <stp/>
        <stp>StudyData</stp>
        <stp>(Vol(EP?1)when  (LocalYear(EP?1)=2015 AND LocalMonth(EP?1)=2 AND LocalDay(EP?1)=26 AND LocalHour(EP?1)=14 AND LocalMinute(EP?1)=30))</stp>
        <stp>Bar</stp>
        <stp/>
        <stp>Close</stp>
        <stp>5</stp>
        <stp>0</stp>
        <stp/>
        <stp/>
        <stp/>
        <stp>FALSE</stp>
        <stp>T</stp>
        <tr r="L73" s="4"/>
        <tr r="K73" s="4"/>
      </tp>
      <tp>
        <v>11859</v>
        <stp/>
        <stp>StudyData</stp>
        <stp>(Vol(EP?1)when  (LocalYear(EP?1)=2015 AND LocalMonth(EP?1)=2 AND LocalDay(EP?1)=20 AND LocalHour(EP?1)=12 AND LocalMinute(EP?1)=55))</stp>
        <stp>Bar</stp>
        <stp/>
        <stp>Close</stp>
        <stp>5</stp>
        <stp>0</stp>
        <stp/>
        <stp/>
        <stp/>
        <stp>FALSE</stp>
        <stp>T</stp>
        <tr r="V54" s="4"/>
      </tp>
      <tp>
        <v>13315</v>
        <stp/>
        <stp>StudyData</stp>
        <stp>(Vol(EP?1)when  (LocalYear(EP?1)=2015 AND LocalMonth(EP?1)=2 AND LocalDay(EP?1)=20 AND LocalHour(EP?1)=13 AND LocalMinute(EP?1)=45))</stp>
        <stp>Bar</stp>
        <stp/>
        <stp>Close</stp>
        <stp>5</stp>
        <stp>0</stp>
        <stp/>
        <stp/>
        <stp/>
        <stp>FALSE</stp>
        <stp>T</stp>
        <tr r="V64" s="4"/>
      </tp>
      <tp>
        <v>10702</v>
        <stp/>
        <stp>StudyData</stp>
        <stp>(Vol(EP?1)when  (LocalYear(EP?1)=2015 AND LocalMonth(EP?1)=2 AND LocalDay(EP?1)=20 AND LocalHour(EP?1)=14 AND LocalMinute(EP?1)=35))</stp>
        <stp>Bar</stp>
        <stp/>
        <stp>Close</stp>
        <stp>5</stp>
        <stp>0</stp>
        <stp/>
        <stp/>
        <stp/>
        <stp>FALSE</stp>
        <stp>T</stp>
        <tr r="V74" s="4"/>
      </tp>
      <tp>
        <v>4602</v>
        <stp/>
        <stp>StudyData</stp>
        <stp>(Vol(EP?1)when  (LocalYear(EP?1)=2015 AND LocalMonth(EP?1)=2 AND LocalDay(EP?1)=25 AND LocalHour(EP?1)=12 AND LocalMinute(EP?1)=50))</stp>
        <stp>Bar</stp>
        <stp/>
        <stp>Close</stp>
        <stp>5</stp>
        <stp>0</stp>
        <stp/>
        <stp/>
        <stp/>
        <stp>FALSE</stp>
        <stp>T</stp>
        <tr r="S53" s="4"/>
      </tp>
      <tp>
        <v>20798</v>
        <stp/>
        <stp>StudyData</stp>
        <stp>(Vol(EP?1)when  (LocalYear(EP?1)=2015 AND LocalMonth(EP?1)=2 AND LocalDay(EP?1)=25 AND LocalHour(EP?1)=13 AND LocalMinute(EP?1)=40))</stp>
        <stp>Bar</stp>
        <stp/>
        <stp>Close</stp>
        <stp>5</stp>
        <stp>0</stp>
        <stp/>
        <stp/>
        <stp/>
        <stp>FALSE</stp>
        <stp>T</stp>
        <tr r="S63" s="4"/>
      </tp>
      <tp>
        <v>10907</v>
        <stp/>
        <stp>StudyData</stp>
        <stp>(Vol(EP?1)when  (LocalYear(EP?1)=2015 AND LocalMonth(EP?1)=2 AND LocalDay(EP?1)=25 AND LocalHour(EP?1)=14 AND LocalMinute(EP?1)=30))</stp>
        <stp>Bar</stp>
        <stp/>
        <stp>Close</stp>
        <stp>5</stp>
        <stp>0</stp>
        <stp/>
        <stp/>
        <stp/>
        <stp>FALSE</stp>
        <stp>T</stp>
        <tr r="S73" s="4"/>
      </tp>
      <tp>
        <v>5113</v>
        <stp/>
        <stp>StudyData</stp>
        <stp>(Vol(EP?1)when  (LocalYear(EP?1)=2015 AND LocalMonth(EP?1)=2 AND LocalDay(EP?1)=24 AND LocalHour(EP?1)=12 AND LocalMinute(EP?1)=50))</stp>
        <stp>Bar</stp>
        <stp/>
        <stp>Close</stp>
        <stp>5</stp>
        <stp>0</stp>
        <stp/>
        <stp/>
        <stp/>
        <stp>FALSE</stp>
        <stp>T</stp>
        <tr r="T53" s="4"/>
      </tp>
      <tp>
        <v>5243</v>
        <stp/>
        <stp>StudyData</stp>
        <stp>(Vol(EP?1)when  (LocalYear(EP?1)=2015 AND LocalMonth(EP?1)=2 AND LocalDay(EP?1)=24 AND LocalHour(EP?1)=13 AND LocalMinute(EP?1)=40))</stp>
        <stp>Bar</stp>
        <stp/>
        <stp>Close</stp>
        <stp>5</stp>
        <stp>0</stp>
        <stp/>
        <stp/>
        <stp/>
        <stp>FALSE</stp>
        <stp>T</stp>
        <tr r="T63" s="4"/>
      </tp>
      <tp>
        <v>15656</v>
        <stp/>
        <stp>StudyData</stp>
        <stp>(Vol(EP?1)when  (LocalYear(EP?1)=2015 AND LocalMonth(EP?1)=2 AND LocalDay(EP?1)=24 AND LocalHour(EP?1)=14 AND LocalMinute(EP?1)=30))</stp>
        <stp>Bar</stp>
        <stp/>
        <stp>Close</stp>
        <stp>5</stp>
        <stp>0</stp>
        <stp/>
        <stp/>
        <stp/>
        <stp>FALSE</stp>
        <stp>T</stp>
        <tr r="T73" s="4"/>
      </tp>
      <tp>
        <v>10918</v>
        <stp/>
        <stp>StudyData</stp>
        <stp>(Vol(EP?1)when  (LocalYear(EP?1)=2015 AND LocalMonth(EP?1)=2 AND LocalDay(EP?1)=13 AND LocalHour(EP?1)=10 AND LocalMinute(EP?1)=40))</stp>
        <stp>Bar</stp>
        <stp/>
        <stp>Close</stp>
        <stp>5</stp>
        <stp>0</stp>
        <stp/>
        <stp/>
        <stp/>
        <stp>FALSE</stp>
        <stp>T</stp>
        <tr r="AA27" s="4"/>
      </tp>
      <tp>
        <v>5904</v>
        <stp/>
        <stp>StudyData</stp>
        <stp>(Vol(EP?1)when  (LocalYear(EP?1)=2015 AND LocalMonth(EP?1)=2 AND LocalDay(EP?1)=13 AND LocalHour(EP?1)=11 AND LocalMinute(EP?1)=50))</stp>
        <stp>Bar</stp>
        <stp/>
        <stp>Close</stp>
        <stp>5</stp>
        <stp>0</stp>
        <stp/>
        <stp/>
        <stp/>
        <stp>FALSE</stp>
        <stp>T</stp>
        <tr r="AA41" s="4"/>
      </tp>
      <tp>
        <v>8397</v>
        <stp/>
        <stp>StudyData</stp>
        <stp>(Vol(EP?1)when  (LocalYear(EP?1)=2015 AND LocalMonth(EP?1)=2 AND LocalDay(EP?1)=13 AND LocalHour(EP?1)=14 AND LocalMinute(EP?1)=00))</stp>
        <stp>Bar</stp>
        <stp/>
        <stp>Close</stp>
        <stp>5</stp>
        <stp>0</stp>
        <stp/>
        <stp/>
        <stp/>
        <stp>FALSE</stp>
        <stp>T</stp>
        <tr r="AA67" s="4"/>
      </tp>
      <tp>
        <v>13486</v>
        <stp/>
        <stp>StudyData</stp>
        <stp>(Vol(EP?1)when  (LocalYear(EP?1)=2015 AND LocalMonth(EP?1)=2 AND LocalDay(EP?1)=13 AND LocalHour(EP?1)=15 AND LocalMinute(EP?1)=10))</stp>
        <stp>Bar</stp>
        <stp/>
        <stp>Close</stp>
        <stp>5</stp>
        <stp>0</stp>
        <stp/>
        <stp/>
        <stp/>
        <stp>FALSE</stp>
        <stp>T</stp>
        <tr r="AA81" s="4"/>
      </tp>
      <tp>
        <v>422</v>
        <stp/>
        <stp>StudyData</stp>
        <stp>(Vol(EP?1)when  (LocalYear(EP?1)=2015 AND LocalMonth(EP?1)=2 AND LocalDay(EP?1)=16 AND LocalHour(EP?1)=10 AND LocalMinute(EP?1)=45))</stp>
        <stp>Bar</stp>
        <stp/>
        <stp>Close</stp>
        <stp>5</stp>
        <stp>0</stp>
        <stp/>
        <stp/>
        <stp/>
        <stp>FALSE</stp>
        <stp>T</stp>
        <tr r="Z28" s="4"/>
      </tp>
      <tp>
        <v>3759</v>
        <stp/>
        <stp>StudyData</stp>
        <stp>(Vol(EP?1)when  (LocalYear(EP?1)=2015 AND LocalMonth(EP?1)=2 AND LocalDay(EP?1)=16 AND LocalHour(EP?1)=11 AND LocalMinute(EP?1)=55))</stp>
        <stp>Bar</stp>
        <stp/>
        <stp>Close</stp>
        <stp>5</stp>
        <stp>0</stp>
        <stp/>
        <stp/>
        <stp/>
        <stp>FALSE</stp>
        <stp>T</stp>
        <tr r="Z42" s="4"/>
      </tp>
      <tp t="s">
        <v/>
        <stp/>
        <stp>StudyData</stp>
        <stp>(Vol(EP?1)when  (LocalYear(EP?1)=2015 AND LocalMonth(EP?1)=2 AND LocalDay(EP?1)=16 AND LocalHour(EP?1)=14 AND LocalMinute(EP?1)=05))</stp>
        <stp>Bar</stp>
        <stp/>
        <stp>Close</stp>
        <stp>5</stp>
        <stp>0</stp>
        <stp/>
        <stp/>
        <stp/>
        <stp>FALSE</stp>
        <stp>T</stp>
        <tr r="Z68" s="4"/>
      </tp>
      <tp>
        <v>4249</v>
        <stp/>
        <stp>StudyData</stp>
        <stp>(Vol(EP?1)when  (LocalYear(EP?1)=2015 AND LocalMonth(EP?1)=2 AND LocalDay(EP?1)=23 AND LocalHour(EP?1)=12 AND LocalMinute(EP?1)=50))</stp>
        <stp>Bar</stp>
        <stp/>
        <stp>Close</stp>
        <stp>5</stp>
        <stp>0</stp>
        <stp/>
        <stp/>
        <stp/>
        <stp>FALSE</stp>
        <stp>T</stp>
        <tr r="U53" s="4"/>
      </tp>
      <tp>
        <v>11417</v>
        <stp/>
        <stp>StudyData</stp>
        <stp>(Vol(EP?1)when  (LocalYear(EP?1)=2015 AND LocalMonth(EP?1)=2 AND LocalDay(EP?1)=23 AND LocalHour(EP?1)=13 AND LocalMinute(EP?1)=40))</stp>
        <stp>Bar</stp>
        <stp/>
        <stp>Close</stp>
        <stp>5</stp>
        <stp>0</stp>
        <stp/>
        <stp/>
        <stp/>
        <stp>FALSE</stp>
        <stp>T</stp>
        <tr r="U63" s="4"/>
      </tp>
      <tp>
        <v>4221</v>
        <stp/>
        <stp>StudyData</stp>
        <stp>(Vol(EP?1)when  (LocalYear(EP?1)=2015 AND LocalMonth(EP?1)=2 AND LocalDay(EP?1)=23 AND LocalHour(EP?1)=14 AND LocalMinute(EP?1)=30))</stp>
        <stp>Bar</stp>
        <stp/>
        <stp>Close</stp>
        <stp>5</stp>
        <stp>0</stp>
        <stp/>
        <stp/>
        <stp/>
        <stp>FALSE</stp>
        <stp>T</stp>
        <tr r="U73" s="4"/>
      </tp>
      <tp>
        <v>3161</v>
        <stp/>
        <stp>StudyData</stp>
        <stp>(Vol(EP?1)when  (LocalYear(EP?1)=2015 AND LocalMonth(EP?1)=2 AND LocalDay(EP?1)=26 AND LocalHour(EP?1)=12 AND LocalMinute(EP?1)=55))</stp>
        <stp>Bar</stp>
        <stp/>
        <stp>Close</stp>
        <stp>5</stp>
        <stp>0</stp>
        <stp/>
        <stp/>
        <stp/>
        <stp>FALSE</stp>
        <stp>T</stp>
        <tr r="L54" s="4"/>
        <tr r="K54" s="4"/>
      </tp>
      <tp>
        <v>8269</v>
        <stp/>
        <stp>StudyData</stp>
        <stp>(Vol(EP?1)when  (LocalYear(EP?1)=2015 AND LocalMonth(EP?1)=2 AND LocalDay(EP?1)=26 AND LocalHour(EP?1)=13 AND LocalMinute(EP?1)=45))</stp>
        <stp>Bar</stp>
        <stp/>
        <stp>Close</stp>
        <stp>5</stp>
        <stp>0</stp>
        <stp/>
        <stp/>
        <stp/>
        <stp>FALSE</stp>
        <stp>T</stp>
        <tr r="L64" s="4"/>
        <tr r="K64" s="4"/>
      </tp>
      <tp>
        <v>6350</v>
        <stp/>
        <stp>StudyData</stp>
        <stp>(Vol(EP?1)when  (LocalYear(EP?1)=2015 AND LocalMonth(EP?1)=2 AND LocalDay(EP?1)=26 AND LocalHour(EP?1)=14 AND LocalMinute(EP?1)=35))</stp>
        <stp>Bar</stp>
        <stp/>
        <stp>Close</stp>
        <stp>5</stp>
        <stp>0</stp>
        <stp/>
        <stp/>
        <stp/>
        <stp>FALSE</stp>
        <stp>T</stp>
        <tr r="L74" s="4"/>
        <tr r="K74" s="4"/>
      </tp>
      <tp>
        <v>10095</v>
        <stp/>
        <stp>StudyData</stp>
        <stp>(Vol(EP?1)when  (LocalYear(EP?1)=2015 AND LocalMonth(EP?1)=2 AND LocalDay(EP?1)=12 AND LocalHour(EP?1)=10 AND LocalMinute(EP?1)=40))</stp>
        <stp>Bar</stp>
        <stp/>
        <stp>Close</stp>
        <stp>5</stp>
        <stp>0</stp>
        <stp/>
        <stp/>
        <stp/>
        <stp>FALSE</stp>
        <stp>T</stp>
        <tr r="AB27" s="4"/>
      </tp>
      <tp>
        <v>7876</v>
        <stp/>
        <stp>StudyData</stp>
        <stp>(Vol(EP?1)when  (LocalYear(EP?1)=2015 AND LocalMonth(EP?1)=2 AND LocalDay(EP?1)=12 AND LocalHour(EP?1)=11 AND LocalMinute(EP?1)=50))</stp>
        <stp>Bar</stp>
        <stp/>
        <stp>Close</stp>
        <stp>5</stp>
        <stp>0</stp>
        <stp/>
        <stp/>
        <stp/>
        <stp>FALSE</stp>
        <stp>T</stp>
        <tr r="AB41" s="4"/>
      </tp>
      <tp>
        <v>11752</v>
        <stp/>
        <stp>StudyData</stp>
        <stp>(Vol(EP?1)when  (LocalYear(EP?1)=2015 AND LocalMonth(EP?1)=2 AND LocalDay(EP?1)=12 AND LocalHour(EP?1)=14 AND LocalMinute(EP?1)=00))</stp>
        <stp>Bar</stp>
        <stp/>
        <stp>Close</stp>
        <stp>5</stp>
        <stp>0</stp>
        <stp/>
        <stp/>
        <stp/>
        <stp>FALSE</stp>
        <stp>T</stp>
        <tr r="AB67" s="4"/>
      </tp>
      <tp>
        <v>14879</v>
        <stp/>
        <stp>StudyData</stp>
        <stp>(Vol(EP?1)when  (LocalYear(EP?1)=2015 AND LocalMonth(EP?1)=2 AND LocalDay(EP?1)=12 AND LocalHour(EP?1)=15 AND LocalMinute(EP?1)=10))</stp>
        <stp>Bar</stp>
        <stp/>
        <stp>Close</stp>
        <stp>5</stp>
        <stp>0</stp>
        <stp/>
        <stp/>
        <stp/>
        <stp>FALSE</stp>
        <stp>T</stp>
        <tr r="AB81" s="4"/>
      </tp>
      <tp>
        <v>9600</v>
        <stp/>
        <stp>StudyData</stp>
        <stp>(Vol(EP?1)when  (LocalYear(EP?1)=2015 AND LocalMonth(EP?1)=2 AND LocalDay(EP?1)=17 AND LocalHour(EP?1)=10 AND LocalMinute(EP?1)=45))</stp>
        <stp>Bar</stp>
        <stp/>
        <stp>Close</stp>
        <stp>5</stp>
        <stp>0</stp>
        <stp/>
        <stp/>
        <stp/>
        <stp>FALSE</stp>
        <stp>T</stp>
        <tr r="Y28" s="4"/>
      </tp>
      <tp>
        <v>5821</v>
        <stp/>
        <stp>StudyData</stp>
        <stp>(Vol(EP?1)when  (LocalYear(EP?1)=2015 AND LocalMonth(EP?1)=2 AND LocalDay(EP?1)=17 AND LocalHour(EP?1)=11 AND LocalMinute(EP?1)=55))</stp>
        <stp>Bar</stp>
        <stp/>
        <stp>Close</stp>
        <stp>5</stp>
        <stp>0</stp>
        <stp/>
        <stp/>
        <stp/>
        <stp>FALSE</stp>
        <stp>T</stp>
        <tr r="Y42" s="4"/>
      </tp>
      <tp>
        <v>7109</v>
        <stp/>
        <stp>StudyData</stp>
        <stp>(Vol(EP?1)when  (LocalYear(EP?1)=2015 AND LocalMonth(EP?1)=2 AND LocalDay(EP?1)=17 AND LocalHour(EP?1)=14 AND LocalMinute(EP?1)=05))</stp>
        <stp>Bar</stp>
        <stp/>
        <stp>Close</stp>
        <stp>5</stp>
        <stp>0</stp>
        <stp/>
        <stp/>
        <stp/>
        <stp>FALSE</stp>
        <stp>T</stp>
        <tr r="Y68" s="4"/>
      </tp>
      <tp>
        <v>5433</v>
        <stp/>
        <stp>StudyData</stp>
        <stp>(Vol(EP?1)when  (LocalYear(EP?1)=2015 AND LocalMonth(EP?1)=2 AND LocalDay(EP?1)=24 AND LocalHour(EP?1)=12 AND LocalMinute(EP?1)=55))</stp>
        <stp>Bar</stp>
        <stp/>
        <stp>Close</stp>
        <stp>5</stp>
        <stp>0</stp>
        <stp/>
        <stp/>
        <stp/>
        <stp>FALSE</stp>
        <stp>T</stp>
        <tr r="T54" s="4"/>
      </tp>
      <tp>
        <v>4119</v>
        <stp/>
        <stp>StudyData</stp>
        <stp>(Vol(EP?1)when  (LocalYear(EP?1)=2015 AND LocalMonth(EP?1)=2 AND LocalDay(EP?1)=24 AND LocalHour(EP?1)=13 AND LocalMinute(EP?1)=45))</stp>
        <stp>Bar</stp>
        <stp/>
        <stp>Close</stp>
        <stp>5</stp>
        <stp>0</stp>
        <stp/>
        <stp/>
        <stp/>
        <stp>FALSE</stp>
        <stp>T</stp>
        <tr r="T64" s="4"/>
      </tp>
      <tp>
        <v>4866</v>
        <stp/>
        <stp>StudyData</stp>
        <stp>(Vol(EP?1)when  (LocalYear(EP?1)=2015 AND LocalMonth(EP?1)=2 AND LocalDay(EP?1)=24 AND LocalHour(EP?1)=14 AND LocalMinute(EP?1)=35))</stp>
        <stp>Bar</stp>
        <stp/>
        <stp>Close</stp>
        <stp>5</stp>
        <stp>0</stp>
        <stp/>
        <stp/>
        <stp/>
        <stp>FALSE</stp>
        <stp>T</stp>
        <tr r="T74" s="4"/>
      </tp>
      <tp>
        <v>6915</v>
        <stp/>
        <stp>StudyData</stp>
        <stp>(Vol(EP?1)when  (LocalYear(EP?1)=2015 AND LocalMonth(EP?1)=2 AND LocalDay(EP?1)=20 AND LocalHour(EP?1)=12 AND LocalMinute(EP?1)=50))</stp>
        <stp>Bar</stp>
        <stp/>
        <stp>Close</stp>
        <stp>5</stp>
        <stp>0</stp>
        <stp/>
        <stp/>
        <stp/>
        <stp>FALSE</stp>
        <stp>T</stp>
        <tr r="V53" s="4"/>
      </tp>
      <tp>
        <v>10250</v>
        <stp/>
        <stp>StudyData</stp>
        <stp>(Vol(EP?1)when  (LocalYear(EP?1)=2015 AND LocalMonth(EP?1)=2 AND LocalDay(EP?1)=20 AND LocalHour(EP?1)=13 AND LocalMinute(EP?1)=40))</stp>
        <stp>Bar</stp>
        <stp/>
        <stp>Close</stp>
        <stp>5</stp>
        <stp>0</stp>
        <stp/>
        <stp/>
        <stp/>
        <stp>FALSE</stp>
        <stp>T</stp>
        <tr r="V63" s="4"/>
      </tp>
      <tp>
        <v>19276</v>
        <stp/>
        <stp>StudyData</stp>
        <stp>(Vol(EP?1)when  (LocalYear(EP?1)=2015 AND LocalMonth(EP?1)=2 AND LocalDay(EP?1)=20 AND LocalHour(EP?1)=14 AND LocalMinute(EP?1)=30))</stp>
        <stp>Bar</stp>
        <stp/>
        <stp>Close</stp>
        <stp>5</stp>
        <stp>0</stp>
        <stp/>
        <stp/>
        <stp/>
        <stp>FALSE</stp>
        <stp>T</stp>
        <tr r="V73" s="4"/>
      </tp>
      <tp>
        <v>5375</v>
        <stp/>
        <stp>StudyData</stp>
        <stp>(Vol(EP?1)when  (LocalYear(EP?1)=2015 AND LocalMonth(EP?1)=2 AND LocalDay(EP?1)=25 AND LocalHour(EP?1)=12 AND LocalMinute(EP?1)=55))</stp>
        <stp>Bar</stp>
        <stp/>
        <stp>Close</stp>
        <stp>5</stp>
        <stp>0</stp>
        <stp/>
        <stp/>
        <stp/>
        <stp>FALSE</stp>
        <stp>T</stp>
        <tr r="S54" s="4"/>
      </tp>
      <tp>
        <v>12336</v>
        <stp/>
        <stp>StudyData</stp>
        <stp>(Vol(EP?1)when  (LocalYear(EP?1)=2015 AND LocalMonth(EP?1)=2 AND LocalDay(EP?1)=25 AND LocalHour(EP?1)=13 AND LocalMinute(EP?1)=45))</stp>
        <stp>Bar</stp>
        <stp/>
        <stp>Close</stp>
        <stp>5</stp>
        <stp>0</stp>
        <stp/>
        <stp/>
        <stp/>
        <stp>FALSE</stp>
        <stp>T</stp>
        <tr r="S64" s="4"/>
      </tp>
      <tp>
        <v>9970</v>
        <stp/>
        <stp>StudyData</stp>
        <stp>(Vol(EP?1)when  (LocalYear(EP?1)=2015 AND LocalMonth(EP?1)=2 AND LocalDay(EP?1)=25 AND LocalHour(EP?1)=14 AND LocalMinute(EP?1)=35))</stp>
        <stp>Bar</stp>
        <stp/>
        <stp>Close</stp>
        <stp>5</stp>
        <stp>0</stp>
        <stp/>
        <stp/>
        <stp/>
        <stp>FALSE</stp>
        <stp>T</stp>
        <tr r="S74" s="4"/>
      </tp>
      <tp>
        <v>12318</v>
        <stp/>
        <stp>StudyData</stp>
        <stp>(Vol(EP?1)when  (LocalYear(EP?1)=2015 AND LocalMonth(EP?1)=2 AND LocalDay(EP?1)=18 AND LocalHour(EP?1)=10 AND LocalMinute(EP?1)=45))</stp>
        <stp>Bar</stp>
        <stp/>
        <stp>Close</stp>
        <stp>5</stp>
        <stp>0</stp>
        <stp/>
        <stp/>
        <stp/>
        <stp>FALSE</stp>
        <stp>T</stp>
        <tr r="X28" s="4"/>
      </tp>
      <tp>
        <v>5355</v>
        <stp/>
        <stp>StudyData</stp>
        <stp>(Vol(EP?1)when  (LocalYear(EP?1)=2015 AND LocalMonth(EP?1)=2 AND LocalDay(EP?1)=18 AND LocalHour(EP?1)=11 AND LocalMinute(EP?1)=55))</stp>
        <stp>Bar</stp>
        <stp/>
        <stp>Close</stp>
        <stp>5</stp>
        <stp>0</stp>
        <stp/>
        <stp/>
        <stp/>
        <stp>FALSE</stp>
        <stp>T</stp>
        <tr r="X42" s="4"/>
      </tp>
      <tp>
        <v>12142</v>
        <stp/>
        <stp>StudyData</stp>
        <stp>(Vol(EP?1)when  (LocalYear(EP?1)=2015 AND LocalMonth(EP?1)=2 AND LocalDay(EP?1)=18 AND LocalHour(EP?1)=14 AND LocalMinute(EP?1)=05))</stp>
        <stp>Bar</stp>
        <stp/>
        <stp>Close</stp>
        <stp>5</stp>
        <stp>0</stp>
        <stp/>
        <stp/>
        <stp/>
        <stp>FALSE</stp>
        <stp>T</stp>
        <tr r="X68" s="4"/>
      </tp>
      <tp>
        <v>14018</v>
        <stp/>
        <stp>StudyData</stp>
        <stp>(Vol(EP?1)when  (LocalYear(EP?1)=2015 AND LocalMonth(EP?1)=2 AND LocalDay(EP?1)=19 AND LocalHour(EP?1)=10 AND LocalMinute(EP?1)=45))</stp>
        <stp>Bar</stp>
        <stp/>
        <stp>Close</stp>
        <stp>5</stp>
        <stp>0</stp>
        <stp/>
        <stp/>
        <stp/>
        <stp>FALSE</stp>
        <stp>T</stp>
        <tr r="W28" s="4"/>
      </tp>
      <tp>
        <v>9077</v>
        <stp/>
        <stp>StudyData</stp>
        <stp>(Vol(EP?1)when  (LocalYear(EP?1)=2015 AND LocalMonth(EP?1)=2 AND LocalDay(EP?1)=19 AND LocalHour(EP?1)=11 AND LocalMinute(EP?1)=55))</stp>
        <stp>Bar</stp>
        <stp/>
        <stp>Close</stp>
        <stp>5</stp>
        <stp>0</stp>
        <stp/>
        <stp/>
        <stp/>
        <stp>FALSE</stp>
        <stp>T</stp>
        <tr r="W42" s="4"/>
      </tp>
      <tp>
        <v>12161</v>
        <stp/>
        <stp>StudyData</stp>
        <stp>(Vol(EP?1)when  (LocalYear(EP?1)=2015 AND LocalMonth(EP?1)=2 AND LocalDay(EP?1)=19 AND LocalHour(EP?1)=14 AND LocalMinute(EP?1)=05))</stp>
        <stp>Bar</stp>
        <stp/>
        <stp>Close</stp>
        <stp>5</stp>
        <stp>0</stp>
        <stp/>
        <stp/>
        <stp/>
        <stp>FALSE</stp>
        <stp>T</stp>
        <tr r="W68" s="4"/>
      </tp>
      <tp>
        <v>12447</v>
        <stp/>
        <stp>StudyData</stp>
        <stp>(Vol(EP?1)when  (LocalYear(EP?1)=2015 AND LocalMonth(EP?1)=2 AND LocalDay(EP?1)=19 AND LocalHour(EP?1)=10 AND LocalMinute(EP?1)=40))</stp>
        <stp>Bar</stp>
        <stp/>
        <stp>Close</stp>
        <stp>5</stp>
        <stp>0</stp>
        <stp/>
        <stp/>
        <stp/>
        <stp>FALSE</stp>
        <stp>T</stp>
        <tr r="W27" s="4"/>
      </tp>
      <tp>
        <v>5841</v>
        <stp/>
        <stp>StudyData</stp>
        <stp>(Vol(EP?1)when  (LocalYear(EP?1)=2015 AND LocalMonth(EP?1)=2 AND LocalDay(EP?1)=19 AND LocalHour(EP?1)=11 AND LocalMinute(EP?1)=50))</stp>
        <stp>Bar</stp>
        <stp/>
        <stp>Close</stp>
        <stp>5</stp>
        <stp>0</stp>
        <stp/>
        <stp/>
        <stp/>
        <stp>FALSE</stp>
        <stp>T</stp>
        <tr r="W41" s="4"/>
      </tp>
      <tp>
        <v>4674</v>
        <stp/>
        <stp>StudyData</stp>
        <stp>(Vol(EP?1)when  (LocalYear(EP?1)=2015 AND LocalMonth(EP?1)=2 AND LocalDay(EP?1)=19 AND LocalHour(EP?1)=14 AND LocalMinute(EP?1)=00))</stp>
        <stp>Bar</stp>
        <stp/>
        <stp>Close</stp>
        <stp>5</stp>
        <stp>0</stp>
        <stp/>
        <stp/>
        <stp/>
        <stp>FALSE</stp>
        <stp>T</stp>
        <tr r="W67" s="4"/>
      </tp>
      <tp>
        <v>8484</v>
        <stp/>
        <stp>StudyData</stp>
        <stp>(Vol(EP?1)when  (LocalYear(EP?1)=2015 AND LocalMonth(EP?1)=2 AND LocalDay(EP?1)=19 AND LocalHour(EP?1)=15 AND LocalMinute(EP?1)=10))</stp>
        <stp>Bar</stp>
        <stp/>
        <stp>Close</stp>
        <stp>5</stp>
        <stp>0</stp>
        <stp/>
        <stp/>
        <stp/>
        <stp>FALSE</stp>
        <stp>T</stp>
        <tr r="W81" s="4"/>
      </tp>
      <tp>
        <v>10685</v>
        <stp/>
        <stp>StudyData</stp>
        <stp>(Vol(EP?1)when  (LocalYear(EP?1)=2015 AND LocalMonth(EP?1)=2 AND LocalDay(EP?1)=18 AND LocalHour(EP?1)=10 AND LocalMinute(EP?1)=40))</stp>
        <stp>Bar</stp>
        <stp/>
        <stp>Close</stp>
        <stp>5</stp>
        <stp>0</stp>
        <stp/>
        <stp/>
        <stp/>
        <stp>FALSE</stp>
        <stp>T</stp>
        <tr r="X27" s="4"/>
      </tp>
      <tp>
        <v>4469</v>
        <stp/>
        <stp>StudyData</stp>
        <stp>(Vol(EP?1)when  (LocalYear(EP?1)=2015 AND LocalMonth(EP?1)=2 AND LocalDay(EP?1)=18 AND LocalHour(EP?1)=11 AND LocalMinute(EP?1)=50))</stp>
        <stp>Bar</stp>
        <stp/>
        <stp>Close</stp>
        <stp>5</stp>
        <stp>0</stp>
        <stp/>
        <stp/>
        <stp/>
        <stp>FALSE</stp>
        <stp>T</stp>
        <tr r="X41" s="4"/>
      </tp>
      <tp>
        <v>9953</v>
        <stp/>
        <stp>StudyData</stp>
        <stp>(Vol(EP?1)when  (LocalYear(EP?1)=2015 AND LocalMonth(EP?1)=2 AND LocalDay(EP?1)=18 AND LocalHour(EP?1)=14 AND LocalMinute(EP?1)=00))</stp>
        <stp>Bar</stp>
        <stp/>
        <stp>Close</stp>
        <stp>5</stp>
        <stp>0</stp>
        <stp/>
        <stp/>
        <stp/>
        <stp>FALSE</stp>
        <stp>T</stp>
        <tr r="X67" s="4"/>
      </tp>
      <tp>
        <v>10948</v>
        <stp/>
        <stp>StudyData</stp>
        <stp>(Vol(EP?1)when  (LocalYear(EP?1)=2015 AND LocalMonth(EP?1)=2 AND LocalDay(EP?1)=18 AND LocalHour(EP?1)=15 AND LocalMinute(EP?1)=10))</stp>
        <stp>Bar</stp>
        <stp/>
        <stp>Close</stp>
        <stp>5</stp>
        <stp>0</stp>
        <stp/>
        <stp/>
        <stp/>
        <stp>FALSE</stp>
        <stp>T</stp>
        <tr r="X81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EU6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-0.26624949730000003</c:v>
                </c:pt>
                <c:pt idx="1">
                  <c:v>-0.16070879239999999</c:v>
                </c:pt>
                <c:pt idx="2">
                  <c:v>-0.14183553769999999</c:v>
                </c:pt>
                <c:pt idx="3">
                  <c:v>0.1837706868</c:v>
                </c:pt>
                <c:pt idx="4">
                  <c:v>5.5562338000000003E-2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BP6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-0.74213254090000003</c:v>
                </c:pt>
                <c:pt idx="1">
                  <c:v>-0.64448404609999999</c:v>
                </c:pt>
                <c:pt idx="2">
                  <c:v>-0.73262751140000004</c:v>
                </c:pt>
                <c:pt idx="3">
                  <c:v>0.43611751009999999</c:v>
                </c:pt>
                <c:pt idx="4">
                  <c:v>-4.8134182399999996E-2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DA6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0.14456497039999999</c:v>
                </c:pt>
                <c:pt idx="1">
                  <c:v>0.25314259119999999</c:v>
                </c:pt>
                <c:pt idx="2">
                  <c:v>-0.17488412</c:v>
                </c:pt>
                <c:pt idx="3">
                  <c:v>0.4550137481</c:v>
                </c:pt>
                <c:pt idx="4">
                  <c:v>0.3593256682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SF6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-0.41548244349999996</c:v>
                </c:pt>
                <c:pt idx="1">
                  <c:v>-0.24855936549999999</c:v>
                </c:pt>
                <c:pt idx="2">
                  <c:v>-0.434286063</c:v>
                </c:pt>
                <c:pt idx="3">
                  <c:v>0.7261887856</c:v>
                </c:pt>
                <c:pt idx="4">
                  <c:v>-0.32500915650000001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6.2565508800000003E-2</c:v>
                </c:pt>
                <c:pt idx="1">
                  <c:v>9.967947390000001E-2</c:v>
                </c:pt>
                <c:pt idx="2">
                  <c:v>-0.1016197518</c:v>
                </c:pt>
                <c:pt idx="3">
                  <c:v>0.37668492380000002</c:v>
                </c:pt>
                <c:pt idx="4">
                  <c:v>0.41888574220000002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5412672"/>
        <c:axId val="235412280"/>
      </c:scatterChart>
      <c:valAx>
        <c:axId val="2354126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235412280"/>
        <c:crosses val="autoZero"/>
        <c:crossBetween val="midCat"/>
      </c:valAx>
      <c:valAx>
        <c:axId val="23541228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541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000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01954347543288E-2"/>
          <c:y val="0.10135135135135136"/>
          <c:w val="0.7407065188280036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Sheet5!$AD$289:$AN$289</c:f>
              <c:numCache>
                <c:formatCode>General</c:formatCode>
                <c:ptCount val="11"/>
                <c:pt idx="1">
                  <c:v>524200</c:v>
                </c:pt>
                <c:pt idx="2">
                  <c:v>941396</c:v>
                </c:pt>
                <c:pt idx="3">
                  <c:v>475448</c:v>
                </c:pt>
                <c:pt idx="4">
                  <c:v>853041</c:v>
                </c:pt>
                <c:pt idx="5">
                  <c:v>649579</c:v>
                </c:pt>
                <c:pt idx="6">
                  <c:v>819005</c:v>
                </c:pt>
                <c:pt idx="7">
                  <c:v>1015627</c:v>
                </c:pt>
                <c:pt idx="8">
                  <c:v>45216</c:v>
                </c:pt>
                <c:pt idx="9">
                  <c:v>548192</c:v>
                </c:pt>
                <c:pt idx="10">
                  <c:v>829461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Sheet5!$AD$290:$AN$290</c:f>
              <c:numCache>
                <c:formatCode>General</c:formatCode>
                <c:ptCount val="11"/>
                <c:pt idx="0">
                  <c:v>537042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880072"/>
        <c:axId val="236881640"/>
      </c:barChart>
      <c:catAx>
        <c:axId val="23688007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1640"/>
        <c:crosses val="autoZero"/>
        <c:auto val="0"/>
        <c:lblAlgn val="ctr"/>
        <c:lblOffset val="100"/>
        <c:noMultiLvlLbl val="0"/>
      </c:catAx>
      <c:valAx>
        <c:axId val="236881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0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76380158466040005"/>
          <c:h val="0.685483411782569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Sheet6!$C$14:$C$24</c:f>
              <c:numCache>
                <c:formatCode>General</c:formatCode>
                <c:ptCount val="11"/>
                <c:pt idx="1">
                  <c:v>1615</c:v>
                </c:pt>
                <c:pt idx="2">
                  <c:v>3892</c:v>
                </c:pt>
                <c:pt idx="3">
                  <c:v>1862</c:v>
                </c:pt>
                <c:pt idx="4">
                  <c:v>5532</c:v>
                </c:pt>
                <c:pt idx="5">
                  <c:v>7000</c:v>
                </c:pt>
                <c:pt idx="6">
                  <c:v>23036</c:v>
                </c:pt>
                <c:pt idx="7">
                  <c:v>5043</c:v>
                </c:pt>
                <c:pt idx="8">
                  <c:v>0</c:v>
                </c:pt>
                <c:pt idx="9">
                  <c:v>1904</c:v>
                </c:pt>
                <c:pt idx="10">
                  <c:v>1426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Sheet6!$B$14:$B$24</c:f>
              <c:numCache>
                <c:formatCode>General</c:formatCode>
                <c:ptCount val="11"/>
                <c:pt idx="0">
                  <c:v>8702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982000"/>
        <c:axId val="236982392"/>
      </c:barChart>
      <c:catAx>
        <c:axId val="236982000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982392"/>
        <c:crosses val="autoZero"/>
        <c:auto val="0"/>
        <c:lblAlgn val="ctr"/>
        <c:lblOffset val="100"/>
        <c:noMultiLvlLbl val="0"/>
      </c:catAx>
      <c:valAx>
        <c:axId val="236982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98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8278717119607698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42061.626562499994</c:v>
                </c:pt>
                <c:pt idx="2">
                  <c:v>42061.62604166667</c:v>
                </c:pt>
                <c:pt idx="3">
                  <c:v>42061.625520833331</c:v>
                </c:pt>
                <c:pt idx="4">
                  <c:v>42061.625</c:v>
                </c:pt>
                <c:pt idx="5">
                  <c:v>42061.624479166661</c:v>
                </c:pt>
                <c:pt idx="6">
                  <c:v>42061.623958333337</c:v>
                </c:pt>
                <c:pt idx="7">
                  <c:v>42061.623437499999</c:v>
                </c:pt>
                <c:pt idx="8">
                  <c:v>42061.622916666667</c:v>
                </c:pt>
                <c:pt idx="9">
                  <c:v>42061.622395833328</c:v>
                </c:pt>
                <c:pt idx="10">
                  <c:v>42061.621875000004</c:v>
                </c:pt>
                <c:pt idx="11">
                  <c:v>42061.621354166666</c:v>
                </c:pt>
                <c:pt idx="12">
                  <c:v>42061.620833333334</c:v>
                </c:pt>
                <c:pt idx="13">
                  <c:v>42061.620312499996</c:v>
                </c:pt>
                <c:pt idx="14">
                  <c:v>42061.619791666664</c:v>
                </c:pt>
                <c:pt idx="15">
                  <c:v>42061.619270833333</c:v>
                </c:pt>
                <c:pt idx="16">
                  <c:v>42061.618750000001</c:v>
                </c:pt>
                <c:pt idx="17">
                  <c:v>42061.618229166663</c:v>
                </c:pt>
                <c:pt idx="18">
                  <c:v>42061.617708333331</c:v>
                </c:pt>
                <c:pt idx="19">
                  <c:v>42061.6171875</c:v>
                </c:pt>
                <c:pt idx="20">
                  <c:v>42061.616666666669</c:v>
                </c:pt>
                <c:pt idx="21">
                  <c:v>42061.61614583333</c:v>
                </c:pt>
                <c:pt idx="22">
                  <c:v>42061.615624999999</c:v>
                </c:pt>
                <c:pt idx="23">
                  <c:v>42061.615104166667</c:v>
                </c:pt>
                <c:pt idx="24">
                  <c:v>42061.614583333336</c:v>
                </c:pt>
                <c:pt idx="25">
                  <c:v>42061.613541666666</c:v>
                </c:pt>
                <c:pt idx="26">
                  <c:v>42061.613020833334</c:v>
                </c:pt>
                <c:pt idx="27">
                  <c:v>42061.612500000003</c:v>
                </c:pt>
                <c:pt idx="28">
                  <c:v>42061.611979166664</c:v>
                </c:pt>
                <c:pt idx="29">
                  <c:v>42061.611458333333</c:v>
                </c:pt>
                <c:pt idx="30">
                  <c:v>42061.610937500001</c:v>
                </c:pt>
                <c:pt idx="31">
                  <c:v>42061.61041666667</c:v>
                </c:pt>
                <c:pt idx="32">
                  <c:v>42061.609895833331</c:v>
                </c:pt>
                <c:pt idx="33">
                  <c:v>42061.609375</c:v>
                </c:pt>
                <c:pt idx="34">
                  <c:v>42061.608854166661</c:v>
                </c:pt>
                <c:pt idx="35">
                  <c:v>42061.60833333333</c:v>
                </c:pt>
                <c:pt idx="36">
                  <c:v>42061.607812499999</c:v>
                </c:pt>
                <c:pt idx="37">
                  <c:v>42061.607291666667</c:v>
                </c:pt>
                <c:pt idx="38">
                  <c:v>42061.606770833328</c:v>
                </c:pt>
                <c:pt idx="39">
                  <c:v>42061.606249999997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Main!$AT$5:$AT$45</c15:sqref>
                  </c15:fullRef>
                </c:ext>
              </c:extLst>
              <c:f>(Main!$AT$5:$AT$29,Main!$AT$31:$AT$45)</c:f>
              <c:numCache>
                <c:formatCode>0.00</c:formatCode>
                <c:ptCount val="40"/>
                <c:pt idx="0">
                  <c:v>#N/A</c:v>
                </c:pt>
                <c:pt idx="1">
                  <c:v>128.125</c:v>
                </c:pt>
                <c:pt idx="2">
                  <c:v>128.109375</c:v>
                </c:pt>
                <c:pt idx="3">
                  <c:v>128.109375</c:v>
                </c:pt>
                <c:pt idx="4">
                  <c:v>128.109375</c:v>
                </c:pt>
                <c:pt idx="5">
                  <c:v>128.109375</c:v>
                </c:pt>
                <c:pt idx="6">
                  <c:v>128.109375</c:v>
                </c:pt>
                <c:pt idx="7">
                  <c:v>128.109375</c:v>
                </c:pt>
                <c:pt idx="8">
                  <c:v>128.125</c:v>
                </c:pt>
                <c:pt idx="9">
                  <c:v>128.109375</c:v>
                </c:pt>
                <c:pt idx="10">
                  <c:v>128.125</c:v>
                </c:pt>
                <c:pt idx="11">
                  <c:v>128.125</c:v>
                </c:pt>
                <c:pt idx="12">
                  <c:v>128.109375</c:v>
                </c:pt>
                <c:pt idx="13">
                  <c:v>#N/A</c:v>
                </c:pt>
                <c:pt idx="14">
                  <c:v>128.125</c:v>
                </c:pt>
                <c:pt idx="15">
                  <c:v>128.125</c:v>
                </c:pt>
                <c:pt idx="16">
                  <c:v>128.109375</c:v>
                </c:pt>
                <c:pt idx="17">
                  <c:v>128.125</c:v>
                </c:pt>
                <c:pt idx="18">
                  <c:v>128.140625</c:v>
                </c:pt>
                <c:pt idx="19">
                  <c:v>128.125</c:v>
                </c:pt>
                <c:pt idx="20">
                  <c:v>#N/A</c:v>
                </c:pt>
                <c:pt idx="21">
                  <c:v>128.140625</c:v>
                </c:pt>
                <c:pt idx="22">
                  <c:v>128.109375</c:v>
                </c:pt>
                <c:pt idx="23">
                  <c:v>128.109375</c:v>
                </c:pt>
                <c:pt idx="24">
                  <c:v>128.109375</c:v>
                </c:pt>
                <c:pt idx="25">
                  <c:v>128.125</c:v>
                </c:pt>
                <c:pt idx="26">
                  <c:v>128.125</c:v>
                </c:pt>
                <c:pt idx="27">
                  <c:v>128.15625</c:v>
                </c:pt>
                <c:pt idx="28">
                  <c:v>128.15625</c:v>
                </c:pt>
                <c:pt idx="29">
                  <c:v>128.15625</c:v>
                </c:pt>
                <c:pt idx="30">
                  <c:v>128.171875</c:v>
                </c:pt>
                <c:pt idx="31">
                  <c:v>128.203125</c:v>
                </c:pt>
                <c:pt idx="32">
                  <c:v>128.203125</c:v>
                </c:pt>
                <c:pt idx="33">
                  <c:v>128.203125</c:v>
                </c:pt>
                <c:pt idx="34">
                  <c:v>128.1875</c:v>
                </c:pt>
                <c:pt idx="35">
                  <c:v>128.171875</c:v>
                </c:pt>
                <c:pt idx="36">
                  <c:v>128.171875</c:v>
                </c:pt>
                <c:pt idx="37">
                  <c:v>128.15625</c:v>
                </c:pt>
                <c:pt idx="38">
                  <c:v>128.140625</c:v>
                </c:pt>
                <c:pt idx="39">
                  <c:v>128.140625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42061.626562499994</c:v>
                </c:pt>
                <c:pt idx="2">
                  <c:v>42061.62604166667</c:v>
                </c:pt>
                <c:pt idx="3">
                  <c:v>42061.625520833331</c:v>
                </c:pt>
                <c:pt idx="4">
                  <c:v>42061.625</c:v>
                </c:pt>
                <c:pt idx="5">
                  <c:v>42061.624479166661</c:v>
                </c:pt>
                <c:pt idx="6">
                  <c:v>42061.623958333337</c:v>
                </c:pt>
                <c:pt idx="7">
                  <c:v>42061.623437499999</c:v>
                </c:pt>
                <c:pt idx="8">
                  <c:v>42061.622916666667</c:v>
                </c:pt>
                <c:pt idx="9">
                  <c:v>42061.622395833328</c:v>
                </c:pt>
                <c:pt idx="10">
                  <c:v>42061.621875000004</c:v>
                </c:pt>
                <c:pt idx="11">
                  <c:v>42061.621354166666</c:v>
                </c:pt>
                <c:pt idx="12">
                  <c:v>42061.620833333334</c:v>
                </c:pt>
                <c:pt idx="13">
                  <c:v>42061.620312499996</c:v>
                </c:pt>
                <c:pt idx="14">
                  <c:v>42061.619791666664</c:v>
                </c:pt>
                <c:pt idx="15">
                  <c:v>42061.619270833333</c:v>
                </c:pt>
                <c:pt idx="16">
                  <c:v>42061.618750000001</c:v>
                </c:pt>
                <c:pt idx="17">
                  <c:v>42061.618229166663</c:v>
                </c:pt>
                <c:pt idx="18">
                  <c:v>42061.617708333331</c:v>
                </c:pt>
                <c:pt idx="19">
                  <c:v>42061.6171875</c:v>
                </c:pt>
                <c:pt idx="20">
                  <c:v>42061.616666666669</c:v>
                </c:pt>
                <c:pt idx="21">
                  <c:v>42061.61614583333</c:v>
                </c:pt>
                <c:pt idx="22">
                  <c:v>42061.615624999999</c:v>
                </c:pt>
                <c:pt idx="23">
                  <c:v>42061.615104166667</c:v>
                </c:pt>
                <c:pt idx="24">
                  <c:v>42061.614583333336</c:v>
                </c:pt>
                <c:pt idx="25">
                  <c:v>42061.613541666666</c:v>
                </c:pt>
                <c:pt idx="26">
                  <c:v>42061.613020833334</c:v>
                </c:pt>
                <c:pt idx="27">
                  <c:v>42061.612500000003</c:v>
                </c:pt>
                <c:pt idx="28">
                  <c:v>42061.611979166664</c:v>
                </c:pt>
                <c:pt idx="29">
                  <c:v>42061.611458333333</c:v>
                </c:pt>
                <c:pt idx="30">
                  <c:v>42061.610937500001</c:v>
                </c:pt>
                <c:pt idx="31">
                  <c:v>42061.61041666667</c:v>
                </c:pt>
                <c:pt idx="32">
                  <c:v>42061.609895833331</c:v>
                </c:pt>
                <c:pt idx="33">
                  <c:v>42061.609375</c:v>
                </c:pt>
                <c:pt idx="34">
                  <c:v>42061.608854166661</c:v>
                </c:pt>
                <c:pt idx="35">
                  <c:v>42061.60833333333</c:v>
                </c:pt>
                <c:pt idx="36">
                  <c:v>42061.607812499999</c:v>
                </c:pt>
                <c:pt idx="37">
                  <c:v>42061.607291666667</c:v>
                </c:pt>
                <c:pt idx="38">
                  <c:v>42061.606770833328</c:v>
                </c:pt>
                <c:pt idx="39">
                  <c:v>42061.606249999997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Main!$AU$5:$AU$45</c15:sqref>
                  </c15:fullRef>
                </c:ext>
              </c:extLst>
              <c:f>(Main!$AU$5:$AU$29,Main!$AU$31:$AU$45)</c:f>
              <c:numCache>
                <c:formatCode>0.00</c:formatCode>
                <c:ptCount val="40"/>
                <c:pt idx="0">
                  <c:v>#N/A</c:v>
                </c:pt>
                <c:pt idx="1">
                  <c:v>128.125</c:v>
                </c:pt>
                <c:pt idx="2">
                  <c:v>128.125</c:v>
                </c:pt>
                <c:pt idx="3">
                  <c:v>128.125</c:v>
                </c:pt>
                <c:pt idx="4">
                  <c:v>128.125</c:v>
                </c:pt>
                <c:pt idx="5">
                  <c:v>128.125</c:v>
                </c:pt>
                <c:pt idx="6">
                  <c:v>128.109375</c:v>
                </c:pt>
                <c:pt idx="7">
                  <c:v>128.109375</c:v>
                </c:pt>
                <c:pt idx="8">
                  <c:v>128.125</c:v>
                </c:pt>
                <c:pt idx="9">
                  <c:v>128.109375</c:v>
                </c:pt>
                <c:pt idx="10">
                  <c:v>128.125</c:v>
                </c:pt>
                <c:pt idx="11">
                  <c:v>128.125</c:v>
                </c:pt>
                <c:pt idx="12">
                  <c:v>128.125</c:v>
                </c:pt>
                <c:pt idx="13">
                  <c:v>#N/A</c:v>
                </c:pt>
                <c:pt idx="14">
                  <c:v>128.125</c:v>
                </c:pt>
                <c:pt idx="15">
                  <c:v>128.125</c:v>
                </c:pt>
                <c:pt idx="16">
                  <c:v>128.125</c:v>
                </c:pt>
                <c:pt idx="17">
                  <c:v>128.125</c:v>
                </c:pt>
                <c:pt idx="18">
                  <c:v>128.140625</c:v>
                </c:pt>
                <c:pt idx="19">
                  <c:v>128.140625</c:v>
                </c:pt>
                <c:pt idx="20">
                  <c:v>#N/A</c:v>
                </c:pt>
                <c:pt idx="21">
                  <c:v>128.140625</c:v>
                </c:pt>
                <c:pt idx="22">
                  <c:v>128.125</c:v>
                </c:pt>
                <c:pt idx="23">
                  <c:v>128.109375</c:v>
                </c:pt>
                <c:pt idx="24">
                  <c:v>128.125</c:v>
                </c:pt>
                <c:pt idx="25">
                  <c:v>128.125</c:v>
                </c:pt>
                <c:pt idx="26">
                  <c:v>128.125</c:v>
                </c:pt>
                <c:pt idx="27">
                  <c:v>128.15625</c:v>
                </c:pt>
                <c:pt idx="28">
                  <c:v>128.15625</c:v>
                </c:pt>
                <c:pt idx="29">
                  <c:v>128.171875</c:v>
                </c:pt>
                <c:pt idx="30">
                  <c:v>128.1875</c:v>
                </c:pt>
                <c:pt idx="31">
                  <c:v>128.203125</c:v>
                </c:pt>
                <c:pt idx="32">
                  <c:v>128.203125</c:v>
                </c:pt>
                <c:pt idx="33">
                  <c:v>128.203125</c:v>
                </c:pt>
                <c:pt idx="34">
                  <c:v>128.203125</c:v>
                </c:pt>
                <c:pt idx="35">
                  <c:v>128.1875</c:v>
                </c:pt>
                <c:pt idx="36">
                  <c:v>128.171875</c:v>
                </c:pt>
                <c:pt idx="37">
                  <c:v>128.15625</c:v>
                </c:pt>
                <c:pt idx="38">
                  <c:v>128.140625</c:v>
                </c:pt>
                <c:pt idx="39">
                  <c:v>128.140625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42061.626562499994</c:v>
                </c:pt>
                <c:pt idx="2">
                  <c:v>42061.62604166667</c:v>
                </c:pt>
                <c:pt idx="3">
                  <c:v>42061.625520833331</c:v>
                </c:pt>
                <c:pt idx="4">
                  <c:v>42061.625</c:v>
                </c:pt>
                <c:pt idx="5">
                  <c:v>42061.624479166661</c:v>
                </c:pt>
                <c:pt idx="6">
                  <c:v>42061.623958333337</c:v>
                </c:pt>
                <c:pt idx="7">
                  <c:v>42061.623437499999</c:v>
                </c:pt>
                <c:pt idx="8">
                  <c:v>42061.622916666667</c:v>
                </c:pt>
                <c:pt idx="9">
                  <c:v>42061.622395833328</c:v>
                </c:pt>
                <c:pt idx="10">
                  <c:v>42061.621875000004</c:v>
                </c:pt>
                <c:pt idx="11">
                  <c:v>42061.621354166666</c:v>
                </c:pt>
                <c:pt idx="12">
                  <c:v>42061.620833333334</c:v>
                </c:pt>
                <c:pt idx="13">
                  <c:v>42061.620312499996</c:v>
                </c:pt>
                <c:pt idx="14">
                  <c:v>42061.619791666664</c:v>
                </c:pt>
                <c:pt idx="15">
                  <c:v>42061.619270833333</c:v>
                </c:pt>
                <c:pt idx="16">
                  <c:v>42061.618750000001</c:v>
                </c:pt>
                <c:pt idx="17">
                  <c:v>42061.618229166663</c:v>
                </c:pt>
                <c:pt idx="18">
                  <c:v>42061.617708333331</c:v>
                </c:pt>
                <c:pt idx="19">
                  <c:v>42061.6171875</c:v>
                </c:pt>
                <c:pt idx="20">
                  <c:v>42061.616666666669</c:v>
                </c:pt>
                <c:pt idx="21">
                  <c:v>42061.61614583333</c:v>
                </c:pt>
                <c:pt idx="22">
                  <c:v>42061.615624999999</c:v>
                </c:pt>
                <c:pt idx="23">
                  <c:v>42061.615104166667</c:v>
                </c:pt>
                <c:pt idx="24">
                  <c:v>42061.614583333336</c:v>
                </c:pt>
                <c:pt idx="25">
                  <c:v>42061.613541666666</c:v>
                </c:pt>
                <c:pt idx="26">
                  <c:v>42061.613020833334</c:v>
                </c:pt>
                <c:pt idx="27">
                  <c:v>42061.612500000003</c:v>
                </c:pt>
                <c:pt idx="28">
                  <c:v>42061.611979166664</c:v>
                </c:pt>
                <c:pt idx="29">
                  <c:v>42061.611458333333</c:v>
                </c:pt>
                <c:pt idx="30">
                  <c:v>42061.610937500001</c:v>
                </c:pt>
                <c:pt idx="31">
                  <c:v>42061.61041666667</c:v>
                </c:pt>
                <c:pt idx="32">
                  <c:v>42061.609895833331</c:v>
                </c:pt>
                <c:pt idx="33">
                  <c:v>42061.609375</c:v>
                </c:pt>
                <c:pt idx="34">
                  <c:v>42061.608854166661</c:v>
                </c:pt>
                <c:pt idx="35">
                  <c:v>42061.60833333333</c:v>
                </c:pt>
                <c:pt idx="36">
                  <c:v>42061.607812499999</c:v>
                </c:pt>
                <c:pt idx="37">
                  <c:v>42061.607291666667</c:v>
                </c:pt>
                <c:pt idx="38">
                  <c:v>42061.606770833328</c:v>
                </c:pt>
                <c:pt idx="39">
                  <c:v>42061.606249999997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Main!$AV$5:$AV$45</c15:sqref>
                  </c15:fullRef>
                </c:ext>
              </c:extLst>
              <c:f>(Main!$AV$5:$AV$29,Main!$AV$31:$AV$45)</c:f>
              <c:numCache>
                <c:formatCode>0.00</c:formatCode>
                <c:ptCount val="40"/>
                <c:pt idx="0">
                  <c:v>#N/A</c:v>
                </c:pt>
                <c:pt idx="1">
                  <c:v>128.109375</c:v>
                </c:pt>
                <c:pt idx="2">
                  <c:v>128.109375</c:v>
                </c:pt>
                <c:pt idx="3">
                  <c:v>128.109375</c:v>
                </c:pt>
                <c:pt idx="4">
                  <c:v>128.109375</c:v>
                </c:pt>
                <c:pt idx="5">
                  <c:v>128.09375</c:v>
                </c:pt>
                <c:pt idx="6">
                  <c:v>128.109375</c:v>
                </c:pt>
                <c:pt idx="7">
                  <c:v>128.109375</c:v>
                </c:pt>
                <c:pt idx="8">
                  <c:v>128.109375</c:v>
                </c:pt>
                <c:pt idx="9">
                  <c:v>128.109375</c:v>
                </c:pt>
                <c:pt idx="10">
                  <c:v>128.125</c:v>
                </c:pt>
                <c:pt idx="11">
                  <c:v>128.125</c:v>
                </c:pt>
                <c:pt idx="12">
                  <c:v>128.109375</c:v>
                </c:pt>
                <c:pt idx="13">
                  <c:v>#N/A</c:v>
                </c:pt>
                <c:pt idx="14">
                  <c:v>128.125</c:v>
                </c:pt>
                <c:pt idx="15">
                  <c:v>128.125</c:v>
                </c:pt>
                <c:pt idx="16">
                  <c:v>128.109375</c:v>
                </c:pt>
                <c:pt idx="17">
                  <c:v>128.109375</c:v>
                </c:pt>
                <c:pt idx="18">
                  <c:v>128.125</c:v>
                </c:pt>
                <c:pt idx="19">
                  <c:v>128.125</c:v>
                </c:pt>
                <c:pt idx="20">
                  <c:v>#N/A</c:v>
                </c:pt>
                <c:pt idx="21">
                  <c:v>128.140625</c:v>
                </c:pt>
                <c:pt idx="22">
                  <c:v>128.09375</c:v>
                </c:pt>
                <c:pt idx="23">
                  <c:v>128.109375</c:v>
                </c:pt>
                <c:pt idx="24">
                  <c:v>128.109375</c:v>
                </c:pt>
                <c:pt idx="25">
                  <c:v>128.109375</c:v>
                </c:pt>
                <c:pt idx="26">
                  <c:v>128.125</c:v>
                </c:pt>
                <c:pt idx="27">
                  <c:v>128.140625</c:v>
                </c:pt>
                <c:pt idx="28">
                  <c:v>128.140625</c:v>
                </c:pt>
                <c:pt idx="29">
                  <c:v>128.15625</c:v>
                </c:pt>
                <c:pt idx="30">
                  <c:v>128.171875</c:v>
                </c:pt>
                <c:pt idx="31">
                  <c:v>128.171875</c:v>
                </c:pt>
                <c:pt idx="32">
                  <c:v>128.203125</c:v>
                </c:pt>
                <c:pt idx="33">
                  <c:v>128.1875</c:v>
                </c:pt>
                <c:pt idx="34">
                  <c:v>128.171875</c:v>
                </c:pt>
                <c:pt idx="35">
                  <c:v>128.171875</c:v>
                </c:pt>
                <c:pt idx="36">
                  <c:v>128.171875</c:v>
                </c:pt>
                <c:pt idx="37">
                  <c:v>128.15625</c:v>
                </c:pt>
                <c:pt idx="38">
                  <c:v>128.140625</c:v>
                </c:pt>
                <c:pt idx="39">
                  <c:v>128.140625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42061.626562499994</c:v>
                </c:pt>
                <c:pt idx="2">
                  <c:v>42061.62604166667</c:v>
                </c:pt>
                <c:pt idx="3">
                  <c:v>42061.625520833331</c:v>
                </c:pt>
                <c:pt idx="4">
                  <c:v>42061.625</c:v>
                </c:pt>
                <c:pt idx="5">
                  <c:v>42061.624479166661</c:v>
                </c:pt>
                <c:pt idx="6">
                  <c:v>42061.623958333337</c:v>
                </c:pt>
                <c:pt idx="7">
                  <c:v>42061.623437499999</c:v>
                </c:pt>
                <c:pt idx="8">
                  <c:v>42061.622916666667</c:v>
                </c:pt>
                <c:pt idx="9">
                  <c:v>42061.622395833328</c:v>
                </c:pt>
                <c:pt idx="10">
                  <c:v>42061.621875000004</c:v>
                </c:pt>
                <c:pt idx="11">
                  <c:v>42061.621354166666</c:v>
                </c:pt>
                <c:pt idx="12">
                  <c:v>42061.620833333334</c:v>
                </c:pt>
                <c:pt idx="13">
                  <c:v>42061.620312499996</c:v>
                </c:pt>
                <c:pt idx="14">
                  <c:v>42061.619791666664</c:v>
                </c:pt>
                <c:pt idx="15">
                  <c:v>42061.619270833333</c:v>
                </c:pt>
                <c:pt idx="16">
                  <c:v>42061.618750000001</c:v>
                </c:pt>
                <c:pt idx="17">
                  <c:v>42061.618229166663</c:v>
                </c:pt>
                <c:pt idx="18">
                  <c:v>42061.617708333331</c:v>
                </c:pt>
                <c:pt idx="19">
                  <c:v>42061.6171875</c:v>
                </c:pt>
                <c:pt idx="20">
                  <c:v>42061.616666666669</c:v>
                </c:pt>
                <c:pt idx="21">
                  <c:v>42061.61614583333</c:v>
                </c:pt>
                <c:pt idx="22">
                  <c:v>42061.615624999999</c:v>
                </c:pt>
                <c:pt idx="23">
                  <c:v>42061.615104166667</c:v>
                </c:pt>
                <c:pt idx="24">
                  <c:v>42061.614583333336</c:v>
                </c:pt>
                <c:pt idx="25">
                  <c:v>42061.613541666666</c:v>
                </c:pt>
                <c:pt idx="26">
                  <c:v>42061.613020833334</c:v>
                </c:pt>
                <c:pt idx="27">
                  <c:v>42061.612500000003</c:v>
                </c:pt>
                <c:pt idx="28">
                  <c:v>42061.611979166664</c:v>
                </c:pt>
                <c:pt idx="29">
                  <c:v>42061.611458333333</c:v>
                </c:pt>
                <c:pt idx="30">
                  <c:v>42061.610937500001</c:v>
                </c:pt>
                <c:pt idx="31">
                  <c:v>42061.61041666667</c:v>
                </c:pt>
                <c:pt idx="32">
                  <c:v>42061.609895833331</c:v>
                </c:pt>
                <c:pt idx="33">
                  <c:v>42061.609375</c:v>
                </c:pt>
                <c:pt idx="34">
                  <c:v>42061.608854166661</c:v>
                </c:pt>
                <c:pt idx="35">
                  <c:v>42061.60833333333</c:v>
                </c:pt>
                <c:pt idx="36">
                  <c:v>42061.607812499999</c:v>
                </c:pt>
                <c:pt idx="37">
                  <c:v>42061.607291666667</c:v>
                </c:pt>
                <c:pt idx="38">
                  <c:v>42061.606770833328</c:v>
                </c:pt>
                <c:pt idx="39">
                  <c:v>42061.606249999997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Main!$AW$5:$AW$45</c15:sqref>
                  </c15:fullRef>
                </c:ext>
              </c:extLst>
              <c:f>(Main!$AW$5:$AW$29,Main!$AW$31:$AW$45)</c:f>
              <c:numCache>
                <c:formatCode>0.00</c:formatCode>
                <c:ptCount val="40"/>
                <c:pt idx="0">
                  <c:v>#N/A</c:v>
                </c:pt>
                <c:pt idx="1">
                  <c:v>128.109375</c:v>
                </c:pt>
                <c:pt idx="2">
                  <c:v>128.125</c:v>
                </c:pt>
                <c:pt idx="3">
                  <c:v>128.125</c:v>
                </c:pt>
                <c:pt idx="4">
                  <c:v>128.125</c:v>
                </c:pt>
                <c:pt idx="5">
                  <c:v>128.109375</c:v>
                </c:pt>
                <c:pt idx="6">
                  <c:v>128.109375</c:v>
                </c:pt>
                <c:pt idx="7">
                  <c:v>128.109375</c:v>
                </c:pt>
                <c:pt idx="8">
                  <c:v>128.109375</c:v>
                </c:pt>
                <c:pt idx="9">
                  <c:v>128.109375</c:v>
                </c:pt>
                <c:pt idx="10">
                  <c:v>128.125</c:v>
                </c:pt>
                <c:pt idx="11">
                  <c:v>128.125</c:v>
                </c:pt>
                <c:pt idx="12">
                  <c:v>128.109375</c:v>
                </c:pt>
                <c:pt idx="13">
                  <c:v>#N/A</c:v>
                </c:pt>
                <c:pt idx="14">
                  <c:v>128.125</c:v>
                </c:pt>
                <c:pt idx="15">
                  <c:v>128.125</c:v>
                </c:pt>
                <c:pt idx="16">
                  <c:v>128.125</c:v>
                </c:pt>
                <c:pt idx="17">
                  <c:v>128.109375</c:v>
                </c:pt>
                <c:pt idx="18">
                  <c:v>128.125</c:v>
                </c:pt>
                <c:pt idx="19">
                  <c:v>128.140625</c:v>
                </c:pt>
                <c:pt idx="20">
                  <c:v>#N/A</c:v>
                </c:pt>
                <c:pt idx="21">
                  <c:v>128.140625</c:v>
                </c:pt>
                <c:pt idx="22">
                  <c:v>128.125</c:v>
                </c:pt>
                <c:pt idx="23">
                  <c:v>128.109375</c:v>
                </c:pt>
                <c:pt idx="24">
                  <c:v>128.109375</c:v>
                </c:pt>
                <c:pt idx="25">
                  <c:v>128.109375</c:v>
                </c:pt>
                <c:pt idx="26">
                  <c:v>128.125</c:v>
                </c:pt>
                <c:pt idx="27">
                  <c:v>128.140625</c:v>
                </c:pt>
                <c:pt idx="28">
                  <c:v>128.140625</c:v>
                </c:pt>
                <c:pt idx="29">
                  <c:v>128.15625</c:v>
                </c:pt>
                <c:pt idx="30">
                  <c:v>128.171875</c:v>
                </c:pt>
                <c:pt idx="31">
                  <c:v>128.171875</c:v>
                </c:pt>
                <c:pt idx="32">
                  <c:v>128.203125</c:v>
                </c:pt>
                <c:pt idx="33">
                  <c:v>128.1875</c:v>
                </c:pt>
                <c:pt idx="34">
                  <c:v>128.203125</c:v>
                </c:pt>
                <c:pt idx="35">
                  <c:v>128.1875</c:v>
                </c:pt>
                <c:pt idx="36">
                  <c:v>128.171875</c:v>
                </c:pt>
                <c:pt idx="37">
                  <c:v>128.15625</c:v>
                </c:pt>
                <c:pt idx="38">
                  <c:v>128.140625</c:v>
                </c:pt>
                <c:pt idx="39">
                  <c:v>128.140625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6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4496888"/>
        <c:axId val="234496496"/>
      </c:stockChart>
      <c:catAx>
        <c:axId val="234496888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6496"/>
        <c:crosses val="autoZero"/>
        <c:auto val="0"/>
        <c:lblAlgn val="ctr"/>
        <c:lblOffset val="100"/>
        <c:tickLblSkip val="12"/>
        <c:noMultiLvlLbl val="0"/>
      </c:catAx>
      <c:valAx>
        <c:axId val="234496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6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371505456301806E-2"/>
          <c:y val="0.10927000112446759"/>
          <c:w val="0.82125698908739642"/>
          <c:h val="0.7799099303234577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42061.618402777778</c:v>
                </c:pt>
                <c:pt idx="26">
                  <c:v>42061.618055555555</c:v>
                </c:pt>
                <c:pt idx="27">
                  <c:v>42061.617708333331</c:v>
                </c:pt>
                <c:pt idx="28">
                  <c:v>42061.617361111108</c:v>
                </c:pt>
                <c:pt idx="29">
                  <c:v>42061.617013888892</c:v>
                </c:pt>
                <c:pt idx="30">
                  <c:v>42061.616666666669</c:v>
                </c:pt>
                <c:pt idx="31">
                  <c:v>42061.616319444445</c:v>
                </c:pt>
                <c:pt idx="32">
                  <c:v>42061.615972222222</c:v>
                </c:pt>
                <c:pt idx="33">
                  <c:v>42061.615624999999</c:v>
                </c:pt>
                <c:pt idx="34">
                  <c:v>42061.615277777775</c:v>
                </c:pt>
                <c:pt idx="35">
                  <c:v>42061.614930555559</c:v>
                </c:pt>
                <c:pt idx="36">
                  <c:v>42061.614583333336</c:v>
                </c:pt>
                <c:pt idx="37">
                  <c:v>42061.614236111112</c:v>
                </c:pt>
                <c:pt idx="38">
                  <c:v>42061.613888888889</c:v>
                </c:pt>
                <c:pt idx="39">
                  <c:v>42061.613541666666</c:v>
                </c:pt>
                <c:pt idx="40">
                  <c:v>42061.613194444442</c:v>
                </c:pt>
              </c:numCache>
            </c:numRef>
          </c:cat>
          <c:val>
            <c:numRef>
              <c:f>Main!$AB$5:$AB$45</c:f>
              <c:numCache>
                <c:formatCode>General</c:formatCode>
                <c:ptCount val="41"/>
                <c:pt idx="0">
                  <c:v>2109.25</c:v>
                </c:pt>
                <c:pt idx="1">
                  <c:v>2109.5</c:v>
                </c:pt>
                <c:pt idx="2">
                  <c:v>2109.5</c:v>
                </c:pt>
                <c:pt idx="3">
                  <c:v>2109.25</c:v>
                </c:pt>
                <c:pt idx="4">
                  <c:v>2109.25</c:v>
                </c:pt>
                <c:pt idx="5">
                  <c:v>2109.25</c:v>
                </c:pt>
                <c:pt idx="6">
                  <c:v>2109.25</c:v>
                </c:pt>
                <c:pt idx="7">
                  <c:v>2108.5</c:v>
                </c:pt>
                <c:pt idx="8">
                  <c:v>2109</c:v>
                </c:pt>
                <c:pt idx="9">
                  <c:v>2109</c:v>
                </c:pt>
                <c:pt idx="10">
                  <c:v>2109.25</c:v>
                </c:pt>
                <c:pt idx="11">
                  <c:v>2109</c:v>
                </c:pt>
                <c:pt idx="12">
                  <c:v>2108.5</c:v>
                </c:pt>
                <c:pt idx="13">
                  <c:v>2109.75</c:v>
                </c:pt>
                <c:pt idx="14">
                  <c:v>2109.75</c:v>
                </c:pt>
                <c:pt idx="15">
                  <c:v>2110</c:v>
                </c:pt>
                <c:pt idx="16">
                  <c:v>2110</c:v>
                </c:pt>
                <c:pt idx="17">
                  <c:v>2109.75</c:v>
                </c:pt>
                <c:pt idx="18">
                  <c:v>2109.25</c:v>
                </c:pt>
                <c:pt idx="19">
                  <c:v>2109</c:v>
                </c:pt>
                <c:pt idx="20">
                  <c:v>2109.25</c:v>
                </c:pt>
                <c:pt idx="21">
                  <c:v>2108.75</c:v>
                </c:pt>
                <c:pt idx="22">
                  <c:v>2108.25</c:v>
                </c:pt>
                <c:pt idx="23">
                  <c:v>2108.5</c:v>
                </c:pt>
                <c:pt idx="24">
                  <c:v>2108.5</c:v>
                </c:pt>
                <c:pt idx="25">
                  <c:v>2108.5</c:v>
                </c:pt>
                <c:pt idx="26">
                  <c:v>2108.75</c:v>
                </c:pt>
                <c:pt idx="27">
                  <c:v>2108.75</c:v>
                </c:pt>
                <c:pt idx="28">
                  <c:v>2108.5</c:v>
                </c:pt>
                <c:pt idx="29">
                  <c:v>2108.25</c:v>
                </c:pt>
                <c:pt idx="30">
                  <c:v>2108.5</c:v>
                </c:pt>
                <c:pt idx="31">
                  <c:v>2108.75</c:v>
                </c:pt>
                <c:pt idx="32">
                  <c:v>2108.75</c:v>
                </c:pt>
                <c:pt idx="33">
                  <c:v>2108.75</c:v>
                </c:pt>
                <c:pt idx="34">
                  <c:v>2108.5</c:v>
                </c:pt>
                <c:pt idx="35">
                  <c:v>2108.75</c:v>
                </c:pt>
                <c:pt idx="36">
                  <c:v>2109.25</c:v>
                </c:pt>
                <c:pt idx="37">
                  <c:v>2109.25</c:v>
                </c:pt>
                <c:pt idx="38">
                  <c:v>2109.25</c:v>
                </c:pt>
                <c:pt idx="39">
                  <c:v>2109</c:v>
                </c:pt>
                <c:pt idx="40">
                  <c:v>2109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42061.618402777778</c:v>
                </c:pt>
                <c:pt idx="26">
                  <c:v>42061.618055555555</c:v>
                </c:pt>
                <c:pt idx="27">
                  <c:v>42061.617708333331</c:v>
                </c:pt>
                <c:pt idx="28">
                  <c:v>42061.617361111108</c:v>
                </c:pt>
                <c:pt idx="29">
                  <c:v>42061.617013888892</c:v>
                </c:pt>
                <c:pt idx="30">
                  <c:v>42061.616666666669</c:v>
                </c:pt>
                <c:pt idx="31">
                  <c:v>42061.616319444445</c:v>
                </c:pt>
                <c:pt idx="32">
                  <c:v>42061.615972222222</c:v>
                </c:pt>
                <c:pt idx="33">
                  <c:v>42061.615624999999</c:v>
                </c:pt>
                <c:pt idx="34">
                  <c:v>42061.615277777775</c:v>
                </c:pt>
                <c:pt idx="35">
                  <c:v>42061.614930555559</c:v>
                </c:pt>
                <c:pt idx="36">
                  <c:v>42061.614583333336</c:v>
                </c:pt>
                <c:pt idx="37">
                  <c:v>42061.614236111112</c:v>
                </c:pt>
                <c:pt idx="38">
                  <c:v>42061.613888888889</c:v>
                </c:pt>
                <c:pt idx="39">
                  <c:v>42061.613541666666</c:v>
                </c:pt>
                <c:pt idx="40">
                  <c:v>42061.613194444442</c:v>
                </c:pt>
              </c:numCache>
            </c:numRef>
          </c:cat>
          <c:val>
            <c:numRef>
              <c:f>Main!$AC$5:$AC$45</c:f>
              <c:numCache>
                <c:formatCode>General</c:formatCode>
                <c:ptCount val="41"/>
                <c:pt idx="0">
                  <c:v>2109.5</c:v>
                </c:pt>
                <c:pt idx="1">
                  <c:v>2109.5</c:v>
                </c:pt>
                <c:pt idx="2">
                  <c:v>2109.75</c:v>
                </c:pt>
                <c:pt idx="3">
                  <c:v>2109.5</c:v>
                </c:pt>
                <c:pt idx="4">
                  <c:v>2109.5</c:v>
                </c:pt>
                <c:pt idx="5">
                  <c:v>2109.5</c:v>
                </c:pt>
                <c:pt idx="6">
                  <c:v>2109.5</c:v>
                </c:pt>
                <c:pt idx="7">
                  <c:v>2109.5</c:v>
                </c:pt>
                <c:pt idx="8">
                  <c:v>2109.5</c:v>
                </c:pt>
                <c:pt idx="9">
                  <c:v>2109.25</c:v>
                </c:pt>
                <c:pt idx="10">
                  <c:v>2109.5</c:v>
                </c:pt>
                <c:pt idx="11">
                  <c:v>2109.5</c:v>
                </c:pt>
                <c:pt idx="12">
                  <c:v>2109.25</c:v>
                </c:pt>
                <c:pt idx="13">
                  <c:v>2109.75</c:v>
                </c:pt>
                <c:pt idx="14">
                  <c:v>2110</c:v>
                </c:pt>
                <c:pt idx="15">
                  <c:v>2110</c:v>
                </c:pt>
                <c:pt idx="16">
                  <c:v>2110</c:v>
                </c:pt>
                <c:pt idx="17">
                  <c:v>2110</c:v>
                </c:pt>
                <c:pt idx="18">
                  <c:v>2109.75</c:v>
                </c:pt>
                <c:pt idx="19">
                  <c:v>2109.25</c:v>
                </c:pt>
                <c:pt idx="20">
                  <c:v>2109.5</c:v>
                </c:pt>
                <c:pt idx="21">
                  <c:v>2109.5</c:v>
                </c:pt>
                <c:pt idx="22">
                  <c:v>2108.75</c:v>
                </c:pt>
                <c:pt idx="23">
                  <c:v>2108.5</c:v>
                </c:pt>
                <c:pt idx="24">
                  <c:v>2108.5</c:v>
                </c:pt>
                <c:pt idx="25">
                  <c:v>2108.75</c:v>
                </c:pt>
                <c:pt idx="26">
                  <c:v>2109.25</c:v>
                </c:pt>
                <c:pt idx="27">
                  <c:v>2109</c:v>
                </c:pt>
                <c:pt idx="28">
                  <c:v>2108.75</c:v>
                </c:pt>
                <c:pt idx="29">
                  <c:v>2108.5</c:v>
                </c:pt>
                <c:pt idx="30">
                  <c:v>2108.75</c:v>
                </c:pt>
                <c:pt idx="31">
                  <c:v>2108.75</c:v>
                </c:pt>
                <c:pt idx="32">
                  <c:v>2109</c:v>
                </c:pt>
                <c:pt idx="33">
                  <c:v>2109</c:v>
                </c:pt>
                <c:pt idx="34">
                  <c:v>2109</c:v>
                </c:pt>
                <c:pt idx="35">
                  <c:v>2108.75</c:v>
                </c:pt>
                <c:pt idx="36">
                  <c:v>2109.5</c:v>
                </c:pt>
                <c:pt idx="37">
                  <c:v>2109.25</c:v>
                </c:pt>
                <c:pt idx="38">
                  <c:v>2109.25</c:v>
                </c:pt>
                <c:pt idx="39">
                  <c:v>2109.5</c:v>
                </c:pt>
                <c:pt idx="40">
                  <c:v>2109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42061.618402777778</c:v>
                </c:pt>
                <c:pt idx="26">
                  <c:v>42061.618055555555</c:v>
                </c:pt>
                <c:pt idx="27">
                  <c:v>42061.617708333331</c:v>
                </c:pt>
                <c:pt idx="28">
                  <c:v>42061.617361111108</c:v>
                </c:pt>
                <c:pt idx="29">
                  <c:v>42061.617013888892</c:v>
                </c:pt>
                <c:pt idx="30">
                  <c:v>42061.616666666669</c:v>
                </c:pt>
                <c:pt idx="31">
                  <c:v>42061.616319444445</c:v>
                </c:pt>
                <c:pt idx="32">
                  <c:v>42061.615972222222</c:v>
                </c:pt>
                <c:pt idx="33">
                  <c:v>42061.615624999999</c:v>
                </c:pt>
                <c:pt idx="34">
                  <c:v>42061.615277777775</c:v>
                </c:pt>
                <c:pt idx="35">
                  <c:v>42061.614930555559</c:v>
                </c:pt>
                <c:pt idx="36">
                  <c:v>42061.614583333336</c:v>
                </c:pt>
                <c:pt idx="37">
                  <c:v>42061.614236111112</c:v>
                </c:pt>
                <c:pt idx="38">
                  <c:v>42061.613888888889</c:v>
                </c:pt>
                <c:pt idx="39">
                  <c:v>42061.613541666666</c:v>
                </c:pt>
                <c:pt idx="40">
                  <c:v>42061.613194444442</c:v>
                </c:pt>
              </c:numCache>
            </c:numRef>
          </c:cat>
          <c:val>
            <c:numRef>
              <c:f>Main!$AD$5:$AD$45</c:f>
              <c:numCache>
                <c:formatCode>General</c:formatCode>
                <c:ptCount val="41"/>
                <c:pt idx="0">
                  <c:v>2109</c:v>
                </c:pt>
                <c:pt idx="1">
                  <c:v>2109</c:v>
                </c:pt>
                <c:pt idx="2">
                  <c:v>2109.25</c:v>
                </c:pt>
                <c:pt idx="3">
                  <c:v>2109</c:v>
                </c:pt>
                <c:pt idx="4">
                  <c:v>2109</c:v>
                </c:pt>
                <c:pt idx="5">
                  <c:v>2109</c:v>
                </c:pt>
                <c:pt idx="6">
                  <c:v>2108.75</c:v>
                </c:pt>
                <c:pt idx="7">
                  <c:v>2108.25</c:v>
                </c:pt>
                <c:pt idx="8">
                  <c:v>2108.5</c:v>
                </c:pt>
                <c:pt idx="9">
                  <c:v>2109</c:v>
                </c:pt>
                <c:pt idx="10">
                  <c:v>2108.75</c:v>
                </c:pt>
                <c:pt idx="11">
                  <c:v>2108.75</c:v>
                </c:pt>
                <c:pt idx="12">
                  <c:v>2108.5</c:v>
                </c:pt>
                <c:pt idx="13">
                  <c:v>2108.5</c:v>
                </c:pt>
                <c:pt idx="14">
                  <c:v>2109.5</c:v>
                </c:pt>
                <c:pt idx="15">
                  <c:v>2109.5</c:v>
                </c:pt>
                <c:pt idx="16">
                  <c:v>2109.75</c:v>
                </c:pt>
                <c:pt idx="17">
                  <c:v>2109.75</c:v>
                </c:pt>
                <c:pt idx="18">
                  <c:v>2109</c:v>
                </c:pt>
                <c:pt idx="19">
                  <c:v>2109</c:v>
                </c:pt>
                <c:pt idx="20">
                  <c:v>2109</c:v>
                </c:pt>
                <c:pt idx="21">
                  <c:v>2108.5</c:v>
                </c:pt>
                <c:pt idx="22">
                  <c:v>2108</c:v>
                </c:pt>
                <c:pt idx="23">
                  <c:v>2108.25</c:v>
                </c:pt>
                <c:pt idx="24">
                  <c:v>2108</c:v>
                </c:pt>
                <c:pt idx="25">
                  <c:v>2108.25</c:v>
                </c:pt>
                <c:pt idx="26">
                  <c:v>2108.5</c:v>
                </c:pt>
                <c:pt idx="27">
                  <c:v>2108.5</c:v>
                </c:pt>
                <c:pt idx="28">
                  <c:v>2108.25</c:v>
                </c:pt>
                <c:pt idx="29">
                  <c:v>2108.25</c:v>
                </c:pt>
                <c:pt idx="30">
                  <c:v>2108.25</c:v>
                </c:pt>
                <c:pt idx="31">
                  <c:v>2108.25</c:v>
                </c:pt>
                <c:pt idx="32">
                  <c:v>2108.75</c:v>
                </c:pt>
                <c:pt idx="33">
                  <c:v>2108.5</c:v>
                </c:pt>
                <c:pt idx="34">
                  <c:v>2108.5</c:v>
                </c:pt>
                <c:pt idx="35">
                  <c:v>2108.25</c:v>
                </c:pt>
                <c:pt idx="36">
                  <c:v>2108.75</c:v>
                </c:pt>
                <c:pt idx="37">
                  <c:v>2108.75</c:v>
                </c:pt>
                <c:pt idx="38">
                  <c:v>2109</c:v>
                </c:pt>
                <c:pt idx="39">
                  <c:v>2108.75</c:v>
                </c:pt>
                <c:pt idx="40">
                  <c:v>2108.5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42061.618402777778</c:v>
                </c:pt>
                <c:pt idx="26">
                  <c:v>42061.618055555555</c:v>
                </c:pt>
                <c:pt idx="27">
                  <c:v>42061.617708333331</c:v>
                </c:pt>
                <c:pt idx="28">
                  <c:v>42061.617361111108</c:v>
                </c:pt>
                <c:pt idx="29">
                  <c:v>42061.617013888892</c:v>
                </c:pt>
                <c:pt idx="30">
                  <c:v>42061.616666666669</c:v>
                </c:pt>
                <c:pt idx="31">
                  <c:v>42061.616319444445</c:v>
                </c:pt>
                <c:pt idx="32">
                  <c:v>42061.615972222222</c:v>
                </c:pt>
                <c:pt idx="33">
                  <c:v>42061.615624999999</c:v>
                </c:pt>
                <c:pt idx="34">
                  <c:v>42061.615277777775</c:v>
                </c:pt>
                <c:pt idx="35">
                  <c:v>42061.614930555559</c:v>
                </c:pt>
                <c:pt idx="36">
                  <c:v>42061.614583333336</c:v>
                </c:pt>
                <c:pt idx="37">
                  <c:v>42061.614236111112</c:v>
                </c:pt>
                <c:pt idx="38">
                  <c:v>42061.613888888889</c:v>
                </c:pt>
                <c:pt idx="39">
                  <c:v>42061.613541666666</c:v>
                </c:pt>
                <c:pt idx="40">
                  <c:v>42061.613194444442</c:v>
                </c:pt>
              </c:numCache>
            </c:numRef>
          </c:cat>
          <c:val>
            <c:numRef>
              <c:f>Main!$AE$5:$AE$45</c:f>
              <c:numCache>
                <c:formatCode>General</c:formatCode>
                <c:ptCount val="41"/>
                <c:pt idx="0">
                  <c:v>2109</c:v>
                </c:pt>
                <c:pt idx="1">
                  <c:v>2109.5</c:v>
                </c:pt>
                <c:pt idx="2">
                  <c:v>2109.5</c:v>
                </c:pt>
                <c:pt idx="3">
                  <c:v>2109.5</c:v>
                </c:pt>
                <c:pt idx="4">
                  <c:v>2109.25</c:v>
                </c:pt>
                <c:pt idx="5">
                  <c:v>2109.5</c:v>
                </c:pt>
                <c:pt idx="6">
                  <c:v>2109.25</c:v>
                </c:pt>
                <c:pt idx="7">
                  <c:v>2109</c:v>
                </c:pt>
                <c:pt idx="8">
                  <c:v>2108.5</c:v>
                </c:pt>
                <c:pt idx="9">
                  <c:v>2109.25</c:v>
                </c:pt>
                <c:pt idx="10">
                  <c:v>2109.25</c:v>
                </c:pt>
                <c:pt idx="11">
                  <c:v>2109.25</c:v>
                </c:pt>
                <c:pt idx="12">
                  <c:v>2108.75</c:v>
                </c:pt>
                <c:pt idx="13">
                  <c:v>2108.5</c:v>
                </c:pt>
                <c:pt idx="14">
                  <c:v>2109.5</c:v>
                </c:pt>
                <c:pt idx="15">
                  <c:v>2109.75</c:v>
                </c:pt>
                <c:pt idx="16">
                  <c:v>2110</c:v>
                </c:pt>
                <c:pt idx="17">
                  <c:v>2110</c:v>
                </c:pt>
                <c:pt idx="18">
                  <c:v>2109.75</c:v>
                </c:pt>
                <c:pt idx="19">
                  <c:v>2109</c:v>
                </c:pt>
                <c:pt idx="20">
                  <c:v>2109</c:v>
                </c:pt>
                <c:pt idx="21">
                  <c:v>2109.25</c:v>
                </c:pt>
                <c:pt idx="22">
                  <c:v>2108.75</c:v>
                </c:pt>
                <c:pt idx="23">
                  <c:v>2108.25</c:v>
                </c:pt>
                <c:pt idx="24">
                  <c:v>2108.25</c:v>
                </c:pt>
                <c:pt idx="25">
                  <c:v>2108.5</c:v>
                </c:pt>
                <c:pt idx="26">
                  <c:v>2108.5</c:v>
                </c:pt>
                <c:pt idx="27">
                  <c:v>2108.75</c:v>
                </c:pt>
                <c:pt idx="28">
                  <c:v>2108.5</c:v>
                </c:pt>
                <c:pt idx="29">
                  <c:v>2108.25</c:v>
                </c:pt>
                <c:pt idx="30">
                  <c:v>2108.25</c:v>
                </c:pt>
                <c:pt idx="31">
                  <c:v>2108.5</c:v>
                </c:pt>
                <c:pt idx="32">
                  <c:v>2109</c:v>
                </c:pt>
                <c:pt idx="33">
                  <c:v>2108.75</c:v>
                </c:pt>
                <c:pt idx="34">
                  <c:v>2108.5</c:v>
                </c:pt>
                <c:pt idx="35">
                  <c:v>2108.5</c:v>
                </c:pt>
                <c:pt idx="36">
                  <c:v>2108.75</c:v>
                </c:pt>
                <c:pt idx="37">
                  <c:v>2109</c:v>
                </c:pt>
                <c:pt idx="38">
                  <c:v>2109.25</c:v>
                </c:pt>
                <c:pt idx="39">
                  <c:v>2109.25</c:v>
                </c:pt>
                <c:pt idx="40">
                  <c:v>2108.75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9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4495320"/>
        <c:axId val="234494536"/>
      </c:stockChart>
      <c:catAx>
        <c:axId val="234495320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4536"/>
        <c:crosses val="autoZero"/>
        <c:auto val="0"/>
        <c:lblAlgn val="ctr"/>
        <c:lblOffset val="100"/>
        <c:tickLblSkip val="12"/>
        <c:noMultiLvlLbl val="0"/>
      </c:catAx>
      <c:valAx>
        <c:axId val="234494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1513121896554E-2"/>
          <c:y val="0.14096535805364754"/>
          <c:w val="0.87763051895740751"/>
          <c:h val="0.7541851387642407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42061.618055555555</c:v>
                </c:pt>
                <c:pt idx="26">
                  <c:v>42061.617708333331</c:v>
                </c:pt>
                <c:pt idx="27">
                  <c:v>42061.617361111108</c:v>
                </c:pt>
                <c:pt idx="28">
                  <c:v>42061.617013888892</c:v>
                </c:pt>
                <c:pt idx="29">
                  <c:v>42061.616666666669</c:v>
                </c:pt>
                <c:pt idx="30">
                  <c:v>42061.616319444445</c:v>
                </c:pt>
                <c:pt idx="31">
                  <c:v>42061.615972222222</c:v>
                </c:pt>
                <c:pt idx="32">
                  <c:v>42061.615624999999</c:v>
                </c:pt>
                <c:pt idx="33">
                  <c:v>42061.615277777775</c:v>
                </c:pt>
                <c:pt idx="34">
                  <c:v>42061.614930555559</c:v>
                </c:pt>
                <c:pt idx="35">
                  <c:v>42061.614583333336</c:v>
                </c:pt>
                <c:pt idx="36">
                  <c:v>42061.614236111112</c:v>
                </c:pt>
                <c:pt idx="37">
                  <c:v>42061.613888888889</c:v>
                </c:pt>
                <c:pt idx="38">
                  <c:v>42061.613541666666</c:v>
                </c:pt>
                <c:pt idx="39">
                  <c:v>42061.613194444442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Main!$AK$5:$AK$45</c15:sqref>
                  </c15:fullRef>
                </c:ext>
              </c:extLst>
              <c:f>(Main!$AK$5:$AK$29,Main!$AK$31:$AK$45)</c:f>
              <c:numCache>
                <c:formatCode>General</c:formatCode>
                <c:ptCount val="40"/>
                <c:pt idx="0">
                  <c:v>1208.9000000000001</c:v>
                </c:pt>
                <c:pt idx="1">
                  <c:v>1208.9000000000001</c:v>
                </c:pt>
                <c:pt idx="2">
                  <c:v>1208.8</c:v>
                </c:pt>
                <c:pt idx="3">
                  <c:v>1208.7</c:v>
                </c:pt>
                <c:pt idx="4">
                  <c:v>1208.5</c:v>
                </c:pt>
                <c:pt idx="5">
                  <c:v>1208.3</c:v>
                </c:pt>
                <c:pt idx="6">
                  <c:v>1208.8</c:v>
                </c:pt>
                <c:pt idx="7">
                  <c:v>1208.9000000000001</c:v>
                </c:pt>
                <c:pt idx="8">
                  <c:v>1208.5</c:v>
                </c:pt>
                <c:pt idx="9">
                  <c:v>1208.4000000000001</c:v>
                </c:pt>
                <c:pt idx="10">
                  <c:v>1208.0999999999999</c:v>
                </c:pt>
                <c:pt idx="11">
                  <c:v>1208.0999999999999</c:v>
                </c:pt>
                <c:pt idx="12">
                  <c:v>1208.4000000000001</c:v>
                </c:pt>
                <c:pt idx="13">
                  <c:v>1208.0999999999999</c:v>
                </c:pt>
                <c:pt idx="14">
                  <c:v>1207.9000000000001</c:v>
                </c:pt>
                <c:pt idx="15">
                  <c:v>1207.9000000000001</c:v>
                </c:pt>
                <c:pt idx="16">
                  <c:v>1208</c:v>
                </c:pt>
                <c:pt idx="17">
                  <c:v>1207.9000000000001</c:v>
                </c:pt>
                <c:pt idx="18">
                  <c:v>1208.0999999999999</c:v>
                </c:pt>
                <c:pt idx="19">
                  <c:v>1208.0999999999999</c:v>
                </c:pt>
                <c:pt idx="20">
                  <c:v>1208.2</c:v>
                </c:pt>
                <c:pt idx="21">
                  <c:v>1208.0999999999999</c:v>
                </c:pt>
                <c:pt idx="22">
                  <c:v>1208.3</c:v>
                </c:pt>
                <c:pt idx="23">
                  <c:v>1208.3</c:v>
                </c:pt>
                <c:pt idx="24">
                  <c:v>1208.4000000000001</c:v>
                </c:pt>
                <c:pt idx="25">
                  <c:v>1208.7</c:v>
                </c:pt>
                <c:pt idx="26">
                  <c:v>1208.7</c:v>
                </c:pt>
                <c:pt idx="27">
                  <c:v>1208.5</c:v>
                </c:pt>
                <c:pt idx="28">
                  <c:v>1208</c:v>
                </c:pt>
                <c:pt idx="29">
                  <c:v>1207.9000000000001</c:v>
                </c:pt>
                <c:pt idx="30">
                  <c:v>1207.8</c:v>
                </c:pt>
                <c:pt idx="31">
                  <c:v>1208</c:v>
                </c:pt>
                <c:pt idx="32">
                  <c:v>1208.0999999999999</c:v>
                </c:pt>
                <c:pt idx="33">
                  <c:v>1208.0999999999999</c:v>
                </c:pt>
                <c:pt idx="34">
                  <c:v>1208</c:v>
                </c:pt>
                <c:pt idx="35">
                  <c:v>1207.9000000000001</c:v>
                </c:pt>
                <c:pt idx="36">
                  <c:v>1207.8</c:v>
                </c:pt>
                <c:pt idx="37">
                  <c:v>1207.7</c:v>
                </c:pt>
                <c:pt idx="38">
                  <c:v>1207.9000000000001</c:v>
                </c:pt>
                <c:pt idx="39">
                  <c:v>#N/A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42061.618055555555</c:v>
                </c:pt>
                <c:pt idx="26">
                  <c:v>42061.617708333331</c:v>
                </c:pt>
                <c:pt idx="27">
                  <c:v>42061.617361111108</c:v>
                </c:pt>
                <c:pt idx="28">
                  <c:v>42061.617013888892</c:v>
                </c:pt>
                <c:pt idx="29">
                  <c:v>42061.616666666669</c:v>
                </c:pt>
                <c:pt idx="30">
                  <c:v>42061.616319444445</c:v>
                </c:pt>
                <c:pt idx="31">
                  <c:v>42061.615972222222</c:v>
                </c:pt>
                <c:pt idx="32">
                  <c:v>42061.615624999999</c:v>
                </c:pt>
                <c:pt idx="33">
                  <c:v>42061.615277777775</c:v>
                </c:pt>
                <c:pt idx="34">
                  <c:v>42061.614930555559</c:v>
                </c:pt>
                <c:pt idx="35">
                  <c:v>42061.614583333336</c:v>
                </c:pt>
                <c:pt idx="36">
                  <c:v>42061.614236111112</c:v>
                </c:pt>
                <c:pt idx="37">
                  <c:v>42061.613888888889</c:v>
                </c:pt>
                <c:pt idx="38">
                  <c:v>42061.613541666666</c:v>
                </c:pt>
                <c:pt idx="39">
                  <c:v>42061.613194444442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Main!$AL$5:$AL$45</c15:sqref>
                  </c15:fullRef>
                </c:ext>
              </c:extLst>
              <c:f>(Main!$AL$5:$AL$29,Main!$AL$31:$AL$45)</c:f>
              <c:numCache>
                <c:formatCode>General</c:formatCode>
                <c:ptCount val="40"/>
                <c:pt idx="0">
                  <c:v>1208.9000000000001</c:v>
                </c:pt>
                <c:pt idx="1">
                  <c:v>1208.9000000000001</c:v>
                </c:pt>
                <c:pt idx="2">
                  <c:v>1208.9000000000001</c:v>
                </c:pt>
                <c:pt idx="3">
                  <c:v>1208.8</c:v>
                </c:pt>
                <c:pt idx="4">
                  <c:v>1208.7</c:v>
                </c:pt>
                <c:pt idx="5">
                  <c:v>1208.7</c:v>
                </c:pt>
                <c:pt idx="6">
                  <c:v>1208.9000000000001</c:v>
                </c:pt>
                <c:pt idx="7">
                  <c:v>1209</c:v>
                </c:pt>
                <c:pt idx="8">
                  <c:v>1208.9000000000001</c:v>
                </c:pt>
                <c:pt idx="9">
                  <c:v>1208.5</c:v>
                </c:pt>
                <c:pt idx="10">
                  <c:v>1208.5</c:v>
                </c:pt>
                <c:pt idx="11">
                  <c:v>1208.0999999999999</c:v>
                </c:pt>
                <c:pt idx="12">
                  <c:v>1208.4000000000001</c:v>
                </c:pt>
                <c:pt idx="13">
                  <c:v>1208.3</c:v>
                </c:pt>
                <c:pt idx="14">
                  <c:v>1208.2</c:v>
                </c:pt>
                <c:pt idx="15">
                  <c:v>1208</c:v>
                </c:pt>
                <c:pt idx="16">
                  <c:v>1208</c:v>
                </c:pt>
                <c:pt idx="17">
                  <c:v>1207.9000000000001</c:v>
                </c:pt>
                <c:pt idx="18">
                  <c:v>1208.0999999999999</c:v>
                </c:pt>
                <c:pt idx="19">
                  <c:v>1208.0999999999999</c:v>
                </c:pt>
                <c:pt idx="20">
                  <c:v>1208.2</c:v>
                </c:pt>
                <c:pt idx="21">
                  <c:v>1208.0999999999999</c:v>
                </c:pt>
                <c:pt idx="22">
                  <c:v>1208.3</c:v>
                </c:pt>
                <c:pt idx="23">
                  <c:v>1208.3</c:v>
                </c:pt>
                <c:pt idx="24">
                  <c:v>1208.4000000000001</c:v>
                </c:pt>
                <c:pt idx="25">
                  <c:v>1208.7</c:v>
                </c:pt>
                <c:pt idx="26">
                  <c:v>1208.9000000000001</c:v>
                </c:pt>
                <c:pt idx="27">
                  <c:v>1208.7</c:v>
                </c:pt>
                <c:pt idx="28">
                  <c:v>1208.7</c:v>
                </c:pt>
                <c:pt idx="29">
                  <c:v>1207.9000000000001</c:v>
                </c:pt>
                <c:pt idx="30">
                  <c:v>1207.8</c:v>
                </c:pt>
                <c:pt idx="31">
                  <c:v>1208</c:v>
                </c:pt>
                <c:pt idx="32">
                  <c:v>1208.0999999999999</c:v>
                </c:pt>
                <c:pt idx="33">
                  <c:v>1208.0999999999999</c:v>
                </c:pt>
                <c:pt idx="34">
                  <c:v>1208.2</c:v>
                </c:pt>
                <c:pt idx="35">
                  <c:v>1208</c:v>
                </c:pt>
                <c:pt idx="36">
                  <c:v>1207.9000000000001</c:v>
                </c:pt>
                <c:pt idx="37">
                  <c:v>1207.8</c:v>
                </c:pt>
                <c:pt idx="38">
                  <c:v>1207.9000000000001</c:v>
                </c:pt>
                <c:pt idx="39">
                  <c:v>#N/A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42061.618055555555</c:v>
                </c:pt>
                <c:pt idx="26">
                  <c:v>42061.617708333331</c:v>
                </c:pt>
                <c:pt idx="27">
                  <c:v>42061.617361111108</c:v>
                </c:pt>
                <c:pt idx="28">
                  <c:v>42061.617013888892</c:v>
                </c:pt>
                <c:pt idx="29">
                  <c:v>42061.616666666669</c:v>
                </c:pt>
                <c:pt idx="30">
                  <c:v>42061.616319444445</c:v>
                </c:pt>
                <c:pt idx="31">
                  <c:v>42061.615972222222</c:v>
                </c:pt>
                <c:pt idx="32">
                  <c:v>42061.615624999999</c:v>
                </c:pt>
                <c:pt idx="33">
                  <c:v>42061.615277777775</c:v>
                </c:pt>
                <c:pt idx="34">
                  <c:v>42061.614930555559</c:v>
                </c:pt>
                <c:pt idx="35">
                  <c:v>42061.614583333336</c:v>
                </c:pt>
                <c:pt idx="36">
                  <c:v>42061.614236111112</c:v>
                </c:pt>
                <c:pt idx="37">
                  <c:v>42061.613888888889</c:v>
                </c:pt>
                <c:pt idx="38">
                  <c:v>42061.613541666666</c:v>
                </c:pt>
                <c:pt idx="39">
                  <c:v>42061.613194444442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Main!$AM$5:$AM$45</c15:sqref>
                  </c15:fullRef>
                </c:ext>
              </c:extLst>
              <c:f>(Main!$AM$5:$AM$29,Main!$AM$31:$AM$45)</c:f>
              <c:numCache>
                <c:formatCode>General</c:formatCode>
                <c:ptCount val="40"/>
                <c:pt idx="0">
                  <c:v>1208.9000000000001</c:v>
                </c:pt>
                <c:pt idx="1">
                  <c:v>1208.8</c:v>
                </c:pt>
                <c:pt idx="2">
                  <c:v>1208.8</c:v>
                </c:pt>
                <c:pt idx="3">
                  <c:v>1208.7</c:v>
                </c:pt>
                <c:pt idx="4">
                  <c:v>1208.5</c:v>
                </c:pt>
                <c:pt idx="5">
                  <c:v>1208.3</c:v>
                </c:pt>
                <c:pt idx="6">
                  <c:v>1208.2</c:v>
                </c:pt>
                <c:pt idx="7">
                  <c:v>1208.8</c:v>
                </c:pt>
                <c:pt idx="8">
                  <c:v>1208.3</c:v>
                </c:pt>
                <c:pt idx="9">
                  <c:v>1208.4000000000001</c:v>
                </c:pt>
                <c:pt idx="10">
                  <c:v>1208.0999999999999</c:v>
                </c:pt>
                <c:pt idx="11">
                  <c:v>1208.0999999999999</c:v>
                </c:pt>
                <c:pt idx="12">
                  <c:v>1208.2</c:v>
                </c:pt>
                <c:pt idx="13">
                  <c:v>1208</c:v>
                </c:pt>
                <c:pt idx="14">
                  <c:v>1207.9000000000001</c:v>
                </c:pt>
                <c:pt idx="15">
                  <c:v>1207.5999999999999</c:v>
                </c:pt>
                <c:pt idx="16">
                  <c:v>1207.8</c:v>
                </c:pt>
                <c:pt idx="17">
                  <c:v>1207.9000000000001</c:v>
                </c:pt>
                <c:pt idx="18">
                  <c:v>1208</c:v>
                </c:pt>
                <c:pt idx="19">
                  <c:v>1208.0999999999999</c:v>
                </c:pt>
                <c:pt idx="20">
                  <c:v>1208.0999999999999</c:v>
                </c:pt>
                <c:pt idx="21">
                  <c:v>1208.0999999999999</c:v>
                </c:pt>
                <c:pt idx="22">
                  <c:v>1208.2</c:v>
                </c:pt>
                <c:pt idx="23">
                  <c:v>1208.3</c:v>
                </c:pt>
                <c:pt idx="24">
                  <c:v>1208.4000000000001</c:v>
                </c:pt>
                <c:pt idx="25">
                  <c:v>1208.3</c:v>
                </c:pt>
                <c:pt idx="26">
                  <c:v>1208.5</c:v>
                </c:pt>
                <c:pt idx="27">
                  <c:v>1208.4000000000001</c:v>
                </c:pt>
                <c:pt idx="28">
                  <c:v>1208</c:v>
                </c:pt>
                <c:pt idx="29">
                  <c:v>1207.8</c:v>
                </c:pt>
                <c:pt idx="30">
                  <c:v>1207.7</c:v>
                </c:pt>
                <c:pt idx="31">
                  <c:v>1207.8</c:v>
                </c:pt>
                <c:pt idx="32">
                  <c:v>1208.0999999999999</c:v>
                </c:pt>
                <c:pt idx="33">
                  <c:v>1208.0999999999999</c:v>
                </c:pt>
                <c:pt idx="34">
                  <c:v>1208</c:v>
                </c:pt>
                <c:pt idx="35">
                  <c:v>1207.8</c:v>
                </c:pt>
                <c:pt idx="36">
                  <c:v>1207.8</c:v>
                </c:pt>
                <c:pt idx="37">
                  <c:v>1207.5999999999999</c:v>
                </c:pt>
                <c:pt idx="38">
                  <c:v>1207.7</c:v>
                </c:pt>
                <c:pt idx="39">
                  <c:v>#N/A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42061.627083333333</c:v>
                </c:pt>
                <c:pt idx="1">
                  <c:v>42061.626736111109</c:v>
                </c:pt>
                <c:pt idx="2">
                  <c:v>42061.626388888886</c:v>
                </c:pt>
                <c:pt idx="3">
                  <c:v>42061.62604166667</c:v>
                </c:pt>
                <c:pt idx="4">
                  <c:v>42061.625694444447</c:v>
                </c:pt>
                <c:pt idx="5">
                  <c:v>42061.625347222223</c:v>
                </c:pt>
                <c:pt idx="6">
                  <c:v>42061.625</c:v>
                </c:pt>
                <c:pt idx="7">
                  <c:v>42061.624652777777</c:v>
                </c:pt>
                <c:pt idx="8">
                  <c:v>42061.624305555553</c:v>
                </c:pt>
                <c:pt idx="9">
                  <c:v>42061.623958333337</c:v>
                </c:pt>
                <c:pt idx="10">
                  <c:v>42061.623611111114</c:v>
                </c:pt>
                <c:pt idx="11">
                  <c:v>42061.623263888891</c:v>
                </c:pt>
                <c:pt idx="12">
                  <c:v>42061.622916666667</c:v>
                </c:pt>
                <c:pt idx="13">
                  <c:v>42061.622569444444</c:v>
                </c:pt>
                <c:pt idx="14">
                  <c:v>42061.62222222222</c:v>
                </c:pt>
                <c:pt idx="15">
                  <c:v>42061.621875000004</c:v>
                </c:pt>
                <c:pt idx="16">
                  <c:v>42061.621527777781</c:v>
                </c:pt>
                <c:pt idx="17">
                  <c:v>42061.621180555558</c:v>
                </c:pt>
                <c:pt idx="18">
                  <c:v>42061.620833333334</c:v>
                </c:pt>
                <c:pt idx="19">
                  <c:v>42061.620486111111</c:v>
                </c:pt>
                <c:pt idx="20">
                  <c:v>42061.620138888888</c:v>
                </c:pt>
                <c:pt idx="21">
                  <c:v>42061.619791666664</c:v>
                </c:pt>
                <c:pt idx="22">
                  <c:v>42061.619444444441</c:v>
                </c:pt>
                <c:pt idx="23">
                  <c:v>42061.619097222225</c:v>
                </c:pt>
                <c:pt idx="24">
                  <c:v>42061.618750000001</c:v>
                </c:pt>
                <c:pt idx="25">
                  <c:v>42061.618055555555</c:v>
                </c:pt>
                <c:pt idx="26">
                  <c:v>42061.617708333331</c:v>
                </c:pt>
                <c:pt idx="27">
                  <c:v>42061.617361111108</c:v>
                </c:pt>
                <c:pt idx="28">
                  <c:v>42061.617013888892</c:v>
                </c:pt>
                <c:pt idx="29">
                  <c:v>42061.616666666669</c:v>
                </c:pt>
                <c:pt idx="30">
                  <c:v>42061.616319444445</c:v>
                </c:pt>
                <c:pt idx="31">
                  <c:v>42061.615972222222</c:v>
                </c:pt>
                <c:pt idx="32">
                  <c:v>42061.615624999999</c:v>
                </c:pt>
                <c:pt idx="33">
                  <c:v>42061.615277777775</c:v>
                </c:pt>
                <c:pt idx="34">
                  <c:v>42061.614930555559</c:v>
                </c:pt>
                <c:pt idx="35">
                  <c:v>42061.614583333336</c:v>
                </c:pt>
                <c:pt idx="36">
                  <c:v>42061.614236111112</c:v>
                </c:pt>
                <c:pt idx="37">
                  <c:v>42061.613888888889</c:v>
                </c:pt>
                <c:pt idx="38">
                  <c:v>42061.613541666666</c:v>
                </c:pt>
                <c:pt idx="39">
                  <c:v>42061.613194444442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Main!$AN$5:$AN$45</c15:sqref>
                  </c15:fullRef>
                </c:ext>
              </c:extLst>
              <c:f>(Main!$AN$5:$AN$29,Main!$AN$31:$AN$45)</c:f>
              <c:numCache>
                <c:formatCode>General</c:formatCode>
                <c:ptCount val="40"/>
                <c:pt idx="0">
                  <c:v>1208.9000000000001</c:v>
                </c:pt>
                <c:pt idx="1">
                  <c:v>1208.9000000000001</c:v>
                </c:pt>
                <c:pt idx="2">
                  <c:v>1208.9000000000001</c:v>
                </c:pt>
                <c:pt idx="3">
                  <c:v>1208.8</c:v>
                </c:pt>
                <c:pt idx="4">
                  <c:v>1208.7</c:v>
                </c:pt>
                <c:pt idx="5">
                  <c:v>1208.7</c:v>
                </c:pt>
                <c:pt idx="6">
                  <c:v>1208.3</c:v>
                </c:pt>
                <c:pt idx="7">
                  <c:v>1208.8</c:v>
                </c:pt>
                <c:pt idx="8">
                  <c:v>1208.7</c:v>
                </c:pt>
                <c:pt idx="9">
                  <c:v>1208.5</c:v>
                </c:pt>
                <c:pt idx="10">
                  <c:v>1208.4000000000001</c:v>
                </c:pt>
                <c:pt idx="11">
                  <c:v>1208.0999999999999</c:v>
                </c:pt>
                <c:pt idx="12">
                  <c:v>1208.2</c:v>
                </c:pt>
                <c:pt idx="13">
                  <c:v>1208.3</c:v>
                </c:pt>
                <c:pt idx="14">
                  <c:v>1208.2</c:v>
                </c:pt>
                <c:pt idx="15">
                  <c:v>1207.8</c:v>
                </c:pt>
                <c:pt idx="16">
                  <c:v>1208</c:v>
                </c:pt>
                <c:pt idx="17">
                  <c:v>1207.9000000000001</c:v>
                </c:pt>
                <c:pt idx="18">
                  <c:v>1208</c:v>
                </c:pt>
                <c:pt idx="19">
                  <c:v>1208.0999999999999</c:v>
                </c:pt>
                <c:pt idx="20">
                  <c:v>1208.0999999999999</c:v>
                </c:pt>
                <c:pt idx="21">
                  <c:v>1208.0999999999999</c:v>
                </c:pt>
                <c:pt idx="22">
                  <c:v>1208.2</c:v>
                </c:pt>
                <c:pt idx="23">
                  <c:v>1208.3</c:v>
                </c:pt>
                <c:pt idx="24">
                  <c:v>1208.4000000000001</c:v>
                </c:pt>
                <c:pt idx="25">
                  <c:v>1208.4000000000001</c:v>
                </c:pt>
                <c:pt idx="26">
                  <c:v>1208.5999999999999</c:v>
                </c:pt>
                <c:pt idx="27">
                  <c:v>1208.7</c:v>
                </c:pt>
                <c:pt idx="28">
                  <c:v>1208.5</c:v>
                </c:pt>
                <c:pt idx="29">
                  <c:v>1207.9000000000001</c:v>
                </c:pt>
                <c:pt idx="30">
                  <c:v>1207.8</c:v>
                </c:pt>
                <c:pt idx="31">
                  <c:v>1207.9000000000001</c:v>
                </c:pt>
                <c:pt idx="32">
                  <c:v>1208.0999999999999</c:v>
                </c:pt>
                <c:pt idx="33">
                  <c:v>1208.0999999999999</c:v>
                </c:pt>
                <c:pt idx="34">
                  <c:v>1208.0999999999999</c:v>
                </c:pt>
                <c:pt idx="35">
                  <c:v>1208</c:v>
                </c:pt>
                <c:pt idx="36">
                  <c:v>1207.9000000000001</c:v>
                </c:pt>
                <c:pt idx="37">
                  <c:v>1207.7</c:v>
                </c:pt>
                <c:pt idx="38">
                  <c:v>1207.7</c:v>
                </c:pt>
                <c:pt idx="39">
                  <c:v>#N/A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7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4493752"/>
        <c:axId val="234494928"/>
      </c:stockChart>
      <c:catAx>
        <c:axId val="234493752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4928"/>
        <c:crosses val="autoZero"/>
        <c:auto val="0"/>
        <c:lblAlgn val="ctr"/>
        <c:lblOffset val="100"/>
        <c:tickLblSkip val="12"/>
        <c:noMultiLvlLbl val="0"/>
      </c:catAx>
      <c:valAx>
        <c:axId val="234494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449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76254849351672E-2"/>
          <c:y val="9.2484345942927981E-2"/>
          <c:w val="0.85223947644658737"/>
          <c:h val="0.86682240948904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'Sheet1 (2)'!$K$4</c:f>
              <c:strCache>
                <c:ptCount val="1"/>
                <c:pt idx="0">
                  <c:v>EU6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(2)'!$L$4:$P$4</c:f>
              <c:numCache>
                <c:formatCode>0.00</c:formatCode>
                <c:ptCount val="5"/>
                <c:pt idx="0">
                  <c:v>-0.26624949730000003</c:v>
                </c:pt>
                <c:pt idx="1">
                  <c:v>-0.16070879239999999</c:v>
                </c:pt>
                <c:pt idx="2">
                  <c:v>-0.14183553769999999</c:v>
                </c:pt>
                <c:pt idx="3">
                  <c:v>0.1837706868</c:v>
                </c:pt>
                <c:pt idx="4">
                  <c:v>5.5562338000000003E-2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(2)'!$K$5</c:f>
              <c:strCache>
                <c:ptCount val="1"/>
                <c:pt idx="0">
                  <c:v>BP6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(2)'!$L$5:$P$5</c:f>
              <c:numCache>
                <c:formatCode>0.00</c:formatCode>
                <c:ptCount val="5"/>
                <c:pt idx="0">
                  <c:v>-0.74213254090000003</c:v>
                </c:pt>
                <c:pt idx="1">
                  <c:v>-0.64448404609999999</c:v>
                </c:pt>
                <c:pt idx="2">
                  <c:v>-0.73262751140000004</c:v>
                </c:pt>
                <c:pt idx="3">
                  <c:v>0.43611751009999999</c:v>
                </c:pt>
                <c:pt idx="4">
                  <c:v>-4.8134182399999996E-2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DA6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(2)'!$L$6:$P$6</c:f>
              <c:numCache>
                <c:formatCode>0.00</c:formatCode>
                <c:ptCount val="5"/>
                <c:pt idx="0">
                  <c:v>0.14456497039999999</c:v>
                </c:pt>
                <c:pt idx="1">
                  <c:v>0.25314259119999999</c:v>
                </c:pt>
                <c:pt idx="2">
                  <c:v>-0.17488412</c:v>
                </c:pt>
                <c:pt idx="3">
                  <c:v>0.4550137481</c:v>
                </c:pt>
                <c:pt idx="4">
                  <c:v>0.3593256682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'Sheet1 (2)'!$K$7</c:f>
              <c:strCache>
                <c:ptCount val="1"/>
                <c:pt idx="0">
                  <c:v>SF6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(2)'!$L$7:$P$7</c:f>
              <c:numCache>
                <c:formatCode>0.00</c:formatCode>
                <c:ptCount val="5"/>
                <c:pt idx="0">
                  <c:v>-0.41548244349999996</c:v>
                </c:pt>
                <c:pt idx="1">
                  <c:v>-0.24855936549999999</c:v>
                </c:pt>
                <c:pt idx="2">
                  <c:v>-0.434286063</c:v>
                </c:pt>
                <c:pt idx="3">
                  <c:v>0.7261887856</c:v>
                </c:pt>
                <c:pt idx="4">
                  <c:v>-0.32500915650000001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'Sheet1 (2)'!$K$8</c:f>
              <c:strCache>
                <c:ptCount val="1"/>
                <c:pt idx="0">
                  <c:v>GCE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'Sheet1 (2)'!$L$3:$P$3</c:f>
              <c:strCache>
                <c:ptCount val="5"/>
                <c:pt idx="0">
                  <c:v>CLE</c:v>
                </c:pt>
                <c:pt idx="1">
                  <c:v>HOE</c:v>
                </c:pt>
                <c:pt idx="2">
                  <c:v>RBE</c:v>
                </c:pt>
                <c:pt idx="3">
                  <c:v>TYA</c:v>
                </c:pt>
                <c:pt idx="4">
                  <c:v>YM</c:v>
                </c:pt>
              </c:strCache>
            </c:strRef>
          </c:xVal>
          <c:yVal>
            <c:numRef>
              <c:f>'Sheet1 (2)'!$L$8:$P$8</c:f>
              <c:numCache>
                <c:formatCode>0.00</c:formatCode>
                <c:ptCount val="5"/>
                <c:pt idx="0">
                  <c:v>6.2565508800000003E-2</c:v>
                </c:pt>
                <c:pt idx="1">
                  <c:v>9.967947390000001E-2</c:v>
                </c:pt>
                <c:pt idx="2">
                  <c:v>-0.1016197518</c:v>
                </c:pt>
                <c:pt idx="3">
                  <c:v>0.37668492380000002</c:v>
                </c:pt>
                <c:pt idx="4">
                  <c:v>0.41888574220000002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7076840"/>
        <c:axId val="237078016"/>
      </c:scatterChart>
      <c:valAx>
        <c:axId val="2370768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majorTickMark val="none"/>
        <c:minorTickMark val="none"/>
        <c:tickLblPos val="nextTo"/>
        <c:crossAx val="237078016"/>
        <c:crosses val="autoZero"/>
        <c:crossBetween val="midCat"/>
      </c:valAx>
      <c:valAx>
        <c:axId val="23707801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076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48188230025752"/>
          <c:y val="9.2302884371439492E-2"/>
          <c:w val="6.0745605851401277E-2"/>
          <c:h val="0.5400573829852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accent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01954347543288E-2"/>
          <c:y val="0.10135135135135136"/>
          <c:w val="0.7407065188280036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Sheet1!$AD$289:$AN$289</c:f>
              <c:numCache>
                <c:formatCode>General</c:formatCode>
                <c:ptCount val="11"/>
                <c:pt idx="1">
                  <c:v>861735</c:v>
                </c:pt>
                <c:pt idx="2">
                  <c:v>955158</c:v>
                </c:pt>
                <c:pt idx="3">
                  <c:v>716960</c:v>
                </c:pt>
                <c:pt idx="4">
                  <c:v>1409301</c:v>
                </c:pt>
                <c:pt idx="5">
                  <c:v>944306</c:v>
                </c:pt>
                <c:pt idx="6">
                  <c:v>945224</c:v>
                </c:pt>
                <c:pt idx="7">
                  <c:v>941514</c:v>
                </c:pt>
                <c:pt idx="8">
                  <c:v>53163</c:v>
                </c:pt>
                <c:pt idx="9">
                  <c:v>1050562</c:v>
                </c:pt>
                <c:pt idx="10">
                  <c:v>1133915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Sheet1!$AD$290:$AN$290</c:f>
              <c:numCache>
                <c:formatCode>General</c:formatCode>
                <c:ptCount val="11"/>
                <c:pt idx="0">
                  <c:v>993734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882032"/>
        <c:axId val="236882424"/>
      </c:barChart>
      <c:catAx>
        <c:axId val="23688203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2424"/>
        <c:crosses val="autoZero"/>
        <c:auto val="0"/>
        <c:lblAlgn val="ctr"/>
        <c:lblOffset val="100"/>
        <c:noMultiLvlLbl val="0"/>
      </c:catAx>
      <c:valAx>
        <c:axId val="2368824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7638015846604000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Sheet2!$C$14:$C$24</c:f>
              <c:numCache>
                <c:formatCode>General</c:formatCode>
                <c:ptCount val="11"/>
                <c:pt idx="1">
                  <c:v>30532</c:v>
                </c:pt>
                <c:pt idx="2">
                  <c:v>32401</c:v>
                </c:pt>
                <c:pt idx="3">
                  <c:v>38690</c:v>
                </c:pt>
                <c:pt idx="4">
                  <c:v>41813</c:v>
                </c:pt>
                <c:pt idx="5">
                  <c:v>30601</c:v>
                </c:pt>
                <c:pt idx="6">
                  <c:v>38506</c:v>
                </c:pt>
                <c:pt idx="7">
                  <c:v>31690</c:v>
                </c:pt>
                <c:pt idx="8">
                  <c:v>0</c:v>
                </c:pt>
                <c:pt idx="9">
                  <c:v>44875</c:v>
                </c:pt>
                <c:pt idx="10">
                  <c:v>43422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Sheet2!$B$14:$B$24</c:f>
              <c:numCache>
                <c:formatCode>General</c:formatCode>
                <c:ptCount val="11"/>
                <c:pt idx="0">
                  <c:v>29204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883208"/>
        <c:axId val="236883600"/>
      </c:barChart>
      <c:catAx>
        <c:axId val="236883208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3600"/>
        <c:crosses val="autoZero"/>
        <c:auto val="0"/>
        <c:lblAlgn val="ctr"/>
        <c:lblOffset val="100"/>
        <c:noMultiLvlLbl val="0"/>
      </c:catAx>
      <c:valAx>
        <c:axId val="236883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01954347543288E-2"/>
          <c:y val="0.10135135135135136"/>
          <c:w val="0.7407065188280036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Sheet3!$AD$289:$AN$289</c:f>
              <c:numCache>
                <c:formatCode>General</c:formatCode>
                <c:ptCount val="11"/>
                <c:pt idx="1">
                  <c:v>45606</c:v>
                </c:pt>
                <c:pt idx="2">
                  <c:v>75239</c:v>
                </c:pt>
                <c:pt idx="3">
                  <c:v>62070</c:v>
                </c:pt>
                <c:pt idx="4">
                  <c:v>62322</c:v>
                </c:pt>
                <c:pt idx="5">
                  <c:v>61352</c:v>
                </c:pt>
                <c:pt idx="6">
                  <c:v>81288</c:v>
                </c:pt>
                <c:pt idx="7">
                  <c:v>86718</c:v>
                </c:pt>
                <c:pt idx="8">
                  <c:v>11808</c:v>
                </c:pt>
                <c:pt idx="9">
                  <c:v>52001</c:v>
                </c:pt>
                <c:pt idx="10">
                  <c:v>49287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Sheet3!$AD$290:$AN$290</c:f>
              <c:numCache>
                <c:formatCode>General</c:formatCode>
                <c:ptCount val="11"/>
                <c:pt idx="0">
                  <c:v>62634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980432"/>
        <c:axId val="236980824"/>
      </c:barChart>
      <c:catAx>
        <c:axId val="23698043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980824"/>
        <c:crosses val="autoZero"/>
        <c:auto val="0"/>
        <c:lblAlgn val="ctr"/>
        <c:lblOffset val="100"/>
        <c:noMultiLvlLbl val="0"/>
      </c:catAx>
      <c:valAx>
        <c:axId val="2369808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98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7638015846604000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Sheet4!$C$14:$C$24</c:f>
              <c:numCache>
                <c:formatCode>General</c:formatCode>
                <c:ptCount val="11"/>
                <c:pt idx="1">
                  <c:v>191</c:v>
                </c:pt>
                <c:pt idx="2">
                  <c:v>106</c:v>
                </c:pt>
                <c:pt idx="3">
                  <c:v>106</c:v>
                </c:pt>
                <c:pt idx="4">
                  <c:v>179</c:v>
                </c:pt>
                <c:pt idx="5">
                  <c:v>214</c:v>
                </c:pt>
                <c:pt idx="6">
                  <c:v>122</c:v>
                </c:pt>
                <c:pt idx="7">
                  <c:v>210</c:v>
                </c:pt>
                <c:pt idx="8">
                  <c:v>0</c:v>
                </c:pt>
                <c:pt idx="9">
                  <c:v>132</c:v>
                </c:pt>
                <c:pt idx="10">
                  <c:v>102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42061.585762499999</c:v>
                </c:pt>
                <c:pt idx="1">
                  <c:v>42060.585762499999</c:v>
                </c:pt>
                <c:pt idx="2">
                  <c:v>42059.585762499999</c:v>
                </c:pt>
                <c:pt idx="3">
                  <c:v>42058.585762499999</c:v>
                </c:pt>
                <c:pt idx="4">
                  <c:v>42055.585762499999</c:v>
                </c:pt>
                <c:pt idx="5">
                  <c:v>42054.585762499999</c:v>
                </c:pt>
                <c:pt idx="6">
                  <c:v>42053.585762499999</c:v>
                </c:pt>
                <c:pt idx="7">
                  <c:v>42052.585762499999</c:v>
                </c:pt>
                <c:pt idx="8">
                  <c:v>42051.585762499999</c:v>
                </c:pt>
                <c:pt idx="9">
                  <c:v>42048.585762499999</c:v>
                </c:pt>
                <c:pt idx="10">
                  <c:v>42047.585762499999</c:v>
                </c:pt>
              </c:numCache>
            </c:numRef>
          </c:cat>
          <c:val>
            <c:numRef>
              <c:f>Sheet4!$B$14:$B$24</c:f>
              <c:numCache>
                <c:formatCode>General</c:formatCode>
                <c:ptCount val="11"/>
                <c:pt idx="0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36881248"/>
        <c:axId val="236880856"/>
      </c:barChart>
      <c:catAx>
        <c:axId val="236881248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0856"/>
        <c:crosses val="autoZero"/>
        <c:auto val="0"/>
        <c:lblAlgn val="ctr"/>
        <c:lblOffset val="100"/>
        <c:noMultiLvlLbl val="0"/>
      </c:catAx>
      <c:valAx>
        <c:axId val="236880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8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2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655320</xdr:colOff>
      <xdr:row>59</xdr:row>
      <xdr:rowOff>99060</xdr:rowOff>
    </xdr:from>
    <xdr:to>
      <xdr:col>15</xdr:col>
      <xdr:colOff>381000</xdr:colOff>
      <xdr:row>84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46427</xdr:colOff>
      <xdr:row>38</xdr:row>
      <xdr:rowOff>76200</xdr:rowOff>
    </xdr:from>
    <xdr:to>
      <xdr:col>8</xdr:col>
      <xdr:colOff>212103</xdr:colOff>
      <xdr:row>51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22861</xdr:colOff>
      <xdr:row>12</xdr:row>
      <xdr:rowOff>76200</xdr:rowOff>
    </xdr:from>
    <xdr:to>
      <xdr:col>8</xdr:col>
      <xdr:colOff>196392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213361</xdr:colOff>
      <xdr:row>12</xdr:row>
      <xdr:rowOff>68580</xdr:rowOff>
    </xdr:from>
    <xdr:to>
      <xdr:col>2</xdr:col>
      <xdr:colOff>213121</xdr:colOff>
      <xdr:row>13</xdr:row>
      <xdr:rowOff>106649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2727960"/>
          <a:ext cx="678095" cy="228572"/>
        </a:xfrm>
        <a:prstGeom prst="rect">
          <a:avLst/>
        </a:prstGeom>
      </xdr:spPr>
    </xdr:pic>
    <xdr:clientData/>
  </xdr:twoCellAnchor>
  <xdr:twoCellAnchor>
    <xdr:from>
      <xdr:col>14</xdr:col>
      <xdr:colOff>53341</xdr:colOff>
      <xdr:row>12</xdr:row>
      <xdr:rowOff>53340</xdr:rowOff>
    </xdr:from>
    <xdr:to>
      <xdr:col>21</xdr:col>
      <xdr:colOff>133547</xdr:colOff>
      <xdr:row>25</xdr:row>
      <xdr:rowOff>91440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219231</xdr:colOff>
      <xdr:row>12</xdr:row>
      <xdr:rowOff>71814</xdr:rowOff>
    </xdr:from>
    <xdr:to>
      <xdr:col>15</xdr:col>
      <xdr:colOff>217086</xdr:colOff>
      <xdr:row>13</xdr:row>
      <xdr:rowOff>109882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1111" y="1801554"/>
          <a:ext cx="676190" cy="228569"/>
        </a:xfrm>
        <a:prstGeom prst="rect">
          <a:avLst/>
        </a:prstGeom>
      </xdr:spPr>
    </xdr:pic>
    <xdr:clientData/>
  </xdr:twoCellAnchor>
  <xdr:oneCellAnchor>
    <xdr:from>
      <xdr:col>1</xdr:col>
      <xdr:colOff>213361</xdr:colOff>
      <xdr:row>38</xdr:row>
      <xdr:rowOff>68580</xdr:rowOff>
    </xdr:from>
    <xdr:ext cx="678095" cy="228572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1691640"/>
          <a:ext cx="678095" cy="228572"/>
        </a:xfrm>
        <a:prstGeom prst="rect">
          <a:avLst/>
        </a:prstGeom>
      </xdr:spPr>
    </xdr:pic>
    <xdr:clientData/>
  </xdr:oneCellAnchor>
  <xdr:twoCellAnchor>
    <xdr:from>
      <xdr:col>14</xdr:col>
      <xdr:colOff>24063</xdr:colOff>
      <xdr:row>33</xdr:row>
      <xdr:rowOff>64168</xdr:rowOff>
    </xdr:from>
    <xdr:to>
      <xdr:col>26</xdr:col>
      <xdr:colOff>40105</xdr:colOff>
      <xdr:row>51</xdr:row>
      <xdr:rowOff>144378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14</xdr:col>
      <xdr:colOff>492237</xdr:colOff>
      <xdr:row>34</xdr:row>
      <xdr:rowOff>35520</xdr:rowOff>
    </xdr:from>
    <xdr:ext cx="678095" cy="228572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3157" y="4577040"/>
          <a:ext cx="678095" cy="228572"/>
        </a:xfrm>
        <a:prstGeom prst="rect">
          <a:avLst/>
        </a:prstGeom>
      </xdr:spPr>
    </xdr:pic>
    <xdr:clientData/>
  </xdr:oneCellAnchor>
  <xdr:oneCellAnchor>
    <xdr:from>
      <xdr:col>15</xdr:col>
      <xdr:colOff>536208</xdr:colOff>
      <xdr:row>34</xdr:row>
      <xdr:rowOff>3610</xdr:rowOff>
    </xdr:from>
    <xdr:ext cx="440120" cy="272126"/>
    <xdr:sp macro="" textlink="'Sheet1 (2)'!L3">
      <xdr:nvSpPr>
        <xdr:cNvPr id="10" name="TextBox 9"/>
        <xdr:cNvSpPr txBox="1"/>
      </xdr:nvSpPr>
      <xdr:spPr>
        <a:xfrm>
          <a:off x="8567688" y="4735630"/>
          <a:ext cx="44012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6B692A8-F0AD-4A16-8413-B6FFC0625B2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CLE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17</xdr:col>
      <xdr:colOff>204998</xdr:colOff>
      <xdr:row>34</xdr:row>
      <xdr:rowOff>3636</xdr:rowOff>
    </xdr:from>
    <xdr:ext cx="479234" cy="272126"/>
    <xdr:sp macro="" textlink="'Sheet1 (2)'!M3">
      <xdr:nvSpPr>
        <xdr:cNvPr id="11" name="TextBox 10"/>
        <xdr:cNvSpPr txBox="1"/>
      </xdr:nvSpPr>
      <xdr:spPr>
        <a:xfrm>
          <a:off x="9577598" y="4735656"/>
          <a:ext cx="479234" cy="27212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AF2BB30-2D44-401E-AE64-6B94238B8C2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HOE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19</xdr:col>
      <xdr:colOff>8021</xdr:colOff>
      <xdr:row>34</xdr:row>
      <xdr:rowOff>3209</xdr:rowOff>
    </xdr:from>
    <xdr:ext cx="426848" cy="272126"/>
    <xdr:sp macro="" textlink="'Sheet1 (2)'!N3">
      <xdr:nvSpPr>
        <xdr:cNvPr id="12" name="TextBox 11"/>
        <xdr:cNvSpPr txBox="1"/>
      </xdr:nvSpPr>
      <xdr:spPr>
        <a:xfrm>
          <a:off x="10561721" y="4735229"/>
          <a:ext cx="426848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9962D52-D104-4E9C-862B-703516C77195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RBE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21</xdr:col>
      <xdr:colOff>192505</xdr:colOff>
      <xdr:row>34</xdr:row>
      <xdr:rowOff>3209</xdr:rowOff>
    </xdr:from>
    <xdr:ext cx="432554" cy="272126"/>
    <xdr:sp macro="" textlink="'Sheet1 (2)'!O3">
      <xdr:nvSpPr>
        <xdr:cNvPr id="13" name="TextBox 12"/>
        <xdr:cNvSpPr txBox="1"/>
      </xdr:nvSpPr>
      <xdr:spPr>
        <a:xfrm>
          <a:off x="11622505" y="4808474"/>
          <a:ext cx="432554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2452675-C3D9-413E-B966-6766D310EF0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TYA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23</xdr:col>
      <xdr:colOff>262545</xdr:colOff>
      <xdr:row>34</xdr:row>
      <xdr:rowOff>8021</xdr:rowOff>
    </xdr:from>
    <xdr:ext cx="397801" cy="272126"/>
    <xdr:sp macro="" textlink="'Sheet1 (2)'!P3">
      <xdr:nvSpPr>
        <xdr:cNvPr id="15" name="TextBox 14"/>
        <xdr:cNvSpPr txBox="1"/>
      </xdr:nvSpPr>
      <xdr:spPr>
        <a:xfrm>
          <a:off x="12635225" y="4776413"/>
          <a:ext cx="397801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1302A3-D957-4673-8082-C177B1BD6B51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YM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641683</xdr:colOff>
      <xdr:row>0</xdr:row>
      <xdr:rowOff>69924</xdr:rowOff>
    </xdr:from>
    <xdr:ext cx="905761" cy="272126"/>
    <xdr:sp macro="" textlink="$B$55">
      <xdr:nvSpPr>
        <xdr:cNvPr id="14" name="TextBox 13"/>
        <xdr:cNvSpPr txBox="1"/>
      </xdr:nvSpPr>
      <xdr:spPr>
        <a:xfrm>
          <a:off x="767374" y="69924"/>
          <a:ext cx="905761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0070C0"/>
              </a:solidFill>
              <a:latin typeface="Century Gothic"/>
            </a:rPr>
            <a:pPr/>
            <a:t>3:03:21 PM</a:t>
          </a:fld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47135</xdr:colOff>
      <xdr:row>11</xdr:row>
      <xdr:rowOff>30245</xdr:rowOff>
    </xdr:from>
    <xdr:ext cx="4257773" cy="272126"/>
    <xdr:sp macro="" textlink="FormatMainDisplay!H14">
      <xdr:nvSpPr>
        <xdr:cNvPr id="16" name="TextBox 15"/>
        <xdr:cNvSpPr txBox="1"/>
      </xdr:nvSpPr>
      <xdr:spPr>
        <a:xfrm>
          <a:off x="172826" y="1687791"/>
          <a:ext cx="4257773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827B4E5-E94F-4CD5-9FE1-BEC5CB6D870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</xdr:col>
      <xdr:colOff>45720</xdr:colOff>
      <xdr:row>38</xdr:row>
      <xdr:rowOff>22860</xdr:rowOff>
    </xdr:from>
    <xdr:ext cx="4267043" cy="272126"/>
    <xdr:sp macro="" textlink="FormatMainDisplay!H29">
      <xdr:nvSpPr>
        <xdr:cNvPr id="18" name="TextBox 17"/>
        <xdr:cNvSpPr txBox="1"/>
      </xdr:nvSpPr>
      <xdr:spPr>
        <a:xfrm>
          <a:off x="171411" y="5458984"/>
          <a:ext cx="4267043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5C2A1E3B-ADE7-4E74-9A93-07F703EF65FE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45-seconds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14</xdr:col>
      <xdr:colOff>15240</xdr:colOff>
      <xdr:row>12</xdr:row>
      <xdr:rowOff>60960</xdr:rowOff>
    </xdr:from>
    <xdr:ext cx="4234677" cy="272126"/>
    <xdr:sp macro="" textlink="FormatMainDisplay!O14">
      <xdr:nvSpPr>
        <xdr:cNvPr id="19" name="TextBox 18"/>
        <xdr:cNvSpPr txBox="1"/>
      </xdr:nvSpPr>
      <xdr:spPr>
        <a:xfrm>
          <a:off x="7423137" y="1765640"/>
          <a:ext cx="4234677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6FE86C2-261C-4CE4-B42A-C66C7B17C2B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Subminute 30-seconds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twoCellAnchor>
    <xdr:from>
      <xdr:col>8</xdr:col>
      <xdr:colOff>243526</xdr:colOff>
      <xdr:row>12</xdr:row>
      <xdr:rowOff>149257</xdr:rowOff>
    </xdr:from>
    <xdr:to>
      <xdr:col>12</xdr:col>
      <xdr:colOff>636310</xdr:colOff>
      <xdr:row>18</xdr:row>
      <xdr:rowOff>132916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251380</xdr:colOff>
      <xdr:row>19</xdr:row>
      <xdr:rowOff>70701</xdr:rowOff>
    </xdr:from>
    <xdr:to>
      <xdr:col>12</xdr:col>
      <xdr:colOff>604887</xdr:colOff>
      <xdr:row>25</xdr:row>
      <xdr:rowOff>164341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487051</xdr:colOff>
      <xdr:row>18</xdr:row>
      <xdr:rowOff>133545</xdr:rowOff>
    </xdr:from>
    <xdr:to>
      <xdr:col>11</xdr:col>
      <xdr:colOff>664196</xdr:colOff>
      <xdr:row>20</xdr:row>
      <xdr:rowOff>0</xdr:rowOff>
    </xdr:to>
    <xdr:sp macro="" textlink="Sheet2!$O$24">
      <xdr:nvSpPr>
        <xdr:cNvPr id="24" name="TextBox 23"/>
        <xdr:cNvSpPr txBox="1"/>
      </xdr:nvSpPr>
      <xdr:spPr>
        <a:xfrm>
          <a:off x="5011917" y="2812329"/>
          <a:ext cx="1638300" cy="180681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F71EC8AA-FE3E-401D-AC40-87F936F255C9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15:00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565608</xdr:colOff>
      <xdr:row>12</xdr:row>
      <xdr:rowOff>31423</xdr:rowOff>
    </xdr:from>
    <xdr:to>
      <xdr:col>12</xdr:col>
      <xdr:colOff>235670</xdr:colOff>
      <xdr:row>13</xdr:row>
      <xdr:rowOff>31423</xdr:rowOff>
    </xdr:to>
    <xdr:sp macro="" textlink="">
      <xdr:nvSpPr>
        <xdr:cNvPr id="25" name="TextBox 24"/>
        <xdr:cNvSpPr txBox="1"/>
      </xdr:nvSpPr>
      <xdr:spPr>
        <a:xfrm>
          <a:off x="5090474" y="1736103"/>
          <a:ext cx="1806804" cy="188536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21</xdr:col>
      <xdr:colOff>149258</xdr:colOff>
      <xdr:row>12</xdr:row>
      <xdr:rowOff>157113</xdr:rowOff>
    </xdr:from>
    <xdr:to>
      <xdr:col>25</xdr:col>
      <xdr:colOff>652021</xdr:colOff>
      <xdr:row>18</xdr:row>
      <xdr:rowOff>140772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157112</xdr:colOff>
      <xdr:row>19</xdr:row>
      <xdr:rowOff>78557</xdr:rowOff>
    </xdr:from>
    <xdr:to>
      <xdr:col>25</xdr:col>
      <xdr:colOff>620598</xdr:colOff>
      <xdr:row>25</xdr:row>
      <xdr:rowOff>172197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471340</xdr:colOff>
      <xdr:row>12</xdr:row>
      <xdr:rowOff>39279</xdr:rowOff>
    </xdr:from>
    <xdr:to>
      <xdr:col>25</xdr:col>
      <xdr:colOff>251381</xdr:colOff>
      <xdr:row>13</xdr:row>
      <xdr:rowOff>39279</xdr:rowOff>
    </xdr:to>
    <xdr:sp macro="" textlink="">
      <xdr:nvSpPr>
        <xdr:cNvPr id="28" name="TextBox 27"/>
        <xdr:cNvSpPr txBox="1"/>
      </xdr:nvSpPr>
      <xdr:spPr>
        <a:xfrm>
          <a:off x="12168433" y="1743959"/>
          <a:ext cx="1806804" cy="188536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22</xdr:col>
      <xdr:colOff>463485</xdr:colOff>
      <xdr:row>18</xdr:row>
      <xdr:rowOff>102123</xdr:rowOff>
    </xdr:from>
    <xdr:to>
      <xdr:col>25</xdr:col>
      <xdr:colOff>75022</xdr:colOff>
      <xdr:row>19</xdr:row>
      <xdr:rowOff>125691</xdr:rowOff>
    </xdr:to>
    <xdr:sp macro="" textlink="Sheet4!$O$24">
      <xdr:nvSpPr>
        <xdr:cNvPr id="29" name="TextBox 28"/>
        <xdr:cNvSpPr txBox="1"/>
      </xdr:nvSpPr>
      <xdr:spPr>
        <a:xfrm>
          <a:off x="12160578" y="2780907"/>
          <a:ext cx="1638300" cy="180681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CD798F0B-B4EA-4B80-93EE-D4AA1D5A0B98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15:00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563880</xdr:colOff>
      <xdr:row>38</xdr:row>
      <xdr:rowOff>38100</xdr:rowOff>
    </xdr:from>
    <xdr:to>
      <xdr:col>12</xdr:col>
      <xdr:colOff>233942</xdr:colOff>
      <xdr:row>39</xdr:row>
      <xdr:rowOff>38100</xdr:rowOff>
    </xdr:to>
    <xdr:sp macro="" textlink="">
      <xdr:nvSpPr>
        <xdr:cNvPr id="30" name="TextBox 29"/>
        <xdr:cNvSpPr txBox="1"/>
      </xdr:nvSpPr>
      <xdr:spPr>
        <a:xfrm>
          <a:off x="5097780" y="5509260"/>
          <a:ext cx="1811282" cy="190500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674724</xdr:colOff>
      <xdr:row>45</xdr:row>
      <xdr:rowOff>14139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541020</xdr:colOff>
      <xdr:row>44</xdr:row>
      <xdr:rowOff>99060</xdr:rowOff>
    </xdr:from>
    <xdr:to>
      <xdr:col>12</xdr:col>
      <xdr:colOff>39985</xdr:colOff>
      <xdr:row>45</xdr:row>
      <xdr:rowOff>125535</xdr:rowOff>
    </xdr:to>
    <xdr:sp macro="" textlink="Sheet6!$O$24">
      <xdr:nvSpPr>
        <xdr:cNvPr id="32" name="TextBox 31"/>
        <xdr:cNvSpPr txBox="1"/>
      </xdr:nvSpPr>
      <xdr:spPr>
        <a:xfrm>
          <a:off x="5074920" y="6560820"/>
          <a:ext cx="1640185" cy="18649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50DA42D5-F767-4673-BDE9-1A6B490D1DF7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13:20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0</xdr:colOff>
      <xdr:row>45</xdr:row>
      <xdr:rowOff>91440</xdr:rowOff>
    </xdr:from>
    <xdr:to>
      <xdr:col>12</xdr:col>
      <xdr:colOff>635447</xdr:colOff>
      <xdr:row>51</xdr:row>
      <xdr:rowOff>93640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H2:S18"/>
  <sheetViews>
    <sheetView topLeftCell="C1" workbookViewId="0">
      <selection activeCell="H2" sqref="H2:S18"/>
    </sheetView>
  </sheetViews>
  <sheetFormatPr defaultRowHeight="13.8" x14ac:dyDescent="0.25"/>
  <cols>
    <col min="1" max="16384" width="8.796875" style="1"/>
  </cols>
  <sheetData>
    <row r="2" spans="8:19" x14ac:dyDescent="0.25"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8:19" x14ac:dyDescent="0.25">
      <c r="H3" s="135"/>
      <c r="I3" s="135"/>
      <c r="J3" s="135"/>
      <c r="K3" s="135"/>
      <c r="L3" s="135" t="str">
        <f>Main!U32</f>
        <v>CLE</v>
      </c>
      <c r="M3" s="135" t="str">
        <f>Main!W32</f>
        <v>HOE</v>
      </c>
      <c r="N3" s="135" t="str">
        <f>Main!X32</f>
        <v>RBE</v>
      </c>
      <c r="O3" s="135" t="str">
        <f>Main!Y32</f>
        <v>TYA</v>
      </c>
      <c r="P3" s="135" t="str">
        <f>Main!Z32</f>
        <v>YM</v>
      </c>
      <c r="Q3" s="135"/>
      <c r="R3" s="135"/>
      <c r="S3" s="135"/>
    </row>
    <row r="4" spans="8:19" x14ac:dyDescent="0.25">
      <c r="H4" s="135"/>
      <c r="I4" s="135"/>
      <c r="J4" s="135"/>
      <c r="K4" s="135" t="str">
        <f>Main!U33</f>
        <v>EU6</v>
      </c>
      <c r="L4" s="257">
        <f>RTD("cqg.rtd",,"StudyData", "Correlation("&amp;$K4&amp;","&amp;L$3&amp;",Period:="&amp;$L$14&amp;",InputChoice1:=Close,InputChoice2:=Close)", "FG", "", "Close",$N$14,O14, "all","", "","True","T")/100</f>
        <v>-0.26624949730000003</v>
      </c>
      <c r="M4" s="257">
        <f>RTD("cqg.rtd",,"StudyData", "Correlation("&amp;$K4&amp;","&amp;M$3&amp;",Period:="&amp;$L$14&amp;",InputChoice1:=Close,InputChoice2:=Close)", "FG", "", "Close",$N$14, O14, "all","", "","True","T")/100</f>
        <v>-0.16070879239999999</v>
      </c>
      <c r="N4" s="257">
        <f>RTD("cqg.rtd",,"StudyData", "Correlation("&amp;$K4&amp;","&amp;N$3&amp;",Period:="&amp;$L$14&amp;",InputChoice1:=Close,InputChoice2:=Close)", "FG", "", "Close",$N$14, O14, "all","", "","True","T")/100</f>
        <v>-0.14183553769999999</v>
      </c>
      <c r="O4" s="257">
        <f>RTD("cqg.rtd",,"StudyData", "Correlation("&amp;$K4&amp;","&amp;O$3&amp;",Period:="&amp;$L$14&amp;",InputChoice1:=Close,InputChoice2:=Close)", "FG", "", "Close",$N$14, O14, "all","", "","True","T")/100</f>
        <v>0.1837706868</v>
      </c>
      <c r="P4" s="257">
        <f>RTD("cqg.rtd",,"StudyData", "Correlation("&amp;$K4&amp;","&amp;P$3&amp;",Period:="&amp;$L$14&amp;",InputChoice1:=Close,InputChoice2:=Close)", "FG", "", "Close",$N$14, O14, "all","", "","True","T")/100</f>
        <v>5.5562338000000003E-2</v>
      </c>
      <c r="Q4" s="257"/>
      <c r="R4" s="257"/>
      <c r="S4" s="257"/>
    </row>
    <row r="5" spans="8:19" x14ac:dyDescent="0.25">
      <c r="H5" s="135"/>
      <c r="I5" s="135"/>
      <c r="J5" s="135"/>
      <c r="K5" s="135" t="str">
        <f>Main!W33</f>
        <v>BP6</v>
      </c>
      <c r="L5" s="257">
        <f>RTD("cqg.rtd",,"StudyData", "Correlation("&amp;$K5&amp;","&amp;L$3&amp;",Period:="&amp;$L$14&amp;",InputChoice1:=Close,InputChoice2:=Close)", "FG", "", "Close",$N$14, O14, "all","", "","True","T")/100</f>
        <v>-0.74213254090000003</v>
      </c>
      <c r="M5" s="257">
        <f>RTD("cqg.rtd",,"StudyData", "Correlation("&amp;$K5&amp;","&amp;M$3&amp;",Period:="&amp;$L$14&amp;",InputChoice1:=Close,InputChoice2:=Close)", "FG", "", "Close",$N$14, O14, "all","", "","True","T")/100</f>
        <v>-0.64448404609999999</v>
      </c>
      <c r="N5" s="257">
        <f>RTD("cqg.rtd",,"StudyData", "Correlation("&amp;$K5&amp;","&amp;N$3&amp;",Period:="&amp;$L$14&amp;",InputChoice1:=Close,InputChoice2:=Close)", "FG", "", "Close",$N$14, O14, "all","", "","True","T")/100</f>
        <v>-0.73262751140000004</v>
      </c>
      <c r="O5" s="257">
        <f>RTD("cqg.rtd",,"StudyData", "Correlation("&amp;$K5&amp;","&amp;O$3&amp;",Period:="&amp;$L$14&amp;",InputChoice1:=Close,InputChoice2:=Close)", "FG", "", "Close",$N$14, O14, "all","", "","True","T")/100</f>
        <v>0.43611751009999999</v>
      </c>
      <c r="P5" s="257">
        <f>RTD("cqg.rtd",,"StudyData", "Correlation("&amp;$K5&amp;","&amp;P$3&amp;",Period:="&amp;$L$14&amp;",InputChoice1:=Close,InputChoice2:=Close)", "FG", "", "Close",$N$14, O14, "all","", "","True","T")/100</f>
        <v>-4.8134182399999996E-2</v>
      </c>
      <c r="Q5" s="257"/>
      <c r="R5" s="257"/>
      <c r="S5" s="257"/>
    </row>
    <row r="6" spans="8:19" x14ac:dyDescent="0.25">
      <c r="H6" s="135"/>
      <c r="I6" s="135"/>
      <c r="J6" s="135"/>
      <c r="K6" s="135" t="str">
        <f>Main!X33</f>
        <v>DA6</v>
      </c>
      <c r="L6" s="257">
        <f>RTD("cqg.rtd",,"StudyData", "Correlation("&amp;$K6&amp;","&amp;L$3&amp;",Period:="&amp;$L$14&amp;",InputChoice1:=Close,InputChoice2:=Close)", "FG", "", "Close",$N$14, O14, "all","", "","True","T")/100</f>
        <v>0.14456497039999999</v>
      </c>
      <c r="M6" s="257">
        <f>RTD("cqg.rtd",,"StudyData", "Correlation("&amp;$K6&amp;","&amp;M$3&amp;",Period:="&amp;$L$14&amp;",InputChoice1:=Close,InputChoice2:=Close)", "FG", "", "Close",$N$14, O14, "all","", "","True","T")/100</f>
        <v>0.25314259119999999</v>
      </c>
      <c r="N6" s="257">
        <f>RTD("cqg.rtd",,"StudyData", "Correlation("&amp;$K6&amp;","&amp;N$3&amp;",Period:="&amp;$L$14&amp;",InputChoice1:=Close,InputChoice2:=Close)", "FG", "", "Close",$N$14, O14, "all","", "","True","T")/100</f>
        <v>-0.17488412</v>
      </c>
      <c r="O6" s="257">
        <f>RTD("cqg.rtd",,"StudyData", "Correlation("&amp;$K6&amp;","&amp;O$3&amp;",Period:="&amp;$L$14&amp;",InputChoice1:=Close,InputChoice2:=Close)", "FG", "", "Close",$N$14, O14, "all","", "","True","T")/100</f>
        <v>0.4550137481</v>
      </c>
      <c r="P6" s="257">
        <f>RTD("cqg.rtd",,"StudyData", "Correlation("&amp;$K6&amp;","&amp;P$3&amp;",Period:="&amp;$L$14&amp;",InputChoice1:=Close,InputChoice2:=Close)", "FG", "", "Close",$N$14, O14, "all","", "","True","T")/100</f>
        <v>0.3593256682</v>
      </c>
      <c r="Q6" s="257"/>
      <c r="R6" s="257"/>
      <c r="S6" s="257"/>
    </row>
    <row r="7" spans="8:19" x14ac:dyDescent="0.25">
      <c r="H7" s="135"/>
      <c r="I7" s="135"/>
      <c r="J7" s="135"/>
      <c r="K7" s="135" t="str">
        <f>Main!Y33</f>
        <v>SF6</v>
      </c>
      <c r="L7" s="257">
        <f>RTD("cqg.rtd",,"StudyData", "Correlation("&amp;$K7&amp;","&amp;L$3&amp;",Period:="&amp;$L$14&amp;",InputChoice1:=Close,InputChoice2:=Close)", "FG", "", "Close",$N$14, O14, "all","", "","True","T")/100</f>
        <v>-0.41548244349999996</v>
      </c>
      <c r="M7" s="257">
        <f>RTD("cqg.rtd",,"StudyData", "Correlation("&amp;$K7&amp;","&amp;M$3&amp;",Period:="&amp;$L$14&amp;",InputChoice1:=Close,InputChoice2:=Close)", "FG", "", "Close",$N$14, O14, "all","", "","True","T")/100</f>
        <v>-0.24855936549999999</v>
      </c>
      <c r="N7" s="257">
        <f>RTD("cqg.rtd",,"StudyData", "Correlation("&amp;$K7&amp;","&amp;N$3&amp;",Period:="&amp;$L$14&amp;",InputChoice1:=Close,InputChoice2:=Close)", "FG", "", "Close",$N$14, O14, "all","", "","True","T")/100</f>
        <v>-0.434286063</v>
      </c>
      <c r="O7" s="257">
        <f>RTD("cqg.rtd",,"StudyData", "Correlation("&amp;$K7&amp;","&amp;O$3&amp;",Period:="&amp;$L$14&amp;",InputChoice1:=Close,InputChoice2:=Close)", "FG", "", "Close",$N$14, O14, "all","", "","True","T")/100</f>
        <v>0.7261887856</v>
      </c>
      <c r="P7" s="257">
        <f>RTD("cqg.rtd",,"StudyData", "Correlation("&amp;$K7&amp;","&amp;P$3&amp;",Period:="&amp;$L$14&amp;",InputChoice1:=Close,InputChoice2:=Close)", "FG", "", "Close",$N$14, O14, "all","", "","True","T")/100</f>
        <v>-0.32500915650000001</v>
      </c>
      <c r="Q7" s="257"/>
      <c r="R7" s="257"/>
      <c r="S7" s="257"/>
    </row>
    <row r="8" spans="8:19" x14ac:dyDescent="0.25">
      <c r="H8" s="135"/>
      <c r="I8" s="135"/>
      <c r="J8" s="135"/>
      <c r="K8" s="135" t="str">
        <f>Main!Z33</f>
        <v>GCE</v>
      </c>
      <c r="L8" s="257">
        <f>RTD("cqg.rtd",,"StudyData", "Correlation("&amp;$K8&amp;","&amp;L$3&amp;",Period:="&amp;$L$14&amp;",InputChoice1:=Close,InputChoice2:=Close)", "FG", "", "Close",$N$14, O14, "all","", "","True","T")/100</f>
        <v>6.2565508800000003E-2</v>
      </c>
      <c r="M8" s="257">
        <f>RTD("cqg.rtd",,"StudyData", "Correlation("&amp;$K8&amp;","&amp;M$3&amp;",Period:="&amp;$L$14&amp;",InputChoice1:=Close,InputChoice2:=Close)", "FG", "", "Close",$N$14, O14, "all","", "","True","T")/100</f>
        <v>9.967947390000001E-2</v>
      </c>
      <c r="N8" s="257">
        <f>RTD("cqg.rtd",,"StudyData", "Correlation("&amp;$K8&amp;","&amp;N$3&amp;",Period:="&amp;$L$14&amp;",InputChoice1:=Close,InputChoice2:=Close)", "FG", "", "Close",$N$14, O14, "all","", "","True","T")/100</f>
        <v>-0.1016197518</v>
      </c>
      <c r="O8" s="257">
        <f>RTD("cqg.rtd",,"StudyData", "Correlation("&amp;$K8&amp;","&amp;O$3&amp;",Period:="&amp;$L$14&amp;",InputChoice1:=Close,InputChoice2:=Close)", "FG", "", "Close",$N$14, O14, "all","", "","True","T")/100</f>
        <v>0.37668492380000002</v>
      </c>
      <c r="P8" s="257">
        <f>RTD("cqg.rtd",,"StudyData", "Correlation("&amp;$K8&amp;","&amp;P$3&amp;",Period:="&amp;$L$14&amp;",InputChoice1:=Close,InputChoice2:=Close)", "FG", "", "Close",$N$14, O14, "all","", "","True","T")/100</f>
        <v>0.41888574220000002</v>
      </c>
      <c r="Q8" s="257"/>
      <c r="R8" s="257"/>
      <c r="S8" s="257"/>
    </row>
    <row r="9" spans="8:19" x14ac:dyDescent="0.25">
      <c r="H9" s="135"/>
      <c r="I9" s="135"/>
      <c r="J9" s="135"/>
      <c r="K9" s="135"/>
      <c r="L9" s="257"/>
      <c r="M9" s="257"/>
      <c r="N9" s="257"/>
      <c r="O9" s="257"/>
      <c r="P9" s="257"/>
      <c r="Q9" s="257"/>
      <c r="R9" s="257"/>
      <c r="S9" s="257"/>
    </row>
    <row r="10" spans="8:19" x14ac:dyDescent="0.25">
      <c r="H10" s="135"/>
      <c r="I10" s="135"/>
      <c r="J10" s="135"/>
      <c r="K10" s="135"/>
      <c r="L10" s="257"/>
      <c r="M10" s="257"/>
      <c r="N10" s="257"/>
      <c r="O10" s="257"/>
      <c r="P10" s="257"/>
      <c r="Q10" s="257"/>
      <c r="R10" s="257"/>
      <c r="S10" s="257"/>
    </row>
    <row r="11" spans="8:19" x14ac:dyDescent="0.25">
      <c r="H11" s="135"/>
      <c r="I11" s="135"/>
      <c r="J11" s="135"/>
      <c r="K11" s="135"/>
      <c r="L11" s="257"/>
      <c r="M11" s="257"/>
      <c r="N11" s="257"/>
      <c r="O11" s="257"/>
      <c r="P11" s="257"/>
      <c r="Q11" s="257"/>
      <c r="R11" s="257"/>
      <c r="S11" s="257"/>
    </row>
    <row r="12" spans="8:19" x14ac:dyDescent="0.25">
      <c r="H12" s="135"/>
      <c r="I12" s="135"/>
      <c r="J12" s="135"/>
      <c r="K12" s="135"/>
      <c r="L12" s="257"/>
      <c r="M12" s="257"/>
      <c r="N12" s="257"/>
      <c r="O12" s="257"/>
      <c r="P12" s="257"/>
      <c r="Q12" s="257"/>
      <c r="R12" s="257"/>
      <c r="S12" s="257"/>
    </row>
    <row r="13" spans="8:19" x14ac:dyDescent="0.25"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8:19" x14ac:dyDescent="0.25">
      <c r="H14" s="135"/>
      <c r="I14" s="135"/>
      <c r="J14" s="135"/>
      <c r="K14" s="135"/>
      <c r="L14" s="135">
        <f>Main!$T$31</f>
        <v>12</v>
      </c>
      <c r="M14" s="135"/>
      <c r="N14" s="135">
        <f>Main!$Q$31</f>
        <v>15</v>
      </c>
      <c r="O14" s="135">
        <f>-1*Main!X31</f>
        <v>0</v>
      </c>
      <c r="P14" s="135"/>
      <c r="Q14" s="135"/>
      <c r="R14" s="135"/>
      <c r="S14" s="135"/>
    </row>
    <row r="15" spans="8:19" x14ac:dyDescent="0.25"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</row>
    <row r="16" spans="8:19" x14ac:dyDescent="0.25"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8:19" x14ac:dyDescent="0.25"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8:19" x14ac:dyDescent="0.25"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</sheetData>
  <sheetProtection algorithmName="SHA-512" hashValue="W4qVIVH6srP6L71EZbFghf55Uv2ySiVp+PL/AFqjINk2pG6ifTqp/aX/gflkIC9PqiNYG135mg9eJI8Lxlq4og==" saltValue="w3ofecZWuKvgn4/oDVEALg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99"/>
  <sheetViews>
    <sheetView showRowColHeaders="0" tabSelected="1" zoomScaleNormal="100" workbookViewId="0">
      <selection activeCell="T31" sqref="T31"/>
    </sheetView>
  </sheetViews>
  <sheetFormatPr defaultRowHeight="13.8" x14ac:dyDescent="0.25"/>
  <cols>
    <col min="1" max="1" width="1.69921875" style="7" customWidth="1"/>
    <col min="2" max="3" width="8.8984375" style="1" bestFit="1" customWidth="1"/>
    <col min="4" max="5" width="9.59765625" style="1" bestFit="1" customWidth="1"/>
    <col min="6" max="6" width="6.69921875" style="1" customWidth="1"/>
    <col min="7" max="7" width="3.69921875" style="1" customWidth="1"/>
    <col min="8" max="8" width="6.69921875" style="1" customWidth="1"/>
    <col min="9" max="9" width="3.69921875" style="1" customWidth="1"/>
    <col min="10" max="11" width="9.59765625" style="1" bestFit="1" customWidth="1"/>
    <col min="12" max="13" width="8.8984375" style="1" bestFit="1" customWidth="1"/>
    <col min="14" max="14" width="0.8984375" style="1" customWidth="1"/>
    <col min="15" max="18" width="8.8984375" style="1" bestFit="1" customWidth="1"/>
    <col min="19" max="19" width="6.69921875" style="1" customWidth="1"/>
    <col min="20" max="20" width="3.69921875" style="1" customWidth="1"/>
    <col min="21" max="21" width="6.69921875" style="1" customWidth="1"/>
    <col min="22" max="22" width="3.69921875" style="1" customWidth="1"/>
    <col min="23" max="26" width="8.8984375" style="1" bestFit="1" customWidth="1"/>
    <col min="27" max="27" width="9.59765625" style="30" bestFit="1" customWidth="1"/>
    <col min="28" max="28" width="8.8984375" style="102" customWidth="1"/>
    <col min="29" max="31" width="8.8984375" style="102" bestFit="1" customWidth="1"/>
    <col min="32" max="32" width="15" style="73" customWidth="1"/>
    <col min="33" max="35" width="8.8984375" style="30" bestFit="1" customWidth="1"/>
    <col min="36" max="36" width="10.69921875" style="30" customWidth="1"/>
    <col min="37" max="40" width="10.19921875" style="102" customWidth="1"/>
    <col min="41" max="41" width="14.3984375" style="7" customWidth="1"/>
    <col min="42" max="44" width="8.796875" style="30"/>
    <col min="45" max="49" width="10.69921875" style="30" customWidth="1"/>
    <col min="50" max="50" width="13.69921875" style="30" customWidth="1"/>
    <col min="51" max="57" width="8.796875" style="30"/>
    <col min="58" max="58" width="17.3984375" style="73" bestFit="1" customWidth="1"/>
    <col min="59" max="59" width="8.796875" style="30"/>
    <col min="60" max="60" width="8.796875" style="7"/>
    <col min="61" max="61" width="11.296875" style="7" customWidth="1"/>
    <col min="62" max="63" width="8.796875" style="7"/>
    <col min="64" max="64" width="8.796875" style="30"/>
    <col min="65" max="65" width="17.3984375" style="73" bestFit="1" customWidth="1"/>
    <col min="66" max="71" width="8.796875" style="30"/>
    <col min="72" max="72" width="17.3984375" style="73" bestFit="1" customWidth="1"/>
    <col min="73" max="73" width="8.796875" style="30"/>
    <col min="74" max="16384" width="8.796875" style="1"/>
  </cols>
  <sheetData>
    <row r="1" spans="1:73" s="31" customFormat="1" ht="30" customHeight="1" x14ac:dyDescent="0.25">
      <c r="A1" s="30"/>
      <c r="B1" s="121" t="s">
        <v>16</v>
      </c>
      <c r="C1" s="149" t="s">
        <v>15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1"/>
      <c r="AA1" s="30"/>
      <c r="AB1" s="102"/>
      <c r="AC1" s="102"/>
      <c r="AD1" s="102"/>
      <c r="AE1" s="102"/>
      <c r="AF1" s="73"/>
      <c r="AG1" s="30"/>
      <c r="AH1" s="30"/>
      <c r="AI1" s="30"/>
      <c r="AJ1" s="30"/>
      <c r="AK1" s="102"/>
      <c r="AL1" s="102"/>
      <c r="AM1" s="102"/>
      <c r="AN1" s="128"/>
      <c r="AO1" s="129"/>
      <c r="AP1" s="129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73"/>
      <c r="BG1" s="30"/>
      <c r="BH1" s="7"/>
      <c r="BI1" s="7"/>
      <c r="BJ1" s="7"/>
      <c r="BK1" s="7"/>
      <c r="BL1" s="30"/>
      <c r="BM1" s="73"/>
      <c r="BN1" s="30"/>
      <c r="BO1" s="30"/>
      <c r="BP1" s="30"/>
      <c r="BQ1" s="30"/>
      <c r="BR1" s="30"/>
      <c r="BS1" s="30"/>
      <c r="BT1" s="73"/>
      <c r="BU1" s="30"/>
    </row>
    <row r="2" spans="1:73" s="31" customFormat="1" ht="1.05" customHeight="1" x14ac:dyDescent="0.25">
      <c r="A2" s="30"/>
      <c r="B2" s="7"/>
      <c r="C2" s="7"/>
      <c r="D2" s="7"/>
      <c r="E2" s="34"/>
      <c r="F2" s="34"/>
      <c r="G2" s="7"/>
      <c r="H2" s="7"/>
      <c r="I2" s="7"/>
      <c r="J2" s="7"/>
      <c r="K2" s="120"/>
      <c r="L2" s="7"/>
      <c r="M2" s="7"/>
      <c r="N2" s="7"/>
      <c r="O2" s="7"/>
      <c r="P2" s="7"/>
      <c r="Q2" s="7"/>
      <c r="R2" s="34"/>
      <c r="S2" s="34"/>
      <c r="T2" s="7"/>
      <c r="U2" s="7"/>
      <c r="V2" s="7"/>
      <c r="W2" s="7"/>
      <c r="X2" s="7"/>
      <c r="Y2" s="7"/>
      <c r="Z2" s="7"/>
      <c r="AA2" s="30"/>
      <c r="AB2" s="102"/>
      <c r="AC2" s="102"/>
      <c r="AD2" s="102"/>
      <c r="AE2" s="102"/>
      <c r="AF2" s="73"/>
      <c r="AG2" s="30"/>
      <c r="AH2" s="30"/>
      <c r="AI2" s="30"/>
      <c r="AJ2" s="30"/>
      <c r="AK2" s="102"/>
      <c r="AL2" s="102"/>
      <c r="AM2" s="102"/>
      <c r="AN2" s="128"/>
      <c r="AO2" s="129"/>
      <c r="AP2" s="129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73"/>
      <c r="BG2" s="30"/>
      <c r="BH2" s="7"/>
      <c r="BI2" s="7"/>
      <c r="BJ2" s="7"/>
      <c r="BK2" s="7"/>
      <c r="BL2" s="30"/>
      <c r="BM2" s="73"/>
      <c r="BN2" s="30"/>
      <c r="BO2" s="30"/>
      <c r="BP2" s="30"/>
      <c r="BQ2" s="30"/>
      <c r="BR2" s="30"/>
      <c r="BS2" s="30"/>
      <c r="BT2" s="73"/>
      <c r="BU2" s="30"/>
    </row>
    <row r="3" spans="1:73" s="31" customFormat="1" ht="1.05" customHeight="1" x14ac:dyDescent="0.25">
      <c r="A3" s="3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30"/>
      <c r="AB3" s="102"/>
      <c r="AC3" s="102"/>
      <c r="AD3" s="102"/>
      <c r="AE3" s="102"/>
      <c r="AF3" s="73"/>
      <c r="AG3" s="30"/>
      <c r="AH3" s="30"/>
      <c r="AI3" s="30"/>
      <c r="AJ3" s="30"/>
      <c r="AK3" s="102"/>
      <c r="AL3" s="102"/>
      <c r="AM3" s="102"/>
      <c r="AN3" s="128"/>
      <c r="AO3" s="129"/>
      <c r="AP3" s="1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73"/>
      <c r="BG3" s="30"/>
      <c r="BH3" s="7"/>
      <c r="BI3" s="7"/>
      <c r="BJ3" s="7"/>
      <c r="BK3" s="7"/>
      <c r="BL3" s="30"/>
      <c r="BM3" s="73"/>
      <c r="BN3" s="30"/>
      <c r="BO3" s="30"/>
      <c r="BP3" s="30"/>
      <c r="BQ3" s="30"/>
      <c r="BR3" s="30"/>
      <c r="BS3" s="30"/>
      <c r="BT3" s="73"/>
      <c r="BU3" s="30"/>
    </row>
    <row r="4" spans="1:73" s="31" customFormat="1" ht="1.05" customHeight="1" x14ac:dyDescent="0.25">
      <c r="A4" s="30"/>
      <c r="B4" s="7"/>
      <c r="C4" s="7"/>
      <c r="D4" s="7"/>
      <c r="E4" s="34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4"/>
      <c r="S4" s="34"/>
      <c r="T4" s="7"/>
      <c r="U4" s="7"/>
      <c r="V4" s="7"/>
      <c r="W4" s="7"/>
      <c r="X4" s="7"/>
      <c r="Y4" s="7"/>
      <c r="Z4" s="7"/>
      <c r="AA4" s="33"/>
      <c r="AB4" s="102"/>
      <c r="AC4" s="102"/>
      <c r="AD4" s="102"/>
      <c r="AE4" s="102"/>
      <c r="AF4" s="73"/>
      <c r="AG4" s="30"/>
      <c r="AH4" s="30"/>
      <c r="AI4" s="30"/>
      <c r="AJ4" s="33"/>
      <c r="AK4" s="102"/>
      <c r="AL4" s="102"/>
      <c r="AM4" s="102"/>
      <c r="AN4" s="128"/>
      <c r="AO4" s="129"/>
      <c r="AP4" s="129"/>
      <c r="AQ4" s="30"/>
      <c r="AR4" s="33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73"/>
      <c r="BG4" s="30"/>
      <c r="BH4" s="7"/>
      <c r="BI4" s="7"/>
      <c r="BJ4" s="7"/>
      <c r="BK4" s="7"/>
      <c r="BL4" s="30"/>
      <c r="BM4" s="73"/>
      <c r="BN4" s="30"/>
      <c r="BO4" s="30"/>
      <c r="BP4" s="30"/>
      <c r="BQ4" s="30"/>
      <c r="BR4" s="30"/>
      <c r="BS4" s="30"/>
      <c r="BT4" s="73"/>
      <c r="BU4" s="30"/>
    </row>
    <row r="5" spans="1:73" s="30" customFormat="1" ht="1.05" customHeight="1" x14ac:dyDescent="0.25">
      <c r="B5" s="7"/>
      <c r="C5" s="7"/>
      <c r="D5" s="7"/>
      <c r="E5" s="7"/>
      <c r="F5" s="7"/>
      <c r="G5" s="7"/>
      <c r="H5" s="39"/>
      <c r="I5" s="7"/>
      <c r="J5" s="7"/>
      <c r="K5" s="7"/>
      <c r="L5" s="7"/>
      <c r="M5" s="40"/>
      <c r="N5" s="40"/>
      <c r="O5" s="40"/>
      <c r="P5" s="40"/>
      <c r="Q5" s="40"/>
      <c r="R5" s="7"/>
      <c r="S5" s="7"/>
      <c r="T5" s="7"/>
      <c r="U5" s="39"/>
      <c r="V5" s="7"/>
      <c r="W5" s="7"/>
      <c r="X5" s="7"/>
      <c r="Y5" s="7"/>
      <c r="Z5" s="40"/>
      <c r="AA5" s="103">
        <f xml:space="preserve"> RTD("cqg.rtd",,"StudyData", $D$6,  "Tick", "FlatTicks=0", "Tick","D",AH5,"all")</f>
        <v>210950</v>
      </c>
      <c r="AB5" s="102">
        <f>IF(FormatMainDisplay!$H$7="Y",RTD("cqg.rtd",,"StudyData",$D$6,"Bar",,"Open",FormatMainDisplay!$H$8,AG5,,,,,"T"),IF(RTD("cqg.rtd",,"StudyData","SUBMINUTE("&amp;$D$6&amp;","&amp;FormatMainDisplay!$H$10&amp;",Regular)","Bar",,"Open",,AG5,"all",,,,"T")="",NA(),RTD("cqg.rtd",,"StudyData","SUBMINUTE("&amp;$D$6&amp;","&amp;FormatMainDisplay!$H$10&amp;",Regular)","Bar",,"Open",,AG5,"all",,,,"T")))</f>
        <v>2109.25</v>
      </c>
      <c r="AC5" s="102">
        <f>IF(FormatMainDisplay!$H$7="Y",RTD("cqg.rtd",,"StudyData",$D$6,"Bar",,"High",FormatMainDisplay!$H$8,AG5,,,,,"T"),IF(RTD("cqg.rtd",,"StudyData","SUBMINUTE("&amp;$D$6&amp;","&amp;FormatMainDisplay!$H$10&amp;",Regular)","Bar",,"High",,AG5,"all",,,,"T")="",NA(),RTD("cqg.rtd",,"StudyData","SUBMINUTE("&amp;$D$6&amp;","&amp;FormatMainDisplay!$H$10&amp;",Regular)","Bar",,"High",,AG5,"all",,,,"T")))</f>
        <v>2109.5</v>
      </c>
      <c r="AD5" s="102">
        <f>IF(FormatMainDisplay!$H$7="Y",RTD("cqg.rtd",,"StudyData",$D$6,"Bar",,"Low",FormatMainDisplay!$H$8,AG5,,,,,"T"),IF(RTD("cqg.rtd",,"StudyData","SUBMINUTE("&amp;$D$6&amp;","&amp;FormatMainDisplay!$H$10&amp;",Regular)","Bar",,"Low",,AG5,"all",,,,"T")="",NA(),RTD("cqg.rtd",,"StudyData","SUBMINUTE("&amp;$D$6&amp;","&amp;FormatMainDisplay!$H$10&amp;",Regular)","Bar",,"Low",,AG5,"all",,,,"T")))</f>
        <v>2109</v>
      </c>
      <c r="AE5" s="102">
        <f>IF(FormatMainDisplay!$H$7="Y",RTD("cqg.rtd",,"StudyData",$D$6,"Bar",,"Close",FormatMainDisplay!$H$8,AG5,,,,,"T"),IF(RTD("cqg.rtd",,"StudyData","SUBMINUTE("&amp;$D$6&amp;","&amp;FormatMainDisplay!$H$10&amp;",Regular)","Bar",,"Close",,AG5,"all",,,,"T")="",NA(),RTD("cqg.rtd",,"StudyData","SUBMINUTE("&amp;$D$6&amp;","&amp;FormatMainDisplay!$H$10&amp;",Regular)","Bar",,"Close",,AG5,"all",,,,"T")))</f>
        <v>2109</v>
      </c>
      <c r="AF5" s="73">
        <f>IF(FormatMainDisplay!$H$7="Y",RTD("cqg.rtd",,"StudyData",$D$6,"Bar",,"Time",FormatMainDisplay!$H$8,AG5,,,,,"T"),IF(RTD("cqg.rtd",,"StudyData","SUBMINUTE("&amp;$D$6&amp;","&amp;FormatMainDisplay!$H$10&amp;",Regular)","Bar",,"Time",,AG5,"all",,,,"T")="",NA(),RTD("cqg.rtd",,"StudyData","SUBMINUTE("&amp;$D$6&amp;","&amp;FormatMainDisplay!$H$10&amp;",Regular)","Bar",,"Time",,AG5,"all",,,,"T")))</f>
        <v>42061.627083333333</v>
      </c>
      <c r="AG5" s="30">
        <v>0</v>
      </c>
      <c r="AH5" s="30">
        <v>-30</v>
      </c>
      <c r="AJ5" s="103">
        <f xml:space="preserve"> RTD("cqg.rtd",,"StudyData", $Q$6,  "Tick", "FlatTicks=0", "Tick","D",AQ5,"all")</f>
        <v>12089</v>
      </c>
      <c r="AK5" s="102">
        <f>IF(FormatMainDisplay!$O$7="Y",RTD("cqg.rtd",,"StudyData",$Q$6,"Bar",,"Open",FormatMainDisplay!$O$8,AP5,,,,,"T"),IF(RTD("cqg.rtd",,"StudyData","SUBMINUTE("&amp;$Q$6&amp;","&amp;FormatMainDisplay!$O$10&amp;",Regular)","Bar",,"Open",,AP5,"all",,,,"T")="",NA(),RTD("cqg.rtd",,"StudyData","SUBMINUTE("&amp;$Q$6&amp;","&amp;FormatMainDisplay!$O$10&amp;",Regular)","Bar",,"Open",,AP5,"all",,,,"T")))</f>
        <v>1208.9000000000001</v>
      </c>
      <c r="AL5" s="102">
        <f>IF(FormatMainDisplay!$O$7="Y",RTD("cqg.rtd",,"StudyData",$Q$6,"Bar",,"High",FormatMainDisplay!$O$8,AP5,,,,,"T"),IF(RTD("cqg.rtd",,"StudyData","SUBMINUTE("&amp;$Q$6&amp;","&amp;FormatMainDisplay!$O$10&amp;",Regular)","Bar",,"High",,AP5,"all",,,,"T")="",NA(),RTD("cqg.rtd",,"StudyData","SUBMINUTE("&amp;$Q$6&amp;","&amp;FormatMainDisplay!$O$10&amp;",Regular)","Bar",,"High",,AP5,"all",,,,"T")))</f>
        <v>1208.9000000000001</v>
      </c>
      <c r="AM5" s="102">
        <f>IF(FormatMainDisplay!$O$7="Y",RTD("cqg.rtd",,"StudyData",$Q$6,"Bar",,"Low",FormatMainDisplay!$O$8,AP5,,,,,"T"),IF(RTD("cqg.rtd",,"StudyData","SUBMINUTE("&amp;$Q$6&amp;","&amp;FormatMainDisplay!$O$10&amp;",Regular)","Bar",,"Low",,AP5,"all",,,,"T")="",NA(),RTD("cqg.rtd",,"StudyData","SUBMINUTE("&amp;$Q$6&amp;","&amp;FormatMainDisplay!$O$10&amp;",Regular)","Bar",,"Low",,AP5,"all",,,,"T")))</f>
        <v>1208.9000000000001</v>
      </c>
      <c r="AN5" s="128">
        <f>IF(FormatMainDisplay!$O$7="Y",RTD("cqg.rtd",,"StudyData",$Q$6,"Bar",,"Close",FormatMainDisplay!$O$8,AP5,,,,,"T"),IF(RTD("cqg.rtd",,"StudyData","SUBMINUTE("&amp;$Q$6&amp;","&amp;FormatMainDisplay!$O$10&amp;",Regular)","Bar",,"Close",,AP5,"all",,,,"T")="",NA(),RTD("cqg.rtd",,"StudyData","SUBMINUTE("&amp;$Q$6&amp;","&amp;FormatMainDisplay!$O$10&amp;",Regular)","Bar",,"Close",,AP5,"all",,,,"T")))</f>
        <v>1208.9000000000001</v>
      </c>
      <c r="AO5" s="130">
        <f>IF(FormatMainDisplay!$O$7="Y",RTD("cqg.rtd",,"StudyData",$Q$6,"Bar",,"Time",FormatMainDisplay!$O$8,AP5,,,,,"T"),IF(RTD("cqg.rtd",,"StudyData","SUBMINUTE("&amp;$Q$6&amp;","&amp;FormatMainDisplay!$O$10&amp;",Regular)","Bar",,"Time",,AP5,"all",,,,"T")="",NA(),RTD("cqg.rtd",,"StudyData","SUBMINUTE("&amp;$Q$6&amp;","&amp;FormatMainDisplay!$O$10&amp;",Regular)","Bar",,"Time",,AP5,"all",,,,"T")))</f>
        <v>42061.627083333333</v>
      </c>
      <c r="AP5" s="129">
        <v>0</v>
      </c>
      <c r="AQ5" s="30">
        <v>-30</v>
      </c>
      <c r="AS5" s="103">
        <f xml:space="preserve"> RTD("cqg.rtd",,"StudyData", $D$31,  "Tick", "FlatTicks=0", "Tick","D",AZ5,"all")</f>
        <v>128035</v>
      </c>
      <c r="AT5" s="104" t="e">
        <f>IF(FormatMainDisplay!$H$22="Y",RTD("cqg.rtd",,"StudyData",$D$31,"Bar",,"Open",FormatMainDisplay!$H$23,AY5,,,,,"T"),IF(RTD("cqg.rtd",,"StudyData","SUBMINUTE("&amp;$D$31&amp;","&amp;FormatMainDisplay!$H$25&amp;",Regular)","Bar",,"Open",,AY5,"all",,,,"T")="",NA(),RTD("cqg.rtd",,"StudyData","SUBMINUTE("&amp;$D$31&amp;","&amp;FormatMainDisplay!$H$25&amp;",Regular)","Bar",,"Open",,AY5,"all",,,,"T")))</f>
        <v>#N/A</v>
      </c>
      <c r="AU5" s="104" t="e">
        <f>IF(FormatMainDisplay!$H$22="Y",RTD("cqg.rtd",,"StudyData",$D$31,"Bar",,"High",FormatMainDisplay!$H$23,AY5,,,,,"T"),IF(RTD("cqg.rtd",,"StudyData","SUBMINUTE("&amp;$D$31&amp;","&amp;FormatMainDisplay!$H$25&amp;",Regular)","Bar",,"High",,AY5,"all",,,,"T")="",NA(),RTD("cqg.rtd",,"StudyData","SUBMINUTE("&amp;$D$31&amp;","&amp;FormatMainDisplay!$H$25&amp;",Regular)","Bar",,"High",,AY5,"all",,,,"T")))</f>
        <v>#N/A</v>
      </c>
      <c r="AV5" s="104" t="e">
        <f>IF(FormatMainDisplay!$H$22="Y",RTD("cqg.rtd",,"StudyData",$D$31,"Bar",,"Low",FormatMainDisplay!$H$23,AY5,,,,,"T"),IF(RTD("cqg.rtd",,"StudyData","SUBMINUTE("&amp;$D$31&amp;","&amp;FormatMainDisplay!$H$25&amp;",Regular)","Bar",,"Low",,AY5,"all",,,,"T")="",NA(),RTD("cqg.rtd",,"StudyData","SUBMINUTE("&amp;$D$31&amp;","&amp;FormatMainDisplay!$H$25&amp;",Regular)","Bar",,"Low",,AY5,"all",,,,"T")))</f>
        <v>#N/A</v>
      </c>
      <c r="AW5" s="104" t="e">
        <f>IF(FormatMainDisplay!$H$22="Y",RTD("cqg.rtd",,"StudyData",$D$31,"Bar",,"Close",FormatMainDisplay!$H$23,AY5,,,,,"T"),IF(RTD("cqg.rtd",,"StudyData","SUBMINUTE("&amp;$D$31&amp;","&amp;FormatMainDisplay!$H$25&amp;",Regular)","Bar",,"Close",,AY5,"all",,,,"T")="",NA(),RTD("cqg.rtd",,"StudyData","SUBMINUTE("&amp;$D$31&amp;","&amp;FormatMainDisplay!$H$25&amp;",Regular)","Bar",,"Close",,AY5,"all",,,,"T")))</f>
        <v>#N/A</v>
      </c>
      <c r="AX5" s="73">
        <f>IF(FormatMainDisplay!$H$22="Y",RTD("cqg.rtd",,"StudyData",$D$31,"Bar",,"Time",FormatMainDisplay!$H$23,AY5,,,,,"T"),IF(RTD("cqg.rtd",,"StudyData","SUBMINUTE("&amp;$D$31&amp;","&amp;FormatMainDisplay!$H$25&amp;",Regular)","Bar",,"Time",,AY5,"all",,,,"T")="",NA(),RTD("cqg.rtd",,"StudyData","SUBMINUTE("&amp;$D$31&amp;","&amp;FormatMainDisplay!$H$25&amp;",Regular)","Bar",,"Time",,AY5,"all",,,,"T")))</f>
        <v>42061.627083333333</v>
      </c>
      <c r="AY5" s="30">
        <v>0</v>
      </c>
      <c r="AZ5" s="30">
        <v>-30</v>
      </c>
      <c r="BF5" s="73"/>
      <c r="BH5" s="7"/>
      <c r="BI5" s="7"/>
      <c r="BJ5" s="7"/>
      <c r="BK5" s="7"/>
      <c r="BM5" s="73"/>
      <c r="BT5" s="73"/>
    </row>
    <row r="6" spans="1:73" ht="15" customHeight="1" x14ac:dyDescent="0.25">
      <c r="B6" s="156" t="s">
        <v>0</v>
      </c>
      <c r="C6" s="157"/>
      <c r="D6" s="46" t="str">
        <f>FormatMainDisplay!B4</f>
        <v>EP</v>
      </c>
      <c r="E6" s="47" t="s">
        <v>1</v>
      </c>
      <c r="F6" s="158" t="s">
        <v>6</v>
      </c>
      <c r="G6" s="159"/>
      <c r="H6" s="159"/>
      <c r="I6" s="160"/>
      <c r="J6" s="47" t="s">
        <v>2</v>
      </c>
      <c r="K6" s="47" t="s">
        <v>3</v>
      </c>
      <c r="L6" s="47" t="s">
        <v>4</v>
      </c>
      <c r="M6" s="47" t="s">
        <v>5</v>
      </c>
      <c r="N6" s="118">
        <f>RTD("cqg.rtd", ,"ContractData",D6, "NetChange",,"T")</f>
        <v>-1</v>
      </c>
      <c r="O6" s="156" t="s">
        <v>0</v>
      </c>
      <c r="P6" s="157"/>
      <c r="Q6" s="46" t="str">
        <f>FormatMainDisplay!I4</f>
        <v>GCE</v>
      </c>
      <c r="R6" s="47" t="s">
        <v>1</v>
      </c>
      <c r="S6" s="158" t="s">
        <v>6</v>
      </c>
      <c r="T6" s="159"/>
      <c r="U6" s="159"/>
      <c r="V6" s="160"/>
      <c r="W6" s="47" t="s">
        <v>2</v>
      </c>
      <c r="X6" s="47" t="s">
        <v>3</v>
      </c>
      <c r="Y6" s="47" t="s">
        <v>4</v>
      </c>
      <c r="Z6" s="47" t="s">
        <v>5</v>
      </c>
      <c r="AA6" s="103">
        <f xml:space="preserve"> RTD("cqg.rtd",,"StudyData", $D$6,  "Tick", "FlatTicks=0", "Tick","D",AH6,"all")</f>
        <v>210925</v>
      </c>
      <c r="AB6" s="102">
        <f>IF(FormatMainDisplay!$H$7="Y",RTD("cqg.rtd",,"StudyData",$D$6,"Bar",,"Open",FormatMainDisplay!$H$8,AG6,,,,,"T"),IF(RTD("cqg.rtd",,"StudyData","SUBMINUTE("&amp;$D$6&amp;","&amp;FormatMainDisplay!$H$10&amp;",Regular)","Bar",,"Open",,AG6,"all",,,,"T")="",NA(),RTD("cqg.rtd",,"StudyData","SUBMINUTE("&amp;$D$6&amp;","&amp;FormatMainDisplay!$H$10&amp;",Regular)","Bar",,"Open",,AG6,"all",,,,"T")))</f>
        <v>2109.5</v>
      </c>
      <c r="AC6" s="102">
        <f>IF(FormatMainDisplay!$H$7="Y",RTD("cqg.rtd",,"StudyData",$D$6,"Bar",,"High",FormatMainDisplay!$H$8,AG6,,,,,"T"),IF(RTD("cqg.rtd",,"StudyData","SUBMINUTE("&amp;$D$6&amp;","&amp;FormatMainDisplay!$H$10&amp;",Regular)","Bar",,"High",,AG6,"all",,,,"T")="",NA(),RTD("cqg.rtd",,"StudyData","SUBMINUTE("&amp;$D$6&amp;","&amp;FormatMainDisplay!$H$10&amp;",Regular)","Bar",,"High",,AG6,"all",,,,"T")))</f>
        <v>2109.5</v>
      </c>
      <c r="AD6" s="102">
        <f>IF(FormatMainDisplay!$H$7="Y",RTD("cqg.rtd",,"StudyData",$D$6,"Bar",,"Low",FormatMainDisplay!$H$8,AG6,,,,,"T"),IF(RTD("cqg.rtd",,"StudyData","SUBMINUTE("&amp;$D$6&amp;","&amp;FormatMainDisplay!$H$10&amp;",Regular)","Bar",,"Low",,AG6,"all",,,,"T")="",NA(),RTD("cqg.rtd",,"StudyData","SUBMINUTE("&amp;$D$6&amp;","&amp;FormatMainDisplay!$H$10&amp;",Regular)","Bar",,"Low",,AG6,"all",,,,"T")))</f>
        <v>2109</v>
      </c>
      <c r="AE6" s="102">
        <f>IF(FormatMainDisplay!$H$7="Y",RTD("cqg.rtd",,"StudyData",$D$6,"Bar",,"Close",FormatMainDisplay!$H$8,AG6,,,,,"T"),IF(RTD("cqg.rtd",,"StudyData","SUBMINUTE("&amp;$D$6&amp;","&amp;FormatMainDisplay!$H$10&amp;",Regular)","Bar",,"Close",,AG6,"all",,,,"T")="",NA(),RTD("cqg.rtd",,"StudyData","SUBMINUTE("&amp;$D$6&amp;","&amp;FormatMainDisplay!$H$10&amp;",Regular)","Bar",,"Close",,AG6,"all",,,,"T")))</f>
        <v>2109.5</v>
      </c>
      <c r="AF6" s="73">
        <f>IF(FormatMainDisplay!$H$7="Y",RTD("cqg.rtd",,"StudyData",$D$6,"Bar",,"Time",FormatMainDisplay!$H$8,AG6,,,,,"T"),IF(RTD("cqg.rtd",,"StudyData","SUBMINUTE("&amp;$D$6&amp;","&amp;FormatMainDisplay!$H$10&amp;",Regular)","Bar",,"Time",,AG6,"all",,,,"T")="",NA(),RTD("cqg.rtd",,"StudyData","SUBMINUTE("&amp;$D$6&amp;","&amp;FormatMainDisplay!$H$10&amp;",Regular)","Bar",,"Time",,AG6,"all",,,,"T")))</f>
        <v>42061.626736111109</v>
      </c>
      <c r="AG6" s="30">
        <f>AG5-1</f>
        <v>-1</v>
      </c>
      <c r="AH6" s="30">
        <f>AH5+1</f>
        <v>-29</v>
      </c>
      <c r="AJ6" s="103">
        <f xml:space="preserve"> RTD("cqg.rtd",,"StudyData", $Q$6,  "Tick", "FlatTicks=0", "Tick","D",AQ6,"all")</f>
        <v>12088</v>
      </c>
      <c r="AK6" s="102">
        <f>IF(FormatMainDisplay!$O$7="Y",RTD("cqg.rtd",,"StudyData",$Q$6,"Bar",,"Open",FormatMainDisplay!$O$8,AP6,,,,,"T"),IF(RTD("cqg.rtd",,"StudyData","SUBMINUTE("&amp;$Q$6&amp;","&amp;FormatMainDisplay!$O$10&amp;",Regular)","Bar",,"Open",,AP6,"all",,,,"T")="",NA(),RTD("cqg.rtd",,"StudyData","SUBMINUTE("&amp;$Q$6&amp;","&amp;FormatMainDisplay!$O$10&amp;",Regular)","Bar",,"Open",,AP6,"all",,,,"T")))</f>
        <v>1208.9000000000001</v>
      </c>
      <c r="AL6" s="102">
        <f>IF(FormatMainDisplay!$O$7="Y",RTD("cqg.rtd",,"StudyData",$Q$6,"Bar",,"High",FormatMainDisplay!$O$8,AP6,,,,,"T"),IF(RTD("cqg.rtd",,"StudyData","SUBMINUTE("&amp;$Q$6&amp;","&amp;FormatMainDisplay!$O$10&amp;",Regular)","Bar",,"High",,AP6,"all",,,,"T")="",NA(),RTD("cqg.rtd",,"StudyData","SUBMINUTE("&amp;$Q$6&amp;","&amp;FormatMainDisplay!$O$10&amp;",Regular)","Bar",,"High",,AP6,"all",,,,"T")))</f>
        <v>1208.9000000000001</v>
      </c>
      <c r="AM6" s="102">
        <f>IF(FormatMainDisplay!$O$7="Y",RTD("cqg.rtd",,"StudyData",$Q$6,"Bar",,"Low",FormatMainDisplay!$O$8,AP6,,,,,"T"),IF(RTD("cqg.rtd",,"StudyData","SUBMINUTE("&amp;$Q$6&amp;","&amp;FormatMainDisplay!$O$10&amp;",Regular)","Bar",,"Low",,AP6,"all",,,,"T")="",NA(),RTD("cqg.rtd",,"StudyData","SUBMINUTE("&amp;$Q$6&amp;","&amp;FormatMainDisplay!$O$10&amp;",Regular)","Bar",,"Low",,AP6,"all",,,,"T")))</f>
        <v>1208.8</v>
      </c>
      <c r="AN6" s="128">
        <f>IF(FormatMainDisplay!$O$7="Y",RTD("cqg.rtd",,"StudyData",$Q$6,"Bar",,"Close",FormatMainDisplay!$O$8,AP6,,,,,"T"),IF(RTD("cqg.rtd",,"StudyData","SUBMINUTE("&amp;$Q$6&amp;","&amp;FormatMainDisplay!$O$10&amp;",Regular)","Bar",,"Close",,AP6,"all",,,,"T")="",NA(),RTD("cqg.rtd",,"StudyData","SUBMINUTE("&amp;$Q$6&amp;","&amp;FormatMainDisplay!$O$10&amp;",Regular)","Bar",,"Close",,AP6,"all",,,,"T")))</f>
        <v>1208.9000000000001</v>
      </c>
      <c r="AO6" s="130">
        <f>IF(FormatMainDisplay!$O$7="Y",RTD("cqg.rtd",,"StudyData",$Q$6,"Bar",,"Time",FormatMainDisplay!$O$8,AP6,,,,,"T"),IF(RTD("cqg.rtd",,"StudyData","SUBMINUTE("&amp;$Q$6&amp;","&amp;FormatMainDisplay!$O$10&amp;",Regular)","Bar",,"Time",,AP6,"all",,,,"T")="",NA(),RTD("cqg.rtd",,"StudyData","SUBMINUTE("&amp;$Q$6&amp;","&amp;FormatMainDisplay!$O$10&amp;",Regular)","Bar",,"Time",,AP6,"all",,,,"T")))</f>
        <v>42061.626736111109</v>
      </c>
      <c r="AP6" s="129">
        <f>AP5-1</f>
        <v>-1</v>
      </c>
      <c r="AQ6" s="30">
        <f>AQ5+1</f>
        <v>-29</v>
      </c>
      <c r="AS6" s="103">
        <f xml:space="preserve"> RTD("cqg.rtd",,"StudyData", $D$31,  "Tick", "FlatTicks=0", "Tick","D",AZ6,"all")</f>
        <v>128040</v>
      </c>
      <c r="AT6" s="104">
        <f>IF(FormatMainDisplay!$H$22="Y",RTD("cqg.rtd",,"StudyData",$D$31,"Bar",,"Open",FormatMainDisplay!$H$23,AY6,,,,,"T"),IF(RTD("cqg.rtd",,"StudyData","SUBMINUTE("&amp;$D$31&amp;","&amp;FormatMainDisplay!$H$25&amp;",Regular)","Bar",,"Open",,AY6,"all",,,,"T")="",NA(),RTD("cqg.rtd",,"StudyData","SUBMINUTE("&amp;$D$31&amp;","&amp;FormatMainDisplay!$H$25&amp;",Regular)","Bar",,"Open",,AY6,"all",,,,"T")))</f>
        <v>128.125</v>
      </c>
      <c r="AU6" s="104">
        <f>IF(FormatMainDisplay!$H$22="Y",RTD("cqg.rtd",,"StudyData",$D$31,"Bar",,"High",FormatMainDisplay!$H$23,AY6,,,,,"T"),IF(RTD("cqg.rtd",,"StudyData","SUBMINUTE("&amp;$D$31&amp;","&amp;FormatMainDisplay!$H$25&amp;",Regular)","Bar",,"High",,AY6,"all",,,,"T")="",NA(),RTD("cqg.rtd",,"StudyData","SUBMINUTE("&amp;$D$31&amp;","&amp;FormatMainDisplay!$H$25&amp;",Regular)","Bar",,"High",,AY6,"all",,,,"T")))</f>
        <v>128.125</v>
      </c>
      <c r="AV6" s="104">
        <f>IF(FormatMainDisplay!$H$22="Y",RTD("cqg.rtd",,"StudyData",$D$31,"Bar",,"Low",FormatMainDisplay!$H$23,AY6,,,,,"T"),IF(RTD("cqg.rtd",,"StudyData","SUBMINUTE("&amp;$D$31&amp;","&amp;FormatMainDisplay!$H$25&amp;",Regular)","Bar",,"Low",,AY6,"all",,,,"T")="",NA(),RTD("cqg.rtd",,"StudyData","SUBMINUTE("&amp;$D$31&amp;","&amp;FormatMainDisplay!$H$25&amp;",Regular)","Bar",,"Low",,AY6,"all",,,,"T")))</f>
        <v>128.109375</v>
      </c>
      <c r="AW6" s="104">
        <f>IF(FormatMainDisplay!$H$22="Y",RTD("cqg.rtd",,"StudyData",$D$31,"Bar",,"Close",FormatMainDisplay!$H$23,AY6,,,,,"T"),IF(RTD("cqg.rtd",,"StudyData","SUBMINUTE("&amp;$D$31&amp;","&amp;FormatMainDisplay!$H$25&amp;",Regular)","Bar",,"Close",,AY6,"all",,,,"T")="",NA(),RTD("cqg.rtd",,"StudyData","SUBMINUTE("&amp;$D$31&amp;","&amp;FormatMainDisplay!$H$25&amp;",Regular)","Bar",,"Close",,AY6,"all",,,,"T")))</f>
        <v>128.109375</v>
      </c>
      <c r="AX6" s="73">
        <f>IF(FormatMainDisplay!$H$22="Y",RTD("cqg.rtd",,"StudyData",$D$31,"Bar",,"Time",FormatMainDisplay!$H$23,AY6,,,,,"T"),IF(RTD("cqg.rtd",,"StudyData","SUBMINUTE("&amp;$D$31&amp;","&amp;FormatMainDisplay!$H$25&amp;",Regular)","Bar",,"Time",,AY6,"all",,,,"T")="",NA(),RTD("cqg.rtd",,"StudyData","SUBMINUTE("&amp;$D$31&amp;","&amp;FormatMainDisplay!$H$25&amp;",Regular)","Bar",,"Time",,AY6,"all",,,,"T")))</f>
        <v>42061.626562499994</v>
      </c>
      <c r="AY6" s="30">
        <f>AY5-1</f>
        <v>-1</v>
      </c>
      <c r="AZ6" s="30">
        <f>AZ5+1</f>
        <v>-29</v>
      </c>
    </row>
    <row r="7" spans="1:73" ht="30" customHeight="1" x14ac:dyDescent="0.25">
      <c r="B7" s="166" t="str">
        <f>RTD("cqg.rtd", ,"ContractData",D6, "LongDescription",, "T")</f>
        <v>E-Mini S&amp;P 500, Mar 15</v>
      </c>
      <c r="C7" s="166"/>
      <c r="D7" s="166"/>
      <c r="E7" s="9" t="str">
        <f>TEXT(RTD("cqg.rtd", ,"ContractData",D6, "Last",,FormatMainDisplay!B2),FormatMainDisplay!G4)</f>
        <v>2109.25</v>
      </c>
      <c r="F7" s="167"/>
      <c r="G7" s="168"/>
      <c r="H7" s="168"/>
      <c r="I7" s="169"/>
      <c r="J7" s="10" t="str">
        <f>TEXT(RTD("cqg.rtd", ,"ContractData",D6, "NetChange",,FormatMainDisplay!B2),FormatMainDisplay!G4)</f>
        <v>-1.00</v>
      </c>
      <c r="K7" s="10" t="str">
        <f>TEXT(RTD("cqg.rtd", ,"ContractData",D6, "Open",,FormatMainDisplay!B2),FormatMainDisplay!G4)</f>
        <v>2110.50</v>
      </c>
      <c r="L7" s="9" t="str">
        <f>TEXT(RTD("cqg.rtd", ,"ContractData",D6, "High",,FormatMainDisplay!B2),FormatMainDisplay!G4)</f>
        <v>2114.75</v>
      </c>
      <c r="M7" s="9" t="str">
        <f>TEXT(RTD("cqg.rtd", ,"ContractData",D6, "Low",,FormatMainDisplay!B2),FormatMainDisplay!G4)</f>
        <v>2101.50</v>
      </c>
      <c r="N7" s="119">
        <f>RTD("cqg.rtd", ,"ContractData",Q6, "NetChange",,"T")</f>
        <v>7.3000000000000007</v>
      </c>
      <c r="O7" s="174" t="str">
        <f>RTD("cqg.rtd", ,"ContractData",Q6, "LongDescription",, "T")</f>
        <v>Gold (Globex), Apr 15</v>
      </c>
      <c r="P7" s="166"/>
      <c r="Q7" s="166"/>
      <c r="R7" s="9" t="str">
        <f>TEXT(RTD("cqg.rtd", ,"ContractData",Q6, "Last",,FormatMainDisplay!I2),FormatMainDisplay!N4)</f>
        <v>1208.80</v>
      </c>
      <c r="S7" s="167"/>
      <c r="T7" s="168"/>
      <c r="U7" s="168"/>
      <c r="V7" s="169"/>
      <c r="W7" s="10" t="str">
        <f>TEXT(RTD("cqg.rtd", ,"ContractData",Q6, "NetChange",,FormatMainDisplay!I2),FormatMainDisplay!N4)</f>
        <v>7.30</v>
      </c>
      <c r="X7" s="10" t="str">
        <f>TEXT(RTD("cqg.rtd", ,"ContractData",Q6, "Open",,FormatMainDisplay!I2),FormatMainDisplay!N4)</f>
        <v>1203.90</v>
      </c>
      <c r="Y7" s="9" t="str">
        <f>TEXT(RTD("cqg.rtd", ,"ContractData",Q6, "High",,FormatMainDisplay!I2),FormatMainDisplay!N4)</f>
        <v>1219.90</v>
      </c>
      <c r="Z7" s="9" t="str">
        <f>TEXT(RTD("cqg.rtd", ,"ContractData",Q6, "Low",,FormatMainDisplay!I2),FormatMainDisplay!N4)</f>
        <v>1203.40</v>
      </c>
      <c r="AA7" s="103">
        <f xml:space="preserve"> RTD("cqg.rtd",,"StudyData", $D$6,  "Tick", "FlatTicks=0", "Tick","D",AH7,"all")</f>
        <v>210950</v>
      </c>
      <c r="AB7" s="102">
        <f>IF(FormatMainDisplay!$H$7="Y",RTD("cqg.rtd",,"StudyData",$D$6,"Bar",,"Open",FormatMainDisplay!$H$8,AG7,,,,,"T"),IF(RTD("cqg.rtd",,"StudyData","SUBMINUTE("&amp;$D$6&amp;","&amp;FormatMainDisplay!$H$10&amp;",Regular)","Bar",,"Open",,AG7,"all",,,,"T")="",NA(),RTD("cqg.rtd",,"StudyData","SUBMINUTE("&amp;$D$6&amp;","&amp;FormatMainDisplay!$H$10&amp;",Regular)","Bar",,"Open",,AG7,"all",,,,"T")))</f>
        <v>2109.5</v>
      </c>
      <c r="AC7" s="102">
        <f>IF(FormatMainDisplay!$H$7="Y",RTD("cqg.rtd",,"StudyData",$D$6,"Bar",,"High",FormatMainDisplay!$H$8,AG7,,,,,"T"),IF(RTD("cqg.rtd",,"StudyData","SUBMINUTE("&amp;$D$6&amp;","&amp;FormatMainDisplay!$H$10&amp;",Regular)","Bar",,"High",,AG7,"all",,,,"T")="",NA(),RTD("cqg.rtd",,"StudyData","SUBMINUTE("&amp;$D$6&amp;","&amp;FormatMainDisplay!$H$10&amp;",Regular)","Bar",,"High",,AG7,"all",,,,"T")))</f>
        <v>2109.75</v>
      </c>
      <c r="AD7" s="102">
        <f>IF(FormatMainDisplay!$H$7="Y",RTD("cqg.rtd",,"StudyData",$D$6,"Bar",,"Low",FormatMainDisplay!$H$8,AG7,,,,,"T"),IF(RTD("cqg.rtd",,"StudyData","SUBMINUTE("&amp;$D$6&amp;","&amp;FormatMainDisplay!$H$10&amp;",Regular)","Bar",,"Low",,AG7,"all",,,,"T")="",NA(),RTD("cqg.rtd",,"StudyData","SUBMINUTE("&amp;$D$6&amp;","&amp;FormatMainDisplay!$H$10&amp;",Regular)","Bar",,"Low",,AG7,"all",,,,"T")))</f>
        <v>2109.25</v>
      </c>
      <c r="AE7" s="102">
        <f>IF(FormatMainDisplay!$H$7="Y",RTD("cqg.rtd",,"StudyData",$D$6,"Bar",,"Close",FormatMainDisplay!$H$8,AG7,,,,,"T"),IF(RTD("cqg.rtd",,"StudyData","SUBMINUTE("&amp;$D$6&amp;","&amp;FormatMainDisplay!$H$10&amp;",Regular)","Bar",,"Close",,AG7,"all",,,,"T")="",NA(),RTD("cqg.rtd",,"StudyData","SUBMINUTE("&amp;$D$6&amp;","&amp;FormatMainDisplay!$H$10&amp;",Regular)","Bar",,"Close",,AG7,"all",,,,"T")))</f>
        <v>2109.5</v>
      </c>
      <c r="AF7" s="73">
        <f>IF(FormatMainDisplay!$H$7="Y",RTD("cqg.rtd",,"StudyData",$D$6,"Bar",,"Time",FormatMainDisplay!$H$8,AG7,,,,,"T"),IF(RTD("cqg.rtd",,"StudyData","SUBMINUTE("&amp;$D$6&amp;","&amp;FormatMainDisplay!$H$10&amp;",Regular)","Bar",,"Time",,AG7,"all",,,,"T")="",NA(),RTD("cqg.rtd",,"StudyData","SUBMINUTE("&amp;$D$6&amp;","&amp;FormatMainDisplay!$H$10&amp;",Regular)","Bar",,"Time",,AG7,"all",,,,"T")))</f>
        <v>42061.626388888886</v>
      </c>
      <c r="AG7" s="30">
        <f t="shared" ref="AG7:AG65" si="0">AG6-1</f>
        <v>-2</v>
      </c>
      <c r="AH7" s="30">
        <f t="shared" ref="AH7:AH35" si="1">AH6+1</f>
        <v>-28</v>
      </c>
      <c r="AJ7" s="103">
        <f xml:space="preserve"> RTD("cqg.rtd",,"StudyData", $Q$6,  "Tick", "FlatTicks=0", "Tick","D",AQ7,"all")</f>
        <v>12087</v>
      </c>
      <c r="AK7" s="102">
        <f>IF(FormatMainDisplay!$O$7="Y",RTD("cqg.rtd",,"StudyData",$Q$6,"Bar",,"Open",FormatMainDisplay!$O$8,AP7,,,,,"T"),IF(RTD("cqg.rtd",,"StudyData","SUBMINUTE("&amp;$Q$6&amp;","&amp;FormatMainDisplay!$O$10&amp;",Regular)","Bar",,"Open",,AP7,"all",,,,"T")="",NA(),RTD("cqg.rtd",,"StudyData","SUBMINUTE("&amp;$Q$6&amp;","&amp;FormatMainDisplay!$O$10&amp;",Regular)","Bar",,"Open",,AP7,"all",,,,"T")))</f>
        <v>1208.8</v>
      </c>
      <c r="AL7" s="102">
        <f>IF(FormatMainDisplay!$O$7="Y",RTD("cqg.rtd",,"StudyData",$Q$6,"Bar",,"High",FormatMainDisplay!$O$8,AP7,,,,,"T"),IF(RTD("cqg.rtd",,"StudyData","SUBMINUTE("&amp;$Q$6&amp;","&amp;FormatMainDisplay!$O$10&amp;",Regular)","Bar",,"High",,AP7,"all",,,,"T")="",NA(),RTD("cqg.rtd",,"StudyData","SUBMINUTE("&amp;$Q$6&amp;","&amp;FormatMainDisplay!$O$10&amp;",Regular)","Bar",,"High",,AP7,"all",,,,"T")))</f>
        <v>1208.9000000000001</v>
      </c>
      <c r="AM7" s="102">
        <f>IF(FormatMainDisplay!$O$7="Y",RTD("cqg.rtd",,"StudyData",$Q$6,"Bar",,"Low",FormatMainDisplay!$O$8,AP7,,,,,"T"),IF(RTD("cqg.rtd",,"StudyData","SUBMINUTE("&amp;$Q$6&amp;","&amp;FormatMainDisplay!$O$10&amp;",Regular)","Bar",,"Low",,AP7,"all",,,,"T")="",NA(),RTD("cqg.rtd",,"StudyData","SUBMINUTE("&amp;$Q$6&amp;","&amp;FormatMainDisplay!$O$10&amp;",Regular)","Bar",,"Low",,AP7,"all",,,,"T")))</f>
        <v>1208.8</v>
      </c>
      <c r="AN7" s="128">
        <f>IF(FormatMainDisplay!$O$7="Y",RTD("cqg.rtd",,"StudyData",$Q$6,"Bar",,"Close",FormatMainDisplay!$O$8,AP7,,,,,"T"),IF(RTD("cqg.rtd",,"StudyData","SUBMINUTE("&amp;$Q$6&amp;","&amp;FormatMainDisplay!$O$10&amp;",Regular)","Bar",,"Close",,AP7,"all",,,,"T")="",NA(),RTD("cqg.rtd",,"StudyData","SUBMINUTE("&amp;$Q$6&amp;","&amp;FormatMainDisplay!$O$10&amp;",Regular)","Bar",,"Close",,AP7,"all",,,,"T")))</f>
        <v>1208.9000000000001</v>
      </c>
      <c r="AO7" s="130">
        <f>IF(FormatMainDisplay!$O$7="Y",RTD("cqg.rtd",,"StudyData",$Q$6,"Bar",,"Time",FormatMainDisplay!$O$8,AP7,,,,,"T"),IF(RTD("cqg.rtd",,"StudyData","SUBMINUTE("&amp;$Q$6&amp;","&amp;FormatMainDisplay!$O$10&amp;",Regular)","Bar",,"Time",,AP7,"all",,,,"T")="",NA(),RTD("cqg.rtd",,"StudyData","SUBMINUTE("&amp;$Q$6&amp;","&amp;FormatMainDisplay!$O$10&amp;",Regular)","Bar",,"Time",,AP7,"all",,,,"T")))</f>
        <v>42061.626388888886</v>
      </c>
      <c r="AP7" s="129">
        <f t="shared" ref="AP7:AP65" si="2">AP6-1</f>
        <v>-2</v>
      </c>
      <c r="AQ7" s="30">
        <f t="shared" ref="AQ7:AQ35" si="3">AQ6+1</f>
        <v>-28</v>
      </c>
      <c r="AS7" s="103">
        <f xml:space="preserve"> RTD("cqg.rtd",,"StudyData", $D$31,  "Tick", "FlatTicks=0", "Tick","D",AZ7,"all")</f>
        <v>128035</v>
      </c>
      <c r="AT7" s="104">
        <f>IF(FormatMainDisplay!$H$22="Y",RTD("cqg.rtd",,"StudyData",$D$31,"Bar",,"Open",FormatMainDisplay!$H$23,AY7,,,,,"T"),IF(RTD("cqg.rtd",,"StudyData","SUBMINUTE("&amp;$D$31&amp;","&amp;FormatMainDisplay!$H$25&amp;",Regular)","Bar",,"Open",,AY7,"all",,,,"T")="",NA(),RTD("cqg.rtd",,"StudyData","SUBMINUTE("&amp;$D$31&amp;","&amp;FormatMainDisplay!$H$25&amp;",Regular)","Bar",,"Open",,AY7,"all",,,,"T")))</f>
        <v>128.109375</v>
      </c>
      <c r="AU7" s="104">
        <f>IF(FormatMainDisplay!$H$22="Y",RTD("cqg.rtd",,"StudyData",$D$31,"Bar",,"High",FormatMainDisplay!$H$23,AY7,,,,,"T"),IF(RTD("cqg.rtd",,"StudyData","SUBMINUTE("&amp;$D$31&amp;","&amp;FormatMainDisplay!$H$25&amp;",Regular)","Bar",,"High",,AY7,"all",,,,"T")="",NA(),RTD("cqg.rtd",,"StudyData","SUBMINUTE("&amp;$D$31&amp;","&amp;FormatMainDisplay!$H$25&amp;",Regular)","Bar",,"High",,AY7,"all",,,,"T")))</f>
        <v>128.125</v>
      </c>
      <c r="AV7" s="104">
        <f>IF(FormatMainDisplay!$H$22="Y",RTD("cqg.rtd",,"StudyData",$D$31,"Bar",,"Low",FormatMainDisplay!$H$23,AY7,,,,,"T"),IF(RTD("cqg.rtd",,"StudyData","SUBMINUTE("&amp;$D$31&amp;","&amp;FormatMainDisplay!$H$25&amp;",Regular)","Bar",,"Low",,AY7,"all",,,,"T")="",NA(),RTD("cqg.rtd",,"StudyData","SUBMINUTE("&amp;$D$31&amp;","&amp;FormatMainDisplay!$H$25&amp;",Regular)","Bar",,"Low",,AY7,"all",,,,"T")))</f>
        <v>128.109375</v>
      </c>
      <c r="AW7" s="104">
        <f>IF(FormatMainDisplay!$H$22="Y",RTD("cqg.rtd",,"StudyData",$D$31,"Bar",,"Close",FormatMainDisplay!$H$23,AY7,,,,,"T"),IF(RTD("cqg.rtd",,"StudyData","SUBMINUTE("&amp;$D$31&amp;","&amp;FormatMainDisplay!$H$25&amp;",Regular)","Bar",,"Close",,AY7,"all",,,,"T")="",NA(),RTD("cqg.rtd",,"StudyData","SUBMINUTE("&amp;$D$31&amp;","&amp;FormatMainDisplay!$H$25&amp;",Regular)","Bar",,"Close",,AY7,"all",,,,"T")))</f>
        <v>128.125</v>
      </c>
      <c r="AX7" s="73">
        <f>IF(FormatMainDisplay!$H$22="Y",RTD("cqg.rtd",,"StudyData",$D$31,"Bar",,"Time",FormatMainDisplay!$H$23,AY7,,,,,"T"),IF(RTD("cqg.rtd",,"StudyData","SUBMINUTE("&amp;$D$31&amp;","&amp;FormatMainDisplay!$H$25&amp;",Regular)","Bar",,"Time",,AY7,"all",,,,"T")="",NA(),RTD("cqg.rtd",,"StudyData","SUBMINUTE("&amp;$D$31&amp;","&amp;FormatMainDisplay!$H$25&amp;",Regular)","Bar",,"Time",,AY7,"all",,,,"T")))</f>
        <v>42061.62604166667</v>
      </c>
      <c r="AY7" s="30">
        <f t="shared" ref="AY7:AY65" si="4">AY6-1</f>
        <v>-2</v>
      </c>
      <c r="AZ7" s="30">
        <f t="shared" ref="AZ7:AZ35" si="5">AZ6+1</f>
        <v>-28</v>
      </c>
    </row>
    <row r="8" spans="1:73" ht="4.05" customHeight="1" x14ac:dyDescent="0.25">
      <c r="B8" s="153"/>
      <c r="C8" s="154"/>
      <c r="D8" s="154"/>
      <c r="E8" s="154"/>
      <c r="F8" s="163"/>
      <c r="G8" s="164"/>
      <c r="H8" s="165"/>
      <c r="I8" s="164"/>
      <c r="J8" s="161"/>
      <c r="K8" s="161"/>
      <c r="L8" s="161"/>
      <c r="M8" s="162"/>
      <c r="N8" s="23"/>
      <c r="O8" s="32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  <c r="AA8" s="103">
        <f xml:space="preserve"> RTD("cqg.rtd",,"StudyData", $D$6,  "Tick", "FlatTicks=0", "Tick","D",AH8,"all")</f>
        <v>210925</v>
      </c>
      <c r="AB8" s="102">
        <f>IF(FormatMainDisplay!$H$7="Y",RTD("cqg.rtd",,"StudyData",$D$6,"Bar",,"Open",FormatMainDisplay!$H$8,AG8,,,,,"T"),IF(RTD("cqg.rtd",,"StudyData","SUBMINUTE("&amp;$D$6&amp;","&amp;FormatMainDisplay!$H$10&amp;",Regular)","Bar",,"Open",,AG8,"all",,,,"T")="",NA(),RTD("cqg.rtd",,"StudyData","SUBMINUTE("&amp;$D$6&amp;","&amp;FormatMainDisplay!$H$10&amp;",Regular)","Bar",,"Open",,AG8,"all",,,,"T")))</f>
        <v>2109.25</v>
      </c>
      <c r="AC8" s="102">
        <f>IF(FormatMainDisplay!$H$7="Y",RTD("cqg.rtd",,"StudyData",$D$6,"Bar",,"High",FormatMainDisplay!$H$8,AG8,,,,,"T"),IF(RTD("cqg.rtd",,"StudyData","SUBMINUTE("&amp;$D$6&amp;","&amp;FormatMainDisplay!$H$10&amp;",Regular)","Bar",,"High",,AG8,"all",,,,"T")="",NA(),RTD("cqg.rtd",,"StudyData","SUBMINUTE("&amp;$D$6&amp;","&amp;FormatMainDisplay!$H$10&amp;",Regular)","Bar",,"High",,AG8,"all",,,,"T")))</f>
        <v>2109.5</v>
      </c>
      <c r="AD8" s="102">
        <f>IF(FormatMainDisplay!$H$7="Y",RTD("cqg.rtd",,"StudyData",$D$6,"Bar",,"Low",FormatMainDisplay!$H$8,AG8,,,,,"T"),IF(RTD("cqg.rtd",,"StudyData","SUBMINUTE("&amp;$D$6&amp;","&amp;FormatMainDisplay!$H$10&amp;",Regular)","Bar",,"Low",,AG8,"all",,,,"T")="",NA(),RTD("cqg.rtd",,"StudyData","SUBMINUTE("&amp;$D$6&amp;","&amp;FormatMainDisplay!$H$10&amp;",Regular)","Bar",,"Low",,AG8,"all",,,,"T")))</f>
        <v>2109</v>
      </c>
      <c r="AE8" s="102">
        <f>IF(FormatMainDisplay!$H$7="Y",RTD("cqg.rtd",,"StudyData",$D$6,"Bar",,"Close",FormatMainDisplay!$H$8,AG8,,,,,"T"),IF(RTD("cqg.rtd",,"StudyData","SUBMINUTE("&amp;$D$6&amp;","&amp;FormatMainDisplay!$H$10&amp;",Regular)","Bar",,"Close",,AG8,"all",,,,"T")="",NA(),RTD("cqg.rtd",,"StudyData","SUBMINUTE("&amp;$D$6&amp;","&amp;FormatMainDisplay!$H$10&amp;",Regular)","Bar",,"Close",,AG8,"all",,,,"T")))</f>
        <v>2109.5</v>
      </c>
      <c r="AF8" s="73">
        <f>IF(FormatMainDisplay!$H$7="Y",RTD("cqg.rtd",,"StudyData",$D$6,"Bar",,"Time",FormatMainDisplay!$H$8,AG8,,,,,"T"),IF(RTD("cqg.rtd",,"StudyData","SUBMINUTE("&amp;$D$6&amp;","&amp;FormatMainDisplay!$H$10&amp;",Regular)","Bar",,"Time",,AG8,"all",,,,"T")="",NA(),RTD("cqg.rtd",,"StudyData","SUBMINUTE("&amp;$D$6&amp;","&amp;FormatMainDisplay!$H$10&amp;",Regular)","Bar",,"Time",,AG8,"all",,,,"T")))</f>
        <v>42061.62604166667</v>
      </c>
      <c r="AG8" s="30">
        <f>AG7-1</f>
        <v>-3</v>
      </c>
      <c r="AH8" s="30">
        <f t="shared" si="1"/>
        <v>-27</v>
      </c>
      <c r="AJ8" s="103">
        <f xml:space="preserve"> RTD("cqg.rtd",,"StudyData", $Q$6,  "Tick", "FlatTicks=0", "Tick","D",AQ8,"all")</f>
        <v>12086</v>
      </c>
      <c r="AK8" s="102">
        <f>IF(FormatMainDisplay!$O$7="Y",RTD("cqg.rtd",,"StudyData",$Q$6,"Bar",,"Open",FormatMainDisplay!$O$8,AP8,,,,,"T"),IF(RTD("cqg.rtd",,"StudyData","SUBMINUTE("&amp;$Q$6&amp;","&amp;FormatMainDisplay!$O$10&amp;",Regular)","Bar",,"Open",,AP8,"all",,,,"T")="",NA(),RTD("cqg.rtd",,"StudyData","SUBMINUTE("&amp;$Q$6&amp;","&amp;FormatMainDisplay!$O$10&amp;",Regular)","Bar",,"Open",,AP8,"all",,,,"T")))</f>
        <v>1208.7</v>
      </c>
      <c r="AL8" s="102">
        <f>IF(FormatMainDisplay!$O$7="Y",RTD("cqg.rtd",,"StudyData",$Q$6,"Bar",,"High",FormatMainDisplay!$O$8,AP8,,,,,"T"),IF(RTD("cqg.rtd",,"StudyData","SUBMINUTE("&amp;$Q$6&amp;","&amp;FormatMainDisplay!$O$10&amp;",Regular)","Bar",,"High",,AP8,"all",,,,"T")="",NA(),RTD("cqg.rtd",,"StudyData","SUBMINUTE("&amp;$Q$6&amp;","&amp;FormatMainDisplay!$O$10&amp;",Regular)","Bar",,"High",,AP8,"all",,,,"T")))</f>
        <v>1208.8</v>
      </c>
      <c r="AM8" s="102">
        <f>IF(FormatMainDisplay!$O$7="Y",RTD("cqg.rtd",,"StudyData",$Q$6,"Bar",,"Low",FormatMainDisplay!$O$8,AP8,,,,,"T"),IF(RTD("cqg.rtd",,"StudyData","SUBMINUTE("&amp;$Q$6&amp;","&amp;FormatMainDisplay!$O$10&amp;",Regular)","Bar",,"Low",,AP8,"all",,,,"T")="",NA(),RTD("cqg.rtd",,"StudyData","SUBMINUTE("&amp;$Q$6&amp;","&amp;FormatMainDisplay!$O$10&amp;",Regular)","Bar",,"Low",,AP8,"all",,,,"T")))</f>
        <v>1208.7</v>
      </c>
      <c r="AN8" s="128">
        <f>IF(FormatMainDisplay!$O$7="Y",RTD("cqg.rtd",,"StudyData",$Q$6,"Bar",,"Close",FormatMainDisplay!$O$8,AP8,,,,,"T"),IF(RTD("cqg.rtd",,"StudyData","SUBMINUTE("&amp;$Q$6&amp;","&amp;FormatMainDisplay!$O$10&amp;",Regular)","Bar",,"Close",,AP8,"all",,,,"T")="",NA(),RTD("cqg.rtd",,"StudyData","SUBMINUTE("&amp;$Q$6&amp;","&amp;FormatMainDisplay!$O$10&amp;",Regular)","Bar",,"Close",,AP8,"all",,,,"T")))</f>
        <v>1208.8</v>
      </c>
      <c r="AO8" s="130">
        <f>IF(FormatMainDisplay!$O$7="Y",RTD("cqg.rtd",,"StudyData",$Q$6,"Bar",,"Time",FormatMainDisplay!$O$8,AP8,,,,,"T"),IF(RTD("cqg.rtd",,"StudyData","SUBMINUTE("&amp;$Q$6&amp;","&amp;FormatMainDisplay!$O$10&amp;",Regular)","Bar",,"Time",,AP8,"all",,,,"T")="",NA(),RTD("cqg.rtd",,"StudyData","SUBMINUTE("&amp;$Q$6&amp;","&amp;FormatMainDisplay!$O$10&amp;",Regular)","Bar",,"Time",,AP8,"all",,,,"T")))</f>
        <v>42061.62604166667</v>
      </c>
      <c r="AP8" s="129">
        <f>AP7-1</f>
        <v>-3</v>
      </c>
      <c r="AQ8" s="30">
        <f t="shared" si="3"/>
        <v>-27</v>
      </c>
      <c r="AS8" s="103">
        <f xml:space="preserve"> RTD("cqg.rtd",,"StudyData", $D$31,  "Tick", "FlatTicks=0", "Tick","D",AZ8,"all")</f>
        <v>128040</v>
      </c>
      <c r="AT8" s="104">
        <f>IF(FormatMainDisplay!$H$22="Y",RTD("cqg.rtd",,"StudyData",$D$31,"Bar",,"Open",FormatMainDisplay!$H$23,AY8,,,,,"T"),IF(RTD("cqg.rtd",,"StudyData","SUBMINUTE("&amp;$D$31&amp;","&amp;FormatMainDisplay!$H$25&amp;",Regular)","Bar",,"Open",,AY8,"all",,,,"T")="",NA(),RTD("cqg.rtd",,"StudyData","SUBMINUTE("&amp;$D$31&amp;","&amp;FormatMainDisplay!$H$25&amp;",Regular)","Bar",,"Open",,AY8,"all",,,,"T")))</f>
        <v>128.109375</v>
      </c>
      <c r="AU8" s="104">
        <f>IF(FormatMainDisplay!$H$22="Y",RTD("cqg.rtd",,"StudyData",$D$31,"Bar",,"High",FormatMainDisplay!$H$23,AY8,,,,,"T"),IF(RTD("cqg.rtd",,"StudyData","SUBMINUTE("&amp;$D$31&amp;","&amp;FormatMainDisplay!$H$25&amp;",Regular)","Bar",,"High",,AY8,"all",,,,"T")="",NA(),RTD("cqg.rtd",,"StudyData","SUBMINUTE("&amp;$D$31&amp;","&amp;FormatMainDisplay!$H$25&amp;",Regular)","Bar",,"High",,AY8,"all",,,,"T")))</f>
        <v>128.125</v>
      </c>
      <c r="AV8" s="104">
        <f>IF(FormatMainDisplay!$H$22="Y",RTD("cqg.rtd",,"StudyData",$D$31,"Bar",,"Low",FormatMainDisplay!$H$23,AY8,,,,,"T"),IF(RTD("cqg.rtd",,"StudyData","SUBMINUTE("&amp;$D$31&amp;","&amp;FormatMainDisplay!$H$25&amp;",Regular)","Bar",,"Low",,AY8,"all",,,,"T")="",NA(),RTD("cqg.rtd",,"StudyData","SUBMINUTE("&amp;$D$31&amp;","&amp;FormatMainDisplay!$H$25&amp;",Regular)","Bar",,"Low",,AY8,"all",,,,"T")))</f>
        <v>128.109375</v>
      </c>
      <c r="AW8" s="104">
        <f>IF(FormatMainDisplay!$H$22="Y",RTD("cqg.rtd",,"StudyData",$D$31,"Bar",,"Close",FormatMainDisplay!$H$23,AY8,,,,,"T"),IF(RTD("cqg.rtd",,"StudyData","SUBMINUTE("&amp;$D$31&amp;","&amp;FormatMainDisplay!$H$25&amp;",Regular)","Bar",,"Close",,AY8,"all",,,,"T")="",NA(),RTD("cqg.rtd",,"StudyData","SUBMINUTE("&amp;$D$31&amp;","&amp;FormatMainDisplay!$H$25&amp;",Regular)","Bar",,"Close",,AY8,"all",,,,"T")))</f>
        <v>128.125</v>
      </c>
      <c r="AX8" s="73">
        <f>IF(FormatMainDisplay!$H$22="Y",RTD("cqg.rtd",,"StudyData",$D$31,"Bar",,"Time",FormatMainDisplay!$H$23,AY8,,,,,"T"),IF(RTD("cqg.rtd",,"StudyData","SUBMINUTE("&amp;$D$31&amp;","&amp;FormatMainDisplay!$H$25&amp;",Regular)","Bar",,"Time",,AY8,"all",,,,"T")="",NA(),RTD("cqg.rtd",,"StudyData","SUBMINUTE("&amp;$D$31&amp;","&amp;FormatMainDisplay!$H$25&amp;",Regular)","Bar",,"Time",,AY8,"all",,,,"T")))</f>
        <v>42061.625520833331</v>
      </c>
      <c r="AY8" s="30">
        <f>AY7-1</f>
        <v>-3</v>
      </c>
      <c r="AZ8" s="30">
        <f t="shared" si="5"/>
        <v>-27</v>
      </c>
    </row>
    <row r="9" spans="1:73" ht="15" customHeight="1" x14ac:dyDescent="0.25">
      <c r="B9" s="200" t="str">
        <f>TEXT(RTD("cqg.rtd",,"DOMData",D6,"Price",-5,FormatMainDisplay!B2),FormatMainDisplay!G4)</f>
        <v>2108.00</v>
      </c>
      <c r="C9" s="177" t="str">
        <f>TEXT(RTD("cqg.rtd",,"DOMData",D6,"Price",-4,FormatMainDisplay!B2),FormatMainDisplay!G4)</f>
        <v>2108.25</v>
      </c>
      <c r="D9" s="170" t="str">
        <f>TEXT(RTD("cqg.rtd",,"DOMData",D6,"Price",-3,FormatMainDisplay!B2),FormatMainDisplay!G4)</f>
        <v>2108.50</v>
      </c>
      <c r="E9" s="172" t="str">
        <f>TEXT(RTD("cqg.rtd",,"DOMData",D6,"Price",-2,FormatMainDisplay!B2),FormatMainDisplay!G4)</f>
        <v>2108.75</v>
      </c>
      <c r="F9" s="42" t="str">
        <f>FormatMainDisplay!D7</f>
        <v>2109.</v>
      </c>
      <c r="G9" s="43"/>
      <c r="H9" s="53" t="str">
        <f>FormatMainDisplay!F7</f>
        <v>2109.</v>
      </c>
      <c r="I9" s="44"/>
      <c r="J9" s="183" t="str">
        <f>TEXT(RTD("cqg.rtd",,"DOMData",D6,"Price",2,FormatMainDisplay!B2),FormatMainDisplay!G4)</f>
        <v>2109.50</v>
      </c>
      <c r="K9" s="185" t="str">
        <f>TEXT(RTD("cqg.rtd",,"DOMData",D6,"Price",3,FormatMainDisplay!B2),FormatMainDisplay!G4)</f>
        <v>2109.75</v>
      </c>
      <c r="L9" s="192" t="str">
        <f>TEXT(RTD("cqg.rtd",,"DOMData",D6,"Price",4,FormatMainDisplay!B2),FormatMainDisplay!G4)</f>
        <v>2110.00</v>
      </c>
      <c r="M9" s="196" t="str">
        <f>TEXT(RTD("cqg.rtd",,"DOMData",D6,"Price",5,FormatMainDisplay!B2),FormatMainDisplay!G4)</f>
        <v>2110.25</v>
      </c>
      <c r="N9" s="24"/>
      <c r="O9" s="175" t="str">
        <f>TEXT(RTD("cqg.rtd",,"DOMData",Q6,"Price",-5,FormatMainDisplay!I2),FormatMainDisplay!N4)</f>
        <v>1208.40</v>
      </c>
      <c r="P9" s="177" t="str">
        <f>TEXT(RTD("cqg.rtd",,"DOMData",Q6,"Price",-4,FormatMainDisplay!I2),FormatMainDisplay!N4)</f>
        <v>1208.50</v>
      </c>
      <c r="Q9" s="170" t="str">
        <f>TEXT(RTD("cqg.rtd",,"DOMData",Q6,"Price",-3,FormatMainDisplay!I2),FormatMainDisplay!N4)</f>
        <v>1208.60</v>
      </c>
      <c r="R9" s="172" t="str">
        <f>TEXT(RTD("cqg.rtd",,"DOMData",Q6,"Price",-2,FormatMainDisplay!I2),FormatMainDisplay!N4)</f>
        <v>1208.70</v>
      </c>
      <c r="S9" s="42" t="str">
        <f>FormatMainDisplay!K7</f>
        <v>1208.</v>
      </c>
      <c r="T9" s="8"/>
      <c r="U9" s="53" t="str">
        <f>FormatMainDisplay!M7</f>
        <v>1208.</v>
      </c>
      <c r="V9" s="11"/>
      <c r="W9" s="183" t="str">
        <f>TEXT(RTD("cqg.rtd",,"DOMData",Q6,"Price",2,FormatMainDisplay!I2),FormatMainDisplay!N4)</f>
        <v>1209.00</v>
      </c>
      <c r="X9" s="185" t="str">
        <f>TEXT(RTD("cqg.rtd",,"DOMData",Q6,"Price",3,FormatMainDisplay!I2),FormatMainDisplay!N4)</f>
        <v>1209.10</v>
      </c>
      <c r="Y9" s="192" t="str">
        <f>TEXT(RTD("cqg.rtd",,"DOMData",Q6,"Price",4,FormatMainDisplay!I2),FormatMainDisplay!N4)</f>
        <v>1209.20</v>
      </c>
      <c r="Z9" s="196" t="str">
        <f>TEXT(RTD("cqg.rtd",,"DOMData",Q6,"Price",5,FormatMainDisplay!I2),FormatMainDisplay!N4)</f>
        <v>1209.30</v>
      </c>
      <c r="AA9" s="103">
        <f xml:space="preserve"> RTD("cqg.rtd",,"StudyData", $D$6,  "Tick", "FlatTicks=0", "Tick","D",AH9,"all")</f>
        <v>210950</v>
      </c>
      <c r="AB9" s="102">
        <f>IF(FormatMainDisplay!$H$7="Y",RTD("cqg.rtd",,"StudyData",$D$6,"Bar",,"Open",FormatMainDisplay!$H$8,AG9,,,,,"T"),IF(RTD("cqg.rtd",,"StudyData","SUBMINUTE("&amp;$D$6&amp;","&amp;FormatMainDisplay!$H$10&amp;",Regular)","Bar",,"Open",,AG9,"all",,,,"T")="",NA(),RTD("cqg.rtd",,"StudyData","SUBMINUTE("&amp;$D$6&amp;","&amp;FormatMainDisplay!$H$10&amp;",Regular)","Bar",,"Open",,AG9,"all",,,,"T")))</f>
        <v>2109.25</v>
      </c>
      <c r="AC9" s="102">
        <f>IF(FormatMainDisplay!$H$7="Y",RTD("cqg.rtd",,"StudyData",$D$6,"Bar",,"High",FormatMainDisplay!$H$8,AG9,,,,,"T"),IF(RTD("cqg.rtd",,"StudyData","SUBMINUTE("&amp;$D$6&amp;","&amp;FormatMainDisplay!$H$10&amp;",Regular)","Bar",,"High",,AG9,"all",,,,"T")="",NA(),RTD("cqg.rtd",,"StudyData","SUBMINUTE("&amp;$D$6&amp;","&amp;FormatMainDisplay!$H$10&amp;",Regular)","Bar",,"High",,AG9,"all",,,,"T")))</f>
        <v>2109.5</v>
      </c>
      <c r="AD9" s="102">
        <f>IF(FormatMainDisplay!$H$7="Y",RTD("cqg.rtd",,"StudyData",$D$6,"Bar",,"Low",FormatMainDisplay!$H$8,AG9,,,,,"T"),IF(RTD("cqg.rtd",,"StudyData","SUBMINUTE("&amp;$D$6&amp;","&amp;FormatMainDisplay!$H$10&amp;",Regular)","Bar",,"Low",,AG9,"all",,,,"T")="",NA(),RTD("cqg.rtd",,"StudyData","SUBMINUTE("&amp;$D$6&amp;","&amp;FormatMainDisplay!$H$10&amp;",Regular)","Bar",,"Low",,AG9,"all",,,,"T")))</f>
        <v>2109</v>
      </c>
      <c r="AE9" s="102">
        <f>IF(FormatMainDisplay!$H$7="Y",RTD("cqg.rtd",,"StudyData",$D$6,"Bar",,"Close",FormatMainDisplay!$H$8,AG9,,,,,"T"),IF(RTD("cqg.rtd",,"StudyData","SUBMINUTE("&amp;$D$6&amp;","&amp;FormatMainDisplay!$H$10&amp;",Regular)","Bar",,"Close",,AG9,"all",,,,"T")="",NA(),RTD("cqg.rtd",,"StudyData","SUBMINUTE("&amp;$D$6&amp;","&amp;FormatMainDisplay!$H$10&amp;",Regular)","Bar",,"Close",,AG9,"all",,,,"T")))</f>
        <v>2109.25</v>
      </c>
      <c r="AF9" s="73">
        <f>IF(FormatMainDisplay!$H$7="Y",RTD("cqg.rtd",,"StudyData",$D$6,"Bar",,"Time",FormatMainDisplay!$H$8,AG9,,,,,"T"),IF(RTD("cqg.rtd",,"StudyData","SUBMINUTE("&amp;$D$6&amp;","&amp;FormatMainDisplay!$H$10&amp;",Regular)","Bar",,"Time",,AG9,"all",,,,"T")="",NA(),RTD("cqg.rtd",,"StudyData","SUBMINUTE("&amp;$D$6&amp;","&amp;FormatMainDisplay!$H$10&amp;",Regular)","Bar",,"Time",,AG9,"all",,,,"T")))</f>
        <v>42061.625694444447</v>
      </c>
      <c r="AG9" s="30">
        <f t="shared" si="0"/>
        <v>-4</v>
      </c>
      <c r="AH9" s="30">
        <f t="shared" si="1"/>
        <v>-26</v>
      </c>
      <c r="AJ9" s="103">
        <f xml:space="preserve"> RTD("cqg.rtd",,"StudyData", $Q$6,  "Tick", "FlatTicks=0", "Tick","D",AQ9,"all")</f>
        <v>12085</v>
      </c>
      <c r="AK9" s="102">
        <f>IF(FormatMainDisplay!$O$7="Y",RTD("cqg.rtd",,"StudyData",$Q$6,"Bar",,"Open",FormatMainDisplay!$O$8,AP9,,,,,"T"),IF(RTD("cqg.rtd",,"StudyData","SUBMINUTE("&amp;$Q$6&amp;","&amp;FormatMainDisplay!$O$10&amp;",Regular)","Bar",,"Open",,AP9,"all",,,,"T")="",NA(),RTD("cqg.rtd",,"StudyData","SUBMINUTE("&amp;$Q$6&amp;","&amp;FormatMainDisplay!$O$10&amp;",Regular)","Bar",,"Open",,AP9,"all",,,,"T")))</f>
        <v>1208.5</v>
      </c>
      <c r="AL9" s="102">
        <f>IF(FormatMainDisplay!$O$7="Y",RTD("cqg.rtd",,"StudyData",$Q$6,"Bar",,"High",FormatMainDisplay!$O$8,AP9,,,,,"T"),IF(RTD("cqg.rtd",,"StudyData","SUBMINUTE("&amp;$Q$6&amp;","&amp;FormatMainDisplay!$O$10&amp;",Regular)","Bar",,"High",,AP9,"all",,,,"T")="",NA(),RTD("cqg.rtd",,"StudyData","SUBMINUTE("&amp;$Q$6&amp;","&amp;FormatMainDisplay!$O$10&amp;",Regular)","Bar",,"High",,AP9,"all",,,,"T")))</f>
        <v>1208.7</v>
      </c>
      <c r="AM9" s="102">
        <f>IF(FormatMainDisplay!$O$7="Y",RTD("cqg.rtd",,"StudyData",$Q$6,"Bar",,"Low",FormatMainDisplay!$O$8,AP9,,,,,"T"),IF(RTD("cqg.rtd",,"StudyData","SUBMINUTE("&amp;$Q$6&amp;","&amp;FormatMainDisplay!$O$10&amp;",Regular)","Bar",,"Low",,AP9,"all",,,,"T")="",NA(),RTD("cqg.rtd",,"StudyData","SUBMINUTE("&amp;$Q$6&amp;","&amp;FormatMainDisplay!$O$10&amp;",Regular)","Bar",,"Low",,AP9,"all",,,,"T")))</f>
        <v>1208.5</v>
      </c>
      <c r="AN9" s="128">
        <f>IF(FormatMainDisplay!$O$7="Y",RTD("cqg.rtd",,"StudyData",$Q$6,"Bar",,"Close",FormatMainDisplay!$O$8,AP9,,,,,"T"),IF(RTD("cqg.rtd",,"StudyData","SUBMINUTE("&amp;$Q$6&amp;","&amp;FormatMainDisplay!$O$10&amp;",Regular)","Bar",,"Close",,AP9,"all",,,,"T")="",NA(),RTD("cqg.rtd",,"StudyData","SUBMINUTE("&amp;$Q$6&amp;","&amp;FormatMainDisplay!$O$10&amp;",Regular)","Bar",,"Close",,AP9,"all",,,,"T")))</f>
        <v>1208.7</v>
      </c>
      <c r="AO9" s="130">
        <f>IF(FormatMainDisplay!$O$7="Y",RTD("cqg.rtd",,"StudyData",$Q$6,"Bar",,"Time",FormatMainDisplay!$O$8,AP9,,,,,"T"),IF(RTD("cqg.rtd",,"StudyData","SUBMINUTE("&amp;$Q$6&amp;","&amp;FormatMainDisplay!$O$10&amp;",Regular)","Bar",,"Time",,AP9,"all",,,,"T")="",NA(),RTD("cqg.rtd",,"StudyData","SUBMINUTE("&amp;$Q$6&amp;","&amp;FormatMainDisplay!$O$10&amp;",Regular)","Bar",,"Time",,AP9,"all",,,,"T")))</f>
        <v>42061.625694444447</v>
      </c>
      <c r="AP9" s="129">
        <f t="shared" si="2"/>
        <v>-4</v>
      </c>
      <c r="AQ9" s="30">
        <f t="shared" si="3"/>
        <v>-26</v>
      </c>
      <c r="AS9" s="103">
        <f xml:space="preserve"> RTD("cqg.rtd",,"StudyData", $D$31,  "Tick", "FlatTicks=0", "Tick","D",AZ9,"all")</f>
        <v>128045</v>
      </c>
      <c r="AT9" s="104">
        <f>IF(FormatMainDisplay!$H$22="Y",RTD("cqg.rtd",,"StudyData",$D$31,"Bar",,"Open",FormatMainDisplay!$H$23,AY9,,,,,"T"),IF(RTD("cqg.rtd",,"StudyData","SUBMINUTE("&amp;$D$31&amp;","&amp;FormatMainDisplay!$H$25&amp;",Regular)","Bar",,"Open",,AY9,"all",,,,"T")="",NA(),RTD("cqg.rtd",,"StudyData","SUBMINUTE("&amp;$D$31&amp;","&amp;FormatMainDisplay!$H$25&amp;",Regular)","Bar",,"Open",,AY9,"all",,,,"T")))</f>
        <v>128.109375</v>
      </c>
      <c r="AU9" s="104">
        <f>IF(FormatMainDisplay!$H$22="Y",RTD("cqg.rtd",,"StudyData",$D$31,"Bar",,"High",FormatMainDisplay!$H$23,AY9,,,,,"T"),IF(RTD("cqg.rtd",,"StudyData","SUBMINUTE("&amp;$D$31&amp;","&amp;FormatMainDisplay!$H$25&amp;",Regular)","Bar",,"High",,AY9,"all",,,,"T")="",NA(),RTD("cqg.rtd",,"StudyData","SUBMINUTE("&amp;$D$31&amp;","&amp;FormatMainDisplay!$H$25&amp;",Regular)","Bar",,"High",,AY9,"all",,,,"T")))</f>
        <v>128.125</v>
      </c>
      <c r="AV9" s="104">
        <f>IF(FormatMainDisplay!$H$22="Y",RTD("cqg.rtd",,"StudyData",$D$31,"Bar",,"Low",FormatMainDisplay!$H$23,AY9,,,,,"T"),IF(RTD("cqg.rtd",,"StudyData","SUBMINUTE("&amp;$D$31&amp;","&amp;FormatMainDisplay!$H$25&amp;",Regular)","Bar",,"Low",,AY9,"all",,,,"T")="",NA(),RTD("cqg.rtd",,"StudyData","SUBMINUTE("&amp;$D$31&amp;","&amp;FormatMainDisplay!$H$25&amp;",Regular)","Bar",,"Low",,AY9,"all",,,,"T")))</f>
        <v>128.109375</v>
      </c>
      <c r="AW9" s="104">
        <f>IF(FormatMainDisplay!$H$22="Y",RTD("cqg.rtd",,"StudyData",$D$31,"Bar",,"Close",FormatMainDisplay!$H$23,AY9,,,,,"T"),IF(RTD("cqg.rtd",,"StudyData","SUBMINUTE("&amp;$D$31&amp;","&amp;FormatMainDisplay!$H$25&amp;",Regular)","Bar",,"Close",,AY9,"all",,,,"T")="",NA(),RTD("cqg.rtd",,"StudyData","SUBMINUTE("&amp;$D$31&amp;","&amp;FormatMainDisplay!$H$25&amp;",Regular)","Bar",,"Close",,AY9,"all",,,,"T")))</f>
        <v>128.125</v>
      </c>
      <c r="AX9" s="73">
        <f>IF(FormatMainDisplay!$H$22="Y",RTD("cqg.rtd",,"StudyData",$D$31,"Bar",,"Time",FormatMainDisplay!$H$23,AY9,,,,,"T"),IF(RTD("cqg.rtd",,"StudyData","SUBMINUTE("&amp;$D$31&amp;","&amp;FormatMainDisplay!$H$25&amp;",Regular)","Bar",,"Time",,AY9,"all",,,,"T")="",NA(),RTD("cqg.rtd",,"StudyData","SUBMINUTE("&amp;$D$31&amp;","&amp;FormatMainDisplay!$H$25&amp;",Regular)","Bar",,"Time",,AY9,"all",,,,"T")))</f>
        <v>42061.625</v>
      </c>
      <c r="AY9" s="30">
        <f t="shared" si="4"/>
        <v>-4</v>
      </c>
      <c r="AZ9" s="30">
        <f t="shared" si="5"/>
        <v>-26</v>
      </c>
    </row>
    <row r="10" spans="1:73" ht="25.05" customHeight="1" x14ac:dyDescent="0.25">
      <c r="B10" s="201"/>
      <c r="C10" s="178"/>
      <c r="D10" s="171"/>
      <c r="E10" s="173"/>
      <c r="F10" s="54" t="str">
        <f>FormatMainDisplay!D10</f>
        <v>00</v>
      </c>
      <c r="G10" s="43" t="str">
        <f>FormatMainDisplay!D13</f>
        <v/>
      </c>
      <c r="H10" s="55" t="str">
        <f>FormatMainDisplay!F10</f>
        <v>25</v>
      </c>
      <c r="I10" s="45" t="str">
        <f>FormatMainDisplay!F13</f>
        <v/>
      </c>
      <c r="J10" s="184"/>
      <c r="K10" s="186"/>
      <c r="L10" s="193"/>
      <c r="M10" s="197"/>
      <c r="N10" s="24"/>
      <c r="O10" s="176"/>
      <c r="P10" s="178"/>
      <c r="Q10" s="171"/>
      <c r="R10" s="173"/>
      <c r="S10" s="54" t="str">
        <f>FormatMainDisplay!K10</f>
        <v>80</v>
      </c>
      <c r="T10" s="8" t="str">
        <f>FormatMainDisplay!K13</f>
        <v/>
      </c>
      <c r="U10" s="55" t="str">
        <f>FormatMainDisplay!M10</f>
        <v>90</v>
      </c>
      <c r="V10" s="12" t="str">
        <f>FormatMainDisplay!M13</f>
        <v/>
      </c>
      <c r="W10" s="184"/>
      <c r="X10" s="186"/>
      <c r="Y10" s="193"/>
      <c r="Z10" s="197"/>
      <c r="AA10" s="103">
        <f xml:space="preserve"> RTD("cqg.rtd",,"StudyData", $D$6,  "Tick", "FlatTicks=0", "Tick","D",AH10,"all")</f>
        <v>210925</v>
      </c>
      <c r="AB10" s="102">
        <f>IF(FormatMainDisplay!$H$7="Y",RTD("cqg.rtd",,"StudyData",$D$6,"Bar",,"Open",FormatMainDisplay!$H$8,AG10,,,,,"T"),IF(RTD("cqg.rtd",,"StudyData","SUBMINUTE("&amp;$D$6&amp;","&amp;FormatMainDisplay!$H$10&amp;",Regular)","Bar",,"Open",,AG10,"all",,,,"T")="",NA(),RTD("cqg.rtd",,"StudyData","SUBMINUTE("&amp;$D$6&amp;","&amp;FormatMainDisplay!$H$10&amp;",Regular)","Bar",,"Open",,AG10,"all",,,,"T")))</f>
        <v>2109.25</v>
      </c>
      <c r="AC10" s="102">
        <f>IF(FormatMainDisplay!$H$7="Y",RTD("cqg.rtd",,"StudyData",$D$6,"Bar",,"High",FormatMainDisplay!$H$8,AG10,,,,,"T"),IF(RTD("cqg.rtd",,"StudyData","SUBMINUTE("&amp;$D$6&amp;","&amp;FormatMainDisplay!$H$10&amp;",Regular)","Bar",,"High",,AG10,"all",,,,"T")="",NA(),RTD("cqg.rtd",,"StudyData","SUBMINUTE("&amp;$D$6&amp;","&amp;FormatMainDisplay!$H$10&amp;",Regular)","Bar",,"High",,AG10,"all",,,,"T")))</f>
        <v>2109.5</v>
      </c>
      <c r="AD10" s="102">
        <f>IF(FormatMainDisplay!$H$7="Y",RTD("cqg.rtd",,"StudyData",$D$6,"Bar",,"Low",FormatMainDisplay!$H$8,AG10,,,,,"T"),IF(RTD("cqg.rtd",,"StudyData","SUBMINUTE("&amp;$D$6&amp;","&amp;FormatMainDisplay!$H$10&amp;",Regular)","Bar",,"Low",,AG10,"all",,,,"T")="",NA(),RTD("cqg.rtd",,"StudyData","SUBMINUTE("&amp;$D$6&amp;","&amp;FormatMainDisplay!$H$10&amp;",Regular)","Bar",,"Low",,AG10,"all",,,,"T")))</f>
        <v>2109</v>
      </c>
      <c r="AE10" s="102">
        <f>IF(FormatMainDisplay!$H$7="Y",RTD("cqg.rtd",,"StudyData",$D$6,"Bar",,"Close",FormatMainDisplay!$H$8,AG10,,,,,"T"),IF(RTD("cqg.rtd",,"StudyData","SUBMINUTE("&amp;$D$6&amp;","&amp;FormatMainDisplay!$H$10&amp;",Regular)","Bar",,"Close",,AG10,"all",,,,"T")="",NA(),RTD("cqg.rtd",,"StudyData","SUBMINUTE("&amp;$D$6&amp;","&amp;FormatMainDisplay!$H$10&amp;",Regular)","Bar",,"Close",,AG10,"all",,,,"T")))</f>
        <v>2109.5</v>
      </c>
      <c r="AF10" s="73">
        <f>IF(FormatMainDisplay!$H$7="Y",RTD("cqg.rtd",,"StudyData",$D$6,"Bar",,"Time",FormatMainDisplay!$H$8,AG10,,,,,"T"),IF(RTD("cqg.rtd",,"StudyData","SUBMINUTE("&amp;$D$6&amp;","&amp;FormatMainDisplay!$H$10&amp;",Regular)","Bar",,"Time",,AG10,"all",,,,"T")="",NA(),RTD("cqg.rtd",,"StudyData","SUBMINUTE("&amp;$D$6&amp;","&amp;FormatMainDisplay!$H$10&amp;",Regular)","Bar",,"Time",,AG10,"all",,,,"T")))</f>
        <v>42061.625347222223</v>
      </c>
      <c r="AG10" s="30">
        <f t="shared" si="0"/>
        <v>-5</v>
      </c>
      <c r="AH10" s="30">
        <f t="shared" si="1"/>
        <v>-25</v>
      </c>
      <c r="AJ10" s="103">
        <f xml:space="preserve"> RTD("cqg.rtd",,"StudyData", $Q$6,  "Tick", "FlatTicks=0", "Tick","D",AQ10,"all")</f>
        <v>12087</v>
      </c>
      <c r="AK10" s="102">
        <f>IF(FormatMainDisplay!$O$7="Y",RTD("cqg.rtd",,"StudyData",$Q$6,"Bar",,"Open",FormatMainDisplay!$O$8,AP10,,,,,"T"),IF(RTD("cqg.rtd",,"StudyData","SUBMINUTE("&amp;$Q$6&amp;","&amp;FormatMainDisplay!$O$10&amp;",Regular)","Bar",,"Open",,AP10,"all",,,,"T")="",NA(),RTD("cqg.rtd",,"StudyData","SUBMINUTE("&amp;$Q$6&amp;","&amp;FormatMainDisplay!$O$10&amp;",Regular)","Bar",,"Open",,AP10,"all",,,,"T")))</f>
        <v>1208.3</v>
      </c>
      <c r="AL10" s="102">
        <f>IF(FormatMainDisplay!$O$7="Y",RTD("cqg.rtd",,"StudyData",$Q$6,"Bar",,"High",FormatMainDisplay!$O$8,AP10,,,,,"T"),IF(RTD("cqg.rtd",,"StudyData","SUBMINUTE("&amp;$Q$6&amp;","&amp;FormatMainDisplay!$O$10&amp;",Regular)","Bar",,"High",,AP10,"all",,,,"T")="",NA(),RTD("cqg.rtd",,"StudyData","SUBMINUTE("&amp;$Q$6&amp;","&amp;FormatMainDisplay!$O$10&amp;",Regular)","Bar",,"High",,AP10,"all",,,,"T")))</f>
        <v>1208.7</v>
      </c>
      <c r="AM10" s="102">
        <f>IF(FormatMainDisplay!$O$7="Y",RTD("cqg.rtd",,"StudyData",$Q$6,"Bar",,"Low",FormatMainDisplay!$O$8,AP10,,,,,"T"),IF(RTD("cqg.rtd",,"StudyData","SUBMINUTE("&amp;$Q$6&amp;","&amp;FormatMainDisplay!$O$10&amp;",Regular)","Bar",,"Low",,AP10,"all",,,,"T")="",NA(),RTD("cqg.rtd",,"StudyData","SUBMINUTE("&amp;$Q$6&amp;","&amp;FormatMainDisplay!$O$10&amp;",Regular)","Bar",,"Low",,AP10,"all",,,,"T")))</f>
        <v>1208.3</v>
      </c>
      <c r="AN10" s="128">
        <f>IF(FormatMainDisplay!$O$7="Y",RTD("cqg.rtd",,"StudyData",$Q$6,"Bar",,"Close",FormatMainDisplay!$O$8,AP10,,,,,"T"),IF(RTD("cqg.rtd",,"StudyData","SUBMINUTE("&amp;$Q$6&amp;","&amp;FormatMainDisplay!$O$10&amp;",Regular)","Bar",,"Close",,AP10,"all",,,,"T")="",NA(),RTD("cqg.rtd",,"StudyData","SUBMINUTE("&amp;$Q$6&amp;","&amp;FormatMainDisplay!$O$10&amp;",Regular)","Bar",,"Close",,AP10,"all",,,,"T")))</f>
        <v>1208.7</v>
      </c>
      <c r="AO10" s="130">
        <f>IF(FormatMainDisplay!$O$7="Y",RTD("cqg.rtd",,"StudyData",$Q$6,"Bar",,"Time",FormatMainDisplay!$O$8,AP10,,,,,"T"),IF(RTD("cqg.rtd",,"StudyData","SUBMINUTE("&amp;$Q$6&amp;","&amp;FormatMainDisplay!$O$10&amp;",Regular)","Bar",,"Time",,AP10,"all",,,,"T")="",NA(),RTD("cqg.rtd",,"StudyData","SUBMINUTE("&amp;$Q$6&amp;","&amp;FormatMainDisplay!$O$10&amp;",Regular)","Bar",,"Time",,AP10,"all",,,,"T")))</f>
        <v>42061.625347222223</v>
      </c>
      <c r="AP10" s="129">
        <f t="shared" si="2"/>
        <v>-5</v>
      </c>
      <c r="AQ10" s="30">
        <f t="shared" si="3"/>
        <v>-25</v>
      </c>
      <c r="AS10" s="103">
        <f xml:space="preserve"> RTD("cqg.rtd",,"StudyData", $D$31,  "Tick", "FlatTicks=0", "Tick","D",AZ10,"all")</f>
        <v>128040</v>
      </c>
      <c r="AT10" s="104">
        <f>IF(FormatMainDisplay!$H$22="Y",RTD("cqg.rtd",,"StudyData",$D$31,"Bar",,"Open",FormatMainDisplay!$H$23,AY10,,,,,"T"),IF(RTD("cqg.rtd",,"StudyData","SUBMINUTE("&amp;$D$31&amp;","&amp;FormatMainDisplay!$H$25&amp;",Regular)","Bar",,"Open",,AY10,"all",,,,"T")="",NA(),RTD("cqg.rtd",,"StudyData","SUBMINUTE("&amp;$D$31&amp;","&amp;FormatMainDisplay!$H$25&amp;",Regular)","Bar",,"Open",,AY10,"all",,,,"T")))</f>
        <v>128.109375</v>
      </c>
      <c r="AU10" s="104">
        <f>IF(FormatMainDisplay!$H$22="Y",RTD("cqg.rtd",,"StudyData",$D$31,"Bar",,"High",FormatMainDisplay!$H$23,AY10,,,,,"T"),IF(RTD("cqg.rtd",,"StudyData","SUBMINUTE("&amp;$D$31&amp;","&amp;FormatMainDisplay!$H$25&amp;",Regular)","Bar",,"High",,AY10,"all",,,,"T")="",NA(),RTD("cqg.rtd",,"StudyData","SUBMINUTE("&amp;$D$31&amp;","&amp;FormatMainDisplay!$H$25&amp;",Regular)","Bar",,"High",,AY10,"all",,,,"T")))</f>
        <v>128.125</v>
      </c>
      <c r="AV10" s="104">
        <f>IF(FormatMainDisplay!$H$22="Y",RTD("cqg.rtd",,"StudyData",$D$31,"Bar",,"Low",FormatMainDisplay!$H$23,AY10,,,,,"T"),IF(RTD("cqg.rtd",,"StudyData","SUBMINUTE("&amp;$D$31&amp;","&amp;FormatMainDisplay!$H$25&amp;",Regular)","Bar",,"Low",,AY10,"all",,,,"T")="",NA(),RTD("cqg.rtd",,"StudyData","SUBMINUTE("&amp;$D$31&amp;","&amp;FormatMainDisplay!$H$25&amp;",Regular)","Bar",,"Low",,AY10,"all",,,,"T")))</f>
        <v>128.09375</v>
      </c>
      <c r="AW10" s="104">
        <f>IF(FormatMainDisplay!$H$22="Y",RTD("cqg.rtd",,"StudyData",$D$31,"Bar",,"Close",FormatMainDisplay!$H$23,AY10,,,,,"T"),IF(RTD("cqg.rtd",,"StudyData","SUBMINUTE("&amp;$D$31&amp;","&amp;FormatMainDisplay!$H$25&amp;",Regular)","Bar",,"Close",,AY10,"all",,,,"T")="",NA(),RTD("cqg.rtd",,"StudyData","SUBMINUTE("&amp;$D$31&amp;","&amp;FormatMainDisplay!$H$25&amp;",Regular)","Bar",,"Close",,AY10,"all",,,,"T")))</f>
        <v>128.109375</v>
      </c>
      <c r="AX10" s="73">
        <f>IF(FormatMainDisplay!$H$22="Y",RTD("cqg.rtd",,"StudyData",$D$31,"Bar",,"Time",FormatMainDisplay!$H$23,AY10,,,,,"T"),IF(RTD("cqg.rtd",,"StudyData","SUBMINUTE("&amp;$D$31&amp;","&amp;FormatMainDisplay!$H$25&amp;",Regular)","Bar",,"Time",,AY10,"all",,,,"T")="",NA(),RTD("cqg.rtd",,"StudyData","SUBMINUTE("&amp;$D$31&amp;","&amp;FormatMainDisplay!$H$25&amp;",Regular)","Bar",,"Time",,AY10,"all",,,,"T")))</f>
        <v>42061.624479166661</v>
      </c>
      <c r="AY10" s="30">
        <f t="shared" si="4"/>
        <v>-5</v>
      </c>
      <c r="AZ10" s="30">
        <f t="shared" si="5"/>
        <v>-25</v>
      </c>
    </row>
    <row r="11" spans="1:73" ht="15" customHeight="1" x14ac:dyDescent="0.25">
      <c r="B11" s="6">
        <f>RTD("cqg.rtd",,"DOMData",D6,"Volume",-5,FormatMainDisplay!A2)</f>
        <v>1308</v>
      </c>
      <c r="C11" s="6">
        <f>RTD("cqg.rtd",,"DOMData",D6,"Volume",-4,FormatMainDisplay!A2)</f>
        <v>1072</v>
      </c>
      <c r="D11" s="2">
        <f>RTD("cqg.rtd",,"DOMData",D6,"Volume",-3,FormatMainDisplay!A2)</f>
        <v>1135</v>
      </c>
      <c r="E11" s="2">
        <f>RTD("cqg.rtd",,"DOMData",D6,"Volume",-2,FormatMainDisplay!A2)</f>
        <v>2013</v>
      </c>
      <c r="F11" s="198">
        <f>RTD("cqg.rtd",,"DOMData",D6,"Volume",-1,FormatMainDisplay!A2)</f>
        <v>2093</v>
      </c>
      <c r="G11" s="199"/>
      <c r="H11" s="194">
        <f>RTD("cqg.rtd",,"DOMData",D6,"Volume",1,FormatMainDisplay!A2)</f>
        <v>469</v>
      </c>
      <c r="I11" s="195"/>
      <c r="J11" s="2">
        <f>RTD("cqg.rtd",,"DOMData",D6,"Volume",2,FormatMainDisplay!A2)</f>
        <v>1149</v>
      </c>
      <c r="K11" s="2">
        <f>RTD("cqg.rtd",,"DOMData",D6,"Volume",3,FormatMainDisplay!A2)</f>
        <v>1219</v>
      </c>
      <c r="L11" s="6">
        <f>RTD("cqg.rtd",,"DOMData",D6,"Volume",4,FormatMainDisplay!A2)</f>
        <v>1568</v>
      </c>
      <c r="M11" s="6">
        <f>RTD("cqg.rtd",,"DOMData",D6,"Volume",5,FormatMainDisplay!A2)</f>
        <v>1263</v>
      </c>
      <c r="N11" s="25"/>
      <c r="O11" s="6">
        <f>RTD("cqg.rtd",,"DOMData",Q6,"Volume",-5,FormatMainDisplay!A2)</f>
        <v>6</v>
      </c>
      <c r="P11" s="6">
        <f>RTD("cqg.rtd",,"DOMData",Q6,"Volume",-4,FormatMainDisplay!A2)</f>
        <v>9</v>
      </c>
      <c r="Q11" s="2">
        <f>RTD("cqg.rtd",,"DOMData",Q6,"Volume",-3,FormatMainDisplay!A2)</f>
        <v>9</v>
      </c>
      <c r="R11" s="2">
        <f>RTD("cqg.rtd",,"DOMData",Q6,"Volume",-2,FormatMainDisplay!A2)</f>
        <v>4</v>
      </c>
      <c r="S11" s="179">
        <f>RTD("cqg.rtd",,"DOMData",Q6,"Volume",-1,FormatMainDisplay!A2)</f>
        <v>3</v>
      </c>
      <c r="T11" s="180"/>
      <c r="U11" s="181">
        <f>RTD("cqg.rtd",,"DOMData",Q6,"Volume",1,FormatMainDisplay!A2)</f>
        <v>5</v>
      </c>
      <c r="V11" s="182"/>
      <c r="W11" s="2">
        <f>RTD("cqg.rtd",,"DOMData",Q6,"Volume",2,FormatMainDisplay!A2)</f>
        <v>5</v>
      </c>
      <c r="X11" s="2">
        <f>RTD("cqg.rtd",,"DOMData",Q6,"Volume",3,FormatMainDisplay!A2)</f>
        <v>6</v>
      </c>
      <c r="Y11" s="6">
        <f>RTD("cqg.rtd",,"DOMData",Q6,"Volume",4,FormatMainDisplay!A2)</f>
        <v>8</v>
      </c>
      <c r="Z11" s="6">
        <f>RTD("cqg.rtd",,"DOMData",Q6,"Volume",5,FormatMainDisplay!A2)</f>
        <v>13</v>
      </c>
      <c r="AA11" s="103">
        <f xml:space="preserve"> RTD("cqg.rtd",,"StudyData", $D$6,  "Tick", "FlatTicks=0", "Tick","D",AH11,"all")</f>
        <v>210950</v>
      </c>
      <c r="AB11" s="102">
        <f>IF(FormatMainDisplay!$H$7="Y",RTD("cqg.rtd",,"StudyData",$D$6,"Bar",,"Open",FormatMainDisplay!$H$8,AG11,,,,,"T"),IF(RTD("cqg.rtd",,"StudyData","SUBMINUTE("&amp;$D$6&amp;","&amp;FormatMainDisplay!$H$10&amp;",Regular)","Bar",,"Open",,AG11,"all",,,,"T")="",NA(),RTD("cqg.rtd",,"StudyData","SUBMINUTE("&amp;$D$6&amp;","&amp;FormatMainDisplay!$H$10&amp;",Regular)","Bar",,"Open",,AG11,"all",,,,"T")))</f>
        <v>2109.25</v>
      </c>
      <c r="AC11" s="102">
        <f>IF(FormatMainDisplay!$H$7="Y",RTD("cqg.rtd",,"StudyData",$D$6,"Bar",,"High",FormatMainDisplay!$H$8,AG11,,,,,"T"),IF(RTD("cqg.rtd",,"StudyData","SUBMINUTE("&amp;$D$6&amp;","&amp;FormatMainDisplay!$H$10&amp;",Regular)","Bar",,"High",,AG11,"all",,,,"T")="",NA(),RTD("cqg.rtd",,"StudyData","SUBMINUTE("&amp;$D$6&amp;","&amp;FormatMainDisplay!$H$10&amp;",Regular)","Bar",,"High",,AG11,"all",,,,"T")))</f>
        <v>2109.5</v>
      </c>
      <c r="AD11" s="102">
        <f>IF(FormatMainDisplay!$H$7="Y",RTD("cqg.rtd",,"StudyData",$D$6,"Bar",,"Low",FormatMainDisplay!$H$8,AG11,,,,,"T"),IF(RTD("cqg.rtd",,"StudyData","SUBMINUTE("&amp;$D$6&amp;","&amp;FormatMainDisplay!$H$10&amp;",Regular)","Bar",,"Low",,AG11,"all",,,,"T")="",NA(),RTD("cqg.rtd",,"StudyData","SUBMINUTE("&amp;$D$6&amp;","&amp;FormatMainDisplay!$H$10&amp;",Regular)","Bar",,"Low",,AG11,"all",,,,"T")))</f>
        <v>2108.75</v>
      </c>
      <c r="AE11" s="102">
        <f>IF(FormatMainDisplay!$H$7="Y",RTD("cqg.rtd",,"StudyData",$D$6,"Bar",,"Close",FormatMainDisplay!$H$8,AG11,,,,,"T"),IF(RTD("cqg.rtd",,"StudyData","SUBMINUTE("&amp;$D$6&amp;","&amp;FormatMainDisplay!$H$10&amp;",Regular)","Bar",,"Close",,AG11,"all",,,,"T")="",NA(),RTD("cqg.rtd",,"StudyData","SUBMINUTE("&amp;$D$6&amp;","&amp;FormatMainDisplay!$H$10&amp;",Regular)","Bar",,"Close",,AG11,"all",,,,"T")))</f>
        <v>2109.25</v>
      </c>
      <c r="AF11" s="73">
        <f>IF(FormatMainDisplay!$H$7="Y",RTD("cqg.rtd",,"StudyData",$D$6,"Bar",,"Time",FormatMainDisplay!$H$8,AG11,,,,,"T"),IF(RTD("cqg.rtd",,"StudyData","SUBMINUTE("&amp;$D$6&amp;","&amp;FormatMainDisplay!$H$10&amp;",Regular)","Bar",,"Time",,AG11,"all",,,,"T")="",NA(),RTD("cqg.rtd",,"StudyData","SUBMINUTE("&amp;$D$6&amp;","&amp;FormatMainDisplay!$H$10&amp;",Regular)","Bar",,"Time",,AG11,"all",,,,"T")))</f>
        <v>42061.625</v>
      </c>
      <c r="AG11" s="30">
        <f t="shared" si="0"/>
        <v>-6</v>
      </c>
      <c r="AH11" s="30">
        <f t="shared" si="1"/>
        <v>-24</v>
      </c>
      <c r="AJ11" s="103">
        <f xml:space="preserve"> RTD("cqg.rtd",,"StudyData", $Q$6,  "Tick", "FlatTicks=0", "Tick","D",AQ11,"all")</f>
        <v>12085</v>
      </c>
      <c r="AK11" s="102">
        <f>IF(FormatMainDisplay!$O$7="Y",RTD("cqg.rtd",,"StudyData",$Q$6,"Bar",,"Open",FormatMainDisplay!$O$8,AP11,,,,,"T"),IF(RTD("cqg.rtd",,"StudyData","SUBMINUTE("&amp;$Q$6&amp;","&amp;FormatMainDisplay!$O$10&amp;",Regular)","Bar",,"Open",,AP11,"all",,,,"T")="",NA(),RTD("cqg.rtd",,"StudyData","SUBMINUTE("&amp;$Q$6&amp;","&amp;FormatMainDisplay!$O$10&amp;",Regular)","Bar",,"Open",,AP11,"all",,,,"T")))</f>
        <v>1208.8</v>
      </c>
      <c r="AL11" s="102">
        <f>IF(FormatMainDisplay!$O$7="Y",RTD("cqg.rtd",,"StudyData",$Q$6,"Bar",,"High",FormatMainDisplay!$O$8,AP11,,,,,"T"),IF(RTD("cqg.rtd",,"StudyData","SUBMINUTE("&amp;$Q$6&amp;","&amp;FormatMainDisplay!$O$10&amp;",Regular)","Bar",,"High",,AP11,"all",,,,"T")="",NA(),RTD("cqg.rtd",,"StudyData","SUBMINUTE("&amp;$Q$6&amp;","&amp;FormatMainDisplay!$O$10&amp;",Regular)","Bar",,"High",,AP11,"all",,,,"T")))</f>
        <v>1208.9000000000001</v>
      </c>
      <c r="AM11" s="102">
        <f>IF(FormatMainDisplay!$O$7="Y",RTD("cqg.rtd",,"StudyData",$Q$6,"Bar",,"Low",FormatMainDisplay!$O$8,AP11,,,,,"T"),IF(RTD("cqg.rtd",,"StudyData","SUBMINUTE("&amp;$Q$6&amp;","&amp;FormatMainDisplay!$O$10&amp;",Regular)","Bar",,"Low",,AP11,"all",,,,"T")="",NA(),RTD("cqg.rtd",,"StudyData","SUBMINUTE("&amp;$Q$6&amp;","&amp;FormatMainDisplay!$O$10&amp;",Regular)","Bar",,"Low",,AP11,"all",,,,"T")))</f>
        <v>1208.2</v>
      </c>
      <c r="AN11" s="128">
        <f>IF(FormatMainDisplay!$O$7="Y",RTD("cqg.rtd",,"StudyData",$Q$6,"Bar",,"Close",FormatMainDisplay!$O$8,AP11,,,,,"T"),IF(RTD("cqg.rtd",,"StudyData","SUBMINUTE("&amp;$Q$6&amp;","&amp;FormatMainDisplay!$O$10&amp;",Regular)","Bar",,"Close",,AP11,"all",,,,"T")="",NA(),RTD("cqg.rtd",,"StudyData","SUBMINUTE("&amp;$Q$6&amp;","&amp;FormatMainDisplay!$O$10&amp;",Regular)","Bar",,"Close",,AP11,"all",,,,"T")))</f>
        <v>1208.3</v>
      </c>
      <c r="AO11" s="130">
        <f>IF(FormatMainDisplay!$O$7="Y",RTD("cqg.rtd",,"StudyData",$Q$6,"Bar",,"Time",FormatMainDisplay!$O$8,AP11,,,,,"T"),IF(RTD("cqg.rtd",,"StudyData","SUBMINUTE("&amp;$Q$6&amp;","&amp;FormatMainDisplay!$O$10&amp;",Regular)","Bar",,"Time",,AP11,"all",,,,"T")="",NA(),RTD("cqg.rtd",,"StudyData","SUBMINUTE("&amp;$Q$6&amp;","&amp;FormatMainDisplay!$O$10&amp;",Regular)","Bar",,"Time",,AP11,"all",,,,"T")))</f>
        <v>42061.625</v>
      </c>
      <c r="AP11" s="129">
        <f t="shared" si="2"/>
        <v>-6</v>
      </c>
      <c r="AQ11" s="30">
        <f t="shared" si="3"/>
        <v>-24</v>
      </c>
      <c r="AS11" s="103">
        <f xml:space="preserve"> RTD("cqg.rtd",,"StudyData", $D$31,  "Tick", "FlatTicks=0", "Tick","D",AZ11,"all")</f>
        <v>128045</v>
      </c>
      <c r="AT11" s="104">
        <f>IF(FormatMainDisplay!$H$22="Y",RTD("cqg.rtd",,"StudyData",$D$31,"Bar",,"Open",FormatMainDisplay!$H$23,AY11,,,,,"T"),IF(RTD("cqg.rtd",,"StudyData","SUBMINUTE("&amp;$D$31&amp;","&amp;FormatMainDisplay!$H$25&amp;",Regular)","Bar",,"Open",,AY11,"all",,,,"T")="",NA(),RTD("cqg.rtd",,"StudyData","SUBMINUTE("&amp;$D$31&amp;","&amp;FormatMainDisplay!$H$25&amp;",Regular)","Bar",,"Open",,AY11,"all",,,,"T")))</f>
        <v>128.109375</v>
      </c>
      <c r="AU11" s="104">
        <f>IF(FormatMainDisplay!$H$22="Y",RTD("cqg.rtd",,"StudyData",$D$31,"Bar",,"High",FormatMainDisplay!$H$23,AY11,,,,,"T"),IF(RTD("cqg.rtd",,"StudyData","SUBMINUTE("&amp;$D$31&amp;","&amp;FormatMainDisplay!$H$25&amp;",Regular)","Bar",,"High",,AY11,"all",,,,"T")="",NA(),RTD("cqg.rtd",,"StudyData","SUBMINUTE("&amp;$D$31&amp;","&amp;FormatMainDisplay!$H$25&amp;",Regular)","Bar",,"High",,AY11,"all",,,,"T")))</f>
        <v>128.109375</v>
      </c>
      <c r="AV11" s="104">
        <f>IF(FormatMainDisplay!$H$22="Y",RTD("cqg.rtd",,"StudyData",$D$31,"Bar",,"Low",FormatMainDisplay!$H$23,AY11,,,,,"T"),IF(RTD("cqg.rtd",,"StudyData","SUBMINUTE("&amp;$D$31&amp;","&amp;FormatMainDisplay!$H$25&amp;",Regular)","Bar",,"Low",,AY11,"all",,,,"T")="",NA(),RTD("cqg.rtd",,"StudyData","SUBMINUTE("&amp;$D$31&amp;","&amp;FormatMainDisplay!$H$25&amp;",Regular)","Bar",,"Low",,AY11,"all",,,,"T")))</f>
        <v>128.109375</v>
      </c>
      <c r="AW11" s="104">
        <f>IF(FormatMainDisplay!$H$22="Y",RTD("cqg.rtd",,"StudyData",$D$31,"Bar",,"Close",FormatMainDisplay!$H$23,AY11,,,,,"T"),IF(RTD("cqg.rtd",,"StudyData","SUBMINUTE("&amp;$D$31&amp;","&amp;FormatMainDisplay!$H$25&amp;",Regular)","Bar",,"Close",,AY11,"all",,,,"T")="",NA(),RTD("cqg.rtd",,"StudyData","SUBMINUTE("&amp;$D$31&amp;","&amp;FormatMainDisplay!$H$25&amp;",Regular)","Bar",,"Close",,AY11,"all",,,,"T")))</f>
        <v>128.109375</v>
      </c>
      <c r="AX11" s="73">
        <f>IF(FormatMainDisplay!$H$22="Y",RTD("cqg.rtd",,"StudyData",$D$31,"Bar",,"Time",FormatMainDisplay!$H$23,AY11,,,,,"T"),IF(RTD("cqg.rtd",,"StudyData","SUBMINUTE("&amp;$D$31&amp;","&amp;FormatMainDisplay!$H$25&amp;",Regular)","Bar",,"Time",,AY11,"all",,,,"T")="",NA(),RTD("cqg.rtd",,"StudyData","SUBMINUTE("&amp;$D$31&amp;","&amp;FormatMainDisplay!$H$25&amp;",Regular)","Bar",,"Time",,AY11,"all",,,,"T")))</f>
        <v>42061.623958333337</v>
      </c>
      <c r="AY11" s="30">
        <f t="shared" si="4"/>
        <v>-6</v>
      </c>
      <c r="AZ11" s="30">
        <f t="shared" si="5"/>
        <v>-24</v>
      </c>
    </row>
    <row r="12" spans="1:73" ht="4.05" customHeight="1" x14ac:dyDescent="0.25"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5"/>
      <c r="N12" s="26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103">
        <f xml:space="preserve"> RTD("cqg.rtd",,"StudyData", $D$6,  "Tick", "FlatTicks=0", "Tick","D",AH12,"all")</f>
        <v>210925</v>
      </c>
      <c r="AB12" s="102">
        <f>IF(FormatMainDisplay!$H$7="Y",RTD("cqg.rtd",,"StudyData",$D$6,"Bar",,"Open",FormatMainDisplay!$H$8,AG12,,,,,"T"),IF(RTD("cqg.rtd",,"StudyData","SUBMINUTE("&amp;$D$6&amp;","&amp;FormatMainDisplay!$H$10&amp;",Regular)","Bar",,"Open",,AG12,"all",,,,"T")="",NA(),RTD("cqg.rtd",,"StudyData","SUBMINUTE("&amp;$D$6&amp;","&amp;FormatMainDisplay!$H$10&amp;",Regular)","Bar",,"Open",,AG12,"all",,,,"T")))</f>
        <v>2108.5</v>
      </c>
      <c r="AC12" s="102">
        <f>IF(FormatMainDisplay!$H$7="Y",RTD("cqg.rtd",,"StudyData",$D$6,"Bar",,"High",FormatMainDisplay!$H$8,AG12,,,,,"T"),IF(RTD("cqg.rtd",,"StudyData","SUBMINUTE("&amp;$D$6&amp;","&amp;FormatMainDisplay!$H$10&amp;",Regular)","Bar",,"High",,AG12,"all",,,,"T")="",NA(),RTD("cqg.rtd",,"StudyData","SUBMINUTE("&amp;$D$6&amp;","&amp;FormatMainDisplay!$H$10&amp;",Regular)","Bar",,"High",,AG12,"all",,,,"T")))</f>
        <v>2109.5</v>
      </c>
      <c r="AD12" s="102">
        <f>IF(FormatMainDisplay!$H$7="Y",RTD("cqg.rtd",,"StudyData",$D$6,"Bar",,"Low",FormatMainDisplay!$H$8,AG12,,,,,"T"),IF(RTD("cqg.rtd",,"StudyData","SUBMINUTE("&amp;$D$6&amp;","&amp;FormatMainDisplay!$H$10&amp;",Regular)","Bar",,"Low",,AG12,"all",,,,"T")="",NA(),RTD("cqg.rtd",,"StudyData","SUBMINUTE("&amp;$D$6&amp;","&amp;FormatMainDisplay!$H$10&amp;",Regular)","Bar",,"Low",,AG12,"all",,,,"T")))</f>
        <v>2108.25</v>
      </c>
      <c r="AE12" s="102">
        <f>IF(FormatMainDisplay!$H$7="Y",RTD("cqg.rtd",,"StudyData",$D$6,"Bar",,"Close",FormatMainDisplay!$H$8,AG12,,,,,"T"),IF(RTD("cqg.rtd",,"StudyData","SUBMINUTE("&amp;$D$6&amp;","&amp;FormatMainDisplay!$H$10&amp;",Regular)","Bar",,"Close",,AG12,"all",,,,"T")="",NA(),RTD("cqg.rtd",,"StudyData","SUBMINUTE("&amp;$D$6&amp;","&amp;FormatMainDisplay!$H$10&amp;",Regular)","Bar",,"Close",,AG12,"all",,,,"T")))</f>
        <v>2109</v>
      </c>
      <c r="AF12" s="73">
        <f>IF(FormatMainDisplay!$H$7="Y",RTD("cqg.rtd",,"StudyData",$D$6,"Bar",,"Time",FormatMainDisplay!$H$8,AG12,,,,,"T"),IF(RTD("cqg.rtd",,"StudyData","SUBMINUTE("&amp;$D$6&amp;","&amp;FormatMainDisplay!$H$10&amp;",Regular)","Bar",,"Time",,AG12,"all",,,,"T")="",NA(),RTD("cqg.rtd",,"StudyData","SUBMINUTE("&amp;$D$6&amp;","&amp;FormatMainDisplay!$H$10&amp;",Regular)","Bar",,"Time",,AG12,"all",,,,"T")))</f>
        <v>42061.624652777777</v>
      </c>
      <c r="AG12" s="30">
        <f t="shared" si="0"/>
        <v>-7</v>
      </c>
      <c r="AH12" s="30">
        <f t="shared" si="1"/>
        <v>-23</v>
      </c>
      <c r="AJ12" s="103">
        <f xml:space="preserve"> RTD("cqg.rtd",,"StudyData", $Q$6,  "Tick", "FlatTicks=0", "Tick","D",AQ12,"all")</f>
        <v>12084</v>
      </c>
      <c r="AK12" s="102">
        <f>IF(FormatMainDisplay!$O$7="Y",RTD("cqg.rtd",,"StudyData",$Q$6,"Bar",,"Open",FormatMainDisplay!$O$8,AP12,,,,,"T"),IF(RTD("cqg.rtd",,"StudyData","SUBMINUTE("&amp;$Q$6&amp;","&amp;FormatMainDisplay!$O$10&amp;",Regular)","Bar",,"Open",,AP12,"all",,,,"T")="",NA(),RTD("cqg.rtd",,"StudyData","SUBMINUTE("&amp;$Q$6&amp;","&amp;FormatMainDisplay!$O$10&amp;",Regular)","Bar",,"Open",,AP12,"all",,,,"T")))</f>
        <v>1208.9000000000001</v>
      </c>
      <c r="AL12" s="102">
        <f>IF(FormatMainDisplay!$O$7="Y",RTD("cqg.rtd",,"StudyData",$Q$6,"Bar",,"High",FormatMainDisplay!$O$8,AP12,,,,,"T"),IF(RTD("cqg.rtd",,"StudyData","SUBMINUTE("&amp;$Q$6&amp;","&amp;FormatMainDisplay!$O$10&amp;",Regular)","Bar",,"High",,AP12,"all",,,,"T")="",NA(),RTD("cqg.rtd",,"StudyData","SUBMINUTE("&amp;$Q$6&amp;","&amp;FormatMainDisplay!$O$10&amp;",Regular)","Bar",,"High",,AP12,"all",,,,"T")))</f>
        <v>1209</v>
      </c>
      <c r="AM12" s="102">
        <f>IF(FormatMainDisplay!$O$7="Y",RTD("cqg.rtd",,"StudyData",$Q$6,"Bar",,"Low",FormatMainDisplay!$O$8,AP12,,,,,"T"),IF(RTD("cqg.rtd",,"StudyData","SUBMINUTE("&amp;$Q$6&amp;","&amp;FormatMainDisplay!$O$10&amp;",Regular)","Bar",,"Low",,AP12,"all",,,,"T")="",NA(),RTD("cqg.rtd",,"StudyData","SUBMINUTE("&amp;$Q$6&amp;","&amp;FormatMainDisplay!$O$10&amp;",Regular)","Bar",,"Low",,AP12,"all",,,,"T")))</f>
        <v>1208.8</v>
      </c>
      <c r="AN12" s="128">
        <f>IF(FormatMainDisplay!$O$7="Y",RTD("cqg.rtd",,"StudyData",$Q$6,"Bar",,"Close",FormatMainDisplay!$O$8,AP12,,,,,"T"),IF(RTD("cqg.rtd",,"StudyData","SUBMINUTE("&amp;$Q$6&amp;","&amp;FormatMainDisplay!$O$10&amp;",Regular)","Bar",,"Close",,AP12,"all",,,,"T")="",NA(),RTD("cqg.rtd",,"StudyData","SUBMINUTE("&amp;$Q$6&amp;","&amp;FormatMainDisplay!$O$10&amp;",Regular)","Bar",,"Close",,AP12,"all",,,,"T")))</f>
        <v>1208.8</v>
      </c>
      <c r="AO12" s="130">
        <f>IF(FormatMainDisplay!$O$7="Y",RTD("cqg.rtd",,"StudyData",$Q$6,"Bar",,"Time",FormatMainDisplay!$O$8,AP12,,,,,"T"),IF(RTD("cqg.rtd",,"StudyData","SUBMINUTE("&amp;$Q$6&amp;","&amp;FormatMainDisplay!$O$10&amp;",Regular)","Bar",,"Time",,AP12,"all",,,,"T")="",NA(),RTD("cqg.rtd",,"StudyData","SUBMINUTE("&amp;$Q$6&amp;","&amp;FormatMainDisplay!$O$10&amp;",Regular)","Bar",,"Time",,AP12,"all",,,,"T")))</f>
        <v>42061.624652777777</v>
      </c>
      <c r="AP12" s="129">
        <f t="shared" si="2"/>
        <v>-7</v>
      </c>
      <c r="AQ12" s="30">
        <f t="shared" si="3"/>
        <v>-23</v>
      </c>
      <c r="AS12" s="103">
        <f xml:space="preserve"> RTD("cqg.rtd",,"StudyData", $D$31,  "Tick", "FlatTicks=0", "Tick","D",AZ12,"all")</f>
        <v>128040</v>
      </c>
      <c r="AT12" s="104">
        <f>IF(FormatMainDisplay!$H$22="Y",RTD("cqg.rtd",,"StudyData",$D$31,"Bar",,"Open",FormatMainDisplay!$H$23,AY12,,,,,"T"),IF(RTD("cqg.rtd",,"StudyData","SUBMINUTE("&amp;$D$31&amp;","&amp;FormatMainDisplay!$H$25&amp;",Regular)","Bar",,"Open",,AY12,"all",,,,"T")="",NA(),RTD("cqg.rtd",,"StudyData","SUBMINUTE("&amp;$D$31&amp;","&amp;FormatMainDisplay!$H$25&amp;",Regular)","Bar",,"Open",,AY12,"all",,,,"T")))</f>
        <v>128.109375</v>
      </c>
      <c r="AU12" s="104">
        <f>IF(FormatMainDisplay!$H$22="Y",RTD("cqg.rtd",,"StudyData",$D$31,"Bar",,"High",FormatMainDisplay!$H$23,AY12,,,,,"T"),IF(RTD("cqg.rtd",,"StudyData","SUBMINUTE("&amp;$D$31&amp;","&amp;FormatMainDisplay!$H$25&amp;",Regular)","Bar",,"High",,AY12,"all",,,,"T")="",NA(),RTD("cqg.rtd",,"StudyData","SUBMINUTE("&amp;$D$31&amp;","&amp;FormatMainDisplay!$H$25&amp;",Regular)","Bar",,"High",,AY12,"all",,,,"T")))</f>
        <v>128.109375</v>
      </c>
      <c r="AV12" s="104">
        <f>IF(FormatMainDisplay!$H$22="Y",RTD("cqg.rtd",,"StudyData",$D$31,"Bar",,"Low",FormatMainDisplay!$H$23,AY12,,,,,"T"),IF(RTD("cqg.rtd",,"StudyData","SUBMINUTE("&amp;$D$31&amp;","&amp;FormatMainDisplay!$H$25&amp;",Regular)","Bar",,"Low",,AY12,"all",,,,"T")="",NA(),RTD("cqg.rtd",,"StudyData","SUBMINUTE("&amp;$D$31&amp;","&amp;FormatMainDisplay!$H$25&amp;",Regular)","Bar",,"Low",,AY12,"all",,,,"T")))</f>
        <v>128.109375</v>
      </c>
      <c r="AW12" s="104">
        <f>IF(FormatMainDisplay!$H$22="Y",RTD("cqg.rtd",,"StudyData",$D$31,"Bar",,"Close",FormatMainDisplay!$H$23,AY12,,,,,"T"),IF(RTD("cqg.rtd",,"StudyData","SUBMINUTE("&amp;$D$31&amp;","&amp;FormatMainDisplay!$H$25&amp;",Regular)","Bar",,"Close",,AY12,"all",,,,"T")="",NA(),RTD("cqg.rtd",,"StudyData","SUBMINUTE("&amp;$D$31&amp;","&amp;FormatMainDisplay!$H$25&amp;",Regular)","Bar",,"Close",,AY12,"all",,,,"T")))</f>
        <v>128.109375</v>
      </c>
      <c r="AX12" s="73">
        <f>IF(FormatMainDisplay!$H$22="Y",RTD("cqg.rtd",,"StudyData",$D$31,"Bar",,"Time",FormatMainDisplay!$H$23,AY12,,,,,"T"),IF(RTD("cqg.rtd",,"StudyData","SUBMINUTE("&amp;$D$31&amp;","&amp;FormatMainDisplay!$H$25&amp;",Regular)","Bar",,"Time",,AY12,"all",,,,"T")="",NA(),RTD("cqg.rtd",,"StudyData","SUBMINUTE("&amp;$D$31&amp;","&amp;FormatMainDisplay!$H$25&amp;",Regular)","Bar",,"Time",,AY12,"all",,,,"T")))</f>
        <v>42061.623437499999</v>
      </c>
      <c r="AY12" s="30">
        <f t="shared" si="4"/>
        <v>-7</v>
      </c>
      <c r="AZ12" s="30">
        <f t="shared" si="5"/>
        <v>-23</v>
      </c>
    </row>
    <row r="13" spans="1:73" ht="15" customHeight="1" x14ac:dyDescent="0.25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27"/>
      <c r="O13" s="28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103">
        <f xml:space="preserve"> RTD("cqg.rtd",,"StudyData", $D$6,  "Tick", "FlatTicks=0", "Tick","D",AH13,"all")</f>
        <v>210950</v>
      </c>
      <c r="AB13" s="102">
        <f>IF(FormatMainDisplay!$H$7="Y",RTD("cqg.rtd",,"StudyData",$D$6,"Bar",,"Open",FormatMainDisplay!$H$8,AG13,,,,,"T"),IF(RTD("cqg.rtd",,"StudyData","SUBMINUTE("&amp;$D$6&amp;","&amp;FormatMainDisplay!$H$10&amp;",Regular)","Bar",,"Open",,AG13,"all",,,,"T")="",NA(),RTD("cqg.rtd",,"StudyData","SUBMINUTE("&amp;$D$6&amp;","&amp;FormatMainDisplay!$H$10&amp;",Regular)","Bar",,"Open",,AG13,"all",,,,"T")))</f>
        <v>2109</v>
      </c>
      <c r="AC13" s="102">
        <f>IF(FormatMainDisplay!$H$7="Y",RTD("cqg.rtd",,"StudyData",$D$6,"Bar",,"High",FormatMainDisplay!$H$8,AG13,,,,,"T"),IF(RTD("cqg.rtd",,"StudyData","SUBMINUTE("&amp;$D$6&amp;","&amp;FormatMainDisplay!$H$10&amp;",Regular)","Bar",,"High",,AG13,"all",,,,"T")="",NA(),RTD("cqg.rtd",,"StudyData","SUBMINUTE("&amp;$D$6&amp;","&amp;FormatMainDisplay!$H$10&amp;",Regular)","Bar",,"High",,AG13,"all",,,,"T")))</f>
        <v>2109.5</v>
      </c>
      <c r="AD13" s="102">
        <f>IF(FormatMainDisplay!$H$7="Y",RTD("cqg.rtd",,"StudyData",$D$6,"Bar",,"Low",FormatMainDisplay!$H$8,AG13,,,,,"T"),IF(RTD("cqg.rtd",,"StudyData","SUBMINUTE("&amp;$D$6&amp;","&amp;FormatMainDisplay!$H$10&amp;",Regular)","Bar",,"Low",,AG13,"all",,,,"T")="",NA(),RTD("cqg.rtd",,"StudyData","SUBMINUTE("&amp;$D$6&amp;","&amp;FormatMainDisplay!$H$10&amp;",Regular)","Bar",,"Low",,AG13,"all",,,,"T")))</f>
        <v>2108.5</v>
      </c>
      <c r="AE13" s="102">
        <f>IF(FormatMainDisplay!$H$7="Y",RTD("cqg.rtd",,"StudyData",$D$6,"Bar",,"Close",FormatMainDisplay!$H$8,AG13,,,,,"T"),IF(RTD("cqg.rtd",,"StudyData","SUBMINUTE("&amp;$D$6&amp;","&amp;FormatMainDisplay!$H$10&amp;",Regular)","Bar",,"Close",,AG13,"all",,,,"T")="",NA(),RTD("cqg.rtd",,"StudyData","SUBMINUTE("&amp;$D$6&amp;","&amp;FormatMainDisplay!$H$10&amp;",Regular)","Bar",,"Close",,AG13,"all",,,,"T")))</f>
        <v>2108.5</v>
      </c>
      <c r="AF13" s="73">
        <f>IF(FormatMainDisplay!$H$7="Y",RTD("cqg.rtd",,"StudyData",$D$6,"Bar",,"Time",FormatMainDisplay!$H$8,AG13,,,,,"T"),IF(RTD("cqg.rtd",,"StudyData","SUBMINUTE("&amp;$D$6&amp;","&amp;FormatMainDisplay!$H$10&amp;",Regular)","Bar",,"Time",,AG13,"all",,,,"T")="",NA(),RTD("cqg.rtd",,"StudyData","SUBMINUTE("&amp;$D$6&amp;","&amp;FormatMainDisplay!$H$10&amp;",Regular)","Bar",,"Time",,AG13,"all",,,,"T")))</f>
        <v>42061.624305555553</v>
      </c>
      <c r="AG13" s="30">
        <f t="shared" si="0"/>
        <v>-8</v>
      </c>
      <c r="AH13" s="30">
        <f t="shared" si="1"/>
        <v>-22</v>
      </c>
      <c r="AJ13" s="103">
        <f xml:space="preserve"> RTD("cqg.rtd",,"StudyData", $Q$6,  "Tick", "FlatTicks=0", "Tick","D",AQ13,"all")</f>
        <v>12087</v>
      </c>
      <c r="AK13" s="102">
        <f>IF(FormatMainDisplay!$O$7="Y",RTD("cqg.rtd",,"StudyData",$Q$6,"Bar",,"Open",FormatMainDisplay!$O$8,AP13,,,,,"T"),IF(RTD("cqg.rtd",,"StudyData","SUBMINUTE("&amp;$Q$6&amp;","&amp;FormatMainDisplay!$O$10&amp;",Regular)","Bar",,"Open",,AP13,"all",,,,"T")="",NA(),RTD("cqg.rtd",,"StudyData","SUBMINUTE("&amp;$Q$6&amp;","&amp;FormatMainDisplay!$O$10&amp;",Regular)","Bar",,"Open",,AP13,"all",,,,"T")))</f>
        <v>1208.5</v>
      </c>
      <c r="AL13" s="102">
        <f>IF(FormatMainDisplay!$O$7="Y",RTD("cqg.rtd",,"StudyData",$Q$6,"Bar",,"High",FormatMainDisplay!$O$8,AP13,,,,,"T"),IF(RTD("cqg.rtd",,"StudyData","SUBMINUTE("&amp;$Q$6&amp;","&amp;FormatMainDisplay!$O$10&amp;",Regular)","Bar",,"High",,AP13,"all",,,,"T")="",NA(),RTD("cqg.rtd",,"StudyData","SUBMINUTE("&amp;$Q$6&amp;","&amp;FormatMainDisplay!$O$10&amp;",Regular)","Bar",,"High",,AP13,"all",,,,"T")))</f>
        <v>1208.9000000000001</v>
      </c>
      <c r="AM13" s="102">
        <f>IF(FormatMainDisplay!$O$7="Y",RTD("cqg.rtd",,"StudyData",$Q$6,"Bar",,"Low",FormatMainDisplay!$O$8,AP13,,,,,"T"),IF(RTD("cqg.rtd",,"StudyData","SUBMINUTE("&amp;$Q$6&amp;","&amp;FormatMainDisplay!$O$10&amp;",Regular)","Bar",,"Low",,AP13,"all",,,,"T")="",NA(),RTD("cqg.rtd",,"StudyData","SUBMINUTE("&amp;$Q$6&amp;","&amp;FormatMainDisplay!$O$10&amp;",Regular)","Bar",,"Low",,AP13,"all",,,,"T")))</f>
        <v>1208.3</v>
      </c>
      <c r="AN13" s="128">
        <f>IF(FormatMainDisplay!$O$7="Y",RTD("cqg.rtd",,"StudyData",$Q$6,"Bar",,"Close",FormatMainDisplay!$O$8,AP13,,,,,"T"),IF(RTD("cqg.rtd",,"StudyData","SUBMINUTE("&amp;$Q$6&amp;","&amp;FormatMainDisplay!$O$10&amp;",Regular)","Bar",,"Close",,AP13,"all",,,,"T")="",NA(),RTD("cqg.rtd",,"StudyData","SUBMINUTE("&amp;$Q$6&amp;","&amp;FormatMainDisplay!$O$10&amp;",Regular)","Bar",,"Close",,AP13,"all",,,,"T")))</f>
        <v>1208.7</v>
      </c>
      <c r="AO13" s="130">
        <f>IF(FormatMainDisplay!$O$7="Y",RTD("cqg.rtd",,"StudyData",$Q$6,"Bar",,"Time",FormatMainDisplay!$O$8,AP13,,,,,"T"),IF(RTD("cqg.rtd",,"StudyData","SUBMINUTE("&amp;$Q$6&amp;","&amp;FormatMainDisplay!$O$10&amp;",Regular)","Bar",,"Time",,AP13,"all",,,,"T")="",NA(),RTD("cqg.rtd",,"StudyData","SUBMINUTE("&amp;$Q$6&amp;","&amp;FormatMainDisplay!$O$10&amp;",Regular)","Bar",,"Time",,AP13,"all",,,,"T")))</f>
        <v>42061.624305555553</v>
      </c>
      <c r="AP13" s="129">
        <f t="shared" si="2"/>
        <v>-8</v>
      </c>
      <c r="AQ13" s="30">
        <f t="shared" si="3"/>
        <v>-22</v>
      </c>
      <c r="AS13" s="103">
        <f xml:space="preserve"> RTD("cqg.rtd",,"StudyData", $D$31,  "Tick", "FlatTicks=0", "Tick","D",AZ13,"all")</f>
        <v>128035</v>
      </c>
      <c r="AT13" s="104">
        <f>IF(FormatMainDisplay!$H$22="Y",RTD("cqg.rtd",,"StudyData",$D$31,"Bar",,"Open",FormatMainDisplay!$H$23,AY13,,,,,"T"),IF(RTD("cqg.rtd",,"StudyData","SUBMINUTE("&amp;$D$31&amp;","&amp;FormatMainDisplay!$H$25&amp;",Regular)","Bar",,"Open",,AY13,"all",,,,"T")="",NA(),RTD("cqg.rtd",,"StudyData","SUBMINUTE("&amp;$D$31&amp;","&amp;FormatMainDisplay!$H$25&amp;",Regular)","Bar",,"Open",,AY13,"all",,,,"T")))</f>
        <v>128.125</v>
      </c>
      <c r="AU13" s="104">
        <f>IF(FormatMainDisplay!$H$22="Y",RTD("cqg.rtd",,"StudyData",$D$31,"Bar",,"High",FormatMainDisplay!$H$23,AY13,,,,,"T"),IF(RTD("cqg.rtd",,"StudyData","SUBMINUTE("&amp;$D$31&amp;","&amp;FormatMainDisplay!$H$25&amp;",Regular)","Bar",,"High",,AY13,"all",,,,"T")="",NA(),RTD("cqg.rtd",,"StudyData","SUBMINUTE("&amp;$D$31&amp;","&amp;FormatMainDisplay!$H$25&amp;",Regular)","Bar",,"High",,AY13,"all",,,,"T")))</f>
        <v>128.125</v>
      </c>
      <c r="AV13" s="104">
        <f>IF(FormatMainDisplay!$H$22="Y",RTD("cqg.rtd",,"StudyData",$D$31,"Bar",,"Low",FormatMainDisplay!$H$23,AY13,,,,,"T"),IF(RTD("cqg.rtd",,"StudyData","SUBMINUTE("&amp;$D$31&amp;","&amp;FormatMainDisplay!$H$25&amp;",Regular)","Bar",,"Low",,AY13,"all",,,,"T")="",NA(),RTD("cqg.rtd",,"StudyData","SUBMINUTE("&amp;$D$31&amp;","&amp;FormatMainDisplay!$H$25&amp;",Regular)","Bar",,"Low",,AY13,"all",,,,"T")))</f>
        <v>128.109375</v>
      </c>
      <c r="AW13" s="104">
        <f>IF(FormatMainDisplay!$H$22="Y",RTD("cqg.rtd",,"StudyData",$D$31,"Bar",,"Close",FormatMainDisplay!$H$23,AY13,,,,,"T"),IF(RTD("cqg.rtd",,"StudyData","SUBMINUTE("&amp;$D$31&amp;","&amp;FormatMainDisplay!$H$25&amp;",Regular)","Bar",,"Close",,AY13,"all",,,,"T")="",NA(),RTD("cqg.rtd",,"StudyData","SUBMINUTE("&amp;$D$31&amp;","&amp;FormatMainDisplay!$H$25&amp;",Regular)","Bar",,"Close",,AY13,"all",,,,"T")))</f>
        <v>128.109375</v>
      </c>
      <c r="AX13" s="73">
        <f>IF(FormatMainDisplay!$H$22="Y",RTD("cqg.rtd",,"StudyData",$D$31,"Bar",,"Time",FormatMainDisplay!$H$23,AY13,,,,,"T"),IF(RTD("cqg.rtd",,"StudyData","SUBMINUTE("&amp;$D$31&amp;","&amp;FormatMainDisplay!$H$25&amp;",Regular)","Bar",,"Time",,AY13,"all",,,,"T")="",NA(),RTD("cqg.rtd",,"StudyData","SUBMINUTE("&amp;$D$31&amp;","&amp;FormatMainDisplay!$H$25&amp;",Regular)","Bar",,"Time",,AY13,"all",,,,"T")))</f>
        <v>42061.622916666667</v>
      </c>
      <c r="AY13" s="30">
        <f t="shared" si="4"/>
        <v>-8</v>
      </c>
      <c r="AZ13" s="30">
        <f t="shared" si="5"/>
        <v>-22</v>
      </c>
    </row>
    <row r="14" spans="1:73" ht="13.05" customHeight="1" x14ac:dyDescent="0.25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7"/>
      <c r="O14" s="28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9"/>
      <c r="AA14" s="103">
        <f xml:space="preserve"> RTD("cqg.rtd",,"StudyData", $D$6,  "Tick", "FlatTicks=0", "Tick","D",AH14,"all")</f>
        <v>210925</v>
      </c>
      <c r="AB14" s="102">
        <f>IF(FormatMainDisplay!$H$7="Y",RTD("cqg.rtd",,"StudyData",$D$6,"Bar",,"Open",FormatMainDisplay!$H$8,AG14,,,,,"T"),IF(RTD("cqg.rtd",,"StudyData","SUBMINUTE("&amp;$D$6&amp;","&amp;FormatMainDisplay!$H$10&amp;",Regular)","Bar",,"Open",,AG14,"all",,,,"T")="",NA(),RTD("cqg.rtd",,"StudyData","SUBMINUTE("&amp;$D$6&amp;","&amp;FormatMainDisplay!$H$10&amp;",Regular)","Bar",,"Open",,AG14,"all",,,,"T")))</f>
        <v>2109</v>
      </c>
      <c r="AC14" s="102">
        <f>IF(FormatMainDisplay!$H$7="Y",RTD("cqg.rtd",,"StudyData",$D$6,"Bar",,"High",FormatMainDisplay!$H$8,AG14,,,,,"T"),IF(RTD("cqg.rtd",,"StudyData","SUBMINUTE("&amp;$D$6&amp;","&amp;FormatMainDisplay!$H$10&amp;",Regular)","Bar",,"High",,AG14,"all",,,,"T")="",NA(),RTD("cqg.rtd",,"StudyData","SUBMINUTE("&amp;$D$6&amp;","&amp;FormatMainDisplay!$H$10&amp;",Regular)","Bar",,"High",,AG14,"all",,,,"T")))</f>
        <v>2109.25</v>
      </c>
      <c r="AD14" s="102">
        <f>IF(FormatMainDisplay!$H$7="Y",RTD("cqg.rtd",,"StudyData",$D$6,"Bar",,"Low",FormatMainDisplay!$H$8,AG14,,,,,"T"),IF(RTD("cqg.rtd",,"StudyData","SUBMINUTE("&amp;$D$6&amp;","&amp;FormatMainDisplay!$H$10&amp;",Regular)","Bar",,"Low",,AG14,"all",,,,"T")="",NA(),RTD("cqg.rtd",,"StudyData","SUBMINUTE("&amp;$D$6&amp;","&amp;FormatMainDisplay!$H$10&amp;",Regular)","Bar",,"Low",,AG14,"all",,,,"T")))</f>
        <v>2109</v>
      </c>
      <c r="AE14" s="102">
        <f>IF(FormatMainDisplay!$H$7="Y",RTD("cqg.rtd",,"StudyData",$D$6,"Bar",,"Close",FormatMainDisplay!$H$8,AG14,,,,,"T"),IF(RTD("cqg.rtd",,"StudyData","SUBMINUTE("&amp;$D$6&amp;","&amp;FormatMainDisplay!$H$10&amp;",Regular)","Bar",,"Close",,AG14,"all",,,,"T")="",NA(),RTD("cqg.rtd",,"StudyData","SUBMINUTE("&amp;$D$6&amp;","&amp;FormatMainDisplay!$H$10&amp;",Regular)","Bar",,"Close",,AG14,"all",,,,"T")))</f>
        <v>2109.25</v>
      </c>
      <c r="AF14" s="73">
        <f>IF(FormatMainDisplay!$H$7="Y",RTD("cqg.rtd",,"StudyData",$D$6,"Bar",,"Time",FormatMainDisplay!$H$8,AG14,,,,,"T"),IF(RTD("cqg.rtd",,"StudyData","SUBMINUTE("&amp;$D$6&amp;","&amp;FormatMainDisplay!$H$10&amp;",Regular)","Bar",,"Time",,AG14,"all",,,,"T")="",NA(),RTD("cqg.rtd",,"StudyData","SUBMINUTE("&amp;$D$6&amp;","&amp;FormatMainDisplay!$H$10&amp;",Regular)","Bar",,"Time",,AG14,"all",,,,"T")))</f>
        <v>42061.623958333337</v>
      </c>
      <c r="AG14" s="30">
        <f t="shared" si="0"/>
        <v>-9</v>
      </c>
      <c r="AH14" s="30">
        <f t="shared" si="1"/>
        <v>-21</v>
      </c>
      <c r="AJ14" s="103">
        <f xml:space="preserve"> RTD("cqg.rtd",,"StudyData", $Q$6,  "Tick", "FlatTicks=0", "Tick","D",AQ14,"all")</f>
        <v>12084</v>
      </c>
      <c r="AK14" s="102">
        <f>IF(FormatMainDisplay!$O$7="Y",RTD("cqg.rtd",,"StudyData",$Q$6,"Bar",,"Open",FormatMainDisplay!$O$8,AP14,,,,,"T"),IF(RTD("cqg.rtd",,"StudyData","SUBMINUTE("&amp;$Q$6&amp;","&amp;FormatMainDisplay!$O$10&amp;",Regular)","Bar",,"Open",,AP14,"all",,,,"T")="",NA(),RTD("cqg.rtd",,"StudyData","SUBMINUTE("&amp;$Q$6&amp;","&amp;FormatMainDisplay!$O$10&amp;",Regular)","Bar",,"Open",,AP14,"all",,,,"T")))</f>
        <v>1208.4000000000001</v>
      </c>
      <c r="AL14" s="102">
        <f>IF(FormatMainDisplay!$O$7="Y",RTD("cqg.rtd",,"StudyData",$Q$6,"Bar",,"High",FormatMainDisplay!$O$8,AP14,,,,,"T"),IF(RTD("cqg.rtd",,"StudyData","SUBMINUTE("&amp;$Q$6&amp;","&amp;FormatMainDisplay!$O$10&amp;",Regular)","Bar",,"High",,AP14,"all",,,,"T")="",NA(),RTD("cqg.rtd",,"StudyData","SUBMINUTE("&amp;$Q$6&amp;","&amp;FormatMainDisplay!$O$10&amp;",Regular)","Bar",,"High",,AP14,"all",,,,"T")))</f>
        <v>1208.5</v>
      </c>
      <c r="AM14" s="102">
        <f>IF(FormatMainDisplay!$O$7="Y",RTD("cqg.rtd",,"StudyData",$Q$6,"Bar",,"Low",FormatMainDisplay!$O$8,AP14,,,,,"T"),IF(RTD("cqg.rtd",,"StudyData","SUBMINUTE("&amp;$Q$6&amp;","&amp;FormatMainDisplay!$O$10&amp;",Regular)","Bar",,"Low",,AP14,"all",,,,"T")="",NA(),RTD("cqg.rtd",,"StudyData","SUBMINUTE("&amp;$Q$6&amp;","&amp;FormatMainDisplay!$O$10&amp;",Regular)","Bar",,"Low",,AP14,"all",,,,"T")))</f>
        <v>1208.4000000000001</v>
      </c>
      <c r="AN14" s="128">
        <f>IF(FormatMainDisplay!$O$7="Y",RTD("cqg.rtd",,"StudyData",$Q$6,"Bar",,"Close",FormatMainDisplay!$O$8,AP14,,,,,"T"),IF(RTD("cqg.rtd",,"StudyData","SUBMINUTE("&amp;$Q$6&amp;","&amp;FormatMainDisplay!$O$10&amp;",Regular)","Bar",,"Close",,AP14,"all",,,,"T")="",NA(),RTD("cqg.rtd",,"StudyData","SUBMINUTE("&amp;$Q$6&amp;","&amp;FormatMainDisplay!$O$10&amp;",Regular)","Bar",,"Close",,AP14,"all",,,,"T")))</f>
        <v>1208.5</v>
      </c>
      <c r="AO14" s="130">
        <f>IF(FormatMainDisplay!$O$7="Y",RTD("cqg.rtd",,"StudyData",$Q$6,"Bar",,"Time",FormatMainDisplay!$O$8,AP14,,,,,"T"),IF(RTD("cqg.rtd",,"StudyData","SUBMINUTE("&amp;$Q$6&amp;","&amp;FormatMainDisplay!$O$10&amp;",Regular)","Bar",,"Time",,AP14,"all",,,,"T")="",NA(),RTD("cqg.rtd",,"StudyData","SUBMINUTE("&amp;$Q$6&amp;","&amp;FormatMainDisplay!$O$10&amp;",Regular)","Bar",,"Time",,AP14,"all",,,,"T")))</f>
        <v>42061.623958333337</v>
      </c>
      <c r="AP14" s="129">
        <f t="shared" si="2"/>
        <v>-9</v>
      </c>
      <c r="AQ14" s="30">
        <f t="shared" si="3"/>
        <v>-21</v>
      </c>
      <c r="AS14" s="103">
        <f xml:space="preserve"> RTD("cqg.rtd",,"StudyData", $D$31,  "Tick", "FlatTicks=0", "Tick","D",AZ14,"all")</f>
        <v>128040</v>
      </c>
      <c r="AT14" s="104">
        <f>IF(FormatMainDisplay!$H$22="Y",RTD("cqg.rtd",,"StudyData",$D$31,"Bar",,"Open",FormatMainDisplay!$H$23,AY14,,,,,"T"),IF(RTD("cqg.rtd",,"StudyData","SUBMINUTE("&amp;$D$31&amp;","&amp;FormatMainDisplay!$H$25&amp;",Regular)","Bar",,"Open",,AY14,"all",,,,"T")="",NA(),RTD("cqg.rtd",,"StudyData","SUBMINUTE("&amp;$D$31&amp;","&amp;FormatMainDisplay!$H$25&amp;",Regular)","Bar",,"Open",,AY14,"all",,,,"T")))</f>
        <v>128.109375</v>
      </c>
      <c r="AU14" s="104">
        <f>IF(FormatMainDisplay!$H$22="Y",RTD("cqg.rtd",,"StudyData",$D$31,"Bar",,"High",FormatMainDisplay!$H$23,AY14,,,,,"T"),IF(RTD("cqg.rtd",,"StudyData","SUBMINUTE("&amp;$D$31&amp;","&amp;FormatMainDisplay!$H$25&amp;",Regular)","Bar",,"High",,AY14,"all",,,,"T")="",NA(),RTD("cqg.rtd",,"StudyData","SUBMINUTE("&amp;$D$31&amp;","&amp;FormatMainDisplay!$H$25&amp;",Regular)","Bar",,"High",,AY14,"all",,,,"T")))</f>
        <v>128.109375</v>
      </c>
      <c r="AV14" s="104">
        <f>IF(FormatMainDisplay!$H$22="Y",RTD("cqg.rtd",,"StudyData",$D$31,"Bar",,"Low",FormatMainDisplay!$H$23,AY14,,,,,"T"),IF(RTD("cqg.rtd",,"StudyData","SUBMINUTE("&amp;$D$31&amp;","&amp;FormatMainDisplay!$H$25&amp;",Regular)","Bar",,"Low",,AY14,"all",,,,"T")="",NA(),RTD("cqg.rtd",,"StudyData","SUBMINUTE("&amp;$D$31&amp;","&amp;FormatMainDisplay!$H$25&amp;",Regular)","Bar",,"Low",,AY14,"all",,,,"T")))</f>
        <v>128.109375</v>
      </c>
      <c r="AW14" s="104">
        <f>IF(FormatMainDisplay!$H$22="Y",RTD("cqg.rtd",,"StudyData",$D$31,"Bar",,"Close",FormatMainDisplay!$H$23,AY14,,,,,"T"),IF(RTD("cqg.rtd",,"StudyData","SUBMINUTE("&amp;$D$31&amp;","&amp;FormatMainDisplay!$H$25&amp;",Regular)","Bar",,"Close",,AY14,"all",,,,"T")="",NA(),RTD("cqg.rtd",,"StudyData","SUBMINUTE("&amp;$D$31&amp;","&amp;FormatMainDisplay!$H$25&amp;",Regular)","Bar",,"Close",,AY14,"all",,,,"T")))</f>
        <v>128.109375</v>
      </c>
      <c r="AX14" s="73">
        <f>IF(FormatMainDisplay!$H$22="Y",RTD("cqg.rtd",,"StudyData",$D$31,"Bar",,"Time",FormatMainDisplay!$H$23,AY14,,,,,"T"),IF(RTD("cqg.rtd",,"StudyData","SUBMINUTE("&amp;$D$31&amp;","&amp;FormatMainDisplay!$H$25&amp;",Regular)","Bar",,"Time",,AY14,"all",,,,"T")="",NA(),RTD("cqg.rtd",,"StudyData","SUBMINUTE("&amp;$D$31&amp;","&amp;FormatMainDisplay!$H$25&amp;",Regular)","Bar",,"Time",,AY14,"all",,,,"T")))</f>
        <v>42061.622395833328</v>
      </c>
      <c r="AY14" s="30">
        <f t="shared" si="4"/>
        <v>-9</v>
      </c>
      <c r="AZ14" s="30">
        <f t="shared" si="5"/>
        <v>-21</v>
      </c>
    </row>
    <row r="15" spans="1:73" ht="13.05" customHeight="1" x14ac:dyDescent="0.25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27"/>
      <c r="O15" s="2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103">
        <f xml:space="preserve"> RTD("cqg.rtd",,"StudyData", $D$6,  "Tick", "FlatTicks=0", "Tick","D",AH15,"all")</f>
        <v>210950</v>
      </c>
      <c r="AB15" s="102">
        <f>IF(FormatMainDisplay!$H$7="Y",RTD("cqg.rtd",,"StudyData",$D$6,"Bar",,"Open",FormatMainDisplay!$H$8,AG15,,,,,"T"),IF(RTD("cqg.rtd",,"StudyData","SUBMINUTE("&amp;$D$6&amp;","&amp;FormatMainDisplay!$H$10&amp;",Regular)","Bar",,"Open",,AG15,"all",,,,"T")="",NA(),RTD("cqg.rtd",,"StudyData","SUBMINUTE("&amp;$D$6&amp;","&amp;FormatMainDisplay!$H$10&amp;",Regular)","Bar",,"Open",,AG15,"all",,,,"T")))</f>
        <v>2109.25</v>
      </c>
      <c r="AC15" s="102">
        <f>IF(FormatMainDisplay!$H$7="Y",RTD("cqg.rtd",,"StudyData",$D$6,"Bar",,"High",FormatMainDisplay!$H$8,AG15,,,,,"T"),IF(RTD("cqg.rtd",,"StudyData","SUBMINUTE("&amp;$D$6&amp;","&amp;FormatMainDisplay!$H$10&amp;",Regular)","Bar",,"High",,AG15,"all",,,,"T")="",NA(),RTD("cqg.rtd",,"StudyData","SUBMINUTE("&amp;$D$6&amp;","&amp;FormatMainDisplay!$H$10&amp;",Regular)","Bar",,"High",,AG15,"all",,,,"T")))</f>
        <v>2109.5</v>
      </c>
      <c r="AD15" s="102">
        <f>IF(FormatMainDisplay!$H$7="Y",RTD("cqg.rtd",,"StudyData",$D$6,"Bar",,"Low",FormatMainDisplay!$H$8,AG15,,,,,"T"),IF(RTD("cqg.rtd",,"StudyData","SUBMINUTE("&amp;$D$6&amp;","&amp;FormatMainDisplay!$H$10&amp;",Regular)","Bar",,"Low",,AG15,"all",,,,"T")="",NA(),RTD("cqg.rtd",,"StudyData","SUBMINUTE("&amp;$D$6&amp;","&amp;FormatMainDisplay!$H$10&amp;",Regular)","Bar",,"Low",,AG15,"all",,,,"T")))</f>
        <v>2108.75</v>
      </c>
      <c r="AE15" s="102">
        <f>IF(FormatMainDisplay!$H$7="Y",RTD("cqg.rtd",,"StudyData",$D$6,"Bar",,"Close",FormatMainDisplay!$H$8,AG15,,,,,"T"),IF(RTD("cqg.rtd",,"StudyData","SUBMINUTE("&amp;$D$6&amp;","&amp;FormatMainDisplay!$H$10&amp;",Regular)","Bar",,"Close",,AG15,"all",,,,"T")="",NA(),RTD("cqg.rtd",,"StudyData","SUBMINUTE("&amp;$D$6&amp;","&amp;FormatMainDisplay!$H$10&amp;",Regular)","Bar",,"Close",,AG15,"all",,,,"T")))</f>
        <v>2109.25</v>
      </c>
      <c r="AF15" s="73">
        <f>IF(FormatMainDisplay!$H$7="Y",RTD("cqg.rtd",,"StudyData",$D$6,"Bar",,"Time",FormatMainDisplay!$H$8,AG15,,,,,"T"),IF(RTD("cqg.rtd",,"StudyData","SUBMINUTE("&amp;$D$6&amp;","&amp;FormatMainDisplay!$H$10&amp;",Regular)","Bar",,"Time",,AG15,"all",,,,"T")="",NA(),RTD("cqg.rtd",,"StudyData","SUBMINUTE("&amp;$D$6&amp;","&amp;FormatMainDisplay!$H$10&amp;",Regular)","Bar",,"Time",,AG15,"all",,,,"T")))</f>
        <v>42061.623611111114</v>
      </c>
      <c r="AG15" s="30">
        <f t="shared" si="0"/>
        <v>-10</v>
      </c>
      <c r="AH15" s="30">
        <f t="shared" si="1"/>
        <v>-20</v>
      </c>
      <c r="AJ15" s="103">
        <f xml:space="preserve"> RTD("cqg.rtd",,"StudyData", $Q$6,  "Tick", "FlatTicks=0", "Tick","D",AQ15,"all")</f>
        <v>12083</v>
      </c>
      <c r="AK15" s="102">
        <f>IF(FormatMainDisplay!$O$7="Y",RTD("cqg.rtd",,"StudyData",$Q$6,"Bar",,"Open",FormatMainDisplay!$O$8,AP15,,,,,"T"),IF(RTD("cqg.rtd",,"StudyData","SUBMINUTE("&amp;$Q$6&amp;","&amp;FormatMainDisplay!$O$10&amp;",Regular)","Bar",,"Open",,AP15,"all",,,,"T")="",NA(),RTD("cqg.rtd",,"StudyData","SUBMINUTE("&amp;$Q$6&amp;","&amp;FormatMainDisplay!$O$10&amp;",Regular)","Bar",,"Open",,AP15,"all",,,,"T")))</f>
        <v>1208.0999999999999</v>
      </c>
      <c r="AL15" s="102">
        <f>IF(FormatMainDisplay!$O$7="Y",RTD("cqg.rtd",,"StudyData",$Q$6,"Bar",,"High",FormatMainDisplay!$O$8,AP15,,,,,"T"),IF(RTD("cqg.rtd",,"StudyData","SUBMINUTE("&amp;$Q$6&amp;","&amp;FormatMainDisplay!$O$10&amp;",Regular)","Bar",,"High",,AP15,"all",,,,"T")="",NA(),RTD("cqg.rtd",,"StudyData","SUBMINUTE("&amp;$Q$6&amp;","&amp;FormatMainDisplay!$O$10&amp;",Regular)","Bar",,"High",,AP15,"all",,,,"T")))</f>
        <v>1208.5</v>
      </c>
      <c r="AM15" s="102">
        <f>IF(FormatMainDisplay!$O$7="Y",RTD("cqg.rtd",,"StudyData",$Q$6,"Bar",,"Low",FormatMainDisplay!$O$8,AP15,,,,,"T"),IF(RTD("cqg.rtd",,"StudyData","SUBMINUTE("&amp;$Q$6&amp;","&amp;FormatMainDisplay!$O$10&amp;",Regular)","Bar",,"Low",,AP15,"all",,,,"T")="",NA(),RTD("cqg.rtd",,"StudyData","SUBMINUTE("&amp;$Q$6&amp;","&amp;FormatMainDisplay!$O$10&amp;",Regular)","Bar",,"Low",,AP15,"all",,,,"T")))</f>
        <v>1208.0999999999999</v>
      </c>
      <c r="AN15" s="128">
        <f>IF(FormatMainDisplay!$O$7="Y",RTD("cqg.rtd",,"StudyData",$Q$6,"Bar",,"Close",FormatMainDisplay!$O$8,AP15,,,,,"T"),IF(RTD("cqg.rtd",,"StudyData","SUBMINUTE("&amp;$Q$6&amp;","&amp;FormatMainDisplay!$O$10&amp;",Regular)","Bar",,"Close",,AP15,"all",,,,"T")="",NA(),RTD("cqg.rtd",,"StudyData","SUBMINUTE("&amp;$Q$6&amp;","&amp;FormatMainDisplay!$O$10&amp;",Regular)","Bar",,"Close",,AP15,"all",,,,"T")))</f>
        <v>1208.4000000000001</v>
      </c>
      <c r="AO15" s="130">
        <f>IF(FormatMainDisplay!$O$7="Y",RTD("cqg.rtd",,"StudyData",$Q$6,"Bar",,"Time",FormatMainDisplay!$O$8,AP15,,,,,"T"),IF(RTD("cqg.rtd",,"StudyData","SUBMINUTE("&amp;$Q$6&amp;","&amp;FormatMainDisplay!$O$10&amp;",Regular)","Bar",,"Time",,AP15,"all",,,,"T")="",NA(),RTD("cqg.rtd",,"StudyData","SUBMINUTE("&amp;$Q$6&amp;","&amp;FormatMainDisplay!$O$10&amp;",Regular)","Bar",,"Time",,AP15,"all",,,,"T")))</f>
        <v>42061.623611111114</v>
      </c>
      <c r="AP15" s="129">
        <f t="shared" si="2"/>
        <v>-10</v>
      </c>
      <c r="AQ15" s="30">
        <f t="shared" si="3"/>
        <v>-20</v>
      </c>
      <c r="AS15" s="103">
        <f xml:space="preserve"> RTD("cqg.rtd",,"StudyData", $D$31,  "Tick", "FlatTicks=0", "Tick","D",AZ15,"all")</f>
        <v>128035</v>
      </c>
      <c r="AT15" s="104">
        <f>IF(FormatMainDisplay!$H$22="Y",RTD("cqg.rtd",,"StudyData",$D$31,"Bar",,"Open",FormatMainDisplay!$H$23,AY15,,,,,"T"),IF(RTD("cqg.rtd",,"StudyData","SUBMINUTE("&amp;$D$31&amp;","&amp;FormatMainDisplay!$H$25&amp;",Regular)","Bar",,"Open",,AY15,"all",,,,"T")="",NA(),RTD("cqg.rtd",,"StudyData","SUBMINUTE("&amp;$D$31&amp;","&amp;FormatMainDisplay!$H$25&amp;",Regular)","Bar",,"Open",,AY15,"all",,,,"T")))</f>
        <v>128.125</v>
      </c>
      <c r="AU15" s="104">
        <f>IF(FormatMainDisplay!$H$22="Y",RTD("cqg.rtd",,"StudyData",$D$31,"Bar",,"High",FormatMainDisplay!$H$23,AY15,,,,,"T"),IF(RTD("cqg.rtd",,"StudyData","SUBMINUTE("&amp;$D$31&amp;","&amp;FormatMainDisplay!$H$25&amp;",Regular)","Bar",,"High",,AY15,"all",,,,"T")="",NA(),RTD("cqg.rtd",,"StudyData","SUBMINUTE("&amp;$D$31&amp;","&amp;FormatMainDisplay!$H$25&amp;",Regular)","Bar",,"High",,AY15,"all",,,,"T")))</f>
        <v>128.125</v>
      </c>
      <c r="AV15" s="104">
        <f>IF(FormatMainDisplay!$H$22="Y",RTD("cqg.rtd",,"StudyData",$D$31,"Bar",,"Low",FormatMainDisplay!$H$23,AY15,,,,,"T"),IF(RTD("cqg.rtd",,"StudyData","SUBMINUTE("&amp;$D$31&amp;","&amp;FormatMainDisplay!$H$25&amp;",Regular)","Bar",,"Low",,AY15,"all",,,,"T")="",NA(),RTD("cqg.rtd",,"StudyData","SUBMINUTE("&amp;$D$31&amp;","&amp;FormatMainDisplay!$H$25&amp;",Regular)","Bar",,"Low",,AY15,"all",,,,"T")))</f>
        <v>128.125</v>
      </c>
      <c r="AW15" s="104">
        <f>IF(FormatMainDisplay!$H$22="Y",RTD("cqg.rtd",,"StudyData",$D$31,"Bar",,"Close",FormatMainDisplay!$H$23,AY15,,,,,"T"),IF(RTD("cqg.rtd",,"StudyData","SUBMINUTE("&amp;$D$31&amp;","&amp;FormatMainDisplay!$H$25&amp;",Regular)","Bar",,"Close",,AY15,"all",,,,"T")="",NA(),RTD("cqg.rtd",,"StudyData","SUBMINUTE("&amp;$D$31&amp;","&amp;FormatMainDisplay!$H$25&amp;",Regular)","Bar",,"Close",,AY15,"all",,,,"T")))</f>
        <v>128.125</v>
      </c>
      <c r="AX15" s="73">
        <f>IF(FormatMainDisplay!$H$22="Y",RTD("cqg.rtd",,"StudyData",$D$31,"Bar",,"Time",FormatMainDisplay!$H$23,AY15,,,,,"T"),IF(RTD("cqg.rtd",,"StudyData","SUBMINUTE("&amp;$D$31&amp;","&amp;FormatMainDisplay!$H$25&amp;",Regular)","Bar",,"Time",,AY15,"all",,,,"T")="",NA(),RTD("cqg.rtd",,"StudyData","SUBMINUTE("&amp;$D$31&amp;","&amp;FormatMainDisplay!$H$25&amp;",Regular)","Bar",,"Time",,AY15,"all",,,,"T")))</f>
        <v>42061.621875000004</v>
      </c>
      <c r="AY15" s="30">
        <f t="shared" si="4"/>
        <v>-10</v>
      </c>
      <c r="AZ15" s="30">
        <f t="shared" si="5"/>
        <v>-20</v>
      </c>
    </row>
    <row r="16" spans="1:73" ht="13.05" customHeight="1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7"/>
      <c r="O16" s="2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9"/>
      <c r="AA16" s="103">
        <f xml:space="preserve"> RTD("cqg.rtd",,"StudyData", $D$6,  "Tick", "FlatTicks=0", "Tick","D",AH16,"all")</f>
        <v>210925</v>
      </c>
      <c r="AB16" s="102">
        <f>IF(FormatMainDisplay!$H$7="Y",RTD("cqg.rtd",,"StudyData",$D$6,"Bar",,"Open",FormatMainDisplay!$H$8,AG16,,,,,"T"),IF(RTD("cqg.rtd",,"StudyData","SUBMINUTE("&amp;$D$6&amp;","&amp;FormatMainDisplay!$H$10&amp;",Regular)","Bar",,"Open",,AG16,"all",,,,"T")="",NA(),RTD("cqg.rtd",,"StudyData","SUBMINUTE("&amp;$D$6&amp;","&amp;FormatMainDisplay!$H$10&amp;",Regular)","Bar",,"Open",,AG16,"all",,,,"T")))</f>
        <v>2109</v>
      </c>
      <c r="AC16" s="102">
        <f>IF(FormatMainDisplay!$H$7="Y",RTD("cqg.rtd",,"StudyData",$D$6,"Bar",,"High",FormatMainDisplay!$H$8,AG16,,,,,"T"),IF(RTD("cqg.rtd",,"StudyData","SUBMINUTE("&amp;$D$6&amp;","&amp;FormatMainDisplay!$H$10&amp;",Regular)","Bar",,"High",,AG16,"all",,,,"T")="",NA(),RTD("cqg.rtd",,"StudyData","SUBMINUTE("&amp;$D$6&amp;","&amp;FormatMainDisplay!$H$10&amp;",Regular)","Bar",,"High",,AG16,"all",,,,"T")))</f>
        <v>2109.5</v>
      </c>
      <c r="AD16" s="102">
        <f>IF(FormatMainDisplay!$H$7="Y",RTD("cqg.rtd",,"StudyData",$D$6,"Bar",,"Low",FormatMainDisplay!$H$8,AG16,,,,,"T"),IF(RTD("cqg.rtd",,"StudyData","SUBMINUTE("&amp;$D$6&amp;","&amp;FormatMainDisplay!$H$10&amp;",Regular)","Bar",,"Low",,AG16,"all",,,,"T")="",NA(),RTD("cqg.rtd",,"StudyData","SUBMINUTE("&amp;$D$6&amp;","&amp;FormatMainDisplay!$H$10&amp;",Regular)","Bar",,"Low",,AG16,"all",,,,"T")))</f>
        <v>2108.75</v>
      </c>
      <c r="AE16" s="102">
        <f>IF(FormatMainDisplay!$H$7="Y",RTD("cqg.rtd",,"StudyData",$D$6,"Bar",,"Close",FormatMainDisplay!$H$8,AG16,,,,,"T"),IF(RTD("cqg.rtd",,"StudyData","SUBMINUTE("&amp;$D$6&amp;","&amp;FormatMainDisplay!$H$10&amp;",Regular)","Bar",,"Close",,AG16,"all",,,,"T")="",NA(),RTD("cqg.rtd",,"StudyData","SUBMINUTE("&amp;$D$6&amp;","&amp;FormatMainDisplay!$H$10&amp;",Regular)","Bar",,"Close",,AG16,"all",,,,"T")))</f>
        <v>2109.25</v>
      </c>
      <c r="AF16" s="73">
        <f>IF(FormatMainDisplay!$H$7="Y",RTD("cqg.rtd",,"StudyData",$D$6,"Bar",,"Time",FormatMainDisplay!$H$8,AG16,,,,,"T"),IF(RTD("cqg.rtd",,"StudyData","SUBMINUTE("&amp;$D$6&amp;","&amp;FormatMainDisplay!$H$10&amp;",Regular)","Bar",,"Time",,AG16,"all",,,,"T")="",NA(),RTD("cqg.rtd",,"StudyData","SUBMINUTE("&amp;$D$6&amp;","&amp;FormatMainDisplay!$H$10&amp;",Regular)","Bar",,"Time",,AG16,"all",,,,"T")))</f>
        <v>42061.623263888891</v>
      </c>
      <c r="AG16" s="30">
        <f t="shared" si="0"/>
        <v>-11</v>
      </c>
      <c r="AH16" s="30">
        <f t="shared" si="1"/>
        <v>-19</v>
      </c>
      <c r="AJ16" s="103">
        <f xml:space="preserve"> RTD("cqg.rtd",,"StudyData", $Q$6,  "Tick", "FlatTicks=0", "Tick","D",AQ16,"all")</f>
        <v>12084</v>
      </c>
      <c r="AK16" s="102">
        <f>IF(FormatMainDisplay!$O$7="Y",RTD("cqg.rtd",,"StudyData",$Q$6,"Bar",,"Open",FormatMainDisplay!$O$8,AP16,,,,,"T"),IF(RTD("cqg.rtd",,"StudyData","SUBMINUTE("&amp;$Q$6&amp;","&amp;FormatMainDisplay!$O$10&amp;",Regular)","Bar",,"Open",,AP16,"all",,,,"T")="",NA(),RTD("cqg.rtd",,"StudyData","SUBMINUTE("&amp;$Q$6&amp;","&amp;FormatMainDisplay!$O$10&amp;",Regular)","Bar",,"Open",,AP16,"all",,,,"T")))</f>
        <v>1208.0999999999999</v>
      </c>
      <c r="AL16" s="102">
        <f>IF(FormatMainDisplay!$O$7="Y",RTD("cqg.rtd",,"StudyData",$Q$6,"Bar",,"High",FormatMainDisplay!$O$8,AP16,,,,,"T"),IF(RTD("cqg.rtd",,"StudyData","SUBMINUTE("&amp;$Q$6&amp;","&amp;FormatMainDisplay!$O$10&amp;",Regular)","Bar",,"High",,AP16,"all",,,,"T")="",NA(),RTD("cqg.rtd",,"StudyData","SUBMINUTE("&amp;$Q$6&amp;","&amp;FormatMainDisplay!$O$10&amp;",Regular)","Bar",,"High",,AP16,"all",,,,"T")))</f>
        <v>1208.0999999999999</v>
      </c>
      <c r="AM16" s="102">
        <f>IF(FormatMainDisplay!$O$7="Y",RTD("cqg.rtd",,"StudyData",$Q$6,"Bar",,"Low",FormatMainDisplay!$O$8,AP16,,,,,"T"),IF(RTD("cqg.rtd",,"StudyData","SUBMINUTE("&amp;$Q$6&amp;","&amp;FormatMainDisplay!$O$10&amp;",Regular)","Bar",,"Low",,AP16,"all",,,,"T")="",NA(),RTD("cqg.rtd",,"StudyData","SUBMINUTE("&amp;$Q$6&amp;","&amp;FormatMainDisplay!$O$10&amp;",Regular)","Bar",,"Low",,AP16,"all",,,,"T")))</f>
        <v>1208.0999999999999</v>
      </c>
      <c r="AN16" s="128">
        <f>IF(FormatMainDisplay!$O$7="Y",RTD("cqg.rtd",,"StudyData",$Q$6,"Bar",,"Close",FormatMainDisplay!$O$8,AP16,,,,,"T"),IF(RTD("cqg.rtd",,"StudyData","SUBMINUTE("&amp;$Q$6&amp;","&amp;FormatMainDisplay!$O$10&amp;",Regular)","Bar",,"Close",,AP16,"all",,,,"T")="",NA(),RTD("cqg.rtd",,"StudyData","SUBMINUTE("&amp;$Q$6&amp;","&amp;FormatMainDisplay!$O$10&amp;",Regular)","Bar",,"Close",,AP16,"all",,,,"T")))</f>
        <v>1208.0999999999999</v>
      </c>
      <c r="AO16" s="130">
        <f>IF(FormatMainDisplay!$O$7="Y",RTD("cqg.rtd",,"StudyData",$Q$6,"Bar",,"Time",FormatMainDisplay!$O$8,AP16,,,,,"T"),IF(RTD("cqg.rtd",,"StudyData","SUBMINUTE("&amp;$Q$6&amp;","&amp;FormatMainDisplay!$O$10&amp;",Regular)","Bar",,"Time",,AP16,"all",,,,"T")="",NA(),RTD("cqg.rtd",,"StudyData","SUBMINUTE("&amp;$Q$6&amp;","&amp;FormatMainDisplay!$O$10&amp;",Regular)","Bar",,"Time",,AP16,"all",,,,"T")))</f>
        <v>42061.623263888891</v>
      </c>
      <c r="AP16" s="129">
        <f t="shared" si="2"/>
        <v>-11</v>
      </c>
      <c r="AQ16" s="30">
        <f t="shared" si="3"/>
        <v>-19</v>
      </c>
      <c r="AS16" s="103">
        <f xml:space="preserve"> RTD("cqg.rtd",,"StudyData", $D$31,  "Tick", "FlatTicks=0", "Tick","D",AZ16,"all")</f>
        <v>128040</v>
      </c>
      <c r="AT16" s="104">
        <f>IF(FormatMainDisplay!$H$22="Y",RTD("cqg.rtd",,"StudyData",$D$31,"Bar",,"Open",FormatMainDisplay!$H$23,AY16,,,,,"T"),IF(RTD("cqg.rtd",,"StudyData","SUBMINUTE("&amp;$D$31&amp;","&amp;FormatMainDisplay!$H$25&amp;",Regular)","Bar",,"Open",,AY16,"all",,,,"T")="",NA(),RTD("cqg.rtd",,"StudyData","SUBMINUTE("&amp;$D$31&amp;","&amp;FormatMainDisplay!$H$25&amp;",Regular)","Bar",,"Open",,AY16,"all",,,,"T")))</f>
        <v>128.125</v>
      </c>
      <c r="AU16" s="104">
        <f>IF(FormatMainDisplay!$H$22="Y",RTD("cqg.rtd",,"StudyData",$D$31,"Bar",,"High",FormatMainDisplay!$H$23,AY16,,,,,"T"),IF(RTD("cqg.rtd",,"StudyData","SUBMINUTE("&amp;$D$31&amp;","&amp;FormatMainDisplay!$H$25&amp;",Regular)","Bar",,"High",,AY16,"all",,,,"T")="",NA(),RTD("cqg.rtd",,"StudyData","SUBMINUTE("&amp;$D$31&amp;","&amp;FormatMainDisplay!$H$25&amp;",Regular)","Bar",,"High",,AY16,"all",,,,"T")))</f>
        <v>128.125</v>
      </c>
      <c r="AV16" s="104">
        <f>IF(FormatMainDisplay!$H$22="Y",RTD("cqg.rtd",,"StudyData",$D$31,"Bar",,"Low",FormatMainDisplay!$H$23,AY16,,,,,"T"),IF(RTD("cqg.rtd",,"StudyData","SUBMINUTE("&amp;$D$31&amp;","&amp;FormatMainDisplay!$H$25&amp;",Regular)","Bar",,"Low",,AY16,"all",,,,"T")="",NA(),RTD("cqg.rtd",,"StudyData","SUBMINUTE("&amp;$D$31&amp;","&amp;FormatMainDisplay!$H$25&amp;",Regular)","Bar",,"Low",,AY16,"all",,,,"T")))</f>
        <v>128.125</v>
      </c>
      <c r="AW16" s="104">
        <f>IF(FormatMainDisplay!$H$22="Y",RTD("cqg.rtd",,"StudyData",$D$31,"Bar",,"Close",FormatMainDisplay!$H$23,AY16,,,,,"T"),IF(RTD("cqg.rtd",,"StudyData","SUBMINUTE("&amp;$D$31&amp;","&amp;FormatMainDisplay!$H$25&amp;",Regular)","Bar",,"Close",,AY16,"all",,,,"T")="",NA(),RTD("cqg.rtd",,"StudyData","SUBMINUTE("&amp;$D$31&amp;","&amp;FormatMainDisplay!$H$25&amp;",Regular)","Bar",,"Close",,AY16,"all",,,,"T")))</f>
        <v>128.125</v>
      </c>
      <c r="AX16" s="73">
        <f>IF(FormatMainDisplay!$H$22="Y",RTD("cqg.rtd",,"StudyData",$D$31,"Bar",,"Time",FormatMainDisplay!$H$23,AY16,,,,,"T"),IF(RTD("cqg.rtd",,"StudyData","SUBMINUTE("&amp;$D$31&amp;","&amp;FormatMainDisplay!$H$25&amp;",Regular)","Bar",,"Time",,AY16,"all",,,,"T")="",NA(),RTD("cqg.rtd",,"StudyData","SUBMINUTE("&amp;$D$31&amp;","&amp;FormatMainDisplay!$H$25&amp;",Regular)","Bar",,"Time",,AY16,"all",,,,"T")))</f>
        <v>42061.621354166666</v>
      </c>
      <c r="AY16" s="30">
        <f t="shared" si="4"/>
        <v>-11</v>
      </c>
      <c r="AZ16" s="30">
        <f t="shared" si="5"/>
        <v>-19</v>
      </c>
    </row>
    <row r="17" spans="2:52" ht="13.05" customHeight="1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7"/>
      <c r="O17" s="2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103">
        <f xml:space="preserve"> RTD("cqg.rtd",,"StudyData", $D$6,  "Tick", "FlatTicks=0", "Tick","D",AH17,"all")</f>
        <v>210900</v>
      </c>
      <c r="AB17" s="102">
        <f>IF(FormatMainDisplay!$H$7="Y",RTD("cqg.rtd",,"StudyData",$D$6,"Bar",,"Open",FormatMainDisplay!$H$8,AG17,,,,,"T"),IF(RTD("cqg.rtd",,"StudyData","SUBMINUTE("&amp;$D$6&amp;","&amp;FormatMainDisplay!$H$10&amp;",Regular)","Bar",,"Open",,AG17,"all",,,,"T")="",NA(),RTD("cqg.rtd",,"StudyData","SUBMINUTE("&amp;$D$6&amp;","&amp;FormatMainDisplay!$H$10&amp;",Regular)","Bar",,"Open",,AG17,"all",,,,"T")))</f>
        <v>2108.5</v>
      </c>
      <c r="AC17" s="102">
        <f>IF(FormatMainDisplay!$H$7="Y",RTD("cqg.rtd",,"StudyData",$D$6,"Bar",,"High",FormatMainDisplay!$H$8,AG17,,,,,"T"),IF(RTD("cqg.rtd",,"StudyData","SUBMINUTE("&amp;$D$6&amp;","&amp;FormatMainDisplay!$H$10&amp;",Regular)","Bar",,"High",,AG17,"all",,,,"T")="",NA(),RTD("cqg.rtd",,"StudyData","SUBMINUTE("&amp;$D$6&amp;","&amp;FormatMainDisplay!$H$10&amp;",Regular)","Bar",,"High",,AG17,"all",,,,"T")))</f>
        <v>2109.25</v>
      </c>
      <c r="AD17" s="102">
        <f>IF(FormatMainDisplay!$H$7="Y",RTD("cqg.rtd",,"StudyData",$D$6,"Bar",,"Low",FormatMainDisplay!$H$8,AG17,,,,,"T"),IF(RTD("cqg.rtd",,"StudyData","SUBMINUTE("&amp;$D$6&amp;","&amp;FormatMainDisplay!$H$10&amp;",Regular)","Bar",,"Low",,AG17,"all",,,,"T")="",NA(),RTD("cqg.rtd",,"StudyData","SUBMINUTE("&amp;$D$6&amp;","&amp;FormatMainDisplay!$H$10&amp;",Regular)","Bar",,"Low",,AG17,"all",,,,"T")))</f>
        <v>2108.5</v>
      </c>
      <c r="AE17" s="102">
        <f>IF(FormatMainDisplay!$H$7="Y",RTD("cqg.rtd",,"StudyData",$D$6,"Bar",,"Close",FormatMainDisplay!$H$8,AG17,,,,,"T"),IF(RTD("cqg.rtd",,"StudyData","SUBMINUTE("&amp;$D$6&amp;","&amp;FormatMainDisplay!$H$10&amp;",Regular)","Bar",,"Close",,AG17,"all",,,,"T")="",NA(),RTD("cqg.rtd",,"StudyData","SUBMINUTE("&amp;$D$6&amp;","&amp;FormatMainDisplay!$H$10&amp;",Regular)","Bar",,"Close",,AG17,"all",,,,"T")))</f>
        <v>2108.75</v>
      </c>
      <c r="AF17" s="73">
        <f>IF(FormatMainDisplay!$H$7="Y",RTD("cqg.rtd",,"StudyData",$D$6,"Bar",,"Time",FormatMainDisplay!$H$8,AG17,,,,,"T"),IF(RTD("cqg.rtd",,"StudyData","SUBMINUTE("&amp;$D$6&amp;","&amp;FormatMainDisplay!$H$10&amp;",Regular)","Bar",,"Time",,AG17,"all",,,,"T")="",NA(),RTD("cqg.rtd",,"StudyData","SUBMINUTE("&amp;$D$6&amp;","&amp;FormatMainDisplay!$H$10&amp;",Regular)","Bar",,"Time",,AG17,"all",,,,"T")))</f>
        <v>42061.622916666667</v>
      </c>
      <c r="AG17" s="30">
        <f t="shared" si="0"/>
        <v>-12</v>
      </c>
      <c r="AH17" s="30">
        <f t="shared" si="1"/>
        <v>-18</v>
      </c>
      <c r="AJ17" s="103">
        <f xml:space="preserve"> RTD("cqg.rtd",,"StudyData", $Q$6,  "Tick", "FlatTicks=0", "Tick","D",AQ17,"all")</f>
        <v>12083</v>
      </c>
      <c r="AK17" s="102">
        <f>IF(FormatMainDisplay!$O$7="Y",RTD("cqg.rtd",,"StudyData",$Q$6,"Bar",,"Open",FormatMainDisplay!$O$8,AP17,,,,,"T"),IF(RTD("cqg.rtd",,"StudyData","SUBMINUTE("&amp;$Q$6&amp;","&amp;FormatMainDisplay!$O$10&amp;",Regular)","Bar",,"Open",,AP17,"all",,,,"T")="",NA(),RTD("cqg.rtd",,"StudyData","SUBMINUTE("&amp;$Q$6&amp;","&amp;FormatMainDisplay!$O$10&amp;",Regular)","Bar",,"Open",,AP17,"all",,,,"T")))</f>
        <v>1208.4000000000001</v>
      </c>
      <c r="AL17" s="102">
        <f>IF(FormatMainDisplay!$O$7="Y",RTD("cqg.rtd",,"StudyData",$Q$6,"Bar",,"High",FormatMainDisplay!$O$8,AP17,,,,,"T"),IF(RTD("cqg.rtd",,"StudyData","SUBMINUTE("&amp;$Q$6&amp;","&amp;FormatMainDisplay!$O$10&amp;",Regular)","Bar",,"High",,AP17,"all",,,,"T")="",NA(),RTD("cqg.rtd",,"StudyData","SUBMINUTE("&amp;$Q$6&amp;","&amp;FormatMainDisplay!$O$10&amp;",Regular)","Bar",,"High",,AP17,"all",,,,"T")))</f>
        <v>1208.4000000000001</v>
      </c>
      <c r="AM17" s="102">
        <f>IF(FormatMainDisplay!$O$7="Y",RTD("cqg.rtd",,"StudyData",$Q$6,"Bar",,"Low",FormatMainDisplay!$O$8,AP17,,,,,"T"),IF(RTD("cqg.rtd",,"StudyData","SUBMINUTE("&amp;$Q$6&amp;","&amp;FormatMainDisplay!$O$10&amp;",Regular)","Bar",,"Low",,AP17,"all",,,,"T")="",NA(),RTD("cqg.rtd",,"StudyData","SUBMINUTE("&amp;$Q$6&amp;","&amp;FormatMainDisplay!$O$10&amp;",Regular)","Bar",,"Low",,AP17,"all",,,,"T")))</f>
        <v>1208.2</v>
      </c>
      <c r="AN17" s="128">
        <f>IF(FormatMainDisplay!$O$7="Y",RTD("cqg.rtd",,"StudyData",$Q$6,"Bar",,"Close",FormatMainDisplay!$O$8,AP17,,,,,"T"),IF(RTD("cqg.rtd",,"StudyData","SUBMINUTE("&amp;$Q$6&amp;","&amp;FormatMainDisplay!$O$10&amp;",Regular)","Bar",,"Close",,AP17,"all",,,,"T")="",NA(),RTD("cqg.rtd",,"StudyData","SUBMINUTE("&amp;$Q$6&amp;","&amp;FormatMainDisplay!$O$10&amp;",Regular)","Bar",,"Close",,AP17,"all",,,,"T")))</f>
        <v>1208.2</v>
      </c>
      <c r="AO17" s="130">
        <f>IF(FormatMainDisplay!$O$7="Y",RTD("cqg.rtd",,"StudyData",$Q$6,"Bar",,"Time",FormatMainDisplay!$O$8,AP17,,,,,"T"),IF(RTD("cqg.rtd",,"StudyData","SUBMINUTE("&amp;$Q$6&amp;","&amp;FormatMainDisplay!$O$10&amp;",Regular)","Bar",,"Time",,AP17,"all",,,,"T")="",NA(),RTD("cqg.rtd",,"StudyData","SUBMINUTE("&amp;$Q$6&amp;","&amp;FormatMainDisplay!$O$10&amp;",Regular)","Bar",,"Time",,AP17,"all",,,,"T")))</f>
        <v>42061.622916666667</v>
      </c>
      <c r="AP17" s="129">
        <f t="shared" si="2"/>
        <v>-12</v>
      </c>
      <c r="AQ17" s="30">
        <f t="shared" si="3"/>
        <v>-18</v>
      </c>
      <c r="AS17" s="103">
        <f xml:space="preserve"> RTD("cqg.rtd",,"StudyData", $D$31,  "Tick", "FlatTicks=0", "Tick","D",AZ17,"all")</f>
        <v>128035</v>
      </c>
      <c r="AT17" s="104">
        <f>IF(FormatMainDisplay!$H$22="Y",RTD("cqg.rtd",,"StudyData",$D$31,"Bar",,"Open",FormatMainDisplay!$H$23,AY17,,,,,"T"),IF(RTD("cqg.rtd",,"StudyData","SUBMINUTE("&amp;$D$31&amp;","&amp;FormatMainDisplay!$H$25&amp;",Regular)","Bar",,"Open",,AY17,"all",,,,"T")="",NA(),RTD("cqg.rtd",,"StudyData","SUBMINUTE("&amp;$D$31&amp;","&amp;FormatMainDisplay!$H$25&amp;",Regular)","Bar",,"Open",,AY17,"all",,,,"T")))</f>
        <v>128.109375</v>
      </c>
      <c r="AU17" s="104">
        <f>IF(FormatMainDisplay!$H$22="Y",RTD("cqg.rtd",,"StudyData",$D$31,"Bar",,"High",FormatMainDisplay!$H$23,AY17,,,,,"T"),IF(RTD("cqg.rtd",,"StudyData","SUBMINUTE("&amp;$D$31&amp;","&amp;FormatMainDisplay!$H$25&amp;",Regular)","Bar",,"High",,AY17,"all",,,,"T")="",NA(),RTD("cqg.rtd",,"StudyData","SUBMINUTE("&amp;$D$31&amp;","&amp;FormatMainDisplay!$H$25&amp;",Regular)","Bar",,"High",,AY17,"all",,,,"T")))</f>
        <v>128.125</v>
      </c>
      <c r="AV17" s="104">
        <f>IF(FormatMainDisplay!$H$22="Y",RTD("cqg.rtd",,"StudyData",$D$31,"Bar",,"Low",FormatMainDisplay!$H$23,AY17,,,,,"T"),IF(RTD("cqg.rtd",,"StudyData","SUBMINUTE("&amp;$D$31&amp;","&amp;FormatMainDisplay!$H$25&amp;",Regular)","Bar",,"Low",,AY17,"all",,,,"T")="",NA(),RTD("cqg.rtd",,"StudyData","SUBMINUTE("&amp;$D$31&amp;","&amp;FormatMainDisplay!$H$25&amp;",Regular)","Bar",,"Low",,AY17,"all",,,,"T")))</f>
        <v>128.109375</v>
      </c>
      <c r="AW17" s="104">
        <f>IF(FormatMainDisplay!$H$22="Y",RTD("cqg.rtd",,"StudyData",$D$31,"Bar",,"Close",FormatMainDisplay!$H$23,AY17,,,,,"T"),IF(RTD("cqg.rtd",,"StudyData","SUBMINUTE("&amp;$D$31&amp;","&amp;FormatMainDisplay!$H$25&amp;",Regular)","Bar",,"Close",,AY17,"all",,,,"T")="",NA(),RTD("cqg.rtd",,"StudyData","SUBMINUTE("&amp;$D$31&amp;","&amp;FormatMainDisplay!$H$25&amp;",Regular)","Bar",,"Close",,AY17,"all",,,,"T")))</f>
        <v>128.109375</v>
      </c>
      <c r="AX17" s="73">
        <f>IF(FormatMainDisplay!$H$22="Y",RTD("cqg.rtd",,"StudyData",$D$31,"Bar",,"Time",FormatMainDisplay!$H$23,AY17,,,,,"T"),IF(RTD("cqg.rtd",,"StudyData","SUBMINUTE("&amp;$D$31&amp;","&amp;FormatMainDisplay!$H$25&amp;",Regular)","Bar",,"Time",,AY17,"all",,,,"T")="",NA(),RTD("cqg.rtd",,"StudyData","SUBMINUTE("&amp;$D$31&amp;","&amp;FormatMainDisplay!$H$25&amp;",Regular)","Bar",,"Time",,AY17,"all",,,,"T")))</f>
        <v>42061.620833333334</v>
      </c>
      <c r="AY17" s="30">
        <f t="shared" si="4"/>
        <v>-12</v>
      </c>
      <c r="AZ17" s="30">
        <f t="shared" si="5"/>
        <v>-18</v>
      </c>
    </row>
    <row r="18" spans="2:52" ht="13.05" customHeight="1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27"/>
      <c r="O18" s="2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9"/>
      <c r="AA18" s="103">
        <f xml:space="preserve"> RTD("cqg.rtd",,"StudyData", $D$6,  "Tick", "FlatTicks=0", "Tick","D",AH18,"all")</f>
        <v>210925</v>
      </c>
      <c r="AB18" s="102">
        <f>IF(FormatMainDisplay!$H$7="Y",RTD("cqg.rtd",,"StudyData",$D$6,"Bar",,"Open",FormatMainDisplay!$H$8,AG18,,,,,"T"),IF(RTD("cqg.rtd",,"StudyData","SUBMINUTE("&amp;$D$6&amp;","&amp;FormatMainDisplay!$H$10&amp;",Regular)","Bar",,"Open",,AG18,"all",,,,"T")="",NA(),RTD("cqg.rtd",,"StudyData","SUBMINUTE("&amp;$D$6&amp;","&amp;FormatMainDisplay!$H$10&amp;",Regular)","Bar",,"Open",,AG18,"all",,,,"T")))</f>
        <v>2109.75</v>
      </c>
      <c r="AC18" s="102">
        <f>IF(FormatMainDisplay!$H$7="Y",RTD("cqg.rtd",,"StudyData",$D$6,"Bar",,"High",FormatMainDisplay!$H$8,AG18,,,,,"T"),IF(RTD("cqg.rtd",,"StudyData","SUBMINUTE("&amp;$D$6&amp;","&amp;FormatMainDisplay!$H$10&amp;",Regular)","Bar",,"High",,AG18,"all",,,,"T")="",NA(),RTD("cqg.rtd",,"StudyData","SUBMINUTE("&amp;$D$6&amp;","&amp;FormatMainDisplay!$H$10&amp;",Regular)","Bar",,"High",,AG18,"all",,,,"T")))</f>
        <v>2109.75</v>
      </c>
      <c r="AD18" s="102">
        <f>IF(FormatMainDisplay!$H$7="Y",RTD("cqg.rtd",,"StudyData",$D$6,"Bar",,"Low",FormatMainDisplay!$H$8,AG18,,,,,"T"),IF(RTD("cqg.rtd",,"StudyData","SUBMINUTE("&amp;$D$6&amp;","&amp;FormatMainDisplay!$H$10&amp;",Regular)","Bar",,"Low",,AG18,"all",,,,"T")="",NA(),RTD("cqg.rtd",,"StudyData","SUBMINUTE("&amp;$D$6&amp;","&amp;FormatMainDisplay!$H$10&amp;",Regular)","Bar",,"Low",,AG18,"all",,,,"T")))</f>
        <v>2108.5</v>
      </c>
      <c r="AE18" s="102">
        <f>IF(FormatMainDisplay!$H$7="Y",RTD("cqg.rtd",,"StudyData",$D$6,"Bar",,"Close",FormatMainDisplay!$H$8,AG18,,,,,"T"),IF(RTD("cqg.rtd",,"StudyData","SUBMINUTE("&amp;$D$6&amp;","&amp;FormatMainDisplay!$H$10&amp;",Regular)","Bar",,"Close",,AG18,"all",,,,"T")="",NA(),RTD("cqg.rtd",,"StudyData","SUBMINUTE("&amp;$D$6&amp;","&amp;FormatMainDisplay!$H$10&amp;",Regular)","Bar",,"Close",,AG18,"all",,,,"T")))</f>
        <v>2108.5</v>
      </c>
      <c r="AF18" s="73">
        <f>IF(FormatMainDisplay!$H$7="Y",RTD("cqg.rtd",,"StudyData",$D$6,"Bar",,"Time",FormatMainDisplay!$H$8,AG18,,,,,"T"),IF(RTD("cqg.rtd",,"StudyData","SUBMINUTE("&amp;$D$6&amp;","&amp;FormatMainDisplay!$H$10&amp;",Regular)","Bar",,"Time",,AG18,"all",,,,"T")="",NA(),RTD("cqg.rtd",,"StudyData","SUBMINUTE("&amp;$D$6&amp;","&amp;FormatMainDisplay!$H$10&amp;",Regular)","Bar",,"Time",,AG18,"all",,,,"T")))</f>
        <v>42061.622569444444</v>
      </c>
      <c r="AG18" s="30">
        <f t="shared" si="0"/>
        <v>-13</v>
      </c>
      <c r="AH18" s="30">
        <f t="shared" si="1"/>
        <v>-17</v>
      </c>
      <c r="AJ18" s="103">
        <f xml:space="preserve"> RTD("cqg.rtd",,"StudyData", $Q$6,  "Tick", "FlatTicks=0", "Tick","D",AQ18,"all")</f>
        <v>12082</v>
      </c>
      <c r="AK18" s="102">
        <f>IF(FormatMainDisplay!$O$7="Y",RTD("cqg.rtd",,"StudyData",$Q$6,"Bar",,"Open",FormatMainDisplay!$O$8,AP18,,,,,"T"),IF(RTD("cqg.rtd",,"StudyData","SUBMINUTE("&amp;$Q$6&amp;","&amp;FormatMainDisplay!$O$10&amp;",Regular)","Bar",,"Open",,AP18,"all",,,,"T")="",NA(),RTD("cqg.rtd",,"StudyData","SUBMINUTE("&amp;$Q$6&amp;","&amp;FormatMainDisplay!$O$10&amp;",Regular)","Bar",,"Open",,AP18,"all",,,,"T")))</f>
        <v>1208.0999999999999</v>
      </c>
      <c r="AL18" s="102">
        <f>IF(FormatMainDisplay!$O$7="Y",RTD("cqg.rtd",,"StudyData",$Q$6,"Bar",,"High",FormatMainDisplay!$O$8,AP18,,,,,"T"),IF(RTD("cqg.rtd",,"StudyData","SUBMINUTE("&amp;$Q$6&amp;","&amp;FormatMainDisplay!$O$10&amp;",Regular)","Bar",,"High",,AP18,"all",,,,"T")="",NA(),RTD("cqg.rtd",,"StudyData","SUBMINUTE("&amp;$Q$6&amp;","&amp;FormatMainDisplay!$O$10&amp;",Regular)","Bar",,"High",,AP18,"all",,,,"T")))</f>
        <v>1208.3</v>
      </c>
      <c r="AM18" s="102">
        <f>IF(FormatMainDisplay!$O$7="Y",RTD("cqg.rtd",,"StudyData",$Q$6,"Bar",,"Low",FormatMainDisplay!$O$8,AP18,,,,,"T"),IF(RTD("cqg.rtd",,"StudyData","SUBMINUTE("&amp;$Q$6&amp;","&amp;FormatMainDisplay!$O$10&amp;",Regular)","Bar",,"Low",,AP18,"all",,,,"T")="",NA(),RTD("cqg.rtd",,"StudyData","SUBMINUTE("&amp;$Q$6&amp;","&amp;FormatMainDisplay!$O$10&amp;",Regular)","Bar",,"Low",,AP18,"all",,,,"T")))</f>
        <v>1208</v>
      </c>
      <c r="AN18" s="128">
        <f>IF(FormatMainDisplay!$O$7="Y",RTD("cqg.rtd",,"StudyData",$Q$6,"Bar",,"Close",FormatMainDisplay!$O$8,AP18,,,,,"T"),IF(RTD("cqg.rtd",,"StudyData","SUBMINUTE("&amp;$Q$6&amp;","&amp;FormatMainDisplay!$O$10&amp;",Regular)","Bar",,"Close",,AP18,"all",,,,"T")="",NA(),RTD("cqg.rtd",,"StudyData","SUBMINUTE("&amp;$Q$6&amp;","&amp;FormatMainDisplay!$O$10&amp;",Regular)","Bar",,"Close",,AP18,"all",,,,"T")))</f>
        <v>1208.3</v>
      </c>
      <c r="AO18" s="130">
        <f>IF(FormatMainDisplay!$O$7="Y",RTD("cqg.rtd",,"StudyData",$Q$6,"Bar",,"Time",FormatMainDisplay!$O$8,AP18,,,,,"T"),IF(RTD("cqg.rtd",,"StudyData","SUBMINUTE("&amp;$Q$6&amp;","&amp;FormatMainDisplay!$O$10&amp;",Regular)","Bar",,"Time",,AP18,"all",,,,"T")="",NA(),RTD("cqg.rtd",,"StudyData","SUBMINUTE("&amp;$Q$6&amp;","&amp;FormatMainDisplay!$O$10&amp;",Regular)","Bar",,"Time",,AP18,"all",,,,"T")))</f>
        <v>42061.622569444444</v>
      </c>
      <c r="AP18" s="129">
        <f t="shared" si="2"/>
        <v>-13</v>
      </c>
      <c r="AQ18" s="30">
        <f t="shared" si="3"/>
        <v>-17</v>
      </c>
      <c r="AS18" s="103">
        <f xml:space="preserve"> RTD("cqg.rtd",,"StudyData", $D$31,  "Tick", "FlatTicks=0", "Tick","D",AZ18,"all")</f>
        <v>128040</v>
      </c>
      <c r="AT18" s="104" t="e">
        <f>IF(FormatMainDisplay!$H$22="Y",RTD("cqg.rtd",,"StudyData",$D$31,"Bar",,"Open",FormatMainDisplay!$H$23,AY18,,,,,"T"),IF(RTD("cqg.rtd",,"StudyData","SUBMINUTE("&amp;$D$31&amp;","&amp;FormatMainDisplay!$H$25&amp;",Regular)","Bar",,"Open",,AY18,"all",,,,"T")="",NA(),RTD("cqg.rtd",,"StudyData","SUBMINUTE("&amp;$D$31&amp;","&amp;FormatMainDisplay!$H$25&amp;",Regular)","Bar",,"Open",,AY18,"all",,,,"T")))</f>
        <v>#N/A</v>
      </c>
      <c r="AU18" s="104" t="e">
        <f>IF(FormatMainDisplay!$H$22="Y",RTD("cqg.rtd",,"StudyData",$D$31,"Bar",,"High",FormatMainDisplay!$H$23,AY18,,,,,"T"),IF(RTD("cqg.rtd",,"StudyData","SUBMINUTE("&amp;$D$31&amp;","&amp;FormatMainDisplay!$H$25&amp;",Regular)","Bar",,"High",,AY18,"all",,,,"T")="",NA(),RTD("cqg.rtd",,"StudyData","SUBMINUTE("&amp;$D$31&amp;","&amp;FormatMainDisplay!$H$25&amp;",Regular)","Bar",,"High",,AY18,"all",,,,"T")))</f>
        <v>#N/A</v>
      </c>
      <c r="AV18" s="104" t="e">
        <f>IF(FormatMainDisplay!$H$22="Y",RTD("cqg.rtd",,"StudyData",$D$31,"Bar",,"Low",FormatMainDisplay!$H$23,AY18,,,,,"T"),IF(RTD("cqg.rtd",,"StudyData","SUBMINUTE("&amp;$D$31&amp;","&amp;FormatMainDisplay!$H$25&amp;",Regular)","Bar",,"Low",,AY18,"all",,,,"T")="",NA(),RTD("cqg.rtd",,"StudyData","SUBMINUTE("&amp;$D$31&amp;","&amp;FormatMainDisplay!$H$25&amp;",Regular)","Bar",,"Low",,AY18,"all",,,,"T")))</f>
        <v>#N/A</v>
      </c>
      <c r="AW18" s="104" t="e">
        <f>IF(FormatMainDisplay!$H$22="Y",RTD("cqg.rtd",,"StudyData",$D$31,"Bar",,"Close",FormatMainDisplay!$H$23,AY18,,,,,"T"),IF(RTD("cqg.rtd",,"StudyData","SUBMINUTE("&amp;$D$31&amp;","&amp;FormatMainDisplay!$H$25&amp;",Regular)","Bar",,"Close",,AY18,"all",,,,"T")="",NA(),RTD("cqg.rtd",,"StudyData","SUBMINUTE("&amp;$D$31&amp;","&amp;FormatMainDisplay!$H$25&amp;",Regular)","Bar",,"Close",,AY18,"all",,,,"T")))</f>
        <v>#N/A</v>
      </c>
      <c r="AX18" s="73">
        <f>IF(FormatMainDisplay!$H$22="Y",RTD("cqg.rtd",,"StudyData",$D$31,"Bar",,"Time",FormatMainDisplay!$H$23,AY18,,,,,"T"),IF(RTD("cqg.rtd",,"StudyData","SUBMINUTE("&amp;$D$31&amp;","&amp;FormatMainDisplay!$H$25&amp;",Regular)","Bar",,"Time",,AY18,"all",,,,"T")="",NA(),RTD("cqg.rtd",,"StudyData","SUBMINUTE("&amp;$D$31&amp;","&amp;FormatMainDisplay!$H$25&amp;",Regular)","Bar",,"Time",,AY18,"all",,,,"T")))</f>
        <v>42061.620312499996</v>
      </c>
      <c r="AY18" s="30">
        <f t="shared" si="4"/>
        <v>-13</v>
      </c>
      <c r="AZ18" s="30">
        <f t="shared" si="5"/>
        <v>-17</v>
      </c>
    </row>
    <row r="19" spans="2:52" ht="13.05" customHeight="1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27"/>
      <c r="O19" s="28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9"/>
      <c r="AA19" s="103">
        <f xml:space="preserve"> RTD("cqg.rtd",,"StudyData", $D$6,  "Tick", "FlatTicks=0", "Tick","D",AH19,"all")</f>
        <v>210950</v>
      </c>
      <c r="AB19" s="102">
        <f>IF(FormatMainDisplay!$H$7="Y",RTD("cqg.rtd",,"StudyData",$D$6,"Bar",,"Open",FormatMainDisplay!$H$8,AG19,,,,,"T"),IF(RTD("cqg.rtd",,"StudyData","SUBMINUTE("&amp;$D$6&amp;","&amp;FormatMainDisplay!$H$10&amp;",Regular)","Bar",,"Open",,AG19,"all",,,,"T")="",NA(),RTD("cqg.rtd",,"StudyData","SUBMINUTE("&amp;$D$6&amp;","&amp;FormatMainDisplay!$H$10&amp;",Regular)","Bar",,"Open",,AG19,"all",,,,"T")))</f>
        <v>2109.75</v>
      </c>
      <c r="AC19" s="102">
        <f>IF(FormatMainDisplay!$H$7="Y",RTD("cqg.rtd",,"StudyData",$D$6,"Bar",,"High",FormatMainDisplay!$H$8,AG19,,,,,"T"),IF(RTD("cqg.rtd",,"StudyData","SUBMINUTE("&amp;$D$6&amp;","&amp;FormatMainDisplay!$H$10&amp;",Regular)","Bar",,"High",,AG19,"all",,,,"T")="",NA(),RTD("cqg.rtd",,"StudyData","SUBMINUTE("&amp;$D$6&amp;","&amp;FormatMainDisplay!$H$10&amp;",Regular)","Bar",,"High",,AG19,"all",,,,"T")))</f>
        <v>2110</v>
      </c>
      <c r="AD19" s="102">
        <f>IF(FormatMainDisplay!$H$7="Y",RTD("cqg.rtd",,"StudyData",$D$6,"Bar",,"Low",FormatMainDisplay!$H$8,AG19,,,,,"T"),IF(RTD("cqg.rtd",,"StudyData","SUBMINUTE("&amp;$D$6&amp;","&amp;FormatMainDisplay!$H$10&amp;",Regular)","Bar",,"Low",,AG19,"all",,,,"T")="",NA(),RTD("cqg.rtd",,"StudyData","SUBMINUTE("&amp;$D$6&amp;","&amp;FormatMainDisplay!$H$10&amp;",Regular)","Bar",,"Low",,AG19,"all",,,,"T")))</f>
        <v>2109.5</v>
      </c>
      <c r="AE19" s="102">
        <f>IF(FormatMainDisplay!$H$7="Y",RTD("cqg.rtd",,"StudyData",$D$6,"Bar",,"Close",FormatMainDisplay!$H$8,AG19,,,,,"T"),IF(RTD("cqg.rtd",,"StudyData","SUBMINUTE("&amp;$D$6&amp;","&amp;FormatMainDisplay!$H$10&amp;",Regular)","Bar",,"Close",,AG19,"all",,,,"T")="",NA(),RTD("cqg.rtd",,"StudyData","SUBMINUTE("&amp;$D$6&amp;","&amp;FormatMainDisplay!$H$10&amp;",Regular)","Bar",,"Close",,AG19,"all",,,,"T")))</f>
        <v>2109.5</v>
      </c>
      <c r="AF19" s="73">
        <f>IF(FormatMainDisplay!$H$7="Y",RTD("cqg.rtd",,"StudyData",$D$6,"Bar",,"Time",FormatMainDisplay!$H$8,AG19,,,,,"T"),IF(RTD("cqg.rtd",,"StudyData","SUBMINUTE("&amp;$D$6&amp;","&amp;FormatMainDisplay!$H$10&amp;",Regular)","Bar",,"Time",,AG19,"all",,,,"T")="",NA(),RTD("cqg.rtd",,"StudyData","SUBMINUTE("&amp;$D$6&amp;","&amp;FormatMainDisplay!$H$10&amp;",Regular)","Bar",,"Time",,AG19,"all",,,,"T")))</f>
        <v>42061.62222222222</v>
      </c>
      <c r="AG19" s="30">
        <f t="shared" si="0"/>
        <v>-14</v>
      </c>
      <c r="AH19" s="30">
        <f t="shared" si="1"/>
        <v>-16</v>
      </c>
      <c r="AJ19" s="103">
        <f xml:space="preserve"> RTD("cqg.rtd",,"StudyData", $Q$6,  "Tick", "FlatTicks=0", "Tick","D",AQ19,"all")</f>
        <v>12083</v>
      </c>
      <c r="AK19" s="102">
        <f>IF(FormatMainDisplay!$O$7="Y",RTD("cqg.rtd",,"StudyData",$Q$6,"Bar",,"Open",FormatMainDisplay!$O$8,AP19,,,,,"T"),IF(RTD("cqg.rtd",,"StudyData","SUBMINUTE("&amp;$Q$6&amp;","&amp;FormatMainDisplay!$O$10&amp;",Regular)","Bar",,"Open",,AP19,"all",,,,"T")="",NA(),RTD("cqg.rtd",,"StudyData","SUBMINUTE("&amp;$Q$6&amp;","&amp;FormatMainDisplay!$O$10&amp;",Regular)","Bar",,"Open",,AP19,"all",,,,"T")))</f>
        <v>1207.9000000000001</v>
      </c>
      <c r="AL19" s="102">
        <f>IF(FormatMainDisplay!$O$7="Y",RTD("cqg.rtd",,"StudyData",$Q$6,"Bar",,"High",FormatMainDisplay!$O$8,AP19,,,,,"T"),IF(RTD("cqg.rtd",,"StudyData","SUBMINUTE("&amp;$Q$6&amp;","&amp;FormatMainDisplay!$O$10&amp;",Regular)","Bar",,"High",,AP19,"all",,,,"T")="",NA(),RTD("cqg.rtd",,"StudyData","SUBMINUTE("&amp;$Q$6&amp;","&amp;FormatMainDisplay!$O$10&amp;",Regular)","Bar",,"High",,AP19,"all",,,,"T")))</f>
        <v>1208.2</v>
      </c>
      <c r="AM19" s="102">
        <f>IF(FormatMainDisplay!$O$7="Y",RTD("cqg.rtd",,"StudyData",$Q$6,"Bar",,"Low",FormatMainDisplay!$O$8,AP19,,,,,"T"),IF(RTD("cqg.rtd",,"StudyData","SUBMINUTE("&amp;$Q$6&amp;","&amp;FormatMainDisplay!$O$10&amp;",Regular)","Bar",,"Low",,AP19,"all",,,,"T")="",NA(),RTD("cqg.rtd",,"StudyData","SUBMINUTE("&amp;$Q$6&amp;","&amp;FormatMainDisplay!$O$10&amp;",Regular)","Bar",,"Low",,AP19,"all",,,,"T")))</f>
        <v>1207.9000000000001</v>
      </c>
      <c r="AN19" s="128">
        <f>IF(FormatMainDisplay!$O$7="Y",RTD("cqg.rtd",,"StudyData",$Q$6,"Bar",,"Close",FormatMainDisplay!$O$8,AP19,,,,,"T"),IF(RTD("cqg.rtd",,"StudyData","SUBMINUTE("&amp;$Q$6&amp;","&amp;FormatMainDisplay!$O$10&amp;",Regular)","Bar",,"Close",,AP19,"all",,,,"T")="",NA(),RTD("cqg.rtd",,"StudyData","SUBMINUTE("&amp;$Q$6&amp;","&amp;FormatMainDisplay!$O$10&amp;",Regular)","Bar",,"Close",,AP19,"all",,,,"T")))</f>
        <v>1208.2</v>
      </c>
      <c r="AO19" s="130">
        <f>IF(FormatMainDisplay!$O$7="Y",RTD("cqg.rtd",,"StudyData",$Q$6,"Bar",,"Time",FormatMainDisplay!$O$8,AP19,,,,,"T"),IF(RTD("cqg.rtd",,"StudyData","SUBMINUTE("&amp;$Q$6&amp;","&amp;FormatMainDisplay!$O$10&amp;",Regular)","Bar",,"Time",,AP19,"all",,,,"T")="",NA(),RTD("cqg.rtd",,"StudyData","SUBMINUTE("&amp;$Q$6&amp;","&amp;FormatMainDisplay!$O$10&amp;",Regular)","Bar",,"Time",,AP19,"all",,,,"T")))</f>
        <v>42061.62222222222</v>
      </c>
      <c r="AP19" s="129">
        <f t="shared" si="2"/>
        <v>-14</v>
      </c>
      <c r="AQ19" s="30">
        <f t="shared" si="3"/>
        <v>-16</v>
      </c>
      <c r="AS19" s="103">
        <f xml:space="preserve"> RTD("cqg.rtd",,"StudyData", $D$31,  "Tick", "FlatTicks=0", "Tick","D",AZ19,"all")</f>
        <v>128035</v>
      </c>
      <c r="AT19" s="104">
        <f>IF(FormatMainDisplay!$H$22="Y",RTD("cqg.rtd",,"StudyData",$D$31,"Bar",,"Open",FormatMainDisplay!$H$23,AY19,,,,,"T"),IF(RTD("cqg.rtd",,"StudyData","SUBMINUTE("&amp;$D$31&amp;","&amp;FormatMainDisplay!$H$25&amp;",Regular)","Bar",,"Open",,AY19,"all",,,,"T")="",NA(),RTD("cqg.rtd",,"StudyData","SUBMINUTE("&amp;$D$31&amp;","&amp;FormatMainDisplay!$H$25&amp;",Regular)","Bar",,"Open",,AY19,"all",,,,"T")))</f>
        <v>128.125</v>
      </c>
      <c r="AU19" s="104">
        <f>IF(FormatMainDisplay!$H$22="Y",RTD("cqg.rtd",,"StudyData",$D$31,"Bar",,"High",FormatMainDisplay!$H$23,AY19,,,,,"T"),IF(RTD("cqg.rtd",,"StudyData","SUBMINUTE("&amp;$D$31&amp;","&amp;FormatMainDisplay!$H$25&amp;",Regular)","Bar",,"High",,AY19,"all",,,,"T")="",NA(),RTD("cqg.rtd",,"StudyData","SUBMINUTE("&amp;$D$31&amp;","&amp;FormatMainDisplay!$H$25&amp;",Regular)","Bar",,"High",,AY19,"all",,,,"T")))</f>
        <v>128.125</v>
      </c>
      <c r="AV19" s="104">
        <f>IF(FormatMainDisplay!$H$22="Y",RTD("cqg.rtd",,"StudyData",$D$31,"Bar",,"Low",FormatMainDisplay!$H$23,AY19,,,,,"T"),IF(RTD("cqg.rtd",,"StudyData","SUBMINUTE("&amp;$D$31&amp;","&amp;FormatMainDisplay!$H$25&amp;",Regular)","Bar",,"Low",,AY19,"all",,,,"T")="",NA(),RTD("cqg.rtd",,"StudyData","SUBMINUTE("&amp;$D$31&amp;","&amp;FormatMainDisplay!$H$25&amp;",Regular)","Bar",,"Low",,AY19,"all",,,,"T")))</f>
        <v>128.125</v>
      </c>
      <c r="AW19" s="104">
        <f>IF(FormatMainDisplay!$H$22="Y",RTD("cqg.rtd",,"StudyData",$D$31,"Bar",,"Close",FormatMainDisplay!$H$23,AY19,,,,,"T"),IF(RTD("cqg.rtd",,"StudyData","SUBMINUTE("&amp;$D$31&amp;","&amp;FormatMainDisplay!$H$25&amp;",Regular)","Bar",,"Close",,AY19,"all",,,,"T")="",NA(),RTD("cqg.rtd",,"StudyData","SUBMINUTE("&amp;$D$31&amp;","&amp;FormatMainDisplay!$H$25&amp;",Regular)","Bar",,"Close",,AY19,"all",,,,"T")))</f>
        <v>128.125</v>
      </c>
      <c r="AX19" s="73">
        <f>IF(FormatMainDisplay!$H$22="Y",RTD("cqg.rtd",,"StudyData",$D$31,"Bar",,"Time",FormatMainDisplay!$H$23,AY19,,,,,"T"),IF(RTD("cqg.rtd",,"StudyData","SUBMINUTE("&amp;$D$31&amp;","&amp;FormatMainDisplay!$H$25&amp;",Regular)","Bar",,"Time",,AY19,"all",,,,"T")="",NA(),RTD("cqg.rtd",,"StudyData","SUBMINUTE("&amp;$D$31&amp;","&amp;FormatMainDisplay!$H$25&amp;",Regular)","Bar",,"Time",,AY19,"all",,,,"T")))</f>
        <v>42061.619791666664</v>
      </c>
      <c r="AY19" s="30">
        <f t="shared" si="4"/>
        <v>-14</v>
      </c>
      <c r="AZ19" s="30">
        <f t="shared" si="5"/>
        <v>-16</v>
      </c>
    </row>
    <row r="20" spans="2:52" ht="13.05" customHeight="1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27"/>
      <c r="O20" s="2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9"/>
      <c r="AA20" s="103">
        <f xml:space="preserve"> RTD("cqg.rtd",,"StudyData", $D$6,  "Tick", "FlatTicks=0", "Tick","D",AH20,"all")</f>
        <v>210925</v>
      </c>
      <c r="AB20" s="102">
        <f>IF(FormatMainDisplay!$H$7="Y",RTD("cqg.rtd",,"StudyData",$D$6,"Bar",,"Open",FormatMainDisplay!$H$8,AG20,,,,,"T"),IF(RTD("cqg.rtd",,"StudyData","SUBMINUTE("&amp;$D$6&amp;","&amp;FormatMainDisplay!$H$10&amp;",Regular)","Bar",,"Open",,AG20,"all",,,,"T")="",NA(),RTD("cqg.rtd",,"StudyData","SUBMINUTE("&amp;$D$6&amp;","&amp;FormatMainDisplay!$H$10&amp;",Regular)","Bar",,"Open",,AG20,"all",,,,"T")))</f>
        <v>2110</v>
      </c>
      <c r="AC20" s="102">
        <f>IF(FormatMainDisplay!$H$7="Y",RTD("cqg.rtd",,"StudyData",$D$6,"Bar",,"High",FormatMainDisplay!$H$8,AG20,,,,,"T"),IF(RTD("cqg.rtd",,"StudyData","SUBMINUTE("&amp;$D$6&amp;","&amp;FormatMainDisplay!$H$10&amp;",Regular)","Bar",,"High",,AG20,"all",,,,"T")="",NA(),RTD("cqg.rtd",,"StudyData","SUBMINUTE("&amp;$D$6&amp;","&amp;FormatMainDisplay!$H$10&amp;",Regular)","Bar",,"High",,AG20,"all",,,,"T")))</f>
        <v>2110</v>
      </c>
      <c r="AD20" s="102">
        <f>IF(FormatMainDisplay!$H$7="Y",RTD("cqg.rtd",,"StudyData",$D$6,"Bar",,"Low",FormatMainDisplay!$H$8,AG20,,,,,"T"),IF(RTD("cqg.rtd",,"StudyData","SUBMINUTE("&amp;$D$6&amp;","&amp;FormatMainDisplay!$H$10&amp;",Regular)","Bar",,"Low",,AG20,"all",,,,"T")="",NA(),RTD("cqg.rtd",,"StudyData","SUBMINUTE("&amp;$D$6&amp;","&amp;FormatMainDisplay!$H$10&amp;",Regular)","Bar",,"Low",,AG20,"all",,,,"T")))</f>
        <v>2109.5</v>
      </c>
      <c r="AE20" s="102">
        <f>IF(FormatMainDisplay!$H$7="Y",RTD("cqg.rtd",,"StudyData",$D$6,"Bar",,"Close",FormatMainDisplay!$H$8,AG20,,,,,"T"),IF(RTD("cqg.rtd",,"StudyData","SUBMINUTE("&amp;$D$6&amp;","&amp;FormatMainDisplay!$H$10&amp;",Regular)","Bar",,"Close",,AG20,"all",,,,"T")="",NA(),RTD("cqg.rtd",,"StudyData","SUBMINUTE("&amp;$D$6&amp;","&amp;FormatMainDisplay!$H$10&amp;",Regular)","Bar",,"Close",,AG20,"all",,,,"T")))</f>
        <v>2109.75</v>
      </c>
      <c r="AF20" s="73">
        <f>IF(FormatMainDisplay!$H$7="Y",RTD("cqg.rtd",,"StudyData",$D$6,"Bar",,"Time",FormatMainDisplay!$H$8,AG20,,,,,"T"),IF(RTD("cqg.rtd",,"StudyData","SUBMINUTE("&amp;$D$6&amp;","&amp;FormatMainDisplay!$H$10&amp;",Regular)","Bar",,"Time",,AG20,"all",,,,"T")="",NA(),RTD("cqg.rtd",,"StudyData","SUBMINUTE("&amp;$D$6&amp;","&amp;FormatMainDisplay!$H$10&amp;",Regular)","Bar",,"Time",,AG20,"all",,,,"T")))</f>
        <v>42061.621875000004</v>
      </c>
      <c r="AG20" s="30">
        <f t="shared" si="0"/>
        <v>-15</v>
      </c>
      <c r="AH20" s="30">
        <f t="shared" si="1"/>
        <v>-15</v>
      </c>
      <c r="AJ20" s="103">
        <f xml:space="preserve"> RTD("cqg.rtd",,"StudyData", $Q$6,  "Tick", "FlatTicks=0", "Tick","D",AQ20,"all")</f>
        <v>12084</v>
      </c>
      <c r="AK20" s="102">
        <f>IF(FormatMainDisplay!$O$7="Y",RTD("cqg.rtd",,"StudyData",$Q$6,"Bar",,"Open",FormatMainDisplay!$O$8,AP20,,,,,"T"),IF(RTD("cqg.rtd",,"StudyData","SUBMINUTE("&amp;$Q$6&amp;","&amp;FormatMainDisplay!$O$10&amp;",Regular)","Bar",,"Open",,AP20,"all",,,,"T")="",NA(),RTD("cqg.rtd",,"StudyData","SUBMINUTE("&amp;$Q$6&amp;","&amp;FormatMainDisplay!$O$10&amp;",Regular)","Bar",,"Open",,AP20,"all",,,,"T")))</f>
        <v>1207.9000000000001</v>
      </c>
      <c r="AL20" s="102">
        <f>IF(FormatMainDisplay!$O$7="Y",RTD("cqg.rtd",,"StudyData",$Q$6,"Bar",,"High",FormatMainDisplay!$O$8,AP20,,,,,"T"),IF(RTD("cqg.rtd",,"StudyData","SUBMINUTE("&amp;$Q$6&amp;","&amp;FormatMainDisplay!$O$10&amp;",Regular)","Bar",,"High",,AP20,"all",,,,"T")="",NA(),RTD("cqg.rtd",,"StudyData","SUBMINUTE("&amp;$Q$6&amp;","&amp;FormatMainDisplay!$O$10&amp;",Regular)","Bar",,"High",,AP20,"all",,,,"T")))</f>
        <v>1208</v>
      </c>
      <c r="AM20" s="102">
        <f>IF(FormatMainDisplay!$O$7="Y",RTD("cqg.rtd",,"StudyData",$Q$6,"Bar",,"Low",FormatMainDisplay!$O$8,AP20,,,,,"T"),IF(RTD("cqg.rtd",,"StudyData","SUBMINUTE("&amp;$Q$6&amp;","&amp;FormatMainDisplay!$O$10&amp;",Regular)","Bar",,"Low",,AP20,"all",,,,"T")="",NA(),RTD("cqg.rtd",,"StudyData","SUBMINUTE("&amp;$Q$6&amp;","&amp;FormatMainDisplay!$O$10&amp;",Regular)","Bar",,"Low",,AP20,"all",,,,"T")))</f>
        <v>1207.5999999999999</v>
      </c>
      <c r="AN20" s="128">
        <f>IF(FormatMainDisplay!$O$7="Y",RTD("cqg.rtd",,"StudyData",$Q$6,"Bar",,"Close",FormatMainDisplay!$O$8,AP20,,,,,"T"),IF(RTD("cqg.rtd",,"StudyData","SUBMINUTE("&amp;$Q$6&amp;","&amp;FormatMainDisplay!$O$10&amp;",Regular)","Bar",,"Close",,AP20,"all",,,,"T")="",NA(),RTD("cqg.rtd",,"StudyData","SUBMINUTE("&amp;$Q$6&amp;","&amp;FormatMainDisplay!$O$10&amp;",Regular)","Bar",,"Close",,AP20,"all",,,,"T")))</f>
        <v>1207.8</v>
      </c>
      <c r="AO20" s="130">
        <f>IF(FormatMainDisplay!$O$7="Y",RTD("cqg.rtd",,"StudyData",$Q$6,"Bar",,"Time",FormatMainDisplay!$O$8,AP20,,,,,"T"),IF(RTD("cqg.rtd",,"StudyData","SUBMINUTE("&amp;$Q$6&amp;","&amp;FormatMainDisplay!$O$10&amp;",Regular)","Bar",,"Time",,AP20,"all",,,,"T")="",NA(),RTD("cqg.rtd",,"StudyData","SUBMINUTE("&amp;$Q$6&amp;","&amp;FormatMainDisplay!$O$10&amp;",Regular)","Bar",,"Time",,AP20,"all",,,,"T")))</f>
        <v>42061.621875000004</v>
      </c>
      <c r="AP20" s="129">
        <f t="shared" si="2"/>
        <v>-15</v>
      </c>
      <c r="AQ20" s="30">
        <f t="shared" si="3"/>
        <v>-15</v>
      </c>
      <c r="AS20" s="103">
        <f xml:space="preserve"> RTD("cqg.rtd",,"StudyData", $D$31,  "Tick", "FlatTicks=0", "Tick","D",AZ20,"all")</f>
        <v>128040</v>
      </c>
      <c r="AT20" s="104">
        <f>IF(FormatMainDisplay!$H$22="Y",RTD("cqg.rtd",,"StudyData",$D$31,"Bar",,"Open",FormatMainDisplay!$H$23,AY20,,,,,"T"),IF(RTD("cqg.rtd",,"StudyData","SUBMINUTE("&amp;$D$31&amp;","&amp;FormatMainDisplay!$H$25&amp;",Regular)","Bar",,"Open",,AY20,"all",,,,"T")="",NA(),RTD("cqg.rtd",,"StudyData","SUBMINUTE("&amp;$D$31&amp;","&amp;FormatMainDisplay!$H$25&amp;",Regular)","Bar",,"Open",,AY20,"all",,,,"T")))</f>
        <v>128.125</v>
      </c>
      <c r="AU20" s="104">
        <f>IF(FormatMainDisplay!$H$22="Y",RTD("cqg.rtd",,"StudyData",$D$31,"Bar",,"High",FormatMainDisplay!$H$23,AY20,,,,,"T"),IF(RTD("cqg.rtd",,"StudyData","SUBMINUTE("&amp;$D$31&amp;","&amp;FormatMainDisplay!$H$25&amp;",Regular)","Bar",,"High",,AY20,"all",,,,"T")="",NA(),RTD("cqg.rtd",,"StudyData","SUBMINUTE("&amp;$D$31&amp;","&amp;FormatMainDisplay!$H$25&amp;",Regular)","Bar",,"High",,AY20,"all",,,,"T")))</f>
        <v>128.125</v>
      </c>
      <c r="AV20" s="104">
        <f>IF(FormatMainDisplay!$H$22="Y",RTD("cqg.rtd",,"StudyData",$D$31,"Bar",,"Low",FormatMainDisplay!$H$23,AY20,,,,,"T"),IF(RTD("cqg.rtd",,"StudyData","SUBMINUTE("&amp;$D$31&amp;","&amp;FormatMainDisplay!$H$25&amp;",Regular)","Bar",,"Low",,AY20,"all",,,,"T")="",NA(),RTD("cqg.rtd",,"StudyData","SUBMINUTE("&amp;$D$31&amp;","&amp;FormatMainDisplay!$H$25&amp;",Regular)","Bar",,"Low",,AY20,"all",,,,"T")))</f>
        <v>128.125</v>
      </c>
      <c r="AW20" s="104">
        <f>IF(FormatMainDisplay!$H$22="Y",RTD("cqg.rtd",,"StudyData",$D$31,"Bar",,"Close",FormatMainDisplay!$H$23,AY20,,,,,"T"),IF(RTD("cqg.rtd",,"StudyData","SUBMINUTE("&amp;$D$31&amp;","&amp;FormatMainDisplay!$H$25&amp;",Regular)","Bar",,"Close",,AY20,"all",,,,"T")="",NA(),RTD("cqg.rtd",,"StudyData","SUBMINUTE("&amp;$D$31&amp;","&amp;FormatMainDisplay!$H$25&amp;",Regular)","Bar",,"Close",,AY20,"all",,,,"T")))</f>
        <v>128.125</v>
      </c>
      <c r="AX20" s="73">
        <f>IF(FormatMainDisplay!$H$22="Y",RTD("cqg.rtd",,"StudyData",$D$31,"Bar",,"Time",FormatMainDisplay!$H$23,AY20,,,,,"T"),IF(RTD("cqg.rtd",,"StudyData","SUBMINUTE("&amp;$D$31&amp;","&amp;FormatMainDisplay!$H$25&amp;",Regular)","Bar",,"Time",,AY20,"all",,,,"T")="",NA(),RTD("cqg.rtd",,"StudyData","SUBMINUTE("&amp;$D$31&amp;","&amp;FormatMainDisplay!$H$25&amp;",Regular)","Bar",,"Time",,AY20,"all",,,,"T")))</f>
        <v>42061.619270833333</v>
      </c>
      <c r="AY20" s="30">
        <f t="shared" si="4"/>
        <v>-15</v>
      </c>
      <c r="AZ20" s="30">
        <f t="shared" si="5"/>
        <v>-15</v>
      </c>
    </row>
    <row r="21" spans="2:52" ht="13.05" customHeight="1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27"/>
      <c r="O21" s="2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103">
        <f xml:space="preserve"> RTD("cqg.rtd",,"StudyData", $D$6,  "Tick", "FlatTicks=0", "Tick","D",AH21,"all")</f>
        <v>210950</v>
      </c>
      <c r="AB21" s="102">
        <f>IF(FormatMainDisplay!$H$7="Y",RTD("cqg.rtd",,"StudyData",$D$6,"Bar",,"Open",FormatMainDisplay!$H$8,AG21,,,,,"T"),IF(RTD("cqg.rtd",,"StudyData","SUBMINUTE("&amp;$D$6&amp;","&amp;FormatMainDisplay!$H$10&amp;",Regular)","Bar",,"Open",,AG21,"all",,,,"T")="",NA(),RTD("cqg.rtd",,"StudyData","SUBMINUTE("&amp;$D$6&amp;","&amp;FormatMainDisplay!$H$10&amp;",Regular)","Bar",,"Open",,AG21,"all",,,,"T")))</f>
        <v>2110</v>
      </c>
      <c r="AC21" s="102">
        <f>IF(FormatMainDisplay!$H$7="Y",RTD("cqg.rtd",,"StudyData",$D$6,"Bar",,"High",FormatMainDisplay!$H$8,AG21,,,,,"T"),IF(RTD("cqg.rtd",,"StudyData","SUBMINUTE("&amp;$D$6&amp;","&amp;FormatMainDisplay!$H$10&amp;",Regular)","Bar",,"High",,AG21,"all",,,,"T")="",NA(),RTD("cqg.rtd",,"StudyData","SUBMINUTE("&amp;$D$6&amp;","&amp;FormatMainDisplay!$H$10&amp;",Regular)","Bar",,"High",,AG21,"all",,,,"T")))</f>
        <v>2110</v>
      </c>
      <c r="AD21" s="102">
        <f>IF(FormatMainDisplay!$H$7="Y",RTD("cqg.rtd",,"StudyData",$D$6,"Bar",,"Low",FormatMainDisplay!$H$8,AG21,,,,,"T"),IF(RTD("cqg.rtd",,"StudyData","SUBMINUTE("&amp;$D$6&amp;","&amp;FormatMainDisplay!$H$10&amp;",Regular)","Bar",,"Low",,AG21,"all",,,,"T")="",NA(),RTD("cqg.rtd",,"StudyData","SUBMINUTE("&amp;$D$6&amp;","&amp;FormatMainDisplay!$H$10&amp;",Regular)","Bar",,"Low",,AG21,"all",,,,"T")))</f>
        <v>2109.75</v>
      </c>
      <c r="AE21" s="102">
        <f>IF(FormatMainDisplay!$H$7="Y",RTD("cqg.rtd",,"StudyData",$D$6,"Bar",,"Close",FormatMainDisplay!$H$8,AG21,,,,,"T"),IF(RTD("cqg.rtd",,"StudyData","SUBMINUTE("&amp;$D$6&amp;","&amp;FormatMainDisplay!$H$10&amp;",Regular)","Bar",,"Close",,AG21,"all",,,,"T")="",NA(),RTD("cqg.rtd",,"StudyData","SUBMINUTE("&amp;$D$6&amp;","&amp;FormatMainDisplay!$H$10&amp;",Regular)","Bar",,"Close",,AG21,"all",,,,"T")))</f>
        <v>2110</v>
      </c>
      <c r="AF21" s="73">
        <f>IF(FormatMainDisplay!$H$7="Y",RTD("cqg.rtd",,"StudyData",$D$6,"Bar",,"Time",FormatMainDisplay!$H$8,AG21,,,,,"T"),IF(RTD("cqg.rtd",,"StudyData","SUBMINUTE("&amp;$D$6&amp;","&amp;FormatMainDisplay!$H$10&amp;",Regular)","Bar",,"Time",,AG21,"all",,,,"T")="",NA(),RTD("cqg.rtd",,"StudyData","SUBMINUTE("&amp;$D$6&amp;","&amp;FormatMainDisplay!$H$10&amp;",Regular)","Bar",,"Time",,AG21,"all",,,,"T")))</f>
        <v>42061.621527777781</v>
      </c>
      <c r="AG21" s="30">
        <f t="shared" si="0"/>
        <v>-16</v>
      </c>
      <c r="AH21" s="30">
        <f t="shared" si="1"/>
        <v>-14</v>
      </c>
      <c r="AJ21" s="103">
        <f xml:space="preserve"> RTD("cqg.rtd",,"StudyData", $Q$6,  "Tick", "FlatTicks=0", "Tick","D",AQ21,"all")</f>
        <v>12083</v>
      </c>
      <c r="AK21" s="102">
        <f>IF(FormatMainDisplay!$O$7="Y",RTD("cqg.rtd",,"StudyData",$Q$6,"Bar",,"Open",FormatMainDisplay!$O$8,AP21,,,,,"T"),IF(RTD("cqg.rtd",,"StudyData","SUBMINUTE("&amp;$Q$6&amp;","&amp;FormatMainDisplay!$O$10&amp;",Regular)","Bar",,"Open",,AP21,"all",,,,"T")="",NA(),RTD("cqg.rtd",,"StudyData","SUBMINUTE("&amp;$Q$6&amp;","&amp;FormatMainDisplay!$O$10&amp;",Regular)","Bar",,"Open",,AP21,"all",,,,"T")))</f>
        <v>1208</v>
      </c>
      <c r="AL21" s="102">
        <f>IF(FormatMainDisplay!$O$7="Y",RTD("cqg.rtd",,"StudyData",$Q$6,"Bar",,"High",FormatMainDisplay!$O$8,AP21,,,,,"T"),IF(RTD("cqg.rtd",,"StudyData","SUBMINUTE("&amp;$Q$6&amp;","&amp;FormatMainDisplay!$O$10&amp;",Regular)","Bar",,"High",,AP21,"all",,,,"T")="",NA(),RTD("cqg.rtd",,"StudyData","SUBMINUTE("&amp;$Q$6&amp;","&amp;FormatMainDisplay!$O$10&amp;",Regular)","Bar",,"High",,AP21,"all",,,,"T")))</f>
        <v>1208</v>
      </c>
      <c r="AM21" s="102">
        <f>IF(FormatMainDisplay!$O$7="Y",RTD("cqg.rtd",,"StudyData",$Q$6,"Bar",,"Low",FormatMainDisplay!$O$8,AP21,,,,,"T"),IF(RTD("cqg.rtd",,"StudyData","SUBMINUTE("&amp;$Q$6&amp;","&amp;FormatMainDisplay!$O$10&amp;",Regular)","Bar",,"Low",,AP21,"all",,,,"T")="",NA(),RTD("cqg.rtd",,"StudyData","SUBMINUTE("&amp;$Q$6&amp;","&amp;FormatMainDisplay!$O$10&amp;",Regular)","Bar",,"Low",,AP21,"all",,,,"T")))</f>
        <v>1207.8</v>
      </c>
      <c r="AN21" s="128">
        <f>IF(FormatMainDisplay!$O$7="Y",RTD("cqg.rtd",,"StudyData",$Q$6,"Bar",,"Close",FormatMainDisplay!$O$8,AP21,,,,,"T"),IF(RTD("cqg.rtd",,"StudyData","SUBMINUTE("&amp;$Q$6&amp;","&amp;FormatMainDisplay!$O$10&amp;",Regular)","Bar",,"Close",,AP21,"all",,,,"T")="",NA(),RTD("cqg.rtd",,"StudyData","SUBMINUTE("&amp;$Q$6&amp;","&amp;FormatMainDisplay!$O$10&amp;",Regular)","Bar",,"Close",,AP21,"all",,,,"T")))</f>
        <v>1208</v>
      </c>
      <c r="AO21" s="130">
        <f>IF(FormatMainDisplay!$O$7="Y",RTD("cqg.rtd",,"StudyData",$Q$6,"Bar",,"Time",FormatMainDisplay!$O$8,AP21,,,,,"T"),IF(RTD("cqg.rtd",,"StudyData","SUBMINUTE("&amp;$Q$6&amp;","&amp;FormatMainDisplay!$O$10&amp;",Regular)","Bar",,"Time",,AP21,"all",,,,"T")="",NA(),RTD("cqg.rtd",,"StudyData","SUBMINUTE("&amp;$Q$6&amp;","&amp;FormatMainDisplay!$O$10&amp;",Regular)","Bar",,"Time",,AP21,"all",,,,"T")))</f>
        <v>42061.621527777781</v>
      </c>
      <c r="AP21" s="129">
        <f t="shared" si="2"/>
        <v>-16</v>
      </c>
      <c r="AQ21" s="30">
        <f t="shared" si="3"/>
        <v>-14</v>
      </c>
      <c r="AS21" s="103">
        <f xml:space="preserve"> RTD("cqg.rtd",,"StudyData", $D$31,  "Tick", "FlatTicks=0", "Tick","D",AZ21,"all")</f>
        <v>128035</v>
      </c>
      <c r="AT21" s="104">
        <f>IF(FormatMainDisplay!$H$22="Y",RTD("cqg.rtd",,"StudyData",$D$31,"Bar",,"Open",FormatMainDisplay!$H$23,AY21,,,,,"T"),IF(RTD("cqg.rtd",,"StudyData","SUBMINUTE("&amp;$D$31&amp;","&amp;FormatMainDisplay!$H$25&amp;",Regular)","Bar",,"Open",,AY21,"all",,,,"T")="",NA(),RTD("cqg.rtd",,"StudyData","SUBMINUTE("&amp;$D$31&amp;","&amp;FormatMainDisplay!$H$25&amp;",Regular)","Bar",,"Open",,AY21,"all",,,,"T")))</f>
        <v>128.109375</v>
      </c>
      <c r="AU21" s="104">
        <f>IF(FormatMainDisplay!$H$22="Y",RTD("cqg.rtd",,"StudyData",$D$31,"Bar",,"High",FormatMainDisplay!$H$23,AY21,,,,,"T"),IF(RTD("cqg.rtd",,"StudyData","SUBMINUTE("&amp;$D$31&amp;","&amp;FormatMainDisplay!$H$25&amp;",Regular)","Bar",,"High",,AY21,"all",,,,"T")="",NA(),RTD("cqg.rtd",,"StudyData","SUBMINUTE("&amp;$D$31&amp;","&amp;FormatMainDisplay!$H$25&amp;",Regular)","Bar",,"High",,AY21,"all",,,,"T")))</f>
        <v>128.125</v>
      </c>
      <c r="AV21" s="104">
        <f>IF(FormatMainDisplay!$H$22="Y",RTD("cqg.rtd",,"StudyData",$D$31,"Bar",,"Low",FormatMainDisplay!$H$23,AY21,,,,,"T"),IF(RTD("cqg.rtd",,"StudyData","SUBMINUTE("&amp;$D$31&amp;","&amp;FormatMainDisplay!$H$25&amp;",Regular)","Bar",,"Low",,AY21,"all",,,,"T")="",NA(),RTD("cqg.rtd",,"StudyData","SUBMINUTE("&amp;$D$31&amp;","&amp;FormatMainDisplay!$H$25&amp;",Regular)","Bar",,"Low",,AY21,"all",,,,"T")))</f>
        <v>128.109375</v>
      </c>
      <c r="AW21" s="104">
        <f>IF(FormatMainDisplay!$H$22="Y",RTD("cqg.rtd",,"StudyData",$D$31,"Bar",,"Close",FormatMainDisplay!$H$23,AY21,,,,,"T"),IF(RTD("cqg.rtd",,"StudyData","SUBMINUTE("&amp;$D$31&amp;","&amp;FormatMainDisplay!$H$25&amp;",Regular)","Bar",,"Close",,AY21,"all",,,,"T")="",NA(),RTD("cqg.rtd",,"StudyData","SUBMINUTE("&amp;$D$31&amp;","&amp;FormatMainDisplay!$H$25&amp;",Regular)","Bar",,"Close",,AY21,"all",,,,"T")))</f>
        <v>128.125</v>
      </c>
      <c r="AX21" s="73">
        <f>IF(FormatMainDisplay!$H$22="Y",RTD("cqg.rtd",,"StudyData",$D$31,"Bar",,"Time",FormatMainDisplay!$H$23,AY21,,,,,"T"),IF(RTD("cqg.rtd",,"StudyData","SUBMINUTE("&amp;$D$31&amp;","&amp;FormatMainDisplay!$H$25&amp;",Regular)","Bar",,"Time",,AY21,"all",,,,"T")="",NA(),RTD("cqg.rtd",,"StudyData","SUBMINUTE("&amp;$D$31&amp;","&amp;FormatMainDisplay!$H$25&amp;",Regular)","Bar",,"Time",,AY21,"all",,,,"T")))</f>
        <v>42061.618750000001</v>
      </c>
      <c r="AY21" s="30">
        <f t="shared" si="4"/>
        <v>-16</v>
      </c>
      <c r="AZ21" s="30">
        <f t="shared" si="5"/>
        <v>-14</v>
      </c>
    </row>
    <row r="22" spans="2:52" ht="13.05" customHeight="1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7"/>
      <c r="O22" s="28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9"/>
      <c r="AA22" s="103">
        <f xml:space="preserve"> RTD("cqg.rtd",,"StudyData", $D$6,  "Tick", "FlatTicks=0", "Tick","D",AH22,"all")</f>
        <v>210925</v>
      </c>
      <c r="AB22" s="102">
        <f>IF(FormatMainDisplay!$H$7="Y",RTD("cqg.rtd",,"StudyData",$D$6,"Bar",,"Open",FormatMainDisplay!$H$8,AG22,,,,,"T"),IF(RTD("cqg.rtd",,"StudyData","SUBMINUTE("&amp;$D$6&amp;","&amp;FormatMainDisplay!$H$10&amp;",Regular)","Bar",,"Open",,AG22,"all",,,,"T")="",NA(),RTD("cqg.rtd",,"StudyData","SUBMINUTE("&amp;$D$6&amp;","&amp;FormatMainDisplay!$H$10&amp;",Regular)","Bar",,"Open",,AG22,"all",,,,"T")))</f>
        <v>2109.75</v>
      </c>
      <c r="AC22" s="102">
        <f>IF(FormatMainDisplay!$H$7="Y",RTD("cqg.rtd",,"StudyData",$D$6,"Bar",,"High",FormatMainDisplay!$H$8,AG22,,,,,"T"),IF(RTD("cqg.rtd",,"StudyData","SUBMINUTE("&amp;$D$6&amp;","&amp;FormatMainDisplay!$H$10&amp;",Regular)","Bar",,"High",,AG22,"all",,,,"T")="",NA(),RTD("cqg.rtd",,"StudyData","SUBMINUTE("&amp;$D$6&amp;","&amp;FormatMainDisplay!$H$10&amp;",Regular)","Bar",,"High",,AG22,"all",,,,"T")))</f>
        <v>2110</v>
      </c>
      <c r="AD22" s="102">
        <f>IF(FormatMainDisplay!$H$7="Y",RTD("cqg.rtd",,"StudyData",$D$6,"Bar",,"Low",FormatMainDisplay!$H$8,AG22,,,,,"T"),IF(RTD("cqg.rtd",,"StudyData","SUBMINUTE("&amp;$D$6&amp;","&amp;FormatMainDisplay!$H$10&amp;",Regular)","Bar",,"Low",,AG22,"all",,,,"T")="",NA(),RTD("cqg.rtd",,"StudyData","SUBMINUTE("&amp;$D$6&amp;","&amp;FormatMainDisplay!$H$10&amp;",Regular)","Bar",,"Low",,AG22,"all",,,,"T")))</f>
        <v>2109.75</v>
      </c>
      <c r="AE22" s="102">
        <f>IF(FormatMainDisplay!$H$7="Y",RTD("cqg.rtd",,"StudyData",$D$6,"Bar",,"Close",FormatMainDisplay!$H$8,AG22,,,,,"T"),IF(RTD("cqg.rtd",,"StudyData","SUBMINUTE("&amp;$D$6&amp;","&amp;FormatMainDisplay!$H$10&amp;",Regular)","Bar",,"Close",,AG22,"all",,,,"T")="",NA(),RTD("cqg.rtd",,"StudyData","SUBMINUTE("&amp;$D$6&amp;","&amp;FormatMainDisplay!$H$10&amp;",Regular)","Bar",,"Close",,AG22,"all",,,,"T")))</f>
        <v>2110</v>
      </c>
      <c r="AF22" s="73">
        <f>IF(FormatMainDisplay!$H$7="Y",RTD("cqg.rtd",,"StudyData",$D$6,"Bar",,"Time",FormatMainDisplay!$H$8,AG22,,,,,"T"),IF(RTD("cqg.rtd",,"StudyData","SUBMINUTE("&amp;$D$6&amp;","&amp;FormatMainDisplay!$H$10&amp;",Regular)","Bar",,"Time",,AG22,"all",,,,"T")="",NA(),RTD("cqg.rtd",,"StudyData","SUBMINUTE("&amp;$D$6&amp;","&amp;FormatMainDisplay!$H$10&amp;",Regular)","Bar",,"Time",,AG22,"all",,,,"T")))</f>
        <v>42061.621180555558</v>
      </c>
      <c r="AG22" s="30">
        <f t="shared" si="0"/>
        <v>-17</v>
      </c>
      <c r="AH22" s="30">
        <f t="shared" si="1"/>
        <v>-13</v>
      </c>
      <c r="AJ22" s="103">
        <f xml:space="preserve"> RTD("cqg.rtd",,"StudyData", $Q$6,  "Tick", "FlatTicks=0", "Tick","D",AQ22,"all")</f>
        <v>12084</v>
      </c>
      <c r="AK22" s="102">
        <f>IF(FormatMainDisplay!$O$7="Y",RTD("cqg.rtd",,"StudyData",$Q$6,"Bar",,"Open",FormatMainDisplay!$O$8,AP22,,,,,"T"),IF(RTD("cqg.rtd",,"StudyData","SUBMINUTE("&amp;$Q$6&amp;","&amp;FormatMainDisplay!$O$10&amp;",Regular)","Bar",,"Open",,AP22,"all",,,,"T")="",NA(),RTD("cqg.rtd",,"StudyData","SUBMINUTE("&amp;$Q$6&amp;","&amp;FormatMainDisplay!$O$10&amp;",Regular)","Bar",,"Open",,AP22,"all",,,,"T")))</f>
        <v>1207.9000000000001</v>
      </c>
      <c r="AL22" s="102">
        <f>IF(FormatMainDisplay!$O$7="Y",RTD("cqg.rtd",,"StudyData",$Q$6,"Bar",,"High",FormatMainDisplay!$O$8,AP22,,,,,"T"),IF(RTD("cqg.rtd",,"StudyData","SUBMINUTE("&amp;$Q$6&amp;","&amp;FormatMainDisplay!$O$10&amp;",Regular)","Bar",,"High",,AP22,"all",,,,"T")="",NA(),RTD("cqg.rtd",,"StudyData","SUBMINUTE("&amp;$Q$6&amp;","&amp;FormatMainDisplay!$O$10&amp;",Regular)","Bar",,"High",,AP22,"all",,,,"T")))</f>
        <v>1207.9000000000001</v>
      </c>
      <c r="AM22" s="102">
        <f>IF(FormatMainDisplay!$O$7="Y",RTD("cqg.rtd",,"StudyData",$Q$6,"Bar",,"Low",FormatMainDisplay!$O$8,AP22,,,,,"T"),IF(RTD("cqg.rtd",,"StudyData","SUBMINUTE("&amp;$Q$6&amp;","&amp;FormatMainDisplay!$O$10&amp;",Regular)","Bar",,"Low",,AP22,"all",,,,"T")="",NA(),RTD("cqg.rtd",,"StudyData","SUBMINUTE("&amp;$Q$6&amp;","&amp;FormatMainDisplay!$O$10&amp;",Regular)","Bar",,"Low",,AP22,"all",,,,"T")))</f>
        <v>1207.9000000000001</v>
      </c>
      <c r="AN22" s="128">
        <f>IF(FormatMainDisplay!$O$7="Y",RTD("cqg.rtd",,"StudyData",$Q$6,"Bar",,"Close",FormatMainDisplay!$O$8,AP22,,,,,"T"),IF(RTD("cqg.rtd",,"StudyData","SUBMINUTE("&amp;$Q$6&amp;","&amp;FormatMainDisplay!$O$10&amp;",Regular)","Bar",,"Close",,AP22,"all",,,,"T")="",NA(),RTD("cqg.rtd",,"StudyData","SUBMINUTE("&amp;$Q$6&amp;","&amp;FormatMainDisplay!$O$10&amp;",Regular)","Bar",,"Close",,AP22,"all",,,,"T")))</f>
        <v>1207.9000000000001</v>
      </c>
      <c r="AO22" s="130">
        <f>IF(FormatMainDisplay!$O$7="Y",RTD("cqg.rtd",,"StudyData",$Q$6,"Bar",,"Time",FormatMainDisplay!$O$8,AP22,,,,,"T"),IF(RTD("cqg.rtd",,"StudyData","SUBMINUTE("&amp;$Q$6&amp;","&amp;FormatMainDisplay!$O$10&amp;",Regular)","Bar",,"Time",,AP22,"all",,,,"T")="",NA(),RTD("cqg.rtd",,"StudyData","SUBMINUTE("&amp;$Q$6&amp;","&amp;FormatMainDisplay!$O$10&amp;",Regular)","Bar",,"Time",,AP22,"all",,,,"T")))</f>
        <v>42061.621180555558</v>
      </c>
      <c r="AP22" s="129">
        <f t="shared" si="2"/>
        <v>-17</v>
      </c>
      <c r="AQ22" s="30">
        <f t="shared" si="3"/>
        <v>-13</v>
      </c>
      <c r="AS22" s="103">
        <f xml:space="preserve"> RTD("cqg.rtd",,"StudyData", $D$31,  "Tick", "FlatTicks=0", "Tick","D",AZ22,"all")</f>
        <v>128040</v>
      </c>
      <c r="AT22" s="104">
        <f>IF(FormatMainDisplay!$H$22="Y",RTD("cqg.rtd",,"StudyData",$D$31,"Bar",,"Open",FormatMainDisplay!$H$23,AY22,,,,,"T"),IF(RTD("cqg.rtd",,"StudyData","SUBMINUTE("&amp;$D$31&amp;","&amp;FormatMainDisplay!$H$25&amp;",Regular)","Bar",,"Open",,AY22,"all",,,,"T")="",NA(),RTD("cqg.rtd",,"StudyData","SUBMINUTE("&amp;$D$31&amp;","&amp;FormatMainDisplay!$H$25&amp;",Regular)","Bar",,"Open",,AY22,"all",,,,"T")))</f>
        <v>128.125</v>
      </c>
      <c r="AU22" s="104">
        <f>IF(FormatMainDisplay!$H$22="Y",RTD("cqg.rtd",,"StudyData",$D$31,"Bar",,"High",FormatMainDisplay!$H$23,AY22,,,,,"T"),IF(RTD("cqg.rtd",,"StudyData","SUBMINUTE("&amp;$D$31&amp;","&amp;FormatMainDisplay!$H$25&amp;",Regular)","Bar",,"High",,AY22,"all",,,,"T")="",NA(),RTD("cqg.rtd",,"StudyData","SUBMINUTE("&amp;$D$31&amp;","&amp;FormatMainDisplay!$H$25&amp;",Regular)","Bar",,"High",,AY22,"all",,,,"T")))</f>
        <v>128.125</v>
      </c>
      <c r="AV22" s="104">
        <f>IF(FormatMainDisplay!$H$22="Y",RTD("cqg.rtd",,"StudyData",$D$31,"Bar",,"Low",FormatMainDisplay!$H$23,AY22,,,,,"T"),IF(RTD("cqg.rtd",,"StudyData","SUBMINUTE("&amp;$D$31&amp;","&amp;FormatMainDisplay!$H$25&amp;",Regular)","Bar",,"Low",,AY22,"all",,,,"T")="",NA(),RTD("cqg.rtd",,"StudyData","SUBMINUTE("&amp;$D$31&amp;","&amp;FormatMainDisplay!$H$25&amp;",Regular)","Bar",,"Low",,AY22,"all",,,,"T")))</f>
        <v>128.109375</v>
      </c>
      <c r="AW22" s="104">
        <f>IF(FormatMainDisplay!$H$22="Y",RTD("cqg.rtd",,"StudyData",$D$31,"Bar",,"Close",FormatMainDisplay!$H$23,AY22,,,,,"T"),IF(RTD("cqg.rtd",,"StudyData","SUBMINUTE("&amp;$D$31&amp;","&amp;FormatMainDisplay!$H$25&amp;",Regular)","Bar",,"Close",,AY22,"all",,,,"T")="",NA(),RTD("cqg.rtd",,"StudyData","SUBMINUTE("&amp;$D$31&amp;","&amp;FormatMainDisplay!$H$25&amp;",Regular)","Bar",,"Close",,AY22,"all",,,,"T")))</f>
        <v>128.109375</v>
      </c>
      <c r="AX22" s="73">
        <f>IF(FormatMainDisplay!$H$22="Y",RTD("cqg.rtd",,"StudyData",$D$31,"Bar",,"Time",FormatMainDisplay!$H$23,AY22,,,,,"T"),IF(RTD("cqg.rtd",,"StudyData","SUBMINUTE("&amp;$D$31&amp;","&amp;FormatMainDisplay!$H$25&amp;",Regular)","Bar",,"Time",,AY22,"all",,,,"T")="",NA(),RTD("cqg.rtd",,"StudyData","SUBMINUTE("&amp;$D$31&amp;","&amp;FormatMainDisplay!$H$25&amp;",Regular)","Bar",,"Time",,AY22,"all",,,,"T")))</f>
        <v>42061.618229166663</v>
      </c>
      <c r="AY22" s="30">
        <f t="shared" si="4"/>
        <v>-17</v>
      </c>
      <c r="AZ22" s="30">
        <f t="shared" si="5"/>
        <v>-13</v>
      </c>
    </row>
    <row r="23" spans="2:52" ht="13.05" customHeight="1" x14ac:dyDescent="0.25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27"/>
      <c r="O23" s="28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9"/>
      <c r="AA23" s="103">
        <f xml:space="preserve"> RTD("cqg.rtd",,"StudyData", $D$6,  "Tick", "FlatTicks=0", "Tick","D",AH23,"all")</f>
        <v>210950</v>
      </c>
      <c r="AB23" s="102">
        <f>IF(FormatMainDisplay!$H$7="Y",RTD("cqg.rtd",,"StudyData",$D$6,"Bar",,"Open",FormatMainDisplay!$H$8,AG23,,,,,"T"),IF(RTD("cqg.rtd",,"StudyData","SUBMINUTE("&amp;$D$6&amp;","&amp;FormatMainDisplay!$H$10&amp;",Regular)","Bar",,"Open",,AG23,"all",,,,"T")="",NA(),RTD("cqg.rtd",,"StudyData","SUBMINUTE("&amp;$D$6&amp;","&amp;FormatMainDisplay!$H$10&amp;",Regular)","Bar",,"Open",,AG23,"all",,,,"T")))</f>
        <v>2109.25</v>
      </c>
      <c r="AC23" s="102">
        <f>IF(FormatMainDisplay!$H$7="Y",RTD("cqg.rtd",,"StudyData",$D$6,"Bar",,"High",FormatMainDisplay!$H$8,AG23,,,,,"T"),IF(RTD("cqg.rtd",,"StudyData","SUBMINUTE("&amp;$D$6&amp;","&amp;FormatMainDisplay!$H$10&amp;",Regular)","Bar",,"High",,AG23,"all",,,,"T")="",NA(),RTD("cqg.rtd",,"StudyData","SUBMINUTE("&amp;$D$6&amp;","&amp;FormatMainDisplay!$H$10&amp;",Regular)","Bar",,"High",,AG23,"all",,,,"T")))</f>
        <v>2109.75</v>
      </c>
      <c r="AD23" s="102">
        <f>IF(FormatMainDisplay!$H$7="Y",RTD("cqg.rtd",,"StudyData",$D$6,"Bar",,"Low",FormatMainDisplay!$H$8,AG23,,,,,"T"),IF(RTD("cqg.rtd",,"StudyData","SUBMINUTE("&amp;$D$6&amp;","&amp;FormatMainDisplay!$H$10&amp;",Regular)","Bar",,"Low",,AG23,"all",,,,"T")="",NA(),RTD("cqg.rtd",,"StudyData","SUBMINUTE("&amp;$D$6&amp;","&amp;FormatMainDisplay!$H$10&amp;",Regular)","Bar",,"Low",,AG23,"all",,,,"T")))</f>
        <v>2109</v>
      </c>
      <c r="AE23" s="102">
        <f>IF(FormatMainDisplay!$H$7="Y",RTD("cqg.rtd",,"StudyData",$D$6,"Bar",,"Close",FormatMainDisplay!$H$8,AG23,,,,,"T"),IF(RTD("cqg.rtd",,"StudyData","SUBMINUTE("&amp;$D$6&amp;","&amp;FormatMainDisplay!$H$10&amp;",Regular)","Bar",,"Close",,AG23,"all",,,,"T")="",NA(),RTD("cqg.rtd",,"StudyData","SUBMINUTE("&amp;$D$6&amp;","&amp;FormatMainDisplay!$H$10&amp;",Regular)","Bar",,"Close",,AG23,"all",,,,"T")))</f>
        <v>2109.75</v>
      </c>
      <c r="AF23" s="73">
        <f>IF(FormatMainDisplay!$H$7="Y",RTD("cqg.rtd",,"StudyData",$D$6,"Bar",,"Time",FormatMainDisplay!$H$8,AG23,,,,,"T"),IF(RTD("cqg.rtd",,"StudyData","SUBMINUTE("&amp;$D$6&amp;","&amp;FormatMainDisplay!$H$10&amp;",Regular)","Bar",,"Time",,AG23,"all",,,,"T")="",NA(),RTD("cqg.rtd",,"StudyData","SUBMINUTE("&amp;$D$6&amp;","&amp;FormatMainDisplay!$H$10&amp;",Regular)","Bar",,"Time",,AG23,"all",,,,"T")))</f>
        <v>42061.620833333334</v>
      </c>
      <c r="AG23" s="30">
        <f t="shared" si="0"/>
        <v>-18</v>
      </c>
      <c r="AH23" s="30">
        <f t="shared" si="1"/>
        <v>-12</v>
      </c>
      <c r="AJ23" s="103">
        <f xml:space="preserve"> RTD("cqg.rtd",,"StudyData", $Q$6,  "Tick", "FlatTicks=0", "Tick","D",AQ23,"all")</f>
        <v>12085</v>
      </c>
      <c r="AK23" s="102">
        <f>IF(FormatMainDisplay!$O$7="Y",RTD("cqg.rtd",,"StudyData",$Q$6,"Bar",,"Open",FormatMainDisplay!$O$8,AP23,,,,,"T"),IF(RTD("cqg.rtd",,"StudyData","SUBMINUTE("&amp;$Q$6&amp;","&amp;FormatMainDisplay!$O$10&amp;",Regular)","Bar",,"Open",,AP23,"all",,,,"T")="",NA(),RTD("cqg.rtd",,"StudyData","SUBMINUTE("&amp;$Q$6&amp;","&amp;FormatMainDisplay!$O$10&amp;",Regular)","Bar",,"Open",,AP23,"all",,,,"T")))</f>
        <v>1208.0999999999999</v>
      </c>
      <c r="AL23" s="102">
        <f>IF(FormatMainDisplay!$O$7="Y",RTD("cqg.rtd",,"StudyData",$Q$6,"Bar",,"High",FormatMainDisplay!$O$8,AP23,,,,,"T"),IF(RTD("cqg.rtd",,"StudyData","SUBMINUTE("&amp;$Q$6&amp;","&amp;FormatMainDisplay!$O$10&amp;",Regular)","Bar",,"High",,AP23,"all",,,,"T")="",NA(),RTD("cqg.rtd",,"StudyData","SUBMINUTE("&amp;$Q$6&amp;","&amp;FormatMainDisplay!$O$10&amp;",Regular)","Bar",,"High",,AP23,"all",,,,"T")))</f>
        <v>1208.0999999999999</v>
      </c>
      <c r="AM23" s="102">
        <f>IF(FormatMainDisplay!$O$7="Y",RTD("cqg.rtd",,"StudyData",$Q$6,"Bar",,"Low",FormatMainDisplay!$O$8,AP23,,,,,"T"),IF(RTD("cqg.rtd",,"StudyData","SUBMINUTE("&amp;$Q$6&amp;","&amp;FormatMainDisplay!$O$10&amp;",Regular)","Bar",,"Low",,AP23,"all",,,,"T")="",NA(),RTD("cqg.rtd",,"StudyData","SUBMINUTE("&amp;$Q$6&amp;","&amp;FormatMainDisplay!$O$10&amp;",Regular)","Bar",,"Low",,AP23,"all",,,,"T")))</f>
        <v>1208</v>
      </c>
      <c r="AN23" s="128">
        <f>IF(FormatMainDisplay!$O$7="Y",RTD("cqg.rtd",,"StudyData",$Q$6,"Bar",,"Close",FormatMainDisplay!$O$8,AP23,,,,,"T"),IF(RTD("cqg.rtd",,"StudyData","SUBMINUTE("&amp;$Q$6&amp;","&amp;FormatMainDisplay!$O$10&amp;",Regular)","Bar",,"Close",,AP23,"all",,,,"T")="",NA(),RTD("cqg.rtd",,"StudyData","SUBMINUTE("&amp;$Q$6&amp;","&amp;FormatMainDisplay!$O$10&amp;",Regular)","Bar",,"Close",,AP23,"all",,,,"T")))</f>
        <v>1208</v>
      </c>
      <c r="AO23" s="130">
        <f>IF(FormatMainDisplay!$O$7="Y",RTD("cqg.rtd",,"StudyData",$Q$6,"Bar",,"Time",FormatMainDisplay!$O$8,AP23,,,,,"T"),IF(RTD("cqg.rtd",,"StudyData","SUBMINUTE("&amp;$Q$6&amp;","&amp;FormatMainDisplay!$O$10&amp;",Regular)","Bar",,"Time",,AP23,"all",,,,"T")="",NA(),RTD("cqg.rtd",,"StudyData","SUBMINUTE("&amp;$Q$6&amp;","&amp;FormatMainDisplay!$O$10&amp;",Regular)","Bar",,"Time",,AP23,"all",,,,"T")))</f>
        <v>42061.620833333334</v>
      </c>
      <c r="AP23" s="129">
        <f t="shared" si="2"/>
        <v>-18</v>
      </c>
      <c r="AQ23" s="30">
        <f t="shared" si="3"/>
        <v>-12</v>
      </c>
      <c r="AS23" s="103">
        <f xml:space="preserve"> RTD("cqg.rtd",,"StudyData", $D$31,  "Tick", "FlatTicks=0", "Tick","D",AZ23,"all")</f>
        <v>128035</v>
      </c>
      <c r="AT23" s="104">
        <f>IF(FormatMainDisplay!$H$22="Y",RTD("cqg.rtd",,"StudyData",$D$31,"Bar",,"Open",FormatMainDisplay!$H$23,AY23,,,,,"T"),IF(RTD("cqg.rtd",,"StudyData","SUBMINUTE("&amp;$D$31&amp;","&amp;FormatMainDisplay!$H$25&amp;",Regular)","Bar",,"Open",,AY23,"all",,,,"T")="",NA(),RTD("cqg.rtd",,"StudyData","SUBMINUTE("&amp;$D$31&amp;","&amp;FormatMainDisplay!$H$25&amp;",Regular)","Bar",,"Open",,AY23,"all",,,,"T")))</f>
        <v>128.140625</v>
      </c>
      <c r="AU23" s="104">
        <f>IF(FormatMainDisplay!$H$22="Y",RTD("cqg.rtd",,"StudyData",$D$31,"Bar",,"High",FormatMainDisplay!$H$23,AY23,,,,,"T"),IF(RTD("cqg.rtd",,"StudyData","SUBMINUTE("&amp;$D$31&amp;","&amp;FormatMainDisplay!$H$25&amp;",Regular)","Bar",,"High",,AY23,"all",,,,"T")="",NA(),RTD("cqg.rtd",,"StudyData","SUBMINUTE("&amp;$D$31&amp;","&amp;FormatMainDisplay!$H$25&amp;",Regular)","Bar",,"High",,AY23,"all",,,,"T")))</f>
        <v>128.140625</v>
      </c>
      <c r="AV23" s="104">
        <f>IF(FormatMainDisplay!$H$22="Y",RTD("cqg.rtd",,"StudyData",$D$31,"Bar",,"Low",FormatMainDisplay!$H$23,AY23,,,,,"T"),IF(RTD("cqg.rtd",,"StudyData","SUBMINUTE("&amp;$D$31&amp;","&amp;FormatMainDisplay!$H$25&amp;",Regular)","Bar",,"Low",,AY23,"all",,,,"T")="",NA(),RTD("cqg.rtd",,"StudyData","SUBMINUTE("&amp;$D$31&amp;","&amp;FormatMainDisplay!$H$25&amp;",Regular)","Bar",,"Low",,AY23,"all",,,,"T")))</f>
        <v>128.125</v>
      </c>
      <c r="AW23" s="104">
        <f>IF(FormatMainDisplay!$H$22="Y",RTD("cqg.rtd",,"StudyData",$D$31,"Bar",,"Close",FormatMainDisplay!$H$23,AY23,,,,,"T"),IF(RTD("cqg.rtd",,"StudyData","SUBMINUTE("&amp;$D$31&amp;","&amp;FormatMainDisplay!$H$25&amp;",Regular)","Bar",,"Close",,AY23,"all",,,,"T")="",NA(),RTD("cqg.rtd",,"StudyData","SUBMINUTE("&amp;$D$31&amp;","&amp;FormatMainDisplay!$H$25&amp;",Regular)","Bar",,"Close",,AY23,"all",,,,"T")))</f>
        <v>128.125</v>
      </c>
      <c r="AX23" s="73">
        <f>IF(FormatMainDisplay!$H$22="Y",RTD("cqg.rtd",,"StudyData",$D$31,"Bar",,"Time",FormatMainDisplay!$H$23,AY23,,,,,"T"),IF(RTD("cqg.rtd",,"StudyData","SUBMINUTE("&amp;$D$31&amp;","&amp;FormatMainDisplay!$H$25&amp;",Regular)","Bar",,"Time",,AY23,"all",,,,"T")="",NA(),RTD("cqg.rtd",,"StudyData","SUBMINUTE("&amp;$D$31&amp;","&amp;FormatMainDisplay!$H$25&amp;",Regular)","Bar",,"Time",,AY23,"all",,,,"T")))</f>
        <v>42061.617708333331</v>
      </c>
      <c r="AY23" s="30">
        <f t="shared" si="4"/>
        <v>-18</v>
      </c>
      <c r="AZ23" s="30">
        <f t="shared" si="5"/>
        <v>-12</v>
      </c>
    </row>
    <row r="24" spans="2:52" ht="13.05" customHeight="1" x14ac:dyDescent="0.25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27"/>
      <c r="O24" s="28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9"/>
      <c r="AA24" s="103">
        <f xml:space="preserve"> RTD("cqg.rtd",,"StudyData", $D$6,  "Tick", "FlatTicks=0", "Tick","D",AH24,"all")</f>
        <v>210925</v>
      </c>
      <c r="AB24" s="102">
        <f>IF(FormatMainDisplay!$H$7="Y",RTD("cqg.rtd",,"StudyData",$D$6,"Bar",,"Open",FormatMainDisplay!$H$8,AG24,,,,,"T"),IF(RTD("cqg.rtd",,"StudyData","SUBMINUTE("&amp;$D$6&amp;","&amp;FormatMainDisplay!$H$10&amp;",Regular)","Bar",,"Open",,AG24,"all",,,,"T")="",NA(),RTD("cqg.rtd",,"StudyData","SUBMINUTE("&amp;$D$6&amp;","&amp;FormatMainDisplay!$H$10&amp;",Regular)","Bar",,"Open",,AG24,"all",,,,"T")))</f>
        <v>2109</v>
      </c>
      <c r="AC24" s="102">
        <f>IF(FormatMainDisplay!$H$7="Y",RTD("cqg.rtd",,"StudyData",$D$6,"Bar",,"High",FormatMainDisplay!$H$8,AG24,,,,,"T"),IF(RTD("cqg.rtd",,"StudyData","SUBMINUTE("&amp;$D$6&amp;","&amp;FormatMainDisplay!$H$10&amp;",Regular)","Bar",,"High",,AG24,"all",,,,"T")="",NA(),RTD("cqg.rtd",,"StudyData","SUBMINUTE("&amp;$D$6&amp;","&amp;FormatMainDisplay!$H$10&amp;",Regular)","Bar",,"High",,AG24,"all",,,,"T")))</f>
        <v>2109.25</v>
      </c>
      <c r="AD24" s="102">
        <f>IF(FormatMainDisplay!$H$7="Y",RTD("cqg.rtd",,"StudyData",$D$6,"Bar",,"Low",FormatMainDisplay!$H$8,AG24,,,,,"T"),IF(RTD("cqg.rtd",,"StudyData","SUBMINUTE("&amp;$D$6&amp;","&amp;FormatMainDisplay!$H$10&amp;",Regular)","Bar",,"Low",,AG24,"all",,,,"T")="",NA(),RTD("cqg.rtd",,"StudyData","SUBMINUTE("&amp;$D$6&amp;","&amp;FormatMainDisplay!$H$10&amp;",Regular)","Bar",,"Low",,AG24,"all",,,,"T")))</f>
        <v>2109</v>
      </c>
      <c r="AE24" s="102">
        <f>IF(FormatMainDisplay!$H$7="Y",RTD("cqg.rtd",,"StudyData",$D$6,"Bar",,"Close",FormatMainDisplay!$H$8,AG24,,,,,"T"),IF(RTD("cqg.rtd",,"StudyData","SUBMINUTE("&amp;$D$6&amp;","&amp;FormatMainDisplay!$H$10&amp;",Regular)","Bar",,"Close",,AG24,"all",,,,"T")="",NA(),RTD("cqg.rtd",,"StudyData","SUBMINUTE("&amp;$D$6&amp;","&amp;FormatMainDisplay!$H$10&amp;",Regular)","Bar",,"Close",,AG24,"all",,,,"T")))</f>
        <v>2109</v>
      </c>
      <c r="AF24" s="73">
        <f>IF(FormatMainDisplay!$H$7="Y",RTD("cqg.rtd",,"StudyData",$D$6,"Bar",,"Time",FormatMainDisplay!$H$8,AG24,,,,,"T"),IF(RTD("cqg.rtd",,"StudyData","SUBMINUTE("&amp;$D$6&amp;","&amp;FormatMainDisplay!$H$10&amp;",Regular)","Bar",,"Time",,AG24,"all",,,,"T")="",NA(),RTD("cqg.rtd",,"StudyData","SUBMINUTE("&amp;$D$6&amp;","&amp;FormatMainDisplay!$H$10&amp;",Regular)","Bar",,"Time",,AG24,"all",,,,"T")))</f>
        <v>42061.620486111111</v>
      </c>
      <c r="AG24" s="30">
        <f t="shared" si="0"/>
        <v>-19</v>
      </c>
      <c r="AH24" s="30">
        <f t="shared" si="1"/>
        <v>-11</v>
      </c>
      <c r="AJ24" s="103">
        <f xml:space="preserve"> RTD("cqg.rtd",,"StudyData", $Q$6,  "Tick", "FlatTicks=0", "Tick","D",AQ24,"all")</f>
        <v>12083</v>
      </c>
      <c r="AK24" s="102">
        <f>IF(FormatMainDisplay!$O$7="Y",RTD("cqg.rtd",,"StudyData",$Q$6,"Bar",,"Open",FormatMainDisplay!$O$8,AP24,,,,,"T"),IF(RTD("cqg.rtd",,"StudyData","SUBMINUTE("&amp;$Q$6&amp;","&amp;FormatMainDisplay!$O$10&amp;",Regular)","Bar",,"Open",,AP24,"all",,,,"T")="",NA(),RTD("cqg.rtd",,"StudyData","SUBMINUTE("&amp;$Q$6&amp;","&amp;FormatMainDisplay!$O$10&amp;",Regular)","Bar",,"Open",,AP24,"all",,,,"T")))</f>
        <v>1208.0999999999999</v>
      </c>
      <c r="AL24" s="102">
        <f>IF(FormatMainDisplay!$O$7="Y",RTD("cqg.rtd",,"StudyData",$Q$6,"Bar",,"High",FormatMainDisplay!$O$8,AP24,,,,,"T"),IF(RTD("cqg.rtd",,"StudyData","SUBMINUTE("&amp;$Q$6&amp;","&amp;FormatMainDisplay!$O$10&amp;",Regular)","Bar",,"High",,AP24,"all",,,,"T")="",NA(),RTD("cqg.rtd",,"StudyData","SUBMINUTE("&amp;$Q$6&amp;","&amp;FormatMainDisplay!$O$10&amp;",Regular)","Bar",,"High",,AP24,"all",,,,"T")))</f>
        <v>1208.0999999999999</v>
      </c>
      <c r="AM24" s="102">
        <f>IF(FormatMainDisplay!$O$7="Y",RTD("cqg.rtd",,"StudyData",$Q$6,"Bar",,"Low",FormatMainDisplay!$O$8,AP24,,,,,"T"),IF(RTD("cqg.rtd",,"StudyData","SUBMINUTE("&amp;$Q$6&amp;","&amp;FormatMainDisplay!$O$10&amp;",Regular)","Bar",,"Low",,AP24,"all",,,,"T")="",NA(),RTD("cqg.rtd",,"StudyData","SUBMINUTE("&amp;$Q$6&amp;","&amp;FormatMainDisplay!$O$10&amp;",Regular)","Bar",,"Low",,AP24,"all",,,,"T")))</f>
        <v>1208.0999999999999</v>
      </c>
      <c r="AN24" s="128">
        <f>IF(FormatMainDisplay!$O$7="Y",RTD("cqg.rtd",,"StudyData",$Q$6,"Bar",,"Close",FormatMainDisplay!$O$8,AP24,,,,,"T"),IF(RTD("cqg.rtd",,"StudyData","SUBMINUTE("&amp;$Q$6&amp;","&amp;FormatMainDisplay!$O$10&amp;",Regular)","Bar",,"Close",,AP24,"all",,,,"T")="",NA(),RTD("cqg.rtd",,"StudyData","SUBMINUTE("&amp;$Q$6&amp;","&amp;FormatMainDisplay!$O$10&amp;",Regular)","Bar",,"Close",,AP24,"all",,,,"T")))</f>
        <v>1208.0999999999999</v>
      </c>
      <c r="AO24" s="130">
        <f>IF(FormatMainDisplay!$O$7="Y",RTD("cqg.rtd",,"StudyData",$Q$6,"Bar",,"Time",FormatMainDisplay!$O$8,AP24,,,,,"T"),IF(RTD("cqg.rtd",,"StudyData","SUBMINUTE("&amp;$Q$6&amp;","&amp;FormatMainDisplay!$O$10&amp;",Regular)","Bar",,"Time",,AP24,"all",,,,"T")="",NA(),RTD("cqg.rtd",,"StudyData","SUBMINUTE("&amp;$Q$6&amp;","&amp;FormatMainDisplay!$O$10&amp;",Regular)","Bar",,"Time",,AP24,"all",,,,"T")))</f>
        <v>42061.620486111111</v>
      </c>
      <c r="AP24" s="129">
        <f t="shared" si="2"/>
        <v>-19</v>
      </c>
      <c r="AQ24" s="30">
        <f t="shared" si="3"/>
        <v>-11</v>
      </c>
      <c r="AS24" s="103">
        <f xml:space="preserve"> RTD("cqg.rtd",,"StudyData", $D$31,  "Tick", "FlatTicks=0", "Tick","D",AZ24,"all")</f>
        <v>128030</v>
      </c>
      <c r="AT24" s="104">
        <f>IF(FormatMainDisplay!$H$22="Y",RTD("cqg.rtd",,"StudyData",$D$31,"Bar",,"Open",FormatMainDisplay!$H$23,AY24,,,,,"T"),IF(RTD("cqg.rtd",,"StudyData","SUBMINUTE("&amp;$D$31&amp;","&amp;FormatMainDisplay!$H$25&amp;",Regular)","Bar",,"Open",,AY24,"all",,,,"T")="",NA(),RTD("cqg.rtd",,"StudyData","SUBMINUTE("&amp;$D$31&amp;","&amp;FormatMainDisplay!$H$25&amp;",Regular)","Bar",,"Open",,AY24,"all",,,,"T")))</f>
        <v>128.125</v>
      </c>
      <c r="AU24" s="104">
        <f>IF(FormatMainDisplay!$H$22="Y",RTD("cqg.rtd",,"StudyData",$D$31,"Bar",,"High",FormatMainDisplay!$H$23,AY24,,,,,"T"),IF(RTD("cqg.rtd",,"StudyData","SUBMINUTE("&amp;$D$31&amp;","&amp;FormatMainDisplay!$H$25&amp;",Regular)","Bar",,"High",,AY24,"all",,,,"T")="",NA(),RTD("cqg.rtd",,"StudyData","SUBMINUTE("&amp;$D$31&amp;","&amp;FormatMainDisplay!$H$25&amp;",Regular)","Bar",,"High",,AY24,"all",,,,"T")))</f>
        <v>128.140625</v>
      </c>
      <c r="AV24" s="104">
        <f>IF(FormatMainDisplay!$H$22="Y",RTD("cqg.rtd",,"StudyData",$D$31,"Bar",,"Low",FormatMainDisplay!$H$23,AY24,,,,,"T"),IF(RTD("cqg.rtd",,"StudyData","SUBMINUTE("&amp;$D$31&amp;","&amp;FormatMainDisplay!$H$25&amp;",Regular)","Bar",,"Low",,AY24,"all",,,,"T")="",NA(),RTD("cqg.rtd",,"StudyData","SUBMINUTE("&amp;$D$31&amp;","&amp;FormatMainDisplay!$H$25&amp;",Regular)","Bar",,"Low",,AY24,"all",,,,"T")))</f>
        <v>128.125</v>
      </c>
      <c r="AW24" s="104">
        <f>IF(FormatMainDisplay!$H$22="Y",RTD("cqg.rtd",,"StudyData",$D$31,"Bar",,"Close",FormatMainDisplay!$H$23,AY24,,,,,"T"),IF(RTD("cqg.rtd",,"StudyData","SUBMINUTE("&amp;$D$31&amp;","&amp;FormatMainDisplay!$H$25&amp;",Regular)","Bar",,"Close",,AY24,"all",,,,"T")="",NA(),RTD("cqg.rtd",,"StudyData","SUBMINUTE("&amp;$D$31&amp;","&amp;FormatMainDisplay!$H$25&amp;",Regular)","Bar",,"Close",,AY24,"all",,,,"T")))</f>
        <v>128.140625</v>
      </c>
      <c r="AX24" s="73">
        <f>IF(FormatMainDisplay!$H$22="Y",RTD("cqg.rtd",,"StudyData",$D$31,"Bar",,"Time",FormatMainDisplay!$H$23,AY24,,,,,"T"),IF(RTD("cqg.rtd",,"StudyData","SUBMINUTE("&amp;$D$31&amp;","&amp;FormatMainDisplay!$H$25&amp;",Regular)","Bar",,"Time",,AY24,"all",,,,"T")="",NA(),RTD("cqg.rtd",,"StudyData","SUBMINUTE("&amp;$D$31&amp;","&amp;FormatMainDisplay!$H$25&amp;",Regular)","Bar",,"Time",,AY24,"all",,,,"T")))</f>
        <v>42061.6171875</v>
      </c>
      <c r="AY24" s="30">
        <f t="shared" si="4"/>
        <v>-19</v>
      </c>
      <c r="AZ24" s="30">
        <f t="shared" si="5"/>
        <v>-11</v>
      </c>
    </row>
    <row r="25" spans="2:52" ht="13.05" customHeight="1" x14ac:dyDescent="0.2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7"/>
      <c r="O25" s="28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9"/>
      <c r="AA25" s="103">
        <f xml:space="preserve"> RTD("cqg.rtd",,"StudyData", $D$6,  "Tick", "FlatTicks=0", "Tick","D",AH25,"all")</f>
        <v>210950</v>
      </c>
      <c r="AB25" s="102">
        <f>IF(FormatMainDisplay!$H$7="Y",RTD("cqg.rtd",,"StudyData",$D$6,"Bar",,"Open",FormatMainDisplay!$H$8,AG25,,,,,"T"),IF(RTD("cqg.rtd",,"StudyData","SUBMINUTE("&amp;$D$6&amp;","&amp;FormatMainDisplay!$H$10&amp;",Regular)","Bar",,"Open",,AG25,"all",,,,"T")="",NA(),RTD("cqg.rtd",,"StudyData","SUBMINUTE("&amp;$D$6&amp;","&amp;FormatMainDisplay!$H$10&amp;",Regular)","Bar",,"Open",,AG25,"all",,,,"T")))</f>
        <v>2109.25</v>
      </c>
      <c r="AC25" s="102">
        <f>IF(FormatMainDisplay!$H$7="Y",RTD("cqg.rtd",,"StudyData",$D$6,"Bar",,"High",FormatMainDisplay!$H$8,AG25,,,,,"T"),IF(RTD("cqg.rtd",,"StudyData","SUBMINUTE("&amp;$D$6&amp;","&amp;FormatMainDisplay!$H$10&amp;",Regular)","Bar",,"High",,AG25,"all",,,,"T")="",NA(),RTD("cqg.rtd",,"StudyData","SUBMINUTE("&amp;$D$6&amp;","&amp;FormatMainDisplay!$H$10&amp;",Regular)","Bar",,"High",,AG25,"all",,,,"T")))</f>
        <v>2109.5</v>
      </c>
      <c r="AD25" s="102">
        <f>IF(FormatMainDisplay!$H$7="Y",RTD("cqg.rtd",,"StudyData",$D$6,"Bar",,"Low",FormatMainDisplay!$H$8,AG25,,,,,"T"),IF(RTD("cqg.rtd",,"StudyData","SUBMINUTE("&amp;$D$6&amp;","&amp;FormatMainDisplay!$H$10&amp;",Regular)","Bar",,"Low",,AG25,"all",,,,"T")="",NA(),RTD("cqg.rtd",,"StudyData","SUBMINUTE("&amp;$D$6&amp;","&amp;FormatMainDisplay!$H$10&amp;",Regular)","Bar",,"Low",,AG25,"all",,,,"T")))</f>
        <v>2109</v>
      </c>
      <c r="AE25" s="102">
        <f>IF(FormatMainDisplay!$H$7="Y",RTD("cqg.rtd",,"StudyData",$D$6,"Bar",,"Close",FormatMainDisplay!$H$8,AG25,,,,,"T"),IF(RTD("cqg.rtd",,"StudyData","SUBMINUTE("&amp;$D$6&amp;","&amp;FormatMainDisplay!$H$10&amp;",Regular)","Bar",,"Close",,AG25,"all",,,,"T")="",NA(),RTD("cqg.rtd",,"StudyData","SUBMINUTE("&amp;$D$6&amp;","&amp;FormatMainDisplay!$H$10&amp;",Regular)","Bar",,"Close",,AG25,"all",,,,"T")))</f>
        <v>2109</v>
      </c>
      <c r="AF25" s="73">
        <f>IF(FormatMainDisplay!$H$7="Y",RTD("cqg.rtd",,"StudyData",$D$6,"Bar",,"Time",FormatMainDisplay!$H$8,AG25,,,,,"T"),IF(RTD("cqg.rtd",,"StudyData","SUBMINUTE("&amp;$D$6&amp;","&amp;FormatMainDisplay!$H$10&amp;",Regular)","Bar",,"Time",,AG25,"all",,,,"T")="",NA(),RTD("cqg.rtd",,"StudyData","SUBMINUTE("&amp;$D$6&amp;","&amp;FormatMainDisplay!$H$10&amp;",Regular)","Bar",,"Time",,AG25,"all",,,,"T")))</f>
        <v>42061.620138888888</v>
      </c>
      <c r="AG25" s="30">
        <f t="shared" si="0"/>
        <v>-20</v>
      </c>
      <c r="AH25" s="30">
        <f t="shared" si="1"/>
        <v>-10</v>
      </c>
      <c r="AJ25" s="103">
        <f xml:space="preserve"> RTD("cqg.rtd",,"StudyData", $Q$6,  "Tick", "FlatTicks=0", "Tick","D",AQ25,"all")</f>
        <v>12085</v>
      </c>
      <c r="AK25" s="102">
        <f>IF(FormatMainDisplay!$O$7="Y",RTD("cqg.rtd",,"StudyData",$Q$6,"Bar",,"Open",FormatMainDisplay!$O$8,AP25,,,,,"T"),IF(RTD("cqg.rtd",,"StudyData","SUBMINUTE("&amp;$Q$6&amp;","&amp;FormatMainDisplay!$O$10&amp;",Regular)","Bar",,"Open",,AP25,"all",,,,"T")="",NA(),RTD("cqg.rtd",,"StudyData","SUBMINUTE("&amp;$Q$6&amp;","&amp;FormatMainDisplay!$O$10&amp;",Regular)","Bar",,"Open",,AP25,"all",,,,"T")))</f>
        <v>1208.2</v>
      </c>
      <c r="AL25" s="102">
        <f>IF(FormatMainDisplay!$O$7="Y",RTD("cqg.rtd",,"StudyData",$Q$6,"Bar",,"High",FormatMainDisplay!$O$8,AP25,,,,,"T"),IF(RTD("cqg.rtd",,"StudyData","SUBMINUTE("&amp;$Q$6&amp;","&amp;FormatMainDisplay!$O$10&amp;",Regular)","Bar",,"High",,AP25,"all",,,,"T")="",NA(),RTD("cqg.rtd",,"StudyData","SUBMINUTE("&amp;$Q$6&amp;","&amp;FormatMainDisplay!$O$10&amp;",Regular)","Bar",,"High",,AP25,"all",,,,"T")))</f>
        <v>1208.2</v>
      </c>
      <c r="AM25" s="102">
        <f>IF(FormatMainDisplay!$O$7="Y",RTD("cqg.rtd",,"StudyData",$Q$6,"Bar",,"Low",FormatMainDisplay!$O$8,AP25,,,,,"T"),IF(RTD("cqg.rtd",,"StudyData","SUBMINUTE("&amp;$Q$6&amp;","&amp;FormatMainDisplay!$O$10&amp;",Regular)","Bar",,"Low",,AP25,"all",,,,"T")="",NA(),RTD("cqg.rtd",,"StudyData","SUBMINUTE("&amp;$Q$6&amp;","&amp;FormatMainDisplay!$O$10&amp;",Regular)","Bar",,"Low",,AP25,"all",,,,"T")))</f>
        <v>1208.0999999999999</v>
      </c>
      <c r="AN25" s="128">
        <f>IF(FormatMainDisplay!$O$7="Y",RTD("cqg.rtd",,"StudyData",$Q$6,"Bar",,"Close",FormatMainDisplay!$O$8,AP25,,,,,"T"),IF(RTD("cqg.rtd",,"StudyData","SUBMINUTE("&amp;$Q$6&amp;","&amp;FormatMainDisplay!$O$10&amp;",Regular)","Bar",,"Close",,AP25,"all",,,,"T")="",NA(),RTD("cqg.rtd",,"StudyData","SUBMINUTE("&amp;$Q$6&amp;","&amp;FormatMainDisplay!$O$10&amp;",Regular)","Bar",,"Close",,AP25,"all",,,,"T")))</f>
        <v>1208.0999999999999</v>
      </c>
      <c r="AO25" s="130">
        <f>IF(FormatMainDisplay!$O$7="Y",RTD("cqg.rtd",,"StudyData",$Q$6,"Bar",,"Time",FormatMainDisplay!$O$8,AP25,,,,,"T"),IF(RTD("cqg.rtd",,"StudyData","SUBMINUTE("&amp;$Q$6&amp;","&amp;FormatMainDisplay!$O$10&amp;",Regular)","Bar",,"Time",,AP25,"all",,,,"T")="",NA(),RTD("cqg.rtd",,"StudyData","SUBMINUTE("&amp;$Q$6&amp;","&amp;FormatMainDisplay!$O$10&amp;",Regular)","Bar",,"Time",,AP25,"all",,,,"T")))</f>
        <v>42061.620138888888</v>
      </c>
      <c r="AP25" s="129">
        <f t="shared" si="2"/>
        <v>-20</v>
      </c>
      <c r="AQ25" s="30">
        <f t="shared" si="3"/>
        <v>-10</v>
      </c>
      <c r="AS25" s="103">
        <f xml:space="preserve"> RTD("cqg.rtd",,"StudyData", $D$31,  "Tick", "FlatTicks=0", "Tick","D",AZ25,"all")</f>
        <v>128035</v>
      </c>
      <c r="AT25" s="104" t="e">
        <f>IF(FormatMainDisplay!$H$22="Y",RTD("cqg.rtd",,"StudyData",$D$31,"Bar",,"Open",FormatMainDisplay!$H$23,AY25,,,,,"T"),IF(RTD("cqg.rtd",,"StudyData","SUBMINUTE("&amp;$D$31&amp;","&amp;FormatMainDisplay!$H$25&amp;",Regular)","Bar",,"Open",,AY25,"all",,,,"T")="",NA(),RTD("cqg.rtd",,"StudyData","SUBMINUTE("&amp;$D$31&amp;","&amp;FormatMainDisplay!$H$25&amp;",Regular)","Bar",,"Open",,AY25,"all",,,,"T")))</f>
        <v>#N/A</v>
      </c>
      <c r="AU25" s="104" t="e">
        <f>IF(FormatMainDisplay!$H$22="Y",RTD("cqg.rtd",,"StudyData",$D$31,"Bar",,"High",FormatMainDisplay!$H$23,AY25,,,,,"T"),IF(RTD("cqg.rtd",,"StudyData","SUBMINUTE("&amp;$D$31&amp;","&amp;FormatMainDisplay!$H$25&amp;",Regular)","Bar",,"High",,AY25,"all",,,,"T")="",NA(),RTD("cqg.rtd",,"StudyData","SUBMINUTE("&amp;$D$31&amp;","&amp;FormatMainDisplay!$H$25&amp;",Regular)","Bar",,"High",,AY25,"all",,,,"T")))</f>
        <v>#N/A</v>
      </c>
      <c r="AV25" s="104" t="e">
        <f>IF(FormatMainDisplay!$H$22="Y",RTD("cqg.rtd",,"StudyData",$D$31,"Bar",,"Low",FormatMainDisplay!$H$23,AY25,,,,,"T"),IF(RTD("cqg.rtd",,"StudyData","SUBMINUTE("&amp;$D$31&amp;","&amp;FormatMainDisplay!$H$25&amp;",Regular)","Bar",,"Low",,AY25,"all",,,,"T")="",NA(),RTD("cqg.rtd",,"StudyData","SUBMINUTE("&amp;$D$31&amp;","&amp;FormatMainDisplay!$H$25&amp;",Regular)","Bar",,"Low",,AY25,"all",,,,"T")))</f>
        <v>#N/A</v>
      </c>
      <c r="AW25" s="104" t="e">
        <f>IF(FormatMainDisplay!$H$22="Y",RTD("cqg.rtd",,"StudyData",$D$31,"Bar",,"Close",FormatMainDisplay!$H$23,AY25,,,,,"T"),IF(RTD("cqg.rtd",,"StudyData","SUBMINUTE("&amp;$D$31&amp;","&amp;FormatMainDisplay!$H$25&amp;",Regular)","Bar",,"Close",,AY25,"all",,,,"T")="",NA(),RTD("cqg.rtd",,"StudyData","SUBMINUTE("&amp;$D$31&amp;","&amp;FormatMainDisplay!$H$25&amp;",Regular)","Bar",,"Close",,AY25,"all",,,,"T")))</f>
        <v>#N/A</v>
      </c>
      <c r="AX25" s="73">
        <f>IF(FormatMainDisplay!$H$22="Y",RTD("cqg.rtd",,"StudyData",$D$31,"Bar",,"Time",FormatMainDisplay!$H$23,AY25,,,,,"T"),IF(RTD("cqg.rtd",,"StudyData","SUBMINUTE("&amp;$D$31&amp;","&amp;FormatMainDisplay!$H$25&amp;",Regular)","Bar",,"Time",,AY25,"all",,,,"T")="",NA(),RTD("cqg.rtd",,"StudyData","SUBMINUTE("&amp;$D$31&amp;","&amp;FormatMainDisplay!$H$25&amp;",Regular)","Bar",,"Time",,AY25,"all",,,,"T")))</f>
        <v>42061.616666666669</v>
      </c>
      <c r="AY25" s="30">
        <f t="shared" si="4"/>
        <v>-20</v>
      </c>
      <c r="AZ25" s="30">
        <f t="shared" si="5"/>
        <v>-10</v>
      </c>
    </row>
    <row r="26" spans="2:52" ht="13.8" customHeight="1" x14ac:dyDescent="0.25">
      <c r="B26" s="2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9"/>
      <c r="N26" s="27"/>
      <c r="O26" s="28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9"/>
      <c r="AA26" s="103">
        <f xml:space="preserve"> RTD("cqg.rtd",,"StudyData", $D$6,  "Tick", "FlatTicks=0", "Tick","D",AH26,"all")</f>
        <v>210925</v>
      </c>
      <c r="AB26" s="102">
        <f>IF(FormatMainDisplay!$H$7="Y",RTD("cqg.rtd",,"StudyData",$D$6,"Bar",,"Open",FormatMainDisplay!$H$8,AG26,,,,,"T"),IF(RTD("cqg.rtd",,"StudyData","SUBMINUTE("&amp;$D$6&amp;","&amp;FormatMainDisplay!$H$10&amp;",Regular)","Bar",,"Open",,AG26,"all",,,,"T")="",NA(),RTD("cqg.rtd",,"StudyData","SUBMINUTE("&amp;$D$6&amp;","&amp;FormatMainDisplay!$H$10&amp;",Regular)","Bar",,"Open",,AG26,"all",,,,"T")))</f>
        <v>2108.75</v>
      </c>
      <c r="AC26" s="102">
        <f>IF(FormatMainDisplay!$H$7="Y",RTD("cqg.rtd",,"StudyData",$D$6,"Bar",,"High",FormatMainDisplay!$H$8,AG26,,,,,"T"),IF(RTD("cqg.rtd",,"StudyData","SUBMINUTE("&amp;$D$6&amp;","&amp;FormatMainDisplay!$H$10&amp;",Regular)","Bar",,"High",,AG26,"all",,,,"T")="",NA(),RTD("cqg.rtd",,"StudyData","SUBMINUTE("&amp;$D$6&amp;","&amp;FormatMainDisplay!$H$10&amp;",Regular)","Bar",,"High",,AG26,"all",,,,"T")))</f>
        <v>2109.5</v>
      </c>
      <c r="AD26" s="102">
        <f>IF(FormatMainDisplay!$H$7="Y",RTD("cqg.rtd",,"StudyData",$D$6,"Bar",,"Low",FormatMainDisplay!$H$8,AG26,,,,,"T"),IF(RTD("cqg.rtd",,"StudyData","SUBMINUTE("&amp;$D$6&amp;","&amp;FormatMainDisplay!$H$10&amp;",Regular)","Bar",,"Low",,AG26,"all",,,,"T")="",NA(),RTD("cqg.rtd",,"StudyData","SUBMINUTE("&amp;$D$6&amp;","&amp;FormatMainDisplay!$H$10&amp;",Regular)","Bar",,"Low",,AG26,"all",,,,"T")))</f>
        <v>2108.5</v>
      </c>
      <c r="AE26" s="102">
        <f>IF(FormatMainDisplay!$H$7="Y",RTD("cqg.rtd",,"StudyData",$D$6,"Bar",,"Close",FormatMainDisplay!$H$8,AG26,,,,,"T"),IF(RTD("cqg.rtd",,"StudyData","SUBMINUTE("&amp;$D$6&amp;","&amp;FormatMainDisplay!$H$10&amp;",Regular)","Bar",,"Close",,AG26,"all",,,,"T")="",NA(),RTD("cqg.rtd",,"StudyData","SUBMINUTE("&amp;$D$6&amp;","&amp;FormatMainDisplay!$H$10&amp;",Regular)","Bar",,"Close",,AG26,"all",,,,"T")))</f>
        <v>2109.25</v>
      </c>
      <c r="AF26" s="73">
        <f>IF(FormatMainDisplay!$H$7="Y",RTD("cqg.rtd",,"StudyData",$D$6,"Bar",,"Time",FormatMainDisplay!$H$8,AG26,,,,,"T"),IF(RTD("cqg.rtd",,"StudyData","SUBMINUTE("&amp;$D$6&amp;","&amp;FormatMainDisplay!$H$10&amp;",Regular)","Bar",,"Time",,AG26,"all",,,,"T")="",NA(),RTD("cqg.rtd",,"StudyData","SUBMINUTE("&amp;$D$6&amp;","&amp;FormatMainDisplay!$H$10&amp;",Regular)","Bar",,"Time",,AG26,"all",,,,"T")))</f>
        <v>42061.619791666664</v>
      </c>
      <c r="AG26" s="30">
        <f t="shared" si="0"/>
        <v>-21</v>
      </c>
      <c r="AH26" s="30">
        <f t="shared" si="1"/>
        <v>-9</v>
      </c>
      <c r="AJ26" s="103">
        <f xml:space="preserve"> RTD("cqg.rtd",,"StudyData", $Q$6,  "Tick", "FlatTicks=0", "Tick","D",AQ26,"all")</f>
        <v>12086</v>
      </c>
      <c r="AK26" s="102">
        <f>IF(FormatMainDisplay!$O$7="Y",RTD("cqg.rtd",,"StudyData",$Q$6,"Bar",,"Open",FormatMainDisplay!$O$8,AP26,,,,,"T"),IF(RTD("cqg.rtd",,"StudyData","SUBMINUTE("&amp;$Q$6&amp;","&amp;FormatMainDisplay!$O$10&amp;",Regular)","Bar",,"Open",,AP26,"all",,,,"T")="",NA(),RTD("cqg.rtd",,"StudyData","SUBMINUTE("&amp;$Q$6&amp;","&amp;FormatMainDisplay!$O$10&amp;",Regular)","Bar",,"Open",,AP26,"all",,,,"T")))</f>
        <v>1208.0999999999999</v>
      </c>
      <c r="AL26" s="102">
        <f>IF(FormatMainDisplay!$O$7="Y",RTD("cqg.rtd",,"StudyData",$Q$6,"Bar",,"High",FormatMainDisplay!$O$8,AP26,,,,,"T"),IF(RTD("cqg.rtd",,"StudyData","SUBMINUTE("&amp;$Q$6&amp;","&amp;FormatMainDisplay!$O$10&amp;",Regular)","Bar",,"High",,AP26,"all",,,,"T")="",NA(),RTD("cqg.rtd",,"StudyData","SUBMINUTE("&amp;$Q$6&amp;","&amp;FormatMainDisplay!$O$10&amp;",Regular)","Bar",,"High",,AP26,"all",,,,"T")))</f>
        <v>1208.0999999999999</v>
      </c>
      <c r="AM26" s="102">
        <f>IF(FormatMainDisplay!$O$7="Y",RTD("cqg.rtd",,"StudyData",$Q$6,"Bar",,"Low",FormatMainDisplay!$O$8,AP26,,,,,"T"),IF(RTD("cqg.rtd",,"StudyData","SUBMINUTE("&amp;$Q$6&amp;","&amp;FormatMainDisplay!$O$10&amp;",Regular)","Bar",,"Low",,AP26,"all",,,,"T")="",NA(),RTD("cqg.rtd",,"StudyData","SUBMINUTE("&amp;$Q$6&amp;","&amp;FormatMainDisplay!$O$10&amp;",Regular)","Bar",,"Low",,AP26,"all",,,,"T")))</f>
        <v>1208.0999999999999</v>
      </c>
      <c r="AN26" s="128">
        <f>IF(FormatMainDisplay!$O$7="Y",RTD("cqg.rtd",,"StudyData",$Q$6,"Bar",,"Close",FormatMainDisplay!$O$8,AP26,,,,,"T"),IF(RTD("cqg.rtd",,"StudyData","SUBMINUTE("&amp;$Q$6&amp;","&amp;FormatMainDisplay!$O$10&amp;",Regular)","Bar",,"Close",,AP26,"all",,,,"T")="",NA(),RTD("cqg.rtd",,"StudyData","SUBMINUTE("&amp;$Q$6&amp;","&amp;FormatMainDisplay!$O$10&amp;",Regular)","Bar",,"Close",,AP26,"all",,,,"T")))</f>
        <v>1208.0999999999999</v>
      </c>
      <c r="AO26" s="130">
        <f>IF(FormatMainDisplay!$O$7="Y",RTD("cqg.rtd",,"StudyData",$Q$6,"Bar",,"Time",FormatMainDisplay!$O$8,AP26,,,,,"T"),IF(RTD("cqg.rtd",,"StudyData","SUBMINUTE("&amp;$Q$6&amp;","&amp;FormatMainDisplay!$O$10&amp;",Regular)","Bar",,"Time",,AP26,"all",,,,"T")="",NA(),RTD("cqg.rtd",,"StudyData","SUBMINUTE("&amp;$Q$6&amp;","&amp;FormatMainDisplay!$O$10&amp;",Regular)","Bar",,"Time",,AP26,"all",,,,"T")))</f>
        <v>42061.619791666664</v>
      </c>
      <c r="AP26" s="129">
        <f t="shared" si="2"/>
        <v>-21</v>
      </c>
      <c r="AQ26" s="30">
        <f t="shared" si="3"/>
        <v>-9</v>
      </c>
      <c r="AS26" s="103">
        <f xml:space="preserve"> RTD("cqg.rtd",,"StudyData", $D$31,  "Tick", "FlatTicks=0", "Tick","D",AZ26,"all")</f>
        <v>128040</v>
      </c>
      <c r="AT26" s="104">
        <f>IF(FormatMainDisplay!$H$22="Y",RTD("cqg.rtd",,"StudyData",$D$31,"Bar",,"Open",FormatMainDisplay!$H$23,AY26,,,,,"T"),IF(RTD("cqg.rtd",,"StudyData","SUBMINUTE("&amp;$D$31&amp;","&amp;FormatMainDisplay!$H$25&amp;",Regular)","Bar",,"Open",,AY26,"all",,,,"T")="",NA(),RTD("cqg.rtd",,"StudyData","SUBMINUTE("&amp;$D$31&amp;","&amp;FormatMainDisplay!$H$25&amp;",Regular)","Bar",,"Open",,AY26,"all",,,,"T")))</f>
        <v>128.140625</v>
      </c>
      <c r="AU26" s="104">
        <f>IF(FormatMainDisplay!$H$22="Y",RTD("cqg.rtd",,"StudyData",$D$31,"Bar",,"High",FormatMainDisplay!$H$23,AY26,,,,,"T"),IF(RTD("cqg.rtd",,"StudyData","SUBMINUTE("&amp;$D$31&amp;","&amp;FormatMainDisplay!$H$25&amp;",Regular)","Bar",,"High",,AY26,"all",,,,"T")="",NA(),RTD("cqg.rtd",,"StudyData","SUBMINUTE("&amp;$D$31&amp;","&amp;FormatMainDisplay!$H$25&amp;",Regular)","Bar",,"High",,AY26,"all",,,,"T")))</f>
        <v>128.140625</v>
      </c>
      <c r="AV26" s="104">
        <f>IF(FormatMainDisplay!$H$22="Y",RTD("cqg.rtd",,"StudyData",$D$31,"Bar",,"Low",FormatMainDisplay!$H$23,AY26,,,,,"T"),IF(RTD("cqg.rtd",,"StudyData","SUBMINUTE("&amp;$D$31&amp;","&amp;FormatMainDisplay!$H$25&amp;",Regular)","Bar",,"Low",,AY26,"all",,,,"T")="",NA(),RTD("cqg.rtd",,"StudyData","SUBMINUTE("&amp;$D$31&amp;","&amp;FormatMainDisplay!$H$25&amp;",Regular)","Bar",,"Low",,AY26,"all",,,,"T")))</f>
        <v>128.140625</v>
      </c>
      <c r="AW26" s="104">
        <f>IF(FormatMainDisplay!$H$22="Y",RTD("cqg.rtd",,"StudyData",$D$31,"Bar",,"Close",FormatMainDisplay!$H$23,AY26,,,,,"T"),IF(RTD("cqg.rtd",,"StudyData","SUBMINUTE("&amp;$D$31&amp;","&amp;FormatMainDisplay!$H$25&amp;",Regular)","Bar",,"Close",,AY26,"all",,,,"T")="",NA(),RTD("cqg.rtd",,"StudyData","SUBMINUTE("&amp;$D$31&amp;","&amp;FormatMainDisplay!$H$25&amp;",Regular)","Bar",,"Close",,AY26,"all",,,,"T")))</f>
        <v>128.140625</v>
      </c>
      <c r="AX26" s="73">
        <f>IF(FormatMainDisplay!$H$22="Y",RTD("cqg.rtd",,"StudyData",$D$31,"Bar",,"Time",FormatMainDisplay!$H$23,AY26,,,,,"T"),IF(RTD("cqg.rtd",,"StudyData","SUBMINUTE("&amp;$D$31&amp;","&amp;FormatMainDisplay!$H$25&amp;",Regular)","Bar",,"Time",,AY26,"all",,,,"T")="",NA(),RTD("cqg.rtd",,"StudyData","SUBMINUTE("&amp;$D$31&amp;","&amp;FormatMainDisplay!$H$25&amp;",Regular)","Bar",,"Time",,AY26,"all",,,,"T")))</f>
        <v>42061.61614583333</v>
      </c>
      <c r="AY26" s="30">
        <f t="shared" si="4"/>
        <v>-21</v>
      </c>
      <c r="AZ26" s="30">
        <f t="shared" si="5"/>
        <v>-9</v>
      </c>
    </row>
    <row r="27" spans="2:52" ht="10.050000000000001" customHeight="1" x14ac:dyDescent="0.25"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1"/>
      <c r="AA27" s="103">
        <f xml:space="preserve"> RTD("cqg.rtd",,"StudyData", $D$6,  "Tick", "FlatTicks=0", "Tick","D",AH27,"all")</f>
        <v>210950</v>
      </c>
      <c r="AB27" s="102">
        <f>IF(FormatMainDisplay!$H$7="Y",RTD("cqg.rtd",,"StudyData",$D$6,"Bar",,"Open",FormatMainDisplay!$H$8,AG27,,,,,"T"),IF(RTD("cqg.rtd",,"StudyData","SUBMINUTE("&amp;$D$6&amp;","&amp;FormatMainDisplay!$H$10&amp;",Regular)","Bar",,"Open",,AG27,"all",,,,"T")="",NA(),RTD("cqg.rtd",,"StudyData","SUBMINUTE("&amp;$D$6&amp;","&amp;FormatMainDisplay!$H$10&amp;",Regular)","Bar",,"Open",,AG27,"all",,,,"T")))</f>
        <v>2108.25</v>
      </c>
      <c r="AC27" s="102">
        <f>IF(FormatMainDisplay!$H$7="Y",RTD("cqg.rtd",,"StudyData",$D$6,"Bar",,"High",FormatMainDisplay!$H$8,AG27,,,,,"T"),IF(RTD("cqg.rtd",,"StudyData","SUBMINUTE("&amp;$D$6&amp;","&amp;FormatMainDisplay!$H$10&amp;",Regular)","Bar",,"High",,AG27,"all",,,,"T")="",NA(),RTD("cqg.rtd",,"StudyData","SUBMINUTE("&amp;$D$6&amp;","&amp;FormatMainDisplay!$H$10&amp;",Regular)","Bar",,"High",,AG27,"all",,,,"T")))</f>
        <v>2108.75</v>
      </c>
      <c r="AD27" s="102">
        <f>IF(FormatMainDisplay!$H$7="Y",RTD("cqg.rtd",,"StudyData",$D$6,"Bar",,"Low",FormatMainDisplay!$H$8,AG27,,,,,"T"),IF(RTD("cqg.rtd",,"StudyData","SUBMINUTE("&amp;$D$6&amp;","&amp;FormatMainDisplay!$H$10&amp;",Regular)","Bar",,"Low",,AG27,"all",,,,"T")="",NA(),RTD("cqg.rtd",,"StudyData","SUBMINUTE("&amp;$D$6&amp;","&amp;FormatMainDisplay!$H$10&amp;",Regular)","Bar",,"Low",,AG27,"all",,,,"T")))</f>
        <v>2108</v>
      </c>
      <c r="AE27" s="102">
        <f>IF(FormatMainDisplay!$H$7="Y",RTD("cqg.rtd",,"StudyData",$D$6,"Bar",,"Close",FormatMainDisplay!$H$8,AG27,,,,,"T"),IF(RTD("cqg.rtd",,"StudyData","SUBMINUTE("&amp;$D$6&amp;","&amp;FormatMainDisplay!$H$10&amp;",Regular)","Bar",,"Close",,AG27,"all",,,,"T")="",NA(),RTD("cqg.rtd",,"StudyData","SUBMINUTE("&amp;$D$6&amp;","&amp;FormatMainDisplay!$H$10&amp;",Regular)","Bar",,"Close",,AG27,"all",,,,"T")))</f>
        <v>2108.75</v>
      </c>
      <c r="AF27" s="73">
        <f>IF(FormatMainDisplay!$H$7="Y",RTD("cqg.rtd",,"StudyData",$D$6,"Bar",,"Time",FormatMainDisplay!$H$8,AG27,,,,,"T"),IF(RTD("cqg.rtd",,"StudyData","SUBMINUTE("&amp;$D$6&amp;","&amp;FormatMainDisplay!$H$10&amp;",Regular)","Bar",,"Time",,AG27,"all",,,,"T")="",NA(),RTD("cqg.rtd",,"StudyData","SUBMINUTE("&amp;$D$6&amp;","&amp;FormatMainDisplay!$H$10&amp;",Regular)","Bar",,"Time",,AG27,"all",,,,"T")))</f>
        <v>42061.619444444441</v>
      </c>
      <c r="AG27" s="30">
        <f>AG26-1</f>
        <v>-22</v>
      </c>
      <c r="AH27" s="30">
        <f>AH26+1</f>
        <v>-8</v>
      </c>
      <c r="AJ27" s="103">
        <f xml:space="preserve"> RTD("cqg.rtd",,"StudyData", $Q$6,  "Tick", "FlatTicks=0", "Tick","D",AQ27,"all")</f>
        <v>12085</v>
      </c>
      <c r="AK27" s="102">
        <f>IF(FormatMainDisplay!$O$7="Y",RTD("cqg.rtd",,"StudyData",$Q$6,"Bar",,"Open",FormatMainDisplay!$O$8,AP27,,,,,"T"),IF(RTD("cqg.rtd",,"StudyData","SUBMINUTE("&amp;$Q$6&amp;","&amp;FormatMainDisplay!$O$10&amp;",Regular)","Bar",,"Open",,AP27,"all",,,,"T")="",NA(),RTD("cqg.rtd",,"StudyData","SUBMINUTE("&amp;$Q$6&amp;","&amp;FormatMainDisplay!$O$10&amp;",Regular)","Bar",,"Open",,AP27,"all",,,,"T")))</f>
        <v>1208.3</v>
      </c>
      <c r="AL27" s="102">
        <f>IF(FormatMainDisplay!$O$7="Y",RTD("cqg.rtd",,"StudyData",$Q$6,"Bar",,"High",FormatMainDisplay!$O$8,AP27,,,,,"T"),IF(RTD("cqg.rtd",,"StudyData","SUBMINUTE("&amp;$Q$6&amp;","&amp;FormatMainDisplay!$O$10&amp;",Regular)","Bar",,"High",,AP27,"all",,,,"T")="",NA(),RTD("cqg.rtd",,"StudyData","SUBMINUTE("&amp;$Q$6&amp;","&amp;FormatMainDisplay!$O$10&amp;",Regular)","Bar",,"High",,AP27,"all",,,,"T")))</f>
        <v>1208.3</v>
      </c>
      <c r="AM27" s="102">
        <f>IF(FormatMainDisplay!$O$7="Y",RTD("cqg.rtd",,"StudyData",$Q$6,"Bar",,"Low",FormatMainDisplay!$O$8,AP27,,,,,"T"),IF(RTD("cqg.rtd",,"StudyData","SUBMINUTE("&amp;$Q$6&amp;","&amp;FormatMainDisplay!$O$10&amp;",Regular)","Bar",,"Low",,AP27,"all",,,,"T")="",NA(),RTD("cqg.rtd",,"StudyData","SUBMINUTE("&amp;$Q$6&amp;","&amp;FormatMainDisplay!$O$10&amp;",Regular)","Bar",,"Low",,AP27,"all",,,,"T")))</f>
        <v>1208.2</v>
      </c>
      <c r="AN27" s="128">
        <f>IF(FormatMainDisplay!$O$7="Y",RTD("cqg.rtd",,"StudyData",$Q$6,"Bar",,"Close",FormatMainDisplay!$O$8,AP27,,,,,"T"),IF(RTD("cqg.rtd",,"StudyData","SUBMINUTE("&amp;$Q$6&amp;","&amp;FormatMainDisplay!$O$10&amp;",Regular)","Bar",,"Close",,AP27,"all",,,,"T")="",NA(),RTD("cqg.rtd",,"StudyData","SUBMINUTE("&amp;$Q$6&amp;","&amp;FormatMainDisplay!$O$10&amp;",Regular)","Bar",,"Close",,AP27,"all",,,,"T")))</f>
        <v>1208.2</v>
      </c>
      <c r="AO27" s="130">
        <f>IF(FormatMainDisplay!$O$7="Y",RTD("cqg.rtd",,"StudyData",$Q$6,"Bar",,"Time",FormatMainDisplay!$O$8,AP27,,,,,"T"),IF(RTD("cqg.rtd",,"StudyData","SUBMINUTE("&amp;$Q$6&amp;","&amp;FormatMainDisplay!$O$10&amp;",Regular)","Bar",,"Time",,AP27,"all",,,,"T")="",NA(),RTD("cqg.rtd",,"StudyData","SUBMINUTE("&amp;$Q$6&amp;","&amp;FormatMainDisplay!$O$10&amp;",Regular)","Bar",,"Time",,AP27,"all",,,,"T")))</f>
        <v>42061.619444444441</v>
      </c>
      <c r="AP27" s="129">
        <f>AP26-1</f>
        <v>-22</v>
      </c>
      <c r="AQ27" s="30">
        <f>AQ26+1</f>
        <v>-8</v>
      </c>
      <c r="AS27" s="103">
        <f xml:space="preserve"> RTD("cqg.rtd",,"StudyData", $D$31,  "Tick", "FlatTicks=0", "Tick","D",AZ27,"all")</f>
        <v>128035</v>
      </c>
      <c r="AT27" s="104">
        <f>IF(FormatMainDisplay!$H$22="Y",RTD("cqg.rtd",,"StudyData",$D$31,"Bar",,"Open",FormatMainDisplay!$H$23,AY27,,,,,"T"),IF(RTD("cqg.rtd",,"StudyData","SUBMINUTE("&amp;$D$31&amp;","&amp;FormatMainDisplay!$H$25&amp;",Regular)","Bar",,"Open",,AY27,"all",,,,"T")="",NA(),RTD("cqg.rtd",,"StudyData","SUBMINUTE("&amp;$D$31&amp;","&amp;FormatMainDisplay!$H$25&amp;",Regular)","Bar",,"Open",,AY27,"all",,,,"T")))</f>
        <v>128.109375</v>
      </c>
      <c r="AU27" s="104">
        <f>IF(FormatMainDisplay!$H$22="Y",RTD("cqg.rtd",,"StudyData",$D$31,"Bar",,"High",FormatMainDisplay!$H$23,AY27,,,,,"T"),IF(RTD("cqg.rtd",,"StudyData","SUBMINUTE("&amp;$D$31&amp;","&amp;FormatMainDisplay!$H$25&amp;",Regular)","Bar",,"High",,AY27,"all",,,,"T")="",NA(),RTD("cqg.rtd",,"StudyData","SUBMINUTE("&amp;$D$31&amp;","&amp;FormatMainDisplay!$H$25&amp;",Regular)","Bar",,"High",,AY27,"all",,,,"T")))</f>
        <v>128.125</v>
      </c>
      <c r="AV27" s="104">
        <f>IF(FormatMainDisplay!$H$22="Y",RTD("cqg.rtd",,"StudyData",$D$31,"Bar",,"Low",FormatMainDisplay!$H$23,AY27,,,,,"T"),IF(RTD("cqg.rtd",,"StudyData","SUBMINUTE("&amp;$D$31&amp;","&amp;FormatMainDisplay!$H$25&amp;",Regular)","Bar",,"Low",,AY27,"all",,,,"T")="",NA(),RTD("cqg.rtd",,"StudyData","SUBMINUTE("&amp;$D$31&amp;","&amp;FormatMainDisplay!$H$25&amp;",Regular)","Bar",,"Low",,AY27,"all",,,,"T")))</f>
        <v>128.09375</v>
      </c>
      <c r="AW27" s="104">
        <f>IF(FormatMainDisplay!$H$22="Y",RTD("cqg.rtd",,"StudyData",$D$31,"Bar",,"Close",FormatMainDisplay!$H$23,AY27,,,,,"T"),IF(RTD("cqg.rtd",,"StudyData","SUBMINUTE("&amp;$D$31&amp;","&amp;FormatMainDisplay!$H$25&amp;",Regular)","Bar",,"Close",,AY27,"all",,,,"T")="",NA(),RTD("cqg.rtd",,"StudyData","SUBMINUTE("&amp;$D$31&amp;","&amp;FormatMainDisplay!$H$25&amp;",Regular)","Bar",,"Close",,AY27,"all",,,,"T")))</f>
        <v>128.125</v>
      </c>
      <c r="AX27" s="73">
        <f>IF(FormatMainDisplay!$H$22="Y",RTD("cqg.rtd",,"StudyData",$D$31,"Bar",,"Time",FormatMainDisplay!$H$23,AY27,,,,,"T"),IF(RTD("cqg.rtd",,"StudyData","SUBMINUTE("&amp;$D$31&amp;","&amp;FormatMainDisplay!$H$25&amp;",Regular)","Bar",,"Time",,AY27,"all",,,,"T")="",NA(),RTD("cqg.rtd",,"StudyData","SUBMINUTE("&amp;$D$31&amp;","&amp;FormatMainDisplay!$H$25&amp;",Regular)","Bar",,"Time",,AY27,"all",,,,"T")))</f>
        <v>42061.615624999999</v>
      </c>
      <c r="AY27" s="30">
        <f>AY26-1</f>
        <v>-22</v>
      </c>
      <c r="AZ27" s="30">
        <f>AZ26+1</f>
        <v>-8</v>
      </c>
    </row>
    <row r="28" spans="2:52" ht="1.05" customHeight="1" x14ac:dyDescent="0.25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103">
        <f xml:space="preserve"> RTD("cqg.rtd",,"StudyData", $D$6,  "Tick", "FlatTicks=0", "Tick","D",AH28,"all")</f>
        <v>210925</v>
      </c>
      <c r="AB28" s="102">
        <f>IF(FormatMainDisplay!$H$7="Y",RTD("cqg.rtd",,"StudyData",$D$6,"Bar",,"Open",FormatMainDisplay!$H$8,AG28,,,,,"T"),IF(RTD("cqg.rtd",,"StudyData","SUBMINUTE("&amp;$D$6&amp;","&amp;FormatMainDisplay!$H$10&amp;",Regular)","Bar",,"Open",,AG28,"all",,,,"T")="",NA(),RTD("cqg.rtd",,"StudyData","SUBMINUTE("&amp;$D$6&amp;","&amp;FormatMainDisplay!$H$10&amp;",Regular)","Bar",,"Open",,AG28,"all",,,,"T")))</f>
        <v>2108.5</v>
      </c>
      <c r="AC28" s="102">
        <f>IF(FormatMainDisplay!$H$7="Y",RTD("cqg.rtd",,"StudyData",$D$6,"Bar",,"High",FormatMainDisplay!$H$8,AG28,,,,,"T"),IF(RTD("cqg.rtd",,"StudyData","SUBMINUTE("&amp;$D$6&amp;","&amp;FormatMainDisplay!$H$10&amp;",Regular)","Bar",,"High",,AG28,"all",,,,"T")="",NA(),RTD("cqg.rtd",,"StudyData","SUBMINUTE("&amp;$D$6&amp;","&amp;FormatMainDisplay!$H$10&amp;",Regular)","Bar",,"High",,AG28,"all",,,,"T")))</f>
        <v>2108.5</v>
      </c>
      <c r="AD28" s="102">
        <f>IF(FormatMainDisplay!$H$7="Y",RTD("cqg.rtd",,"StudyData",$D$6,"Bar",,"Low",FormatMainDisplay!$H$8,AG28,,,,,"T"),IF(RTD("cqg.rtd",,"StudyData","SUBMINUTE("&amp;$D$6&amp;","&amp;FormatMainDisplay!$H$10&amp;",Regular)","Bar",,"Low",,AG28,"all",,,,"T")="",NA(),RTD("cqg.rtd",,"StudyData","SUBMINUTE("&amp;$D$6&amp;","&amp;FormatMainDisplay!$H$10&amp;",Regular)","Bar",,"Low",,AG28,"all",,,,"T")))</f>
        <v>2108.25</v>
      </c>
      <c r="AE28" s="102">
        <f>IF(FormatMainDisplay!$H$7="Y",RTD("cqg.rtd",,"StudyData",$D$6,"Bar",,"Close",FormatMainDisplay!$H$8,AG28,,,,,"T"),IF(RTD("cqg.rtd",,"StudyData","SUBMINUTE("&amp;$D$6&amp;","&amp;FormatMainDisplay!$H$10&amp;",Regular)","Bar",,"Close",,AG28,"all",,,,"T")="",NA(),RTD("cqg.rtd",,"StudyData","SUBMINUTE("&amp;$D$6&amp;","&amp;FormatMainDisplay!$H$10&amp;",Regular)","Bar",,"Close",,AG28,"all",,,,"T")))</f>
        <v>2108.25</v>
      </c>
      <c r="AF28" s="73">
        <f>IF(FormatMainDisplay!$H$7="Y",RTD("cqg.rtd",,"StudyData",$D$6,"Bar",,"Time",FormatMainDisplay!$H$8,AG28,,,,,"T"),IF(RTD("cqg.rtd",,"StudyData","SUBMINUTE("&amp;$D$6&amp;","&amp;FormatMainDisplay!$H$10&amp;",Regular)","Bar",,"Time",,AG28,"all",,,,"T")="",NA(),RTD("cqg.rtd",,"StudyData","SUBMINUTE("&amp;$D$6&amp;","&amp;FormatMainDisplay!$H$10&amp;",Regular)","Bar",,"Time",,AG28,"all",,,,"T")))</f>
        <v>42061.619097222225</v>
      </c>
      <c r="AG28" s="30">
        <f t="shared" si="0"/>
        <v>-23</v>
      </c>
      <c r="AH28" s="30">
        <f t="shared" si="1"/>
        <v>-7</v>
      </c>
      <c r="AJ28" s="103">
        <f xml:space="preserve"> RTD("cqg.rtd",,"StudyData", $Q$6,  "Tick", "FlatTicks=0", "Tick","D",AQ28,"all")</f>
        <v>12087</v>
      </c>
      <c r="AK28" s="102">
        <f>IF(FormatMainDisplay!$O$7="Y",RTD("cqg.rtd",,"StudyData",$Q$6,"Bar",,"Open",FormatMainDisplay!$O$8,AP28,,,,,"T"),IF(RTD("cqg.rtd",,"StudyData","SUBMINUTE("&amp;$Q$6&amp;","&amp;FormatMainDisplay!$O$10&amp;",Regular)","Bar",,"Open",,AP28,"all",,,,"T")="",NA(),RTD("cqg.rtd",,"StudyData","SUBMINUTE("&amp;$Q$6&amp;","&amp;FormatMainDisplay!$O$10&amp;",Regular)","Bar",,"Open",,AP28,"all",,,,"T")))</f>
        <v>1208.3</v>
      </c>
      <c r="AL28" s="102">
        <f>IF(FormatMainDisplay!$O$7="Y",RTD("cqg.rtd",,"StudyData",$Q$6,"Bar",,"High",FormatMainDisplay!$O$8,AP28,,,,,"T"),IF(RTD("cqg.rtd",,"StudyData","SUBMINUTE("&amp;$Q$6&amp;","&amp;FormatMainDisplay!$O$10&amp;",Regular)","Bar",,"High",,AP28,"all",,,,"T")="",NA(),RTD("cqg.rtd",,"StudyData","SUBMINUTE("&amp;$Q$6&amp;","&amp;FormatMainDisplay!$O$10&amp;",Regular)","Bar",,"High",,AP28,"all",,,,"T")))</f>
        <v>1208.3</v>
      </c>
      <c r="AM28" s="102">
        <f>IF(FormatMainDisplay!$O$7="Y",RTD("cqg.rtd",,"StudyData",$Q$6,"Bar",,"Low",FormatMainDisplay!$O$8,AP28,,,,,"T"),IF(RTD("cqg.rtd",,"StudyData","SUBMINUTE("&amp;$Q$6&amp;","&amp;FormatMainDisplay!$O$10&amp;",Regular)","Bar",,"Low",,AP28,"all",,,,"T")="",NA(),RTD("cqg.rtd",,"StudyData","SUBMINUTE("&amp;$Q$6&amp;","&amp;FormatMainDisplay!$O$10&amp;",Regular)","Bar",,"Low",,AP28,"all",,,,"T")))</f>
        <v>1208.3</v>
      </c>
      <c r="AN28" s="128">
        <f>IF(FormatMainDisplay!$O$7="Y",RTD("cqg.rtd",,"StudyData",$Q$6,"Bar",,"Close",FormatMainDisplay!$O$8,AP28,,,,,"T"),IF(RTD("cqg.rtd",,"StudyData","SUBMINUTE("&amp;$Q$6&amp;","&amp;FormatMainDisplay!$O$10&amp;",Regular)","Bar",,"Close",,AP28,"all",,,,"T")="",NA(),RTD("cqg.rtd",,"StudyData","SUBMINUTE("&amp;$Q$6&amp;","&amp;FormatMainDisplay!$O$10&amp;",Regular)","Bar",,"Close",,AP28,"all",,,,"T")))</f>
        <v>1208.3</v>
      </c>
      <c r="AO28" s="130">
        <f>IF(FormatMainDisplay!$O$7="Y",RTD("cqg.rtd",,"StudyData",$Q$6,"Bar",,"Time",FormatMainDisplay!$O$8,AP28,,,,,"T"),IF(RTD("cqg.rtd",,"StudyData","SUBMINUTE("&amp;$Q$6&amp;","&amp;FormatMainDisplay!$O$10&amp;",Regular)","Bar",,"Time",,AP28,"all",,,,"T")="",NA(),RTD("cqg.rtd",,"StudyData","SUBMINUTE("&amp;$Q$6&amp;","&amp;FormatMainDisplay!$O$10&amp;",Regular)","Bar",,"Time",,AP28,"all",,,,"T")))</f>
        <v>42061.619097222225</v>
      </c>
      <c r="AP28" s="129">
        <f t="shared" si="2"/>
        <v>-23</v>
      </c>
      <c r="AQ28" s="30">
        <f t="shared" si="3"/>
        <v>-7</v>
      </c>
      <c r="AS28" s="103">
        <f xml:space="preserve"> RTD("cqg.rtd",,"StudyData", $D$31,  "Tick", "FlatTicks=0", "Tick","D",AZ28,"all")</f>
        <v>128040</v>
      </c>
      <c r="AT28" s="104">
        <f>IF(FormatMainDisplay!$H$22="Y",RTD("cqg.rtd",,"StudyData",$D$31,"Bar",,"Open",FormatMainDisplay!$H$23,AY28,,,,,"T"),IF(RTD("cqg.rtd",,"StudyData","SUBMINUTE("&amp;$D$31&amp;","&amp;FormatMainDisplay!$H$25&amp;",Regular)","Bar",,"Open",,AY28,"all",,,,"T")="",NA(),RTD("cqg.rtd",,"StudyData","SUBMINUTE("&amp;$D$31&amp;","&amp;FormatMainDisplay!$H$25&amp;",Regular)","Bar",,"Open",,AY28,"all",,,,"T")))</f>
        <v>128.109375</v>
      </c>
      <c r="AU28" s="104">
        <f>IF(FormatMainDisplay!$H$22="Y",RTD("cqg.rtd",,"StudyData",$D$31,"Bar",,"High",FormatMainDisplay!$H$23,AY28,,,,,"T"),IF(RTD("cqg.rtd",,"StudyData","SUBMINUTE("&amp;$D$31&amp;","&amp;FormatMainDisplay!$H$25&amp;",Regular)","Bar",,"High",,AY28,"all",,,,"T")="",NA(),RTD("cqg.rtd",,"StudyData","SUBMINUTE("&amp;$D$31&amp;","&amp;FormatMainDisplay!$H$25&amp;",Regular)","Bar",,"High",,AY28,"all",,,,"T")))</f>
        <v>128.109375</v>
      </c>
      <c r="AV28" s="104">
        <f>IF(FormatMainDisplay!$H$22="Y",RTD("cqg.rtd",,"StudyData",$D$31,"Bar",,"Low",FormatMainDisplay!$H$23,AY28,,,,,"T"),IF(RTD("cqg.rtd",,"StudyData","SUBMINUTE("&amp;$D$31&amp;","&amp;FormatMainDisplay!$H$25&amp;",Regular)","Bar",,"Low",,AY28,"all",,,,"T")="",NA(),RTD("cqg.rtd",,"StudyData","SUBMINUTE("&amp;$D$31&amp;","&amp;FormatMainDisplay!$H$25&amp;",Regular)","Bar",,"Low",,AY28,"all",,,,"T")))</f>
        <v>128.109375</v>
      </c>
      <c r="AW28" s="104">
        <f>IF(FormatMainDisplay!$H$22="Y",RTD("cqg.rtd",,"StudyData",$D$31,"Bar",,"Close",FormatMainDisplay!$H$23,AY28,,,,,"T"),IF(RTD("cqg.rtd",,"StudyData","SUBMINUTE("&amp;$D$31&amp;","&amp;FormatMainDisplay!$H$25&amp;",Regular)","Bar",,"Close",,AY28,"all",,,,"T")="",NA(),RTD("cqg.rtd",,"StudyData","SUBMINUTE("&amp;$D$31&amp;","&amp;FormatMainDisplay!$H$25&amp;",Regular)","Bar",,"Close",,AY28,"all",,,,"T")))</f>
        <v>128.109375</v>
      </c>
      <c r="AX28" s="73">
        <f>IF(FormatMainDisplay!$H$22="Y",RTD("cqg.rtd",,"StudyData",$D$31,"Bar",,"Time",FormatMainDisplay!$H$23,AY28,,,,,"T"),IF(RTD("cqg.rtd",,"StudyData","SUBMINUTE("&amp;$D$31&amp;","&amp;FormatMainDisplay!$H$25&amp;",Regular)","Bar",,"Time",,AY28,"all",,,,"T")="",NA(),RTD("cqg.rtd",,"StudyData","SUBMINUTE("&amp;$D$31&amp;","&amp;FormatMainDisplay!$H$25&amp;",Regular)","Bar",,"Time",,AY28,"all",,,,"T")))</f>
        <v>42061.615104166667</v>
      </c>
      <c r="AY28" s="30">
        <f t="shared" si="4"/>
        <v>-23</v>
      </c>
      <c r="AZ28" s="30">
        <f t="shared" si="5"/>
        <v>-7</v>
      </c>
    </row>
    <row r="29" spans="2:52" ht="1.05" customHeight="1" x14ac:dyDescent="0.25">
      <c r="B29" s="7"/>
      <c r="C29" s="7"/>
      <c r="D29" s="7"/>
      <c r="E29" s="34"/>
      <c r="F29" s="34"/>
      <c r="G29" s="7"/>
      <c r="H29" s="7"/>
      <c r="I29" s="7"/>
      <c r="J29" s="7"/>
      <c r="K29" s="7"/>
      <c r="L29" s="7"/>
      <c r="M29" s="7"/>
      <c r="N29" s="30"/>
      <c r="O29" s="7"/>
      <c r="P29" s="7"/>
      <c r="Q29" s="7"/>
      <c r="R29" s="34"/>
      <c r="S29" s="34"/>
      <c r="T29" s="7"/>
      <c r="U29" s="7"/>
      <c r="V29" s="7"/>
      <c r="W29" s="7"/>
      <c r="X29" s="7"/>
      <c r="Y29" s="7"/>
      <c r="Z29" s="7"/>
      <c r="AA29" s="103">
        <f xml:space="preserve"> RTD("cqg.rtd",,"StudyData", $D$6,  "Tick", "FlatTicks=0", "Tick","D",AH29,"all")</f>
        <v>210950</v>
      </c>
      <c r="AB29" s="102">
        <f>IF(FormatMainDisplay!$H$7="Y",RTD("cqg.rtd",,"StudyData",$D$6,"Bar",,"Open",FormatMainDisplay!$H$8,AG29,,,,,"T"),IF(RTD("cqg.rtd",,"StudyData","SUBMINUTE("&amp;$D$6&amp;","&amp;FormatMainDisplay!$H$10&amp;",Regular)","Bar",,"Open",,AG29,"all",,,,"T")="",NA(),RTD("cqg.rtd",,"StudyData","SUBMINUTE("&amp;$D$6&amp;","&amp;FormatMainDisplay!$H$10&amp;",Regular)","Bar",,"Open",,AG29,"all",,,,"T")))</f>
        <v>2108.5</v>
      </c>
      <c r="AC29" s="102">
        <f>IF(FormatMainDisplay!$H$7="Y",RTD("cqg.rtd",,"StudyData",$D$6,"Bar",,"High",FormatMainDisplay!$H$8,AG29,,,,,"T"),IF(RTD("cqg.rtd",,"StudyData","SUBMINUTE("&amp;$D$6&amp;","&amp;FormatMainDisplay!$H$10&amp;",Regular)","Bar",,"High",,AG29,"all",,,,"T")="",NA(),RTD("cqg.rtd",,"StudyData","SUBMINUTE("&amp;$D$6&amp;","&amp;FormatMainDisplay!$H$10&amp;",Regular)","Bar",,"High",,AG29,"all",,,,"T")))</f>
        <v>2108.5</v>
      </c>
      <c r="AD29" s="102">
        <f>IF(FormatMainDisplay!$H$7="Y",RTD("cqg.rtd",,"StudyData",$D$6,"Bar",,"Low",FormatMainDisplay!$H$8,AG29,,,,,"T"),IF(RTD("cqg.rtd",,"StudyData","SUBMINUTE("&amp;$D$6&amp;","&amp;FormatMainDisplay!$H$10&amp;",Regular)","Bar",,"Low",,AG29,"all",,,,"T")="",NA(),RTD("cqg.rtd",,"StudyData","SUBMINUTE("&amp;$D$6&amp;","&amp;FormatMainDisplay!$H$10&amp;",Regular)","Bar",,"Low",,AG29,"all",,,,"T")))</f>
        <v>2108</v>
      </c>
      <c r="AE29" s="102">
        <f>IF(FormatMainDisplay!$H$7="Y",RTD("cqg.rtd",,"StudyData",$D$6,"Bar",,"Close",FormatMainDisplay!$H$8,AG29,,,,,"T"),IF(RTD("cqg.rtd",,"StudyData","SUBMINUTE("&amp;$D$6&amp;","&amp;FormatMainDisplay!$H$10&amp;",Regular)","Bar",,"Close",,AG29,"all",,,,"T")="",NA(),RTD("cqg.rtd",,"StudyData","SUBMINUTE("&amp;$D$6&amp;","&amp;FormatMainDisplay!$H$10&amp;",Regular)","Bar",,"Close",,AG29,"all",,,,"T")))</f>
        <v>2108.25</v>
      </c>
      <c r="AF29" s="73">
        <f>IF(FormatMainDisplay!$H$7="Y",RTD("cqg.rtd",,"StudyData",$D$6,"Bar",,"Time",FormatMainDisplay!$H$8,AG29,,,,,"T"),IF(RTD("cqg.rtd",,"StudyData","SUBMINUTE("&amp;$D$6&amp;","&amp;FormatMainDisplay!$H$10&amp;",Regular)","Bar",,"Time",,AG29,"all",,,,"T")="",NA(),RTD("cqg.rtd",,"StudyData","SUBMINUTE("&amp;$D$6&amp;","&amp;FormatMainDisplay!$H$10&amp;",Regular)","Bar",,"Time",,AG29,"all",,,,"T")))</f>
        <v>42061.618750000001</v>
      </c>
      <c r="AG29" s="30">
        <f t="shared" si="0"/>
        <v>-24</v>
      </c>
      <c r="AH29" s="30">
        <f t="shared" si="1"/>
        <v>-6</v>
      </c>
      <c r="AJ29" s="103">
        <f xml:space="preserve"> RTD("cqg.rtd",,"StudyData", $Q$6,  "Tick", "FlatTicks=0", "Tick","D",AQ29,"all")</f>
        <v>12085</v>
      </c>
      <c r="AK29" s="102">
        <f>IF(FormatMainDisplay!$O$7="Y",RTD("cqg.rtd",,"StudyData",$Q$6,"Bar",,"Open",FormatMainDisplay!$O$8,AP29,,,,,"T"),IF(RTD("cqg.rtd",,"StudyData","SUBMINUTE("&amp;$Q$6&amp;","&amp;FormatMainDisplay!$O$10&amp;",Regular)","Bar",,"Open",,AP29,"all",,,,"T")="",NA(),RTD("cqg.rtd",,"StudyData","SUBMINUTE("&amp;$Q$6&amp;","&amp;FormatMainDisplay!$O$10&amp;",Regular)","Bar",,"Open",,AP29,"all",,,,"T")))</f>
        <v>1208.4000000000001</v>
      </c>
      <c r="AL29" s="102">
        <f>IF(FormatMainDisplay!$O$7="Y",RTD("cqg.rtd",,"StudyData",$Q$6,"Bar",,"High",FormatMainDisplay!$O$8,AP29,,,,,"T"),IF(RTD("cqg.rtd",,"StudyData","SUBMINUTE("&amp;$Q$6&amp;","&amp;FormatMainDisplay!$O$10&amp;",Regular)","Bar",,"High",,AP29,"all",,,,"T")="",NA(),RTD("cqg.rtd",,"StudyData","SUBMINUTE("&amp;$Q$6&amp;","&amp;FormatMainDisplay!$O$10&amp;",Regular)","Bar",,"High",,AP29,"all",,,,"T")))</f>
        <v>1208.4000000000001</v>
      </c>
      <c r="AM29" s="102">
        <f>IF(FormatMainDisplay!$O$7="Y",RTD("cqg.rtd",,"StudyData",$Q$6,"Bar",,"Low",FormatMainDisplay!$O$8,AP29,,,,,"T"),IF(RTD("cqg.rtd",,"StudyData","SUBMINUTE("&amp;$Q$6&amp;","&amp;FormatMainDisplay!$O$10&amp;",Regular)","Bar",,"Low",,AP29,"all",,,,"T")="",NA(),RTD("cqg.rtd",,"StudyData","SUBMINUTE("&amp;$Q$6&amp;","&amp;FormatMainDisplay!$O$10&amp;",Regular)","Bar",,"Low",,AP29,"all",,,,"T")))</f>
        <v>1208.4000000000001</v>
      </c>
      <c r="AN29" s="128">
        <f>IF(FormatMainDisplay!$O$7="Y",RTD("cqg.rtd",,"StudyData",$Q$6,"Bar",,"Close",FormatMainDisplay!$O$8,AP29,,,,,"T"),IF(RTD("cqg.rtd",,"StudyData","SUBMINUTE("&amp;$Q$6&amp;","&amp;FormatMainDisplay!$O$10&amp;",Regular)","Bar",,"Close",,AP29,"all",,,,"T")="",NA(),RTD("cqg.rtd",,"StudyData","SUBMINUTE("&amp;$Q$6&amp;","&amp;FormatMainDisplay!$O$10&amp;",Regular)","Bar",,"Close",,AP29,"all",,,,"T")))</f>
        <v>1208.4000000000001</v>
      </c>
      <c r="AO29" s="130">
        <f>IF(FormatMainDisplay!$O$7="Y",RTD("cqg.rtd",,"StudyData",$Q$6,"Bar",,"Time",FormatMainDisplay!$O$8,AP29,,,,,"T"),IF(RTD("cqg.rtd",,"StudyData","SUBMINUTE("&amp;$Q$6&amp;","&amp;FormatMainDisplay!$O$10&amp;",Regular)","Bar",,"Time",,AP29,"all",,,,"T")="",NA(),RTD("cqg.rtd",,"StudyData","SUBMINUTE("&amp;$Q$6&amp;","&amp;FormatMainDisplay!$O$10&amp;",Regular)","Bar",,"Time",,AP29,"all",,,,"T")))</f>
        <v>42061.618750000001</v>
      </c>
      <c r="AP29" s="129">
        <f t="shared" si="2"/>
        <v>-24</v>
      </c>
      <c r="AQ29" s="30">
        <f t="shared" si="3"/>
        <v>-6</v>
      </c>
      <c r="AS29" s="103">
        <f xml:space="preserve"> RTD("cqg.rtd",,"StudyData", $D$31,  "Tick", "FlatTicks=0", "Tick","D",AZ29,"all")</f>
        <v>128035</v>
      </c>
      <c r="AT29" s="104">
        <f>IF(FormatMainDisplay!$H$22="Y",RTD("cqg.rtd",,"StudyData",$D$31,"Bar",,"Open",FormatMainDisplay!$H$23,AY29,,,,,"T"),IF(RTD("cqg.rtd",,"StudyData","SUBMINUTE("&amp;$D$31&amp;","&amp;FormatMainDisplay!$H$25&amp;",Regular)","Bar",,"Open",,AY29,"all",,,,"T")="",NA(),RTD("cqg.rtd",,"StudyData","SUBMINUTE("&amp;$D$31&amp;","&amp;FormatMainDisplay!$H$25&amp;",Regular)","Bar",,"Open",,AY29,"all",,,,"T")))</f>
        <v>128.109375</v>
      </c>
      <c r="AU29" s="104">
        <f>IF(FormatMainDisplay!$H$22="Y",RTD("cqg.rtd",,"StudyData",$D$31,"Bar",,"High",FormatMainDisplay!$H$23,AY29,,,,,"T"),IF(RTD("cqg.rtd",,"StudyData","SUBMINUTE("&amp;$D$31&amp;","&amp;FormatMainDisplay!$H$25&amp;",Regular)","Bar",,"High",,AY29,"all",,,,"T")="",NA(),RTD("cqg.rtd",,"StudyData","SUBMINUTE("&amp;$D$31&amp;","&amp;FormatMainDisplay!$H$25&amp;",Regular)","Bar",,"High",,AY29,"all",,,,"T")))</f>
        <v>128.125</v>
      </c>
      <c r="AV29" s="104">
        <f>IF(FormatMainDisplay!$H$22="Y",RTD("cqg.rtd",,"StudyData",$D$31,"Bar",,"Low",FormatMainDisplay!$H$23,AY29,,,,,"T"),IF(RTD("cqg.rtd",,"StudyData","SUBMINUTE("&amp;$D$31&amp;","&amp;FormatMainDisplay!$H$25&amp;",Regular)","Bar",,"Low",,AY29,"all",,,,"T")="",NA(),RTD("cqg.rtd",,"StudyData","SUBMINUTE("&amp;$D$31&amp;","&amp;FormatMainDisplay!$H$25&amp;",Regular)","Bar",,"Low",,AY29,"all",,,,"T")))</f>
        <v>128.109375</v>
      </c>
      <c r="AW29" s="104">
        <f>IF(FormatMainDisplay!$H$22="Y",RTD("cqg.rtd",,"StudyData",$D$31,"Bar",,"Close",FormatMainDisplay!$H$23,AY29,,,,,"T"),IF(RTD("cqg.rtd",,"StudyData","SUBMINUTE("&amp;$D$31&amp;","&amp;FormatMainDisplay!$H$25&amp;",Regular)","Bar",,"Close",,AY29,"all",,,,"T")="",NA(),RTD("cqg.rtd",,"StudyData","SUBMINUTE("&amp;$D$31&amp;","&amp;FormatMainDisplay!$H$25&amp;",Regular)","Bar",,"Close",,AY29,"all",,,,"T")))</f>
        <v>128.109375</v>
      </c>
      <c r="AX29" s="73">
        <f>IF(FormatMainDisplay!$H$22="Y",RTD("cqg.rtd",,"StudyData",$D$31,"Bar",,"Time",FormatMainDisplay!$H$23,AY29,,,,,"T"),IF(RTD("cqg.rtd",,"StudyData","SUBMINUTE("&amp;$D$31&amp;","&amp;FormatMainDisplay!$H$25&amp;",Regular)","Bar",,"Time",,AY29,"all",,,,"T")="",NA(),RTD("cqg.rtd",,"StudyData","SUBMINUTE("&amp;$D$31&amp;","&amp;FormatMainDisplay!$H$25&amp;",Regular)","Bar",,"Time",,AY29,"all",,,,"T")))</f>
        <v>42061.614583333336</v>
      </c>
      <c r="AY29" s="30">
        <f t="shared" si="4"/>
        <v>-24</v>
      </c>
      <c r="AZ29" s="30">
        <f t="shared" si="5"/>
        <v>-6</v>
      </c>
    </row>
    <row r="30" spans="2:52" ht="1.05" customHeight="1" x14ac:dyDescent="0.25">
      <c r="B30" s="7"/>
      <c r="C30" s="7"/>
      <c r="D30" s="7"/>
      <c r="E30" s="7"/>
      <c r="F30" s="7"/>
      <c r="G30" s="7"/>
      <c r="H30" s="39"/>
      <c r="I30" s="7"/>
      <c r="J30" s="7"/>
      <c r="K30" s="7"/>
      <c r="L30" s="7"/>
      <c r="M30" s="40"/>
      <c r="N30" s="33"/>
      <c r="O30" s="40"/>
      <c r="P30" s="52"/>
      <c r="Q30" s="40"/>
      <c r="R30" s="7"/>
      <c r="S30" s="7"/>
      <c r="T30" s="7"/>
      <c r="U30" s="39"/>
      <c r="V30" s="7"/>
      <c r="W30" s="7"/>
      <c r="X30" s="7"/>
      <c r="Y30" s="7"/>
      <c r="Z30" s="40"/>
      <c r="AA30" s="103">
        <f xml:space="preserve"> RTD("cqg.rtd",,"StudyData", $D$6,  "Tick", "FlatTicks=0", "Tick","D",AH30,"all")</f>
        <v>210925</v>
      </c>
      <c r="AB30" s="102">
        <f>IF(FormatMainDisplay!$H$7="Y",RTD("cqg.rtd",,"StudyData",$D$6,"Bar",,"Open",FormatMainDisplay!$H$8,AG30,,,,,"T"),IF(RTD("cqg.rtd",,"StudyData","SUBMINUTE("&amp;$D$6&amp;","&amp;FormatMainDisplay!$H$10&amp;",Regular)","Bar",,"Open",,AG30,"all",,,,"T")="",NA(),RTD("cqg.rtd",,"StudyData","SUBMINUTE("&amp;$D$6&amp;","&amp;FormatMainDisplay!$H$10&amp;",Regular)","Bar",,"Open",,AG30,"all",,,,"T")))</f>
        <v>2108.5</v>
      </c>
      <c r="AC30" s="102">
        <f>IF(FormatMainDisplay!$H$7="Y",RTD("cqg.rtd",,"StudyData",$D$6,"Bar",,"High",FormatMainDisplay!$H$8,AG30,,,,,"T"),IF(RTD("cqg.rtd",,"StudyData","SUBMINUTE("&amp;$D$6&amp;","&amp;FormatMainDisplay!$H$10&amp;",Regular)","Bar",,"High",,AG30,"all",,,,"T")="",NA(),RTD("cqg.rtd",,"StudyData","SUBMINUTE("&amp;$D$6&amp;","&amp;FormatMainDisplay!$H$10&amp;",Regular)","Bar",,"High",,AG30,"all",,,,"T")))</f>
        <v>2108.75</v>
      </c>
      <c r="AD30" s="102">
        <f>IF(FormatMainDisplay!$H$7="Y",RTD("cqg.rtd",,"StudyData",$D$6,"Bar",,"Low",FormatMainDisplay!$H$8,AG30,,,,,"T"),IF(RTD("cqg.rtd",,"StudyData","SUBMINUTE("&amp;$D$6&amp;","&amp;FormatMainDisplay!$H$10&amp;",Regular)","Bar",,"Low",,AG30,"all",,,,"T")="",NA(),RTD("cqg.rtd",,"StudyData","SUBMINUTE("&amp;$D$6&amp;","&amp;FormatMainDisplay!$H$10&amp;",Regular)","Bar",,"Low",,AG30,"all",,,,"T")))</f>
        <v>2108.25</v>
      </c>
      <c r="AE30" s="102">
        <f>IF(FormatMainDisplay!$H$7="Y",RTD("cqg.rtd",,"StudyData",$D$6,"Bar",,"Close",FormatMainDisplay!$H$8,AG30,,,,,"T"),IF(RTD("cqg.rtd",,"StudyData","SUBMINUTE("&amp;$D$6&amp;","&amp;FormatMainDisplay!$H$10&amp;",Regular)","Bar",,"Close",,AG30,"all",,,,"T")="",NA(),RTD("cqg.rtd",,"StudyData","SUBMINUTE("&amp;$D$6&amp;","&amp;FormatMainDisplay!$H$10&amp;",Regular)","Bar",,"Close",,AG30,"all",,,,"T")))</f>
        <v>2108.5</v>
      </c>
      <c r="AF30" s="73">
        <f>IF(FormatMainDisplay!$H$7="Y",RTD("cqg.rtd",,"StudyData",$D$6,"Bar",,"Time",FormatMainDisplay!$H$8,AG30,,,,,"T"),IF(RTD("cqg.rtd",,"StudyData","SUBMINUTE("&amp;$D$6&amp;","&amp;FormatMainDisplay!$H$10&amp;",Regular)","Bar",,"Time",,AG30,"all",,,,"T")="",NA(),RTD("cqg.rtd",,"StudyData","SUBMINUTE("&amp;$D$6&amp;","&amp;FormatMainDisplay!$H$10&amp;",Regular)","Bar",,"Time",,AG30,"all",,,,"T")))</f>
        <v>42061.618402777778</v>
      </c>
      <c r="AG30" s="30">
        <f t="shared" si="0"/>
        <v>-25</v>
      </c>
      <c r="AH30" s="30">
        <f t="shared" si="1"/>
        <v>-5</v>
      </c>
      <c r="AJ30" s="103">
        <f xml:space="preserve"> RTD("cqg.rtd",,"StudyData", $Q$6,  "Tick", "FlatTicks=0", "Tick","D",AQ30,"all")</f>
        <v>12086</v>
      </c>
      <c r="AK30" s="102">
        <f>IF(FormatMainDisplay!$O$7="Y",RTD("cqg.rtd",,"StudyData",$Q$6,"Bar",,"Open",FormatMainDisplay!$O$8,AP30,,,,,"T"),IF(RTD("cqg.rtd",,"StudyData","SUBMINUTE("&amp;$Q$6&amp;","&amp;FormatMainDisplay!$O$10&amp;",Regular)","Bar",,"Open",,AP30,"all",,,,"T")="",NA(),RTD("cqg.rtd",,"StudyData","SUBMINUTE("&amp;$Q$6&amp;","&amp;FormatMainDisplay!$O$10&amp;",Regular)","Bar",,"Open",,AP30,"all",,,,"T")))</f>
        <v>1208.5</v>
      </c>
      <c r="AL30" s="102">
        <f>IF(FormatMainDisplay!$O$7="Y",RTD("cqg.rtd",,"StudyData",$Q$6,"Bar",,"High",FormatMainDisplay!$O$8,AP30,,,,,"T"),IF(RTD("cqg.rtd",,"StudyData","SUBMINUTE("&amp;$Q$6&amp;","&amp;FormatMainDisplay!$O$10&amp;",Regular)","Bar",,"High",,AP30,"all",,,,"T")="",NA(),RTD("cqg.rtd",,"StudyData","SUBMINUTE("&amp;$Q$6&amp;","&amp;FormatMainDisplay!$O$10&amp;",Regular)","Bar",,"High",,AP30,"all",,,,"T")))</f>
        <v>1208.5</v>
      </c>
      <c r="AM30" s="102">
        <f>IF(FormatMainDisplay!$O$7="Y",RTD("cqg.rtd",,"StudyData",$Q$6,"Bar",,"Low",FormatMainDisplay!$O$8,AP30,,,,,"T"),IF(RTD("cqg.rtd",,"StudyData","SUBMINUTE("&amp;$Q$6&amp;","&amp;FormatMainDisplay!$O$10&amp;",Regular)","Bar",,"Low",,AP30,"all",,,,"T")="",NA(),RTD("cqg.rtd",,"StudyData","SUBMINUTE("&amp;$Q$6&amp;","&amp;FormatMainDisplay!$O$10&amp;",Regular)","Bar",,"Low",,AP30,"all",,,,"T")))</f>
        <v>1208.4000000000001</v>
      </c>
      <c r="AN30" s="128">
        <f>IF(FormatMainDisplay!$O$7="Y",RTD("cqg.rtd",,"StudyData",$Q$6,"Bar",,"Close",FormatMainDisplay!$O$8,AP30,,,,,"T"),IF(RTD("cqg.rtd",,"StudyData","SUBMINUTE("&amp;$Q$6&amp;","&amp;FormatMainDisplay!$O$10&amp;",Regular)","Bar",,"Close",,AP30,"all",,,,"T")="",NA(),RTD("cqg.rtd",,"StudyData","SUBMINUTE("&amp;$Q$6&amp;","&amp;FormatMainDisplay!$O$10&amp;",Regular)","Bar",,"Close",,AP30,"all",,,,"T")))</f>
        <v>1208.4000000000001</v>
      </c>
      <c r="AO30" s="130">
        <f>IF(FormatMainDisplay!$O$7="Y",RTD("cqg.rtd",,"StudyData",$Q$6,"Bar",,"Time",FormatMainDisplay!$O$8,AP30,,,,,"T"),IF(RTD("cqg.rtd",,"StudyData","SUBMINUTE("&amp;$Q$6&amp;","&amp;FormatMainDisplay!$O$10&amp;",Regular)","Bar",,"Time",,AP30,"all",,,,"T")="",NA(),RTD("cqg.rtd",,"StudyData","SUBMINUTE("&amp;$Q$6&amp;","&amp;FormatMainDisplay!$O$10&amp;",Regular)","Bar",,"Time",,AP30,"all",,,,"T")))</f>
        <v>42061.618402777778</v>
      </c>
      <c r="AP30" s="129">
        <f t="shared" si="2"/>
        <v>-25</v>
      </c>
      <c r="AQ30" s="30">
        <f t="shared" si="3"/>
        <v>-5</v>
      </c>
      <c r="AS30" s="103">
        <f xml:space="preserve"> RTD("cqg.rtd",,"StudyData", $D$31,  "Tick", "FlatTicks=0", "Tick","D",AZ30,"all")</f>
        <v>128040</v>
      </c>
      <c r="AT30" s="104">
        <f>IF(FormatMainDisplay!$H$22="Y",RTD("cqg.rtd",,"StudyData",$D$31,"Bar",,"Open",FormatMainDisplay!$H$23,AY30,,,,,"T"),IF(RTD("cqg.rtd",,"StudyData","SUBMINUTE("&amp;$D$31&amp;","&amp;FormatMainDisplay!$H$25&amp;",Regular)","Bar",,"Open",,AY30,"all",,,,"T")="",NA(),RTD("cqg.rtd",,"StudyData","SUBMINUTE("&amp;$D$31&amp;","&amp;FormatMainDisplay!$H$25&amp;",Regular)","Bar",,"Open",,AY30,"all",,,,"T")))</f>
        <v>128.109375</v>
      </c>
      <c r="AU30" s="104">
        <f>IF(FormatMainDisplay!$H$22="Y",RTD("cqg.rtd",,"StudyData",$D$31,"Bar",,"High",FormatMainDisplay!$H$23,AY30,,,,,"T"),IF(RTD("cqg.rtd",,"StudyData","SUBMINUTE("&amp;$D$31&amp;","&amp;FormatMainDisplay!$H$25&amp;",Regular)","Bar",,"High",,AY30,"all",,,,"T")="",NA(),RTD("cqg.rtd",,"StudyData","SUBMINUTE("&amp;$D$31&amp;","&amp;FormatMainDisplay!$H$25&amp;",Regular)","Bar",,"High",,AY30,"all",,,,"T")))</f>
        <v>128.109375</v>
      </c>
      <c r="AV30" s="104">
        <f>IF(FormatMainDisplay!$H$22="Y",RTD("cqg.rtd",,"StudyData",$D$31,"Bar",,"Low",FormatMainDisplay!$H$23,AY30,,,,,"T"),IF(RTD("cqg.rtd",,"StudyData","SUBMINUTE("&amp;$D$31&amp;","&amp;FormatMainDisplay!$H$25&amp;",Regular)","Bar",,"Low",,AY30,"all",,,,"T")="",NA(),RTD("cqg.rtd",,"StudyData","SUBMINUTE("&amp;$D$31&amp;","&amp;FormatMainDisplay!$H$25&amp;",Regular)","Bar",,"Low",,AY30,"all",,,,"T")))</f>
        <v>128.109375</v>
      </c>
      <c r="AW30" s="104">
        <f>IF(FormatMainDisplay!$H$22="Y",RTD("cqg.rtd",,"StudyData",$D$31,"Bar",,"Close",FormatMainDisplay!$H$23,AY30,,,,,"T"),IF(RTD("cqg.rtd",,"StudyData","SUBMINUTE("&amp;$D$31&amp;","&amp;FormatMainDisplay!$H$25&amp;",Regular)","Bar",,"Close",,AY30,"all",,,,"T")="",NA(),RTD("cqg.rtd",,"StudyData","SUBMINUTE("&amp;$D$31&amp;","&amp;FormatMainDisplay!$H$25&amp;",Regular)","Bar",,"Close",,AY30,"all",,,,"T")))</f>
        <v>128.109375</v>
      </c>
      <c r="AX30" s="73">
        <f>IF(FormatMainDisplay!$H$22="Y",RTD("cqg.rtd",,"StudyData",$D$31,"Bar",,"Time",FormatMainDisplay!$H$23,AY30,,,,,"T"),IF(RTD("cqg.rtd",,"StudyData","SUBMINUTE("&amp;$D$31&amp;","&amp;FormatMainDisplay!$H$25&amp;",Regular)","Bar",,"Time",,AY30,"all",,,,"T")="",NA(),RTD("cqg.rtd",,"StudyData","SUBMINUTE("&amp;$D$31&amp;","&amp;FormatMainDisplay!$H$25&amp;",Regular)","Bar",,"Time",,AY30,"all",,,,"T")))</f>
        <v>42061.614062499997</v>
      </c>
      <c r="AY30" s="30">
        <f t="shared" si="4"/>
        <v>-25</v>
      </c>
      <c r="AZ30" s="30">
        <f t="shared" si="5"/>
        <v>-5</v>
      </c>
    </row>
    <row r="31" spans="2:52" ht="13.8" customHeight="1" x14ac:dyDescent="0.25">
      <c r="B31" s="156" t="s">
        <v>0</v>
      </c>
      <c r="C31" s="157"/>
      <c r="D31" s="46" t="str">
        <f>FormatMainDisplay!B19</f>
        <v>TYA</v>
      </c>
      <c r="E31" s="47" t="s">
        <v>1</v>
      </c>
      <c r="F31" s="158" t="s">
        <v>6</v>
      </c>
      <c r="G31" s="159"/>
      <c r="H31" s="159"/>
      <c r="I31" s="160"/>
      <c r="J31" s="47" t="s">
        <v>2</v>
      </c>
      <c r="K31" s="47" t="s">
        <v>3</v>
      </c>
      <c r="L31" s="47" t="s">
        <v>4</v>
      </c>
      <c r="M31" s="47" t="s">
        <v>5</v>
      </c>
      <c r="N31" s="118">
        <f>RTD("cqg.rtd", ,"ContractData",D31, "NetChange",,"T")</f>
        <v>-0.59375</v>
      </c>
      <c r="O31" s="156" t="s">
        <v>10</v>
      </c>
      <c r="P31" s="157"/>
      <c r="Q31" s="48">
        <v>15</v>
      </c>
      <c r="R31" s="158" t="s">
        <v>11</v>
      </c>
      <c r="S31" s="159"/>
      <c r="T31" s="49">
        <v>12</v>
      </c>
      <c r="U31" s="50"/>
      <c r="V31" s="50"/>
      <c r="W31" s="50" t="s">
        <v>17</v>
      </c>
      <c r="X31" s="49">
        <v>0</v>
      </c>
      <c r="Y31" s="50"/>
      <c r="Z31" s="51"/>
      <c r="AA31" s="103">
        <f xml:space="preserve"> RTD("cqg.rtd",,"StudyData", $D$6,  "Tick", "FlatTicks=0", "Tick","D",AH31,"all")</f>
        <v>210950</v>
      </c>
      <c r="AB31" s="102">
        <f>IF(FormatMainDisplay!$H$7="Y",RTD("cqg.rtd",,"StudyData",$D$6,"Bar",,"Open",FormatMainDisplay!$H$8,AG31,,,,,"T"),IF(RTD("cqg.rtd",,"StudyData","SUBMINUTE("&amp;$D$6&amp;","&amp;FormatMainDisplay!$H$10&amp;",Regular)","Bar",,"Open",,AG31,"all",,,,"T")="",NA(),RTD("cqg.rtd",,"StudyData","SUBMINUTE("&amp;$D$6&amp;","&amp;FormatMainDisplay!$H$10&amp;",Regular)","Bar",,"Open",,AG31,"all",,,,"T")))</f>
        <v>2108.75</v>
      </c>
      <c r="AC31" s="102">
        <f>IF(FormatMainDisplay!$H$7="Y",RTD("cqg.rtd",,"StudyData",$D$6,"Bar",,"High",FormatMainDisplay!$H$8,AG31,,,,,"T"),IF(RTD("cqg.rtd",,"StudyData","SUBMINUTE("&amp;$D$6&amp;","&amp;FormatMainDisplay!$H$10&amp;",Regular)","Bar",,"High",,AG31,"all",,,,"T")="",NA(),RTD("cqg.rtd",,"StudyData","SUBMINUTE("&amp;$D$6&amp;","&amp;FormatMainDisplay!$H$10&amp;",Regular)","Bar",,"High",,AG31,"all",,,,"T")))</f>
        <v>2109.25</v>
      </c>
      <c r="AD31" s="102">
        <f>IF(FormatMainDisplay!$H$7="Y",RTD("cqg.rtd",,"StudyData",$D$6,"Bar",,"Low",FormatMainDisplay!$H$8,AG31,,,,,"T"),IF(RTD("cqg.rtd",,"StudyData","SUBMINUTE("&amp;$D$6&amp;","&amp;FormatMainDisplay!$H$10&amp;",Regular)","Bar",,"Low",,AG31,"all",,,,"T")="",NA(),RTD("cqg.rtd",,"StudyData","SUBMINUTE("&amp;$D$6&amp;","&amp;FormatMainDisplay!$H$10&amp;",Regular)","Bar",,"Low",,AG31,"all",,,,"T")))</f>
        <v>2108.5</v>
      </c>
      <c r="AE31" s="102">
        <f>IF(FormatMainDisplay!$H$7="Y",RTD("cqg.rtd",,"StudyData",$D$6,"Bar",,"Close",FormatMainDisplay!$H$8,AG31,,,,,"T"),IF(RTD("cqg.rtd",,"StudyData","SUBMINUTE("&amp;$D$6&amp;","&amp;FormatMainDisplay!$H$10&amp;",Regular)","Bar",,"Close",,AG31,"all",,,,"T")="",NA(),RTD("cqg.rtd",,"StudyData","SUBMINUTE("&amp;$D$6&amp;","&amp;FormatMainDisplay!$H$10&amp;",Regular)","Bar",,"Close",,AG31,"all",,,,"T")))</f>
        <v>2108.5</v>
      </c>
      <c r="AF31" s="73">
        <f>IF(FormatMainDisplay!$H$7="Y",RTD("cqg.rtd",,"StudyData",$D$6,"Bar",,"Time",FormatMainDisplay!$H$8,AG31,,,,,"T"),IF(RTD("cqg.rtd",,"StudyData","SUBMINUTE("&amp;$D$6&amp;","&amp;FormatMainDisplay!$H$10&amp;",Regular)","Bar",,"Time",,AG31,"all",,,,"T")="",NA(),RTD("cqg.rtd",,"StudyData","SUBMINUTE("&amp;$D$6&amp;","&amp;FormatMainDisplay!$H$10&amp;",Regular)","Bar",,"Time",,AG31,"all",,,,"T")))</f>
        <v>42061.618055555555</v>
      </c>
      <c r="AG31" s="30">
        <f t="shared" si="0"/>
        <v>-26</v>
      </c>
      <c r="AH31" s="30">
        <f t="shared" si="1"/>
        <v>-4</v>
      </c>
      <c r="AJ31" s="103">
        <f xml:space="preserve"> RTD("cqg.rtd",,"StudyData", $Q$6,  "Tick", "FlatTicks=0", "Tick","D",AQ31,"all")</f>
        <v>12087</v>
      </c>
      <c r="AK31" s="102">
        <f>IF(FormatMainDisplay!$O$7="Y",RTD("cqg.rtd",,"StudyData",$Q$6,"Bar",,"Open",FormatMainDisplay!$O$8,AP31,,,,,"T"),IF(RTD("cqg.rtd",,"StudyData","SUBMINUTE("&amp;$Q$6&amp;","&amp;FormatMainDisplay!$O$10&amp;",Regular)","Bar",,"Open",,AP31,"all",,,,"T")="",NA(),RTD("cqg.rtd",,"StudyData","SUBMINUTE("&amp;$Q$6&amp;","&amp;FormatMainDisplay!$O$10&amp;",Regular)","Bar",,"Open",,AP31,"all",,,,"T")))</f>
        <v>1208.7</v>
      </c>
      <c r="AL31" s="102">
        <f>IF(FormatMainDisplay!$O$7="Y",RTD("cqg.rtd",,"StudyData",$Q$6,"Bar",,"High",FormatMainDisplay!$O$8,AP31,,,,,"T"),IF(RTD("cqg.rtd",,"StudyData","SUBMINUTE("&amp;$Q$6&amp;","&amp;FormatMainDisplay!$O$10&amp;",Regular)","Bar",,"High",,AP31,"all",,,,"T")="",NA(),RTD("cqg.rtd",,"StudyData","SUBMINUTE("&amp;$Q$6&amp;","&amp;FormatMainDisplay!$O$10&amp;",Regular)","Bar",,"High",,AP31,"all",,,,"T")))</f>
        <v>1208.7</v>
      </c>
      <c r="AM31" s="102">
        <f>IF(FormatMainDisplay!$O$7="Y",RTD("cqg.rtd",,"StudyData",$Q$6,"Bar",,"Low",FormatMainDisplay!$O$8,AP31,,,,,"T"),IF(RTD("cqg.rtd",,"StudyData","SUBMINUTE("&amp;$Q$6&amp;","&amp;FormatMainDisplay!$O$10&amp;",Regular)","Bar",,"Low",,AP31,"all",,,,"T")="",NA(),RTD("cqg.rtd",,"StudyData","SUBMINUTE("&amp;$Q$6&amp;","&amp;FormatMainDisplay!$O$10&amp;",Regular)","Bar",,"Low",,AP31,"all",,,,"T")))</f>
        <v>1208.3</v>
      </c>
      <c r="AN31" s="128">
        <f>IF(FormatMainDisplay!$O$7="Y",RTD("cqg.rtd",,"StudyData",$Q$6,"Bar",,"Close",FormatMainDisplay!$O$8,AP31,,,,,"T"),IF(RTD("cqg.rtd",,"StudyData","SUBMINUTE("&amp;$Q$6&amp;","&amp;FormatMainDisplay!$O$10&amp;",Regular)","Bar",,"Close",,AP31,"all",,,,"T")="",NA(),RTD("cqg.rtd",,"StudyData","SUBMINUTE("&amp;$Q$6&amp;","&amp;FormatMainDisplay!$O$10&amp;",Regular)","Bar",,"Close",,AP31,"all",,,,"T")))</f>
        <v>1208.4000000000001</v>
      </c>
      <c r="AO31" s="130">
        <f>IF(FormatMainDisplay!$O$7="Y",RTD("cqg.rtd",,"StudyData",$Q$6,"Bar",,"Time",FormatMainDisplay!$O$8,AP31,,,,,"T"),IF(RTD("cqg.rtd",,"StudyData","SUBMINUTE("&amp;$Q$6&amp;","&amp;FormatMainDisplay!$O$10&amp;",Regular)","Bar",,"Time",,AP31,"all",,,,"T")="",NA(),RTD("cqg.rtd",,"StudyData","SUBMINUTE("&amp;$Q$6&amp;","&amp;FormatMainDisplay!$O$10&amp;",Regular)","Bar",,"Time",,AP31,"all",,,,"T")))</f>
        <v>42061.618055555555</v>
      </c>
      <c r="AP31" s="129">
        <f t="shared" si="2"/>
        <v>-26</v>
      </c>
      <c r="AQ31" s="30">
        <f t="shared" si="3"/>
        <v>-4</v>
      </c>
      <c r="AS31" s="103">
        <f xml:space="preserve"> RTD("cqg.rtd",,"StudyData", $D$31,  "Tick", "FlatTicks=0", "Tick","D",AZ31,"all")</f>
        <v>128035</v>
      </c>
      <c r="AT31" s="104">
        <f>IF(FormatMainDisplay!$H$22="Y",RTD("cqg.rtd",,"StudyData",$D$31,"Bar",,"Open",FormatMainDisplay!$H$23,AY31,,,,,"T"),IF(RTD("cqg.rtd",,"StudyData","SUBMINUTE("&amp;$D$31&amp;","&amp;FormatMainDisplay!$H$25&amp;",Regular)","Bar",,"Open",,AY31,"all",,,,"T")="",NA(),RTD("cqg.rtd",,"StudyData","SUBMINUTE("&amp;$D$31&amp;","&amp;FormatMainDisplay!$H$25&amp;",Regular)","Bar",,"Open",,AY31,"all",,,,"T")))</f>
        <v>128.125</v>
      </c>
      <c r="AU31" s="104">
        <f>IF(FormatMainDisplay!$H$22="Y",RTD("cqg.rtd",,"StudyData",$D$31,"Bar",,"High",FormatMainDisplay!$H$23,AY31,,,,,"T"),IF(RTD("cqg.rtd",,"StudyData","SUBMINUTE("&amp;$D$31&amp;","&amp;FormatMainDisplay!$H$25&amp;",Regular)","Bar",,"High",,AY31,"all",,,,"T")="",NA(),RTD("cqg.rtd",,"StudyData","SUBMINUTE("&amp;$D$31&amp;","&amp;FormatMainDisplay!$H$25&amp;",Regular)","Bar",,"High",,AY31,"all",,,,"T")))</f>
        <v>128.125</v>
      </c>
      <c r="AV31" s="104">
        <f>IF(FormatMainDisplay!$H$22="Y",RTD("cqg.rtd",,"StudyData",$D$31,"Bar",,"Low",FormatMainDisplay!$H$23,AY31,,,,,"T"),IF(RTD("cqg.rtd",,"StudyData","SUBMINUTE("&amp;$D$31&amp;","&amp;FormatMainDisplay!$H$25&amp;",Regular)","Bar",,"Low",,AY31,"all",,,,"T")="",NA(),RTD("cqg.rtd",,"StudyData","SUBMINUTE("&amp;$D$31&amp;","&amp;FormatMainDisplay!$H$25&amp;",Regular)","Bar",,"Low",,AY31,"all",,,,"T")))</f>
        <v>128.109375</v>
      </c>
      <c r="AW31" s="104">
        <f>IF(FormatMainDisplay!$H$22="Y",RTD("cqg.rtd",,"StudyData",$D$31,"Bar",,"Close",FormatMainDisplay!$H$23,AY31,,,,,"T"),IF(RTD("cqg.rtd",,"StudyData","SUBMINUTE("&amp;$D$31&amp;","&amp;FormatMainDisplay!$H$25&amp;",Regular)","Bar",,"Close",,AY31,"all",,,,"T")="",NA(),RTD("cqg.rtd",,"StudyData","SUBMINUTE("&amp;$D$31&amp;","&amp;FormatMainDisplay!$H$25&amp;",Regular)","Bar",,"Close",,AY31,"all",,,,"T")))</f>
        <v>128.109375</v>
      </c>
      <c r="AX31" s="73">
        <f>IF(FormatMainDisplay!$H$22="Y",RTD("cqg.rtd",,"StudyData",$D$31,"Bar",,"Time",FormatMainDisplay!$H$23,AY31,,,,,"T"),IF(RTD("cqg.rtd",,"StudyData","SUBMINUTE("&amp;$D$31&amp;","&amp;FormatMainDisplay!$H$25&amp;",Regular)","Bar",,"Time",,AY31,"all",,,,"T")="",NA(),RTD("cqg.rtd",,"StudyData","SUBMINUTE("&amp;$D$31&amp;","&amp;FormatMainDisplay!$H$25&amp;",Regular)","Bar",,"Time",,AY31,"all",,,,"T")))</f>
        <v>42061.613541666666</v>
      </c>
      <c r="AY31" s="30">
        <f t="shared" si="4"/>
        <v>-26</v>
      </c>
      <c r="AZ31" s="30">
        <f t="shared" si="5"/>
        <v>-4</v>
      </c>
    </row>
    <row r="32" spans="2:52" ht="15" customHeight="1" x14ac:dyDescent="0.25">
      <c r="B32" s="203" t="str">
        <f>RTD("cqg.rtd", ,"ContractData",D31, "LongDescription",, "T")</f>
        <v>10yr US Treasury Notes (Globex), Mar 15</v>
      </c>
      <c r="C32" s="203"/>
      <c r="D32" s="204"/>
      <c r="E32" s="207" t="str">
        <f>TEXT(RTD("cqg.rtd", ,"ContractData",D31, "Last",,FormatMainDisplay!B17),FormatMainDisplay!G19)</f>
        <v>128040</v>
      </c>
      <c r="F32" s="209"/>
      <c r="G32" s="210"/>
      <c r="H32" s="210"/>
      <c r="I32" s="211"/>
      <c r="J32" s="207" t="str">
        <f>TEXT(RTD("cqg.rtd", ,"ContractData",D31, "NetChange",,FormatMainDisplay!B17),FormatMainDisplay!G19)</f>
        <v>-190</v>
      </c>
      <c r="K32" s="207" t="str">
        <f>TEXT(RTD("cqg.rtd", ,"ContractData",D31, "Open",,FormatMainDisplay!B17),FormatMainDisplay!G19)</f>
        <v>128225</v>
      </c>
      <c r="L32" s="207" t="str">
        <f>TEXT(RTD("cqg.rtd", ,"ContractData",D31, "High",,FormatMainDisplay!B17),FormatMainDisplay!G19)</f>
        <v>129010</v>
      </c>
      <c r="M32" s="207" t="str">
        <f>TEXT(RTD("cqg.rtd", ,"ContractData",D31, "Low",,FormatMainDisplay!B17),FormatMainDisplay!G19)</f>
        <v>128030</v>
      </c>
      <c r="N32" s="22"/>
      <c r="O32" s="215" t="s">
        <v>9</v>
      </c>
      <c r="P32" s="215"/>
      <c r="Q32" s="215"/>
      <c r="R32" s="217" t="s">
        <v>12</v>
      </c>
      <c r="S32" s="223" t="s">
        <v>14</v>
      </c>
      <c r="T32" s="224"/>
      <c r="U32" s="219" t="s">
        <v>8</v>
      </c>
      <c r="V32" s="220"/>
      <c r="W32" s="37" t="s">
        <v>64</v>
      </c>
      <c r="X32" s="37" t="s">
        <v>65</v>
      </c>
      <c r="Y32" s="37" t="s">
        <v>69</v>
      </c>
      <c r="Z32" s="37" t="s">
        <v>71</v>
      </c>
      <c r="AA32" s="103">
        <f xml:space="preserve"> RTD("cqg.rtd",,"StudyData", $D$6,  "Tick", "FlatTicks=0", "Tick","D",AH32,"all")</f>
        <v>210925</v>
      </c>
      <c r="AB32" s="102">
        <f>IF(FormatMainDisplay!$H$7="Y",RTD("cqg.rtd",,"StudyData",$D$6,"Bar",,"Open",FormatMainDisplay!$H$8,AG32,,,,,"T"),IF(RTD("cqg.rtd",,"StudyData","SUBMINUTE("&amp;$D$6&amp;","&amp;FormatMainDisplay!$H$10&amp;",Regular)","Bar",,"Open",,AG32,"all",,,,"T")="",NA(),RTD("cqg.rtd",,"StudyData","SUBMINUTE("&amp;$D$6&amp;","&amp;FormatMainDisplay!$H$10&amp;",Regular)","Bar",,"Open",,AG32,"all",,,,"T")))</f>
        <v>2108.75</v>
      </c>
      <c r="AC32" s="102">
        <f>IF(FormatMainDisplay!$H$7="Y",RTD("cqg.rtd",,"StudyData",$D$6,"Bar",,"High",FormatMainDisplay!$H$8,AG32,,,,,"T"),IF(RTD("cqg.rtd",,"StudyData","SUBMINUTE("&amp;$D$6&amp;","&amp;FormatMainDisplay!$H$10&amp;",Regular)","Bar",,"High",,AG32,"all",,,,"T")="",NA(),RTD("cqg.rtd",,"StudyData","SUBMINUTE("&amp;$D$6&amp;","&amp;FormatMainDisplay!$H$10&amp;",Regular)","Bar",,"High",,AG32,"all",,,,"T")))</f>
        <v>2109</v>
      </c>
      <c r="AD32" s="102">
        <f>IF(FormatMainDisplay!$H$7="Y",RTD("cqg.rtd",,"StudyData",$D$6,"Bar",,"Low",FormatMainDisplay!$H$8,AG32,,,,,"T"),IF(RTD("cqg.rtd",,"StudyData","SUBMINUTE("&amp;$D$6&amp;","&amp;FormatMainDisplay!$H$10&amp;",Regular)","Bar",,"Low",,AG32,"all",,,,"T")="",NA(),RTD("cqg.rtd",,"StudyData","SUBMINUTE("&amp;$D$6&amp;","&amp;FormatMainDisplay!$H$10&amp;",Regular)","Bar",,"Low",,AG32,"all",,,,"T")))</f>
        <v>2108.5</v>
      </c>
      <c r="AE32" s="102">
        <f>IF(FormatMainDisplay!$H$7="Y",RTD("cqg.rtd",,"StudyData",$D$6,"Bar",,"Close",FormatMainDisplay!$H$8,AG32,,,,,"T"),IF(RTD("cqg.rtd",,"StudyData","SUBMINUTE("&amp;$D$6&amp;","&amp;FormatMainDisplay!$H$10&amp;",Regular)","Bar",,"Close",,AG32,"all",,,,"T")="",NA(),RTD("cqg.rtd",,"StudyData","SUBMINUTE("&amp;$D$6&amp;","&amp;FormatMainDisplay!$H$10&amp;",Regular)","Bar",,"Close",,AG32,"all",,,,"T")))</f>
        <v>2108.75</v>
      </c>
      <c r="AF32" s="73">
        <f>IF(FormatMainDisplay!$H$7="Y",RTD("cqg.rtd",,"StudyData",$D$6,"Bar",,"Time",FormatMainDisplay!$H$8,AG32,,,,,"T"),IF(RTD("cqg.rtd",,"StudyData","SUBMINUTE("&amp;$D$6&amp;","&amp;FormatMainDisplay!$H$10&amp;",Regular)","Bar",,"Time",,AG32,"all",,,,"T")="",NA(),RTD("cqg.rtd",,"StudyData","SUBMINUTE("&amp;$D$6&amp;","&amp;FormatMainDisplay!$H$10&amp;",Regular)","Bar",,"Time",,AG32,"all",,,,"T")))</f>
        <v>42061.617708333331</v>
      </c>
      <c r="AG32" s="30">
        <f t="shared" si="0"/>
        <v>-27</v>
      </c>
      <c r="AH32" s="30">
        <f t="shared" si="1"/>
        <v>-3</v>
      </c>
      <c r="AJ32" s="103">
        <f xml:space="preserve"> RTD("cqg.rtd",,"StudyData", $Q$6,  "Tick", "FlatTicks=0", "Tick","D",AQ32,"all")</f>
        <v>12088</v>
      </c>
      <c r="AK32" s="102">
        <f>IF(FormatMainDisplay!$O$7="Y",RTD("cqg.rtd",,"StudyData",$Q$6,"Bar",,"Open",FormatMainDisplay!$O$8,AP32,,,,,"T"),IF(RTD("cqg.rtd",,"StudyData","SUBMINUTE("&amp;$Q$6&amp;","&amp;FormatMainDisplay!$O$10&amp;",Regular)","Bar",,"Open",,AP32,"all",,,,"T")="",NA(),RTD("cqg.rtd",,"StudyData","SUBMINUTE("&amp;$Q$6&amp;","&amp;FormatMainDisplay!$O$10&amp;",Regular)","Bar",,"Open",,AP32,"all",,,,"T")))</f>
        <v>1208.7</v>
      </c>
      <c r="AL32" s="102">
        <f>IF(FormatMainDisplay!$O$7="Y",RTD("cqg.rtd",,"StudyData",$Q$6,"Bar",,"High",FormatMainDisplay!$O$8,AP32,,,,,"T"),IF(RTD("cqg.rtd",,"StudyData","SUBMINUTE("&amp;$Q$6&amp;","&amp;FormatMainDisplay!$O$10&amp;",Regular)","Bar",,"High",,AP32,"all",,,,"T")="",NA(),RTD("cqg.rtd",,"StudyData","SUBMINUTE("&amp;$Q$6&amp;","&amp;FormatMainDisplay!$O$10&amp;",Regular)","Bar",,"High",,AP32,"all",,,,"T")))</f>
        <v>1208.9000000000001</v>
      </c>
      <c r="AM32" s="102">
        <f>IF(FormatMainDisplay!$O$7="Y",RTD("cqg.rtd",,"StudyData",$Q$6,"Bar",,"Low",FormatMainDisplay!$O$8,AP32,,,,,"T"),IF(RTD("cqg.rtd",,"StudyData","SUBMINUTE("&amp;$Q$6&amp;","&amp;FormatMainDisplay!$O$10&amp;",Regular)","Bar",,"Low",,AP32,"all",,,,"T")="",NA(),RTD("cqg.rtd",,"StudyData","SUBMINUTE("&amp;$Q$6&amp;","&amp;FormatMainDisplay!$O$10&amp;",Regular)","Bar",,"Low",,AP32,"all",,,,"T")))</f>
        <v>1208.5</v>
      </c>
      <c r="AN32" s="128">
        <f>IF(FormatMainDisplay!$O$7="Y",RTD("cqg.rtd",,"StudyData",$Q$6,"Bar",,"Close",FormatMainDisplay!$O$8,AP32,,,,,"T"),IF(RTD("cqg.rtd",,"StudyData","SUBMINUTE("&amp;$Q$6&amp;","&amp;FormatMainDisplay!$O$10&amp;",Regular)","Bar",,"Close",,AP32,"all",,,,"T")="",NA(),RTD("cqg.rtd",,"StudyData","SUBMINUTE("&amp;$Q$6&amp;","&amp;FormatMainDisplay!$O$10&amp;",Regular)","Bar",,"Close",,AP32,"all",,,,"T")))</f>
        <v>1208.5999999999999</v>
      </c>
      <c r="AO32" s="130">
        <f>IF(FormatMainDisplay!$O$7="Y",RTD("cqg.rtd",,"StudyData",$Q$6,"Bar",,"Time",FormatMainDisplay!$O$8,AP32,,,,,"T"),IF(RTD("cqg.rtd",,"StudyData","SUBMINUTE("&amp;$Q$6&amp;","&amp;FormatMainDisplay!$O$10&amp;",Regular)","Bar",,"Time",,AP32,"all",,,,"T")="",NA(),RTD("cqg.rtd",,"StudyData","SUBMINUTE("&amp;$Q$6&amp;","&amp;FormatMainDisplay!$O$10&amp;",Regular)","Bar",,"Time",,AP32,"all",,,,"T")))</f>
        <v>42061.617708333331</v>
      </c>
      <c r="AP32" s="129">
        <f t="shared" si="2"/>
        <v>-27</v>
      </c>
      <c r="AQ32" s="30">
        <f t="shared" si="3"/>
        <v>-3</v>
      </c>
      <c r="AS32" s="103">
        <f xml:space="preserve"> RTD("cqg.rtd",,"StudyData", $D$31,  "Tick", "FlatTicks=0", "Tick","D",AZ32,"all")</f>
        <v>128040</v>
      </c>
      <c r="AT32" s="104">
        <f>IF(FormatMainDisplay!$H$22="Y",RTD("cqg.rtd",,"StudyData",$D$31,"Bar",,"Open",FormatMainDisplay!$H$23,AY32,,,,,"T"),IF(RTD("cqg.rtd",,"StudyData","SUBMINUTE("&amp;$D$31&amp;","&amp;FormatMainDisplay!$H$25&amp;",Regular)","Bar",,"Open",,AY32,"all",,,,"T")="",NA(),RTD("cqg.rtd",,"StudyData","SUBMINUTE("&amp;$D$31&amp;","&amp;FormatMainDisplay!$H$25&amp;",Regular)","Bar",,"Open",,AY32,"all",,,,"T")))</f>
        <v>128.125</v>
      </c>
      <c r="AU32" s="104">
        <f>IF(FormatMainDisplay!$H$22="Y",RTD("cqg.rtd",,"StudyData",$D$31,"Bar",,"High",FormatMainDisplay!$H$23,AY32,,,,,"T"),IF(RTD("cqg.rtd",,"StudyData","SUBMINUTE("&amp;$D$31&amp;","&amp;FormatMainDisplay!$H$25&amp;",Regular)","Bar",,"High",,AY32,"all",,,,"T")="",NA(),RTD("cqg.rtd",,"StudyData","SUBMINUTE("&amp;$D$31&amp;","&amp;FormatMainDisplay!$H$25&amp;",Regular)","Bar",,"High",,AY32,"all",,,,"T")))</f>
        <v>128.125</v>
      </c>
      <c r="AV32" s="104">
        <f>IF(FormatMainDisplay!$H$22="Y",RTD("cqg.rtd",,"StudyData",$D$31,"Bar",,"Low",FormatMainDisplay!$H$23,AY32,,,,,"T"),IF(RTD("cqg.rtd",,"StudyData","SUBMINUTE("&amp;$D$31&amp;","&amp;FormatMainDisplay!$H$25&amp;",Regular)","Bar",,"Low",,AY32,"all",,,,"T")="",NA(),RTD("cqg.rtd",,"StudyData","SUBMINUTE("&amp;$D$31&amp;","&amp;FormatMainDisplay!$H$25&amp;",Regular)","Bar",,"Low",,AY32,"all",,,,"T")))</f>
        <v>128.125</v>
      </c>
      <c r="AW32" s="104">
        <f>IF(FormatMainDisplay!$H$22="Y",RTD("cqg.rtd",,"StudyData",$D$31,"Bar",,"Close",FormatMainDisplay!$H$23,AY32,,,,,"T"),IF(RTD("cqg.rtd",,"StudyData","SUBMINUTE("&amp;$D$31&amp;","&amp;FormatMainDisplay!$H$25&amp;",Regular)","Bar",,"Close",,AY32,"all",,,,"T")="",NA(),RTD("cqg.rtd",,"StudyData","SUBMINUTE("&amp;$D$31&amp;","&amp;FormatMainDisplay!$H$25&amp;",Regular)","Bar",,"Close",,AY32,"all",,,,"T")))</f>
        <v>128.125</v>
      </c>
      <c r="AX32" s="73">
        <f>IF(FormatMainDisplay!$H$22="Y",RTD("cqg.rtd",,"StudyData",$D$31,"Bar",,"Time",FormatMainDisplay!$H$23,AY32,,,,,"T"),IF(RTD("cqg.rtd",,"StudyData","SUBMINUTE("&amp;$D$31&amp;","&amp;FormatMainDisplay!$H$25&amp;",Regular)","Bar",,"Time",,AY32,"all",,,,"T")="",NA(),RTD("cqg.rtd",,"StudyData","SUBMINUTE("&amp;$D$31&amp;","&amp;FormatMainDisplay!$H$25&amp;",Regular)","Bar",,"Time",,AY32,"all",,,,"T")))</f>
        <v>42061.613020833334</v>
      </c>
      <c r="AY32" s="30">
        <f t="shared" si="4"/>
        <v>-27</v>
      </c>
      <c r="AZ32" s="30">
        <f t="shared" si="5"/>
        <v>-3</v>
      </c>
    </row>
    <row r="33" spans="2:73" ht="15" customHeight="1" x14ac:dyDescent="0.25">
      <c r="B33" s="205"/>
      <c r="C33" s="205"/>
      <c r="D33" s="206"/>
      <c r="E33" s="208"/>
      <c r="F33" s="212"/>
      <c r="G33" s="213"/>
      <c r="H33" s="213"/>
      <c r="I33" s="214"/>
      <c r="J33" s="208"/>
      <c r="K33" s="208"/>
      <c r="L33" s="208"/>
      <c r="M33" s="208"/>
      <c r="N33" s="22"/>
      <c r="O33" s="216"/>
      <c r="P33" s="216"/>
      <c r="Q33" s="216"/>
      <c r="R33" s="218"/>
      <c r="S33" s="187" t="s">
        <v>13</v>
      </c>
      <c r="T33" s="188"/>
      <c r="U33" s="221" t="s">
        <v>66</v>
      </c>
      <c r="V33" s="222"/>
      <c r="W33" s="38" t="s">
        <v>67</v>
      </c>
      <c r="X33" s="38" t="s">
        <v>70</v>
      </c>
      <c r="Y33" s="38" t="s">
        <v>68</v>
      </c>
      <c r="Z33" s="38" t="s">
        <v>7</v>
      </c>
      <c r="AA33" s="103">
        <f xml:space="preserve"> RTD("cqg.rtd",,"StudyData", $D$6,  "Tick", "FlatTicks=0", "Tick","D",AH33,"all")</f>
        <v>210900</v>
      </c>
      <c r="AB33" s="102">
        <f>IF(FormatMainDisplay!$H$7="Y",RTD("cqg.rtd",,"StudyData",$D$6,"Bar",,"Open",FormatMainDisplay!$H$8,AG33,,,,,"T"),IF(RTD("cqg.rtd",,"StudyData","SUBMINUTE("&amp;$D$6&amp;","&amp;FormatMainDisplay!$H$10&amp;",Regular)","Bar",,"Open",,AG33,"all",,,,"T")="",NA(),RTD("cqg.rtd",,"StudyData","SUBMINUTE("&amp;$D$6&amp;","&amp;FormatMainDisplay!$H$10&amp;",Regular)","Bar",,"Open",,AG33,"all",,,,"T")))</f>
        <v>2108.5</v>
      </c>
      <c r="AC33" s="102">
        <f>IF(FormatMainDisplay!$H$7="Y",RTD("cqg.rtd",,"StudyData",$D$6,"Bar",,"High",FormatMainDisplay!$H$8,AG33,,,,,"T"),IF(RTD("cqg.rtd",,"StudyData","SUBMINUTE("&amp;$D$6&amp;","&amp;FormatMainDisplay!$H$10&amp;",Regular)","Bar",,"High",,AG33,"all",,,,"T")="",NA(),RTD("cqg.rtd",,"StudyData","SUBMINUTE("&amp;$D$6&amp;","&amp;FormatMainDisplay!$H$10&amp;",Regular)","Bar",,"High",,AG33,"all",,,,"T")))</f>
        <v>2108.75</v>
      </c>
      <c r="AD33" s="102">
        <f>IF(FormatMainDisplay!$H$7="Y",RTD("cqg.rtd",,"StudyData",$D$6,"Bar",,"Low",FormatMainDisplay!$H$8,AG33,,,,,"T"),IF(RTD("cqg.rtd",,"StudyData","SUBMINUTE("&amp;$D$6&amp;","&amp;FormatMainDisplay!$H$10&amp;",Regular)","Bar",,"Low",,AG33,"all",,,,"T")="",NA(),RTD("cqg.rtd",,"StudyData","SUBMINUTE("&amp;$D$6&amp;","&amp;FormatMainDisplay!$H$10&amp;",Regular)","Bar",,"Low",,AG33,"all",,,,"T")))</f>
        <v>2108.25</v>
      </c>
      <c r="AE33" s="102">
        <f>IF(FormatMainDisplay!$H$7="Y",RTD("cqg.rtd",,"StudyData",$D$6,"Bar",,"Close",FormatMainDisplay!$H$8,AG33,,,,,"T"),IF(RTD("cqg.rtd",,"StudyData","SUBMINUTE("&amp;$D$6&amp;","&amp;FormatMainDisplay!$H$10&amp;",Regular)","Bar",,"Close",,AG33,"all",,,,"T")="",NA(),RTD("cqg.rtd",,"StudyData","SUBMINUTE("&amp;$D$6&amp;","&amp;FormatMainDisplay!$H$10&amp;",Regular)","Bar",,"Close",,AG33,"all",,,,"T")))</f>
        <v>2108.5</v>
      </c>
      <c r="AF33" s="73">
        <f>IF(FormatMainDisplay!$H$7="Y",RTD("cqg.rtd",,"StudyData",$D$6,"Bar",,"Time",FormatMainDisplay!$H$8,AG33,,,,,"T"),IF(RTD("cqg.rtd",,"StudyData","SUBMINUTE("&amp;$D$6&amp;","&amp;FormatMainDisplay!$H$10&amp;",Regular)","Bar",,"Time",,AG33,"all",,,,"T")="",NA(),RTD("cqg.rtd",,"StudyData","SUBMINUTE("&amp;$D$6&amp;","&amp;FormatMainDisplay!$H$10&amp;",Regular)","Bar",,"Time",,AG33,"all",,,,"T")))</f>
        <v>42061.617361111108</v>
      </c>
      <c r="AG33" s="30">
        <f t="shared" si="0"/>
        <v>-28</v>
      </c>
      <c r="AH33" s="30">
        <f t="shared" si="1"/>
        <v>-2</v>
      </c>
      <c r="AJ33" s="103">
        <f xml:space="preserve"> RTD("cqg.rtd",,"StudyData", $Q$6,  "Tick", "FlatTicks=0", "Tick","D",AQ33,"all")</f>
        <v>12089</v>
      </c>
      <c r="AK33" s="102">
        <f>IF(FormatMainDisplay!$O$7="Y",RTD("cqg.rtd",,"StudyData",$Q$6,"Bar",,"Open",FormatMainDisplay!$O$8,AP33,,,,,"T"),IF(RTD("cqg.rtd",,"StudyData","SUBMINUTE("&amp;$Q$6&amp;","&amp;FormatMainDisplay!$O$10&amp;",Regular)","Bar",,"Open",,AP33,"all",,,,"T")="",NA(),RTD("cqg.rtd",,"StudyData","SUBMINUTE("&amp;$Q$6&amp;","&amp;FormatMainDisplay!$O$10&amp;",Regular)","Bar",,"Open",,AP33,"all",,,,"T")))</f>
        <v>1208.5</v>
      </c>
      <c r="AL33" s="102">
        <f>IF(FormatMainDisplay!$O$7="Y",RTD("cqg.rtd",,"StudyData",$Q$6,"Bar",,"High",FormatMainDisplay!$O$8,AP33,,,,,"T"),IF(RTD("cqg.rtd",,"StudyData","SUBMINUTE("&amp;$Q$6&amp;","&amp;FormatMainDisplay!$O$10&amp;",Regular)","Bar",,"High",,AP33,"all",,,,"T")="",NA(),RTD("cqg.rtd",,"StudyData","SUBMINUTE("&amp;$Q$6&amp;","&amp;FormatMainDisplay!$O$10&amp;",Regular)","Bar",,"High",,AP33,"all",,,,"T")))</f>
        <v>1208.7</v>
      </c>
      <c r="AM33" s="102">
        <f>IF(FormatMainDisplay!$O$7="Y",RTD("cqg.rtd",,"StudyData",$Q$6,"Bar",,"Low",FormatMainDisplay!$O$8,AP33,,,,,"T"),IF(RTD("cqg.rtd",,"StudyData","SUBMINUTE("&amp;$Q$6&amp;","&amp;FormatMainDisplay!$O$10&amp;",Regular)","Bar",,"Low",,AP33,"all",,,,"T")="",NA(),RTD("cqg.rtd",,"StudyData","SUBMINUTE("&amp;$Q$6&amp;","&amp;FormatMainDisplay!$O$10&amp;",Regular)","Bar",,"Low",,AP33,"all",,,,"T")))</f>
        <v>1208.4000000000001</v>
      </c>
      <c r="AN33" s="128">
        <f>IF(FormatMainDisplay!$O$7="Y",RTD("cqg.rtd",,"StudyData",$Q$6,"Bar",,"Close",FormatMainDisplay!$O$8,AP33,,,,,"T"),IF(RTD("cqg.rtd",,"StudyData","SUBMINUTE("&amp;$Q$6&amp;","&amp;FormatMainDisplay!$O$10&amp;",Regular)","Bar",,"Close",,AP33,"all",,,,"T")="",NA(),RTD("cqg.rtd",,"StudyData","SUBMINUTE("&amp;$Q$6&amp;","&amp;FormatMainDisplay!$O$10&amp;",Regular)","Bar",,"Close",,AP33,"all",,,,"T")))</f>
        <v>1208.7</v>
      </c>
      <c r="AO33" s="130">
        <f>IF(FormatMainDisplay!$O$7="Y",RTD("cqg.rtd",,"StudyData",$Q$6,"Bar",,"Time",FormatMainDisplay!$O$8,AP33,,,,,"T"),IF(RTD("cqg.rtd",,"StudyData","SUBMINUTE("&amp;$Q$6&amp;","&amp;FormatMainDisplay!$O$10&amp;",Regular)","Bar",,"Time",,AP33,"all",,,,"T")="",NA(),RTD("cqg.rtd",,"StudyData","SUBMINUTE("&amp;$Q$6&amp;","&amp;FormatMainDisplay!$O$10&amp;",Regular)","Bar",,"Time",,AP33,"all",,,,"T")))</f>
        <v>42061.617361111108</v>
      </c>
      <c r="AP33" s="129">
        <f t="shared" si="2"/>
        <v>-28</v>
      </c>
      <c r="AQ33" s="30">
        <f t="shared" si="3"/>
        <v>-2</v>
      </c>
      <c r="AS33" s="103">
        <f xml:space="preserve"> RTD("cqg.rtd",,"StudyData", $D$31,  "Tick", "FlatTicks=0", "Tick","D",AZ33,"all")</f>
        <v>128035</v>
      </c>
      <c r="AT33" s="104">
        <f>IF(FormatMainDisplay!$H$22="Y",RTD("cqg.rtd",,"StudyData",$D$31,"Bar",,"Open",FormatMainDisplay!$H$23,AY33,,,,,"T"),IF(RTD("cqg.rtd",,"StudyData","SUBMINUTE("&amp;$D$31&amp;","&amp;FormatMainDisplay!$H$25&amp;",Regular)","Bar",,"Open",,AY33,"all",,,,"T")="",NA(),RTD("cqg.rtd",,"StudyData","SUBMINUTE("&amp;$D$31&amp;","&amp;FormatMainDisplay!$H$25&amp;",Regular)","Bar",,"Open",,AY33,"all",,,,"T")))</f>
        <v>128.15625</v>
      </c>
      <c r="AU33" s="104">
        <f>IF(FormatMainDisplay!$H$22="Y",RTD("cqg.rtd",,"StudyData",$D$31,"Bar",,"High",FormatMainDisplay!$H$23,AY33,,,,,"T"),IF(RTD("cqg.rtd",,"StudyData","SUBMINUTE("&amp;$D$31&amp;","&amp;FormatMainDisplay!$H$25&amp;",Regular)","Bar",,"High",,AY33,"all",,,,"T")="",NA(),RTD("cqg.rtd",,"StudyData","SUBMINUTE("&amp;$D$31&amp;","&amp;FormatMainDisplay!$H$25&amp;",Regular)","Bar",,"High",,AY33,"all",,,,"T")))</f>
        <v>128.15625</v>
      </c>
      <c r="AV33" s="104">
        <f>IF(FormatMainDisplay!$H$22="Y",RTD("cqg.rtd",,"StudyData",$D$31,"Bar",,"Low",FormatMainDisplay!$H$23,AY33,,,,,"T"),IF(RTD("cqg.rtd",,"StudyData","SUBMINUTE("&amp;$D$31&amp;","&amp;FormatMainDisplay!$H$25&amp;",Regular)","Bar",,"Low",,AY33,"all",,,,"T")="",NA(),RTD("cqg.rtd",,"StudyData","SUBMINUTE("&amp;$D$31&amp;","&amp;FormatMainDisplay!$H$25&amp;",Regular)","Bar",,"Low",,AY33,"all",,,,"T")))</f>
        <v>128.140625</v>
      </c>
      <c r="AW33" s="104">
        <f>IF(FormatMainDisplay!$H$22="Y",RTD("cqg.rtd",,"StudyData",$D$31,"Bar",,"Close",FormatMainDisplay!$H$23,AY33,,,,,"T"),IF(RTD("cqg.rtd",,"StudyData","SUBMINUTE("&amp;$D$31&amp;","&amp;FormatMainDisplay!$H$25&amp;",Regular)","Bar",,"Close",,AY33,"all",,,,"T")="",NA(),RTD("cqg.rtd",,"StudyData","SUBMINUTE("&amp;$D$31&amp;","&amp;FormatMainDisplay!$H$25&amp;",Regular)","Bar",,"Close",,AY33,"all",,,,"T")))</f>
        <v>128.140625</v>
      </c>
      <c r="AX33" s="73">
        <f>IF(FormatMainDisplay!$H$22="Y",RTD("cqg.rtd",,"StudyData",$D$31,"Bar",,"Time",FormatMainDisplay!$H$23,AY33,,,,,"T"),IF(RTD("cqg.rtd",,"StudyData","SUBMINUTE("&amp;$D$31&amp;","&amp;FormatMainDisplay!$H$25&amp;",Regular)","Bar",,"Time",,AY33,"all",,,,"T")="",NA(),RTD("cqg.rtd",,"StudyData","SUBMINUTE("&amp;$D$31&amp;","&amp;FormatMainDisplay!$H$25&amp;",Regular)","Bar",,"Time",,AY33,"all",,,,"T")))</f>
        <v>42061.612500000003</v>
      </c>
      <c r="AY33" s="30">
        <f t="shared" si="4"/>
        <v>-28</v>
      </c>
      <c r="AZ33" s="30">
        <f t="shared" si="5"/>
        <v>-2</v>
      </c>
    </row>
    <row r="34" spans="2:73" ht="4.05" customHeight="1" x14ac:dyDescent="0.25">
      <c r="B34" s="153"/>
      <c r="C34" s="154"/>
      <c r="D34" s="154"/>
      <c r="E34" s="154"/>
      <c r="F34" s="163"/>
      <c r="G34" s="164"/>
      <c r="H34" s="165"/>
      <c r="I34" s="164"/>
      <c r="J34" s="161"/>
      <c r="K34" s="161"/>
      <c r="L34" s="161"/>
      <c r="M34" s="162"/>
      <c r="N34" s="22"/>
      <c r="O34" s="153"/>
      <c r="P34" s="154"/>
      <c r="Q34" s="154"/>
      <c r="R34" s="154"/>
      <c r="S34" s="153"/>
      <c r="T34" s="154"/>
      <c r="U34" s="154"/>
      <c r="V34" s="154"/>
      <c r="W34" s="153"/>
      <c r="X34" s="154"/>
      <c r="Y34" s="154"/>
      <c r="Z34" s="155"/>
      <c r="AA34" s="103">
        <f xml:space="preserve"> RTD("cqg.rtd",,"StudyData", $D$6,  "Tick", "FlatTicks=0", "Tick","D",AH34,"all")</f>
        <v>210925</v>
      </c>
      <c r="AB34" s="102">
        <f>IF(FormatMainDisplay!$H$7="Y",RTD("cqg.rtd",,"StudyData",$D$6,"Bar",,"Open",FormatMainDisplay!$H$8,AG34,,,,,"T"),IF(RTD("cqg.rtd",,"StudyData","SUBMINUTE("&amp;$D$6&amp;","&amp;FormatMainDisplay!$H$10&amp;",Regular)","Bar",,"Open",,AG34,"all",,,,"T")="",NA(),RTD("cqg.rtd",,"StudyData","SUBMINUTE("&amp;$D$6&amp;","&amp;FormatMainDisplay!$H$10&amp;",Regular)","Bar",,"Open",,AG34,"all",,,,"T")))</f>
        <v>2108.25</v>
      </c>
      <c r="AC34" s="102">
        <f>IF(FormatMainDisplay!$H$7="Y",RTD("cqg.rtd",,"StudyData",$D$6,"Bar",,"High",FormatMainDisplay!$H$8,AG34,,,,,"T"),IF(RTD("cqg.rtd",,"StudyData","SUBMINUTE("&amp;$D$6&amp;","&amp;FormatMainDisplay!$H$10&amp;",Regular)","Bar",,"High",,AG34,"all",,,,"T")="",NA(),RTD("cqg.rtd",,"StudyData","SUBMINUTE("&amp;$D$6&amp;","&amp;FormatMainDisplay!$H$10&amp;",Regular)","Bar",,"High",,AG34,"all",,,,"T")))</f>
        <v>2108.5</v>
      </c>
      <c r="AD34" s="102">
        <f>IF(FormatMainDisplay!$H$7="Y",RTD("cqg.rtd",,"StudyData",$D$6,"Bar",,"Low",FormatMainDisplay!$H$8,AG34,,,,,"T"),IF(RTD("cqg.rtd",,"StudyData","SUBMINUTE("&amp;$D$6&amp;","&amp;FormatMainDisplay!$H$10&amp;",Regular)","Bar",,"Low",,AG34,"all",,,,"T")="",NA(),RTD("cqg.rtd",,"StudyData","SUBMINUTE("&amp;$D$6&amp;","&amp;FormatMainDisplay!$H$10&amp;",Regular)","Bar",,"Low",,AG34,"all",,,,"T")))</f>
        <v>2108.25</v>
      </c>
      <c r="AE34" s="102">
        <f>IF(FormatMainDisplay!$H$7="Y",RTD("cqg.rtd",,"StudyData",$D$6,"Bar",,"Close",FormatMainDisplay!$H$8,AG34,,,,,"T"),IF(RTD("cqg.rtd",,"StudyData","SUBMINUTE("&amp;$D$6&amp;","&amp;FormatMainDisplay!$H$10&amp;",Regular)","Bar",,"Close",,AG34,"all",,,,"T")="",NA(),RTD("cqg.rtd",,"StudyData","SUBMINUTE("&amp;$D$6&amp;","&amp;FormatMainDisplay!$H$10&amp;",Regular)","Bar",,"Close",,AG34,"all",,,,"T")))</f>
        <v>2108.25</v>
      </c>
      <c r="AF34" s="73">
        <f>IF(FormatMainDisplay!$H$7="Y",RTD("cqg.rtd",,"StudyData",$D$6,"Bar",,"Time",FormatMainDisplay!$H$8,AG34,,,,,"T"),IF(RTD("cqg.rtd",,"StudyData","SUBMINUTE("&amp;$D$6&amp;","&amp;FormatMainDisplay!$H$10&amp;",Regular)","Bar",,"Time",,AG34,"all",,,,"T")="",NA(),RTD("cqg.rtd",,"StudyData","SUBMINUTE("&amp;$D$6&amp;","&amp;FormatMainDisplay!$H$10&amp;",Regular)","Bar",,"Time",,AG34,"all",,,,"T")))</f>
        <v>42061.617013888892</v>
      </c>
      <c r="AG34" s="30">
        <f t="shared" si="0"/>
        <v>-29</v>
      </c>
      <c r="AH34" s="30">
        <f t="shared" si="1"/>
        <v>-1</v>
      </c>
      <c r="AJ34" s="103">
        <f xml:space="preserve"> RTD("cqg.rtd",,"StudyData", $Q$6,  "Tick", "FlatTicks=0", "Tick","D",AQ34,"all")</f>
        <v>12088</v>
      </c>
      <c r="AK34" s="102">
        <f>IF(FormatMainDisplay!$O$7="Y",RTD("cqg.rtd",,"StudyData",$Q$6,"Bar",,"Open",FormatMainDisplay!$O$8,AP34,,,,,"T"),IF(RTD("cqg.rtd",,"StudyData","SUBMINUTE("&amp;$Q$6&amp;","&amp;FormatMainDisplay!$O$10&amp;",Regular)","Bar",,"Open",,AP34,"all",,,,"T")="",NA(),RTD("cqg.rtd",,"StudyData","SUBMINUTE("&amp;$Q$6&amp;","&amp;FormatMainDisplay!$O$10&amp;",Regular)","Bar",,"Open",,AP34,"all",,,,"T")))</f>
        <v>1208</v>
      </c>
      <c r="AL34" s="102">
        <f>IF(FormatMainDisplay!$O$7="Y",RTD("cqg.rtd",,"StudyData",$Q$6,"Bar",,"High",FormatMainDisplay!$O$8,AP34,,,,,"T"),IF(RTD("cqg.rtd",,"StudyData","SUBMINUTE("&amp;$Q$6&amp;","&amp;FormatMainDisplay!$O$10&amp;",Regular)","Bar",,"High",,AP34,"all",,,,"T")="",NA(),RTD("cqg.rtd",,"StudyData","SUBMINUTE("&amp;$Q$6&amp;","&amp;FormatMainDisplay!$O$10&amp;",Regular)","Bar",,"High",,AP34,"all",,,,"T")))</f>
        <v>1208.7</v>
      </c>
      <c r="AM34" s="102">
        <f>IF(FormatMainDisplay!$O$7="Y",RTD("cqg.rtd",,"StudyData",$Q$6,"Bar",,"Low",FormatMainDisplay!$O$8,AP34,,,,,"T"),IF(RTD("cqg.rtd",,"StudyData","SUBMINUTE("&amp;$Q$6&amp;","&amp;FormatMainDisplay!$O$10&amp;",Regular)","Bar",,"Low",,AP34,"all",,,,"T")="",NA(),RTD("cqg.rtd",,"StudyData","SUBMINUTE("&amp;$Q$6&amp;","&amp;FormatMainDisplay!$O$10&amp;",Regular)","Bar",,"Low",,AP34,"all",,,,"T")))</f>
        <v>1208</v>
      </c>
      <c r="AN34" s="128">
        <f>IF(FormatMainDisplay!$O$7="Y",RTD("cqg.rtd",,"StudyData",$Q$6,"Bar",,"Close",FormatMainDisplay!$O$8,AP34,,,,,"T"),IF(RTD("cqg.rtd",,"StudyData","SUBMINUTE("&amp;$Q$6&amp;","&amp;FormatMainDisplay!$O$10&amp;",Regular)","Bar",,"Close",,AP34,"all",,,,"T")="",NA(),RTD("cqg.rtd",,"StudyData","SUBMINUTE("&amp;$Q$6&amp;","&amp;FormatMainDisplay!$O$10&amp;",Regular)","Bar",,"Close",,AP34,"all",,,,"T")))</f>
        <v>1208.5</v>
      </c>
      <c r="AO34" s="130">
        <f>IF(FormatMainDisplay!$O$7="Y",RTD("cqg.rtd",,"StudyData",$Q$6,"Bar",,"Time",FormatMainDisplay!$O$8,AP34,,,,,"T"),IF(RTD("cqg.rtd",,"StudyData","SUBMINUTE("&amp;$Q$6&amp;","&amp;FormatMainDisplay!$O$10&amp;",Regular)","Bar",,"Time",,AP34,"all",,,,"T")="",NA(),RTD("cqg.rtd",,"StudyData","SUBMINUTE("&amp;$Q$6&amp;","&amp;FormatMainDisplay!$O$10&amp;",Regular)","Bar",,"Time",,AP34,"all",,,,"T")))</f>
        <v>42061.617013888892</v>
      </c>
      <c r="AP34" s="129">
        <f t="shared" si="2"/>
        <v>-29</v>
      </c>
      <c r="AQ34" s="30">
        <f t="shared" si="3"/>
        <v>-1</v>
      </c>
      <c r="AS34" s="103">
        <f xml:space="preserve"> RTD("cqg.rtd",,"StudyData", $D$31,  "Tick", "FlatTicks=0", "Tick","D",AZ34,"all")</f>
        <v>128040</v>
      </c>
      <c r="AT34" s="104">
        <f>IF(FormatMainDisplay!$H$22="Y",RTD("cqg.rtd",,"StudyData",$D$31,"Bar",,"Open",FormatMainDisplay!$H$23,AY34,,,,,"T"),IF(RTD("cqg.rtd",,"StudyData","SUBMINUTE("&amp;$D$31&amp;","&amp;FormatMainDisplay!$H$25&amp;",Regular)","Bar",,"Open",,AY34,"all",,,,"T")="",NA(),RTD("cqg.rtd",,"StudyData","SUBMINUTE("&amp;$D$31&amp;","&amp;FormatMainDisplay!$H$25&amp;",Regular)","Bar",,"Open",,AY34,"all",,,,"T")))</f>
        <v>128.15625</v>
      </c>
      <c r="AU34" s="104">
        <f>IF(FormatMainDisplay!$H$22="Y",RTD("cqg.rtd",,"StudyData",$D$31,"Bar",,"High",FormatMainDisplay!$H$23,AY34,,,,,"T"),IF(RTD("cqg.rtd",,"StudyData","SUBMINUTE("&amp;$D$31&amp;","&amp;FormatMainDisplay!$H$25&amp;",Regular)","Bar",,"High",,AY34,"all",,,,"T")="",NA(),RTD("cqg.rtd",,"StudyData","SUBMINUTE("&amp;$D$31&amp;","&amp;FormatMainDisplay!$H$25&amp;",Regular)","Bar",,"High",,AY34,"all",,,,"T")))</f>
        <v>128.15625</v>
      </c>
      <c r="AV34" s="104">
        <f>IF(FormatMainDisplay!$H$22="Y",RTD("cqg.rtd",,"StudyData",$D$31,"Bar",,"Low",FormatMainDisplay!$H$23,AY34,,,,,"T"),IF(RTD("cqg.rtd",,"StudyData","SUBMINUTE("&amp;$D$31&amp;","&amp;FormatMainDisplay!$H$25&amp;",Regular)","Bar",,"Low",,AY34,"all",,,,"T")="",NA(),RTD("cqg.rtd",,"StudyData","SUBMINUTE("&amp;$D$31&amp;","&amp;FormatMainDisplay!$H$25&amp;",Regular)","Bar",,"Low",,AY34,"all",,,,"T")))</f>
        <v>128.140625</v>
      </c>
      <c r="AW34" s="104">
        <f>IF(FormatMainDisplay!$H$22="Y",RTD("cqg.rtd",,"StudyData",$D$31,"Bar",,"Close",FormatMainDisplay!$H$23,AY34,,,,,"T"),IF(RTD("cqg.rtd",,"StudyData","SUBMINUTE("&amp;$D$31&amp;","&amp;FormatMainDisplay!$H$25&amp;",Regular)","Bar",,"Close",,AY34,"all",,,,"T")="",NA(),RTD("cqg.rtd",,"StudyData","SUBMINUTE("&amp;$D$31&amp;","&amp;FormatMainDisplay!$H$25&amp;",Regular)","Bar",,"Close",,AY34,"all",,,,"T")))</f>
        <v>128.140625</v>
      </c>
      <c r="AX34" s="73">
        <f>IF(FormatMainDisplay!$H$22="Y",RTD("cqg.rtd",,"StudyData",$D$31,"Bar",,"Time",FormatMainDisplay!$H$23,AY34,,,,,"T"),IF(RTD("cqg.rtd",,"StudyData","SUBMINUTE("&amp;$D$31&amp;","&amp;FormatMainDisplay!$H$25&amp;",Regular)","Bar",,"Time",,AY34,"all",,,,"T")="",NA(),RTD("cqg.rtd",,"StudyData","SUBMINUTE("&amp;$D$31&amp;","&amp;FormatMainDisplay!$H$25&amp;",Regular)","Bar",,"Time",,AY34,"all",,,,"T")))</f>
        <v>42061.611979166664</v>
      </c>
      <c r="AY34" s="30">
        <f t="shared" si="4"/>
        <v>-29</v>
      </c>
      <c r="AZ34" s="30">
        <f t="shared" si="5"/>
        <v>-1</v>
      </c>
    </row>
    <row r="35" spans="2:73" ht="15" customHeight="1" x14ac:dyDescent="0.25">
      <c r="B35" s="200" t="str">
        <f>TEXT(RTD("cqg.rtd",,"DOMData",D31,"Price",-5,FormatMainDisplay!B17),FormatMainDisplay!G19)</f>
        <v>128015</v>
      </c>
      <c r="C35" s="177" t="str">
        <f>TEXT(RTD("cqg.rtd",,"DOMData",D31,"Price",-4,FormatMainDisplay!B17),FormatMainDisplay!G19)</f>
        <v>128020</v>
      </c>
      <c r="D35" s="170" t="str">
        <f>TEXT(RTD("cqg.rtd",,"DOMData",D31,"Price",-3,FormatMainDisplay!B17),FormatMainDisplay!G19)</f>
        <v>128025</v>
      </c>
      <c r="E35" s="172" t="str">
        <f>TEXT(RTD("cqg.rtd",,"DOMData",D31,"Price",-2,FormatMainDisplay!B17),FormatMainDisplay!G19)</f>
        <v>128030</v>
      </c>
      <c r="F35" s="42" t="str">
        <f>FormatMainDisplay!D22</f>
        <v>1280</v>
      </c>
      <c r="G35" s="8"/>
      <c r="H35" s="53" t="str">
        <f>FormatMainDisplay!F22</f>
        <v>1280</v>
      </c>
      <c r="I35" s="11"/>
      <c r="J35" s="183" t="str">
        <f>TEXT(RTD("cqg.rtd",,"DOMData",D31,"Price",2,FormatMainDisplay!B17),FormatMainDisplay!G19)</f>
        <v>128045</v>
      </c>
      <c r="K35" s="185" t="str">
        <f>TEXT(RTD("cqg.rtd",,"DOMData",D31,"Price",3,FormatMainDisplay!B17),FormatMainDisplay!G19)</f>
        <v>128050</v>
      </c>
      <c r="L35" s="192" t="str">
        <f>TEXT(RTD("cqg.rtd",,"DOMData",D31,"Price",4,FormatMainDisplay!B17),FormatMainDisplay!G19)</f>
        <v>128055</v>
      </c>
      <c r="M35" s="196" t="str">
        <f>TEXT(RTD("cqg.rtd",,"DOMData",D31,"Price",5,FormatMainDisplay!B17),FormatMainDisplay!G19)</f>
        <v>128060</v>
      </c>
      <c r="N35" s="22"/>
      <c r="O35" s="35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36"/>
      <c r="AA35" s="103">
        <f xml:space="preserve"> RTD("cqg.rtd",,"StudyData", $D$6,  "Tick", "FlatTicks=0", "Tick","D",AH35,"all")</f>
        <v>210900</v>
      </c>
      <c r="AB35" s="102">
        <f>IF(FormatMainDisplay!$H$7="Y",RTD("cqg.rtd",,"StudyData",$D$6,"Bar",,"Open",FormatMainDisplay!$H$8,AG35,,,,,"T"),IF(RTD("cqg.rtd",,"StudyData","SUBMINUTE("&amp;$D$6&amp;","&amp;FormatMainDisplay!$H$10&amp;",Regular)","Bar",,"Open",,AG35,"all",,,,"T")="",NA(),RTD("cqg.rtd",,"StudyData","SUBMINUTE("&amp;$D$6&amp;","&amp;FormatMainDisplay!$H$10&amp;",Regular)","Bar",,"Open",,AG35,"all",,,,"T")))</f>
        <v>2108.5</v>
      </c>
      <c r="AC35" s="102">
        <f>IF(FormatMainDisplay!$H$7="Y",RTD("cqg.rtd",,"StudyData",$D$6,"Bar",,"High",FormatMainDisplay!$H$8,AG35,,,,,"T"),IF(RTD("cqg.rtd",,"StudyData","SUBMINUTE("&amp;$D$6&amp;","&amp;FormatMainDisplay!$H$10&amp;",Regular)","Bar",,"High",,AG35,"all",,,,"T")="",NA(),RTD("cqg.rtd",,"StudyData","SUBMINUTE("&amp;$D$6&amp;","&amp;FormatMainDisplay!$H$10&amp;",Regular)","Bar",,"High",,AG35,"all",,,,"T")))</f>
        <v>2108.75</v>
      </c>
      <c r="AD35" s="102">
        <f>IF(FormatMainDisplay!$H$7="Y",RTD("cqg.rtd",,"StudyData",$D$6,"Bar",,"Low",FormatMainDisplay!$H$8,AG35,,,,,"T"),IF(RTD("cqg.rtd",,"StudyData","SUBMINUTE("&amp;$D$6&amp;","&amp;FormatMainDisplay!$H$10&amp;",Regular)","Bar",,"Low",,AG35,"all",,,,"T")="",NA(),RTD("cqg.rtd",,"StudyData","SUBMINUTE("&amp;$D$6&amp;","&amp;FormatMainDisplay!$H$10&amp;",Regular)","Bar",,"Low",,AG35,"all",,,,"T")))</f>
        <v>2108.25</v>
      </c>
      <c r="AE35" s="102">
        <f>IF(FormatMainDisplay!$H$7="Y",RTD("cqg.rtd",,"StudyData",$D$6,"Bar",,"Close",FormatMainDisplay!$H$8,AG35,,,,,"T"),IF(RTD("cqg.rtd",,"StudyData","SUBMINUTE("&amp;$D$6&amp;","&amp;FormatMainDisplay!$H$10&amp;",Regular)","Bar",,"Close",,AG35,"all",,,,"T")="",NA(),RTD("cqg.rtd",,"StudyData","SUBMINUTE("&amp;$D$6&amp;","&amp;FormatMainDisplay!$H$10&amp;",Regular)","Bar",,"Close",,AG35,"all",,,,"T")))</f>
        <v>2108.25</v>
      </c>
      <c r="AF35" s="73">
        <f>IF(FormatMainDisplay!$H$7="Y",RTD("cqg.rtd",,"StudyData",$D$6,"Bar",,"Time",FormatMainDisplay!$H$8,AG35,,,,,"T"),IF(RTD("cqg.rtd",,"StudyData","SUBMINUTE("&amp;$D$6&amp;","&amp;FormatMainDisplay!$H$10&amp;",Regular)","Bar",,"Time",,AG35,"all",,,,"T")="",NA(),RTD("cqg.rtd",,"StudyData","SUBMINUTE("&amp;$D$6&amp;","&amp;FormatMainDisplay!$H$10&amp;",Regular)","Bar",,"Time",,AG35,"all",,,,"T")))</f>
        <v>42061.616666666669</v>
      </c>
      <c r="AG35" s="30">
        <f t="shared" si="0"/>
        <v>-30</v>
      </c>
      <c r="AH35" s="30">
        <f t="shared" si="1"/>
        <v>0</v>
      </c>
      <c r="AJ35" s="103">
        <f xml:space="preserve"> RTD("cqg.rtd",,"StudyData", $Q$6,  "Tick", "FlatTicks=0", "Tick","D",AQ35,"all")</f>
        <v>12089</v>
      </c>
      <c r="AK35" s="102">
        <f>IF(FormatMainDisplay!$O$7="Y",RTD("cqg.rtd",,"StudyData",$Q$6,"Bar",,"Open",FormatMainDisplay!$O$8,AP35,,,,,"T"),IF(RTD("cqg.rtd",,"StudyData","SUBMINUTE("&amp;$Q$6&amp;","&amp;FormatMainDisplay!$O$10&amp;",Regular)","Bar",,"Open",,AP35,"all",,,,"T")="",NA(),RTD("cqg.rtd",,"StudyData","SUBMINUTE("&amp;$Q$6&amp;","&amp;FormatMainDisplay!$O$10&amp;",Regular)","Bar",,"Open",,AP35,"all",,,,"T")))</f>
        <v>1207.9000000000001</v>
      </c>
      <c r="AL35" s="102">
        <f>IF(FormatMainDisplay!$O$7="Y",RTD("cqg.rtd",,"StudyData",$Q$6,"Bar",,"High",FormatMainDisplay!$O$8,AP35,,,,,"T"),IF(RTD("cqg.rtd",,"StudyData","SUBMINUTE("&amp;$Q$6&amp;","&amp;FormatMainDisplay!$O$10&amp;",Regular)","Bar",,"High",,AP35,"all",,,,"T")="",NA(),RTD("cqg.rtd",,"StudyData","SUBMINUTE("&amp;$Q$6&amp;","&amp;FormatMainDisplay!$O$10&amp;",Regular)","Bar",,"High",,AP35,"all",,,,"T")))</f>
        <v>1207.9000000000001</v>
      </c>
      <c r="AM35" s="102">
        <f>IF(FormatMainDisplay!$O$7="Y",RTD("cqg.rtd",,"StudyData",$Q$6,"Bar",,"Low",FormatMainDisplay!$O$8,AP35,,,,,"T"),IF(RTD("cqg.rtd",,"StudyData","SUBMINUTE("&amp;$Q$6&amp;","&amp;FormatMainDisplay!$O$10&amp;",Regular)","Bar",,"Low",,AP35,"all",,,,"T")="",NA(),RTD("cqg.rtd",,"StudyData","SUBMINUTE("&amp;$Q$6&amp;","&amp;FormatMainDisplay!$O$10&amp;",Regular)","Bar",,"Low",,AP35,"all",,,,"T")))</f>
        <v>1207.8</v>
      </c>
      <c r="AN35" s="128">
        <f>IF(FormatMainDisplay!$O$7="Y",RTD("cqg.rtd",,"StudyData",$Q$6,"Bar",,"Close",FormatMainDisplay!$O$8,AP35,,,,,"T"),IF(RTD("cqg.rtd",,"StudyData","SUBMINUTE("&amp;$Q$6&amp;","&amp;FormatMainDisplay!$O$10&amp;",Regular)","Bar",,"Close",,AP35,"all",,,,"T")="",NA(),RTD("cqg.rtd",,"StudyData","SUBMINUTE("&amp;$Q$6&amp;","&amp;FormatMainDisplay!$O$10&amp;",Regular)","Bar",,"Close",,AP35,"all",,,,"T")))</f>
        <v>1207.9000000000001</v>
      </c>
      <c r="AO35" s="130">
        <f>IF(FormatMainDisplay!$O$7="Y",RTD("cqg.rtd",,"StudyData",$Q$6,"Bar",,"Time",FormatMainDisplay!$O$8,AP35,,,,,"T"),IF(RTD("cqg.rtd",,"StudyData","SUBMINUTE("&amp;$Q$6&amp;","&amp;FormatMainDisplay!$O$10&amp;",Regular)","Bar",,"Time",,AP35,"all",,,,"T")="",NA(),RTD("cqg.rtd",,"StudyData","SUBMINUTE("&amp;$Q$6&amp;","&amp;FormatMainDisplay!$O$10&amp;",Regular)","Bar",,"Time",,AP35,"all",,,,"T")))</f>
        <v>42061.616666666669</v>
      </c>
      <c r="AP35" s="129">
        <f t="shared" si="2"/>
        <v>-30</v>
      </c>
      <c r="AQ35" s="30">
        <f t="shared" si="3"/>
        <v>0</v>
      </c>
      <c r="AS35" s="103">
        <f xml:space="preserve"> RTD("cqg.rtd",,"StudyData", $D$31,  "Tick", "FlatTicks=0", "Tick","D",AZ35,"all")</f>
        <v>128035</v>
      </c>
      <c r="AT35" s="104">
        <f>IF(FormatMainDisplay!$H$22="Y",RTD("cqg.rtd",,"StudyData",$D$31,"Bar",,"Open",FormatMainDisplay!$H$23,AY35,,,,,"T"),IF(RTD("cqg.rtd",,"StudyData","SUBMINUTE("&amp;$D$31&amp;","&amp;FormatMainDisplay!$H$25&amp;",Regular)","Bar",,"Open",,AY35,"all",,,,"T")="",NA(),RTD("cqg.rtd",,"StudyData","SUBMINUTE("&amp;$D$31&amp;","&amp;FormatMainDisplay!$H$25&amp;",Regular)","Bar",,"Open",,AY35,"all",,,,"T")))</f>
        <v>128.15625</v>
      </c>
      <c r="AU35" s="104">
        <f>IF(FormatMainDisplay!$H$22="Y",RTD("cqg.rtd",,"StudyData",$D$31,"Bar",,"High",FormatMainDisplay!$H$23,AY35,,,,,"T"),IF(RTD("cqg.rtd",,"StudyData","SUBMINUTE("&amp;$D$31&amp;","&amp;FormatMainDisplay!$H$25&amp;",Regular)","Bar",,"High",,AY35,"all",,,,"T")="",NA(),RTD("cqg.rtd",,"StudyData","SUBMINUTE("&amp;$D$31&amp;","&amp;FormatMainDisplay!$H$25&amp;",Regular)","Bar",,"High",,AY35,"all",,,,"T")))</f>
        <v>128.171875</v>
      </c>
      <c r="AV35" s="104">
        <f>IF(FormatMainDisplay!$H$22="Y",RTD("cqg.rtd",,"StudyData",$D$31,"Bar",,"Low",FormatMainDisplay!$H$23,AY35,,,,,"T"),IF(RTD("cqg.rtd",,"StudyData","SUBMINUTE("&amp;$D$31&amp;","&amp;FormatMainDisplay!$H$25&amp;",Regular)","Bar",,"Low",,AY35,"all",,,,"T")="",NA(),RTD("cqg.rtd",,"StudyData","SUBMINUTE("&amp;$D$31&amp;","&amp;FormatMainDisplay!$H$25&amp;",Regular)","Bar",,"Low",,AY35,"all",,,,"T")))</f>
        <v>128.15625</v>
      </c>
      <c r="AW35" s="104">
        <f>IF(FormatMainDisplay!$H$22="Y",RTD("cqg.rtd",,"StudyData",$D$31,"Bar",,"Close",FormatMainDisplay!$H$23,AY35,,,,,"T"),IF(RTD("cqg.rtd",,"StudyData","SUBMINUTE("&amp;$D$31&amp;","&amp;FormatMainDisplay!$H$25&amp;",Regular)","Bar",,"Close",,AY35,"all",,,,"T")="",NA(),RTD("cqg.rtd",,"StudyData","SUBMINUTE("&amp;$D$31&amp;","&amp;FormatMainDisplay!$H$25&amp;",Regular)","Bar",,"Close",,AY35,"all",,,,"T")))</f>
        <v>128.15625</v>
      </c>
      <c r="AX35" s="73">
        <f>IF(FormatMainDisplay!$H$22="Y",RTD("cqg.rtd",,"StudyData",$D$31,"Bar",,"Time",FormatMainDisplay!$H$23,AY35,,,,,"T"),IF(RTD("cqg.rtd",,"StudyData","SUBMINUTE("&amp;$D$31&amp;","&amp;FormatMainDisplay!$H$25&amp;",Regular)","Bar",,"Time",,AY35,"all",,,,"T")="",NA(),RTD("cqg.rtd",,"StudyData","SUBMINUTE("&amp;$D$31&amp;","&amp;FormatMainDisplay!$H$25&amp;",Regular)","Bar",,"Time",,AY35,"all",,,,"T")))</f>
        <v>42061.611458333333</v>
      </c>
      <c r="AY35" s="30">
        <f t="shared" si="4"/>
        <v>-30</v>
      </c>
      <c r="AZ35" s="30">
        <f t="shared" si="5"/>
        <v>0</v>
      </c>
    </row>
    <row r="36" spans="2:73" s="7" customFormat="1" ht="25.05" customHeight="1" x14ac:dyDescent="0.25">
      <c r="B36" s="201"/>
      <c r="C36" s="178"/>
      <c r="D36" s="171"/>
      <c r="E36" s="173"/>
      <c r="F36" s="54" t="str">
        <f>FormatMainDisplay!D25</f>
        <v>35</v>
      </c>
      <c r="G36" s="8" t="str">
        <f>FormatMainDisplay!D28</f>
        <v/>
      </c>
      <c r="H36" s="55" t="str">
        <f>FormatMainDisplay!F25</f>
        <v>40</v>
      </c>
      <c r="I36" s="12" t="str">
        <f>FormatMainDisplay!F28</f>
        <v/>
      </c>
      <c r="J36" s="184"/>
      <c r="K36" s="186"/>
      <c r="L36" s="193"/>
      <c r="M36" s="197"/>
      <c r="N36" s="22"/>
      <c r="O36" s="2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9"/>
      <c r="AA36" s="30"/>
      <c r="AB36" s="102">
        <f>IF(FormatMainDisplay!$H$7="Y",RTD("cqg.rtd",,"StudyData",$D$6,"Bar",,"Open",FormatMainDisplay!$H$8,AG36,,,,,"T"),IF(RTD("cqg.rtd",,"StudyData","SUBMINUTE("&amp;$D$6&amp;","&amp;FormatMainDisplay!$H$10&amp;",Regular)","Bar",,"Open",,AG36,"all",,,,"T")="",NA(),RTD("cqg.rtd",,"StudyData","SUBMINUTE("&amp;$D$6&amp;","&amp;FormatMainDisplay!$H$10&amp;",Regular)","Bar",,"Open",,AG36,"all",,,,"T")))</f>
        <v>2108.75</v>
      </c>
      <c r="AC36" s="102">
        <f>IF(FormatMainDisplay!$H$7="Y",RTD("cqg.rtd",,"StudyData",$D$6,"Bar",,"High",FormatMainDisplay!$H$8,AG36,,,,,"T"),IF(RTD("cqg.rtd",,"StudyData","SUBMINUTE("&amp;$D$6&amp;","&amp;FormatMainDisplay!$H$10&amp;",Regular)","Bar",,"High",,AG36,"all",,,,"T")="",NA(),RTD("cqg.rtd",,"StudyData","SUBMINUTE("&amp;$D$6&amp;","&amp;FormatMainDisplay!$H$10&amp;",Regular)","Bar",,"High",,AG36,"all",,,,"T")))</f>
        <v>2108.75</v>
      </c>
      <c r="AD36" s="102">
        <f>IF(FormatMainDisplay!$H$7="Y",RTD("cqg.rtd",,"StudyData",$D$6,"Bar",,"Low",FormatMainDisplay!$H$8,AG36,,,,,"T"),IF(RTD("cqg.rtd",,"StudyData","SUBMINUTE("&amp;$D$6&amp;","&amp;FormatMainDisplay!$H$10&amp;",Regular)","Bar",,"Low",,AG36,"all",,,,"T")="",NA(),RTD("cqg.rtd",,"StudyData","SUBMINUTE("&amp;$D$6&amp;","&amp;FormatMainDisplay!$H$10&amp;",Regular)","Bar",,"Low",,AG36,"all",,,,"T")))</f>
        <v>2108.25</v>
      </c>
      <c r="AE36" s="102">
        <f>IF(FormatMainDisplay!$H$7="Y",RTD("cqg.rtd",,"StudyData",$D$6,"Bar",,"Close",FormatMainDisplay!$H$8,AG36,,,,,"T"),IF(RTD("cqg.rtd",,"StudyData","SUBMINUTE("&amp;$D$6&amp;","&amp;FormatMainDisplay!$H$10&amp;",Regular)","Bar",,"Close",,AG36,"all",,,,"T")="",NA(),RTD("cqg.rtd",,"StudyData","SUBMINUTE("&amp;$D$6&amp;","&amp;FormatMainDisplay!$H$10&amp;",Regular)","Bar",,"Close",,AG36,"all",,,,"T")))</f>
        <v>2108.5</v>
      </c>
      <c r="AF36" s="73">
        <f>IF(FormatMainDisplay!$H$7="Y",RTD("cqg.rtd",,"StudyData",$D$6,"Bar",,"Time",FormatMainDisplay!$H$8,AG36,,,,,"T"),IF(RTD("cqg.rtd",,"StudyData","SUBMINUTE("&amp;$D$6&amp;","&amp;FormatMainDisplay!$H$10&amp;",Regular)","Bar",,"Time",,AG36,"all",,,,"T")="",NA(),RTD("cqg.rtd",,"StudyData","SUBMINUTE("&amp;$D$6&amp;","&amp;FormatMainDisplay!$H$10&amp;",Regular)","Bar",,"Time",,AG36,"all",,,,"T")))</f>
        <v>42061.616319444445</v>
      </c>
      <c r="AG36" s="30">
        <f t="shared" si="0"/>
        <v>-31</v>
      </c>
      <c r="AH36" s="30"/>
      <c r="AI36" s="30"/>
      <c r="AJ36" s="30"/>
      <c r="AK36" s="102">
        <f>IF(FormatMainDisplay!$O$7="Y",RTD("cqg.rtd",,"StudyData",$Q$6,"Bar",,"Open",FormatMainDisplay!$O$8,AP36,,,,,"T"),IF(RTD("cqg.rtd",,"StudyData","SUBMINUTE("&amp;$Q$6&amp;","&amp;FormatMainDisplay!$O$10&amp;",Regular)","Bar",,"Open",,AP36,"all",,,,"T")="",NA(),RTD("cqg.rtd",,"StudyData","SUBMINUTE("&amp;$Q$6&amp;","&amp;FormatMainDisplay!$O$10&amp;",Regular)","Bar",,"Open",,AP36,"all",,,,"T")))</f>
        <v>1207.8</v>
      </c>
      <c r="AL36" s="102">
        <f>IF(FormatMainDisplay!$O$7="Y",RTD("cqg.rtd",,"StudyData",$Q$6,"Bar",,"High",FormatMainDisplay!$O$8,AP36,,,,,"T"),IF(RTD("cqg.rtd",,"StudyData","SUBMINUTE("&amp;$Q$6&amp;","&amp;FormatMainDisplay!$O$10&amp;",Regular)","Bar",,"High",,AP36,"all",,,,"T")="",NA(),RTD("cqg.rtd",,"StudyData","SUBMINUTE("&amp;$Q$6&amp;","&amp;FormatMainDisplay!$O$10&amp;",Regular)","Bar",,"High",,AP36,"all",,,,"T")))</f>
        <v>1207.8</v>
      </c>
      <c r="AM36" s="102">
        <f>IF(FormatMainDisplay!$O$7="Y",RTD("cqg.rtd",,"StudyData",$Q$6,"Bar",,"Low",FormatMainDisplay!$O$8,AP36,,,,,"T"),IF(RTD("cqg.rtd",,"StudyData","SUBMINUTE("&amp;$Q$6&amp;","&amp;FormatMainDisplay!$O$10&amp;",Regular)","Bar",,"Low",,AP36,"all",,,,"T")="",NA(),RTD("cqg.rtd",,"StudyData","SUBMINUTE("&amp;$Q$6&amp;","&amp;FormatMainDisplay!$O$10&amp;",Regular)","Bar",,"Low",,AP36,"all",,,,"T")))</f>
        <v>1207.7</v>
      </c>
      <c r="AN36" s="128">
        <f>IF(FormatMainDisplay!$O$7="Y",RTD("cqg.rtd",,"StudyData",$Q$6,"Bar",,"Close",FormatMainDisplay!$O$8,AP36,,,,,"T"),IF(RTD("cqg.rtd",,"StudyData","SUBMINUTE("&amp;$Q$6&amp;","&amp;FormatMainDisplay!$O$10&amp;",Regular)","Bar",,"Close",,AP36,"all",,,,"T")="",NA(),RTD("cqg.rtd",,"StudyData","SUBMINUTE("&amp;$Q$6&amp;","&amp;FormatMainDisplay!$O$10&amp;",Regular)","Bar",,"Close",,AP36,"all",,,,"T")))</f>
        <v>1207.8</v>
      </c>
      <c r="AO36" s="130">
        <f>IF(FormatMainDisplay!$O$7="Y",RTD("cqg.rtd",,"StudyData",$Q$6,"Bar",,"Time",FormatMainDisplay!$O$8,AP36,,,,,"T"),IF(RTD("cqg.rtd",,"StudyData","SUBMINUTE("&amp;$Q$6&amp;","&amp;FormatMainDisplay!$O$10&amp;",Regular)","Bar",,"Time",,AP36,"all",,,,"T")="",NA(),RTD("cqg.rtd",,"StudyData","SUBMINUTE("&amp;$Q$6&amp;","&amp;FormatMainDisplay!$O$10&amp;",Regular)","Bar",,"Time",,AP36,"all",,,,"T")))</f>
        <v>42061.616319444445</v>
      </c>
      <c r="AP36" s="129">
        <f t="shared" si="2"/>
        <v>-31</v>
      </c>
      <c r="AQ36" s="30"/>
      <c r="AR36" s="30"/>
      <c r="AS36" s="30"/>
      <c r="AT36" s="104">
        <f>IF(FormatMainDisplay!$H$22="Y",RTD("cqg.rtd",,"StudyData",$D$31,"Bar",,"Open",FormatMainDisplay!$H$23,AY36,,,,,"T"),IF(RTD("cqg.rtd",,"StudyData","SUBMINUTE("&amp;$D$31&amp;","&amp;FormatMainDisplay!$H$25&amp;",Regular)","Bar",,"Open",,AY36,"all",,,,"T")="",NA(),RTD("cqg.rtd",,"StudyData","SUBMINUTE("&amp;$D$31&amp;","&amp;FormatMainDisplay!$H$25&amp;",Regular)","Bar",,"Open",,AY36,"all",,,,"T")))</f>
        <v>128.171875</v>
      </c>
      <c r="AU36" s="104">
        <f>IF(FormatMainDisplay!$H$22="Y",RTD("cqg.rtd",,"StudyData",$D$31,"Bar",,"High",FormatMainDisplay!$H$23,AY36,,,,,"T"),IF(RTD("cqg.rtd",,"StudyData","SUBMINUTE("&amp;$D$31&amp;","&amp;FormatMainDisplay!$H$25&amp;",Regular)","Bar",,"High",,AY36,"all",,,,"T")="",NA(),RTD("cqg.rtd",,"StudyData","SUBMINUTE("&amp;$D$31&amp;","&amp;FormatMainDisplay!$H$25&amp;",Regular)","Bar",,"High",,AY36,"all",,,,"T")))</f>
        <v>128.1875</v>
      </c>
      <c r="AV36" s="104">
        <f>IF(FormatMainDisplay!$H$22="Y",RTD("cqg.rtd",,"StudyData",$D$31,"Bar",,"Low",FormatMainDisplay!$H$23,AY36,,,,,"T"),IF(RTD("cqg.rtd",,"StudyData","SUBMINUTE("&amp;$D$31&amp;","&amp;FormatMainDisplay!$H$25&amp;",Regular)","Bar",,"Low",,AY36,"all",,,,"T")="",NA(),RTD("cqg.rtd",,"StudyData","SUBMINUTE("&amp;$D$31&amp;","&amp;FormatMainDisplay!$H$25&amp;",Regular)","Bar",,"Low",,AY36,"all",,,,"T")))</f>
        <v>128.171875</v>
      </c>
      <c r="AW36" s="104">
        <f>IF(FormatMainDisplay!$H$22="Y",RTD("cqg.rtd",,"StudyData",$D$31,"Bar",,"Close",FormatMainDisplay!$H$23,AY36,,,,,"T"),IF(RTD("cqg.rtd",,"StudyData","SUBMINUTE("&amp;$D$31&amp;","&amp;FormatMainDisplay!$H$25&amp;",Regular)","Bar",,"Close",,AY36,"all",,,,"T")="",NA(),RTD("cqg.rtd",,"StudyData","SUBMINUTE("&amp;$D$31&amp;","&amp;FormatMainDisplay!$H$25&amp;",Regular)","Bar",,"Close",,AY36,"all",,,,"T")))</f>
        <v>128.171875</v>
      </c>
      <c r="AX36" s="73">
        <f>IF(FormatMainDisplay!$H$22="Y",RTD("cqg.rtd",,"StudyData",$D$31,"Bar",,"Time",FormatMainDisplay!$H$23,AY36,,,,,"T"),IF(RTD("cqg.rtd",,"StudyData","SUBMINUTE("&amp;$D$31&amp;","&amp;FormatMainDisplay!$H$25&amp;",Regular)","Bar",,"Time",,AY36,"all",,,,"T")="",NA(),RTD("cqg.rtd",,"StudyData","SUBMINUTE("&amp;$D$31&amp;","&amp;FormatMainDisplay!$H$25&amp;",Regular)","Bar",,"Time",,AY36,"all",,,,"T")))</f>
        <v>42061.610937500001</v>
      </c>
      <c r="AY36" s="30">
        <f t="shared" si="4"/>
        <v>-31</v>
      </c>
      <c r="AZ36" s="30"/>
      <c r="BA36" s="30"/>
      <c r="BB36" s="30"/>
      <c r="BC36" s="30"/>
      <c r="BD36" s="30"/>
      <c r="BE36" s="30"/>
      <c r="BF36" s="73"/>
      <c r="BG36" s="30"/>
      <c r="BL36" s="30"/>
      <c r="BM36" s="73"/>
      <c r="BN36" s="30"/>
      <c r="BO36" s="30"/>
      <c r="BP36" s="30"/>
      <c r="BQ36" s="30"/>
      <c r="BR36" s="30"/>
      <c r="BS36" s="30"/>
      <c r="BT36" s="73"/>
      <c r="BU36" s="30"/>
    </row>
    <row r="37" spans="2:73" s="7" customFormat="1" ht="15" customHeight="1" x14ac:dyDescent="0.25">
      <c r="B37" s="6">
        <f>RTD("cqg.rtd",,"DOMData",D31,"Volume",-5,FormatMainDisplay!A2)</f>
        <v>540</v>
      </c>
      <c r="C37" s="6">
        <f>RTD("cqg.rtd",,"DOMData",D31,"Volume",-4,FormatMainDisplay!A2)</f>
        <v>756</v>
      </c>
      <c r="D37" s="2">
        <f>RTD("cqg.rtd",,"DOMData",D31,"Volume",-3,FormatMainDisplay!A2)</f>
        <v>1219</v>
      </c>
      <c r="E37" s="2">
        <f>RTD("cqg.rtd",,"DOMData",D31,"Volume",-2,FormatMainDisplay!A2)</f>
        <v>1661</v>
      </c>
      <c r="F37" s="179">
        <f>RTD("cqg.rtd",,"DOMData",D31,"Volume",-1,FormatMainDisplay!A2)</f>
        <v>716</v>
      </c>
      <c r="G37" s="180"/>
      <c r="H37" s="181">
        <f>RTD("cqg.rtd",,"DOMData",D31,"Volume",1,FormatMainDisplay!A2)</f>
        <v>1185</v>
      </c>
      <c r="I37" s="182"/>
      <c r="J37" s="2">
        <f>RTD("cqg.rtd",,"DOMData",D31,"Volume",2,FormatMainDisplay!A2)</f>
        <v>713</v>
      </c>
      <c r="K37" s="2">
        <f>RTD("cqg.rtd",,"DOMData",D31,"Volume",3,FormatMainDisplay!A2)</f>
        <v>812</v>
      </c>
      <c r="L37" s="6">
        <f>RTD("cqg.rtd",,"DOMData",D31,"Volume",4,FormatMainDisplay!A2)</f>
        <v>775</v>
      </c>
      <c r="M37" s="6">
        <f>RTD("cqg.rtd",,"DOMData",D31,"Volume",5,FormatMainDisplay!A2)</f>
        <v>444</v>
      </c>
      <c r="O37" s="28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9"/>
      <c r="AA37" s="30"/>
      <c r="AB37" s="102">
        <f>IF(FormatMainDisplay!$H$7="Y",RTD("cqg.rtd",,"StudyData",$D$6,"Bar",,"Open",FormatMainDisplay!$H$8,AG37,,,,,"T"),IF(RTD("cqg.rtd",,"StudyData","SUBMINUTE("&amp;$D$6&amp;","&amp;FormatMainDisplay!$H$10&amp;",Regular)","Bar",,"Open",,AG37,"all",,,,"T")="",NA(),RTD("cqg.rtd",,"StudyData","SUBMINUTE("&amp;$D$6&amp;","&amp;FormatMainDisplay!$H$10&amp;",Regular)","Bar",,"Open",,AG37,"all",,,,"T")))</f>
        <v>2108.75</v>
      </c>
      <c r="AC37" s="102">
        <f>IF(FormatMainDisplay!$H$7="Y",RTD("cqg.rtd",,"StudyData",$D$6,"Bar",,"High",FormatMainDisplay!$H$8,AG37,,,,,"T"),IF(RTD("cqg.rtd",,"StudyData","SUBMINUTE("&amp;$D$6&amp;","&amp;FormatMainDisplay!$H$10&amp;",Regular)","Bar",,"High",,AG37,"all",,,,"T")="",NA(),RTD("cqg.rtd",,"StudyData","SUBMINUTE("&amp;$D$6&amp;","&amp;FormatMainDisplay!$H$10&amp;",Regular)","Bar",,"High",,AG37,"all",,,,"T")))</f>
        <v>2109</v>
      </c>
      <c r="AD37" s="102">
        <f>IF(FormatMainDisplay!$H$7="Y",RTD("cqg.rtd",,"StudyData",$D$6,"Bar",,"Low",FormatMainDisplay!$H$8,AG37,,,,,"T"),IF(RTD("cqg.rtd",,"StudyData","SUBMINUTE("&amp;$D$6&amp;","&amp;FormatMainDisplay!$H$10&amp;",Regular)","Bar",,"Low",,AG37,"all",,,,"T")="",NA(),RTD("cqg.rtd",,"StudyData","SUBMINUTE("&amp;$D$6&amp;","&amp;FormatMainDisplay!$H$10&amp;",Regular)","Bar",,"Low",,AG37,"all",,,,"T")))</f>
        <v>2108.75</v>
      </c>
      <c r="AE37" s="102">
        <f>IF(FormatMainDisplay!$H$7="Y",RTD("cqg.rtd",,"StudyData",$D$6,"Bar",,"Close",FormatMainDisplay!$H$8,AG37,,,,,"T"),IF(RTD("cqg.rtd",,"StudyData","SUBMINUTE("&amp;$D$6&amp;","&amp;FormatMainDisplay!$H$10&amp;",Regular)","Bar",,"Close",,AG37,"all",,,,"T")="",NA(),RTD("cqg.rtd",,"StudyData","SUBMINUTE("&amp;$D$6&amp;","&amp;FormatMainDisplay!$H$10&amp;",Regular)","Bar",,"Close",,AG37,"all",,,,"T")))</f>
        <v>2109</v>
      </c>
      <c r="AF37" s="73">
        <f>IF(FormatMainDisplay!$H$7="Y",RTD("cqg.rtd",,"StudyData",$D$6,"Bar",,"Time",FormatMainDisplay!$H$8,AG37,,,,,"T"),IF(RTD("cqg.rtd",,"StudyData","SUBMINUTE("&amp;$D$6&amp;","&amp;FormatMainDisplay!$H$10&amp;",Regular)","Bar",,"Time",,AG37,"all",,,,"T")="",NA(),RTD("cqg.rtd",,"StudyData","SUBMINUTE("&amp;$D$6&amp;","&amp;FormatMainDisplay!$H$10&amp;",Regular)","Bar",,"Time",,AG37,"all",,,,"T")))</f>
        <v>42061.615972222222</v>
      </c>
      <c r="AG37" s="30">
        <f t="shared" si="0"/>
        <v>-32</v>
      </c>
      <c r="AH37" s="30"/>
      <c r="AI37" s="30"/>
      <c r="AJ37" s="30"/>
      <c r="AK37" s="102">
        <f>IF(FormatMainDisplay!$O$7="Y",RTD("cqg.rtd",,"StudyData",$Q$6,"Bar",,"Open",FormatMainDisplay!$O$8,AP37,,,,,"T"),IF(RTD("cqg.rtd",,"StudyData","SUBMINUTE("&amp;$Q$6&amp;","&amp;FormatMainDisplay!$O$10&amp;",Regular)","Bar",,"Open",,AP37,"all",,,,"T")="",NA(),RTD("cqg.rtd",,"StudyData","SUBMINUTE("&amp;$Q$6&amp;","&amp;FormatMainDisplay!$O$10&amp;",Regular)","Bar",,"Open",,AP37,"all",,,,"T")))</f>
        <v>1208</v>
      </c>
      <c r="AL37" s="102">
        <f>IF(FormatMainDisplay!$O$7="Y",RTD("cqg.rtd",,"StudyData",$Q$6,"Bar",,"High",FormatMainDisplay!$O$8,AP37,,,,,"T"),IF(RTD("cqg.rtd",,"StudyData","SUBMINUTE("&amp;$Q$6&amp;","&amp;FormatMainDisplay!$O$10&amp;",Regular)","Bar",,"High",,AP37,"all",,,,"T")="",NA(),RTD("cqg.rtd",,"StudyData","SUBMINUTE("&amp;$Q$6&amp;","&amp;FormatMainDisplay!$O$10&amp;",Regular)","Bar",,"High",,AP37,"all",,,,"T")))</f>
        <v>1208</v>
      </c>
      <c r="AM37" s="102">
        <f>IF(FormatMainDisplay!$O$7="Y",RTD("cqg.rtd",,"StudyData",$Q$6,"Bar",,"Low",FormatMainDisplay!$O$8,AP37,,,,,"T"),IF(RTD("cqg.rtd",,"StudyData","SUBMINUTE("&amp;$Q$6&amp;","&amp;FormatMainDisplay!$O$10&amp;",Regular)","Bar",,"Low",,AP37,"all",,,,"T")="",NA(),RTD("cqg.rtd",,"StudyData","SUBMINUTE("&amp;$Q$6&amp;","&amp;FormatMainDisplay!$O$10&amp;",Regular)","Bar",,"Low",,AP37,"all",,,,"T")))</f>
        <v>1207.8</v>
      </c>
      <c r="AN37" s="128">
        <f>IF(FormatMainDisplay!$O$7="Y",RTD("cqg.rtd",,"StudyData",$Q$6,"Bar",,"Close",FormatMainDisplay!$O$8,AP37,,,,,"T"),IF(RTD("cqg.rtd",,"StudyData","SUBMINUTE("&amp;$Q$6&amp;","&amp;FormatMainDisplay!$O$10&amp;",Regular)","Bar",,"Close",,AP37,"all",,,,"T")="",NA(),RTD("cqg.rtd",,"StudyData","SUBMINUTE("&amp;$Q$6&amp;","&amp;FormatMainDisplay!$O$10&amp;",Regular)","Bar",,"Close",,AP37,"all",,,,"T")))</f>
        <v>1207.9000000000001</v>
      </c>
      <c r="AO37" s="130">
        <f>IF(FormatMainDisplay!$O$7="Y",RTD("cqg.rtd",,"StudyData",$Q$6,"Bar",,"Time",FormatMainDisplay!$O$8,AP37,,,,,"T"),IF(RTD("cqg.rtd",,"StudyData","SUBMINUTE("&amp;$Q$6&amp;","&amp;FormatMainDisplay!$O$10&amp;",Regular)","Bar",,"Time",,AP37,"all",,,,"T")="",NA(),RTD("cqg.rtd",,"StudyData","SUBMINUTE("&amp;$Q$6&amp;","&amp;FormatMainDisplay!$O$10&amp;",Regular)","Bar",,"Time",,AP37,"all",,,,"T")))</f>
        <v>42061.615972222222</v>
      </c>
      <c r="AP37" s="129">
        <f t="shared" si="2"/>
        <v>-32</v>
      </c>
      <c r="AQ37" s="30"/>
      <c r="AR37" s="30"/>
      <c r="AS37" s="30"/>
      <c r="AT37" s="104">
        <f>IF(FormatMainDisplay!$H$22="Y",RTD("cqg.rtd",,"StudyData",$D$31,"Bar",,"Open",FormatMainDisplay!$H$23,AY37,,,,,"T"),IF(RTD("cqg.rtd",,"StudyData","SUBMINUTE("&amp;$D$31&amp;","&amp;FormatMainDisplay!$H$25&amp;",Regular)","Bar",,"Open",,AY37,"all",,,,"T")="",NA(),RTD("cqg.rtd",,"StudyData","SUBMINUTE("&amp;$D$31&amp;","&amp;FormatMainDisplay!$H$25&amp;",Regular)","Bar",,"Open",,AY37,"all",,,,"T")))</f>
        <v>128.203125</v>
      </c>
      <c r="AU37" s="104">
        <f>IF(FormatMainDisplay!$H$22="Y",RTD("cqg.rtd",,"StudyData",$D$31,"Bar",,"High",FormatMainDisplay!$H$23,AY37,,,,,"T"),IF(RTD("cqg.rtd",,"StudyData","SUBMINUTE("&amp;$D$31&amp;","&amp;FormatMainDisplay!$H$25&amp;",Regular)","Bar",,"High",,AY37,"all",,,,"T")="",NA(),RTD("cqg.rtd",,"StudyData","SUBMINUTE("&amp;$D$31&amp;","&amp;FormatMainDisplay!$H$25&amp;",Regular)","Bar",,"High",,AY37,"all",,,,"T")))</f>
        <v>128.203125</v>
      </c>
      <c r="AV37" s="104">
        <f>IF(FormatMainDisplay!$H$22="Y",RTD("cqg.rtd",,"StudyData",$D$31,"Bar",,"Low",FormatMainDisplay!$H$23,AY37,,,,,"T"),IF(RTD("cqg.rtd",,"StudyData","SUBMINUTE("&amp;$D$31&amp;","&amp;FormatMainDisplay!$H$25&amp;",Regular)","Bar",,"Low",,AY37,"all",,,,"T")="",NA(),RTD("cqg.rtd",,"StudyData","SUBMINUTE("&amp;$D$31&amp;","&amp;FormatMainDisplay!$H$25&amp;",Regular)","Bar",,"Low",,AY37,"all",,,,"T")))</f>
        <v>128.171875</v>
      </c>
      <c r="AW37" s="104">
        <f>IF(FormatMainDisplay!$H$22="Y",RTD("cqg.rtd",,"StudyData",$D$31,"Bar",,"Close",FormatMainDisplay!$H$23,AY37,,,,,"T"),IF(RTD("cqg.rtd",,"StudyData","SUBMINUTE("&amp;$D$31&amp;","&amp;FormatMainDisplay!$H$25&amp;",Regular)","Bar",,"Close",,AY37,"all",,,,"T")="",NA(),RTD("cqg.rtd",,"StudyData","SUBMINUTE("&amp;$D$31&amp;","&amp;FormatMainDisplay!$H$25&amp;",Regular)","Bar",,"Close",,AY37,"all",,,,"T")))</f>
        <v>128.171875</v>
      </c>
      <c r="AX37" s="73">
        <f>IF(FormatMainDisplay!$H$22="Y",RTD("cqg.rtd",,"StudyData",$D$31,"Bar",,"Time",FormatMainDisplay!$H$23,AY37,,,,,"T"),IF(RTD("cqg.rtd",,"StudyData","SUBMINUTE("&amp;$D$31&amp;","&amp;FormatMainDisplay!$H$25&amp;",Regular)","Bar",,"Time",,AY37,"all",,,,"T")="",NA(),RTD("cqg.rtd",,"StudyData","SUBMINUTE("&amp;$D$31&amp;","&amp;FormatMainDisplay!$H$25&amp;",Regular)","Bar",,"Time",,AY37,"all",,,,"T")))</f>
        <v>42061.61041666667</v>
      </c>
      <c r="AY37" s="30">
        <f t="shared" si="4"/>
        <v>-32</v>
      </c>
      <c r="AZ37" s="30"/>
      <c r="BA37" s="30"/>
      <c r="BB37" s="30"/>
      <c r="BC37" s="30"/>
      <c r="BD37" s="30"/>
      <c r="BE37" s="30"/>
      <c r="BF37" s="73"/>
      <c r="BG37" s="30"/>
      <c r="BL37" s="30"/>
      <c r="BM37" s="73"/>
      <c r="BN37" s="30"/>
      <c r="BO37" s="30"/>
      <c r="BP37" s="30"/>
      <c r="BQ37" s="30"/>
      <c r="BR37" s="30"/>
      <c r="BS37" s="30"/>
      <c r="BT37" s="73"/>
      <c r="BU37" s="30"/>
    </row>
    <row r="38" spans="2:73" s="7" customFormat="1" ht="4.05" customHeight="1" x14ac:dyDescent="0.2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5"/>
      <c r="O38" s="28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9"/>
      <c r="AA38" s="30"/>
      <c r="AB38" s="102">
        <f>IF(FormatMainDisplay!$H$7="Y",RTD("cqg.rtd",,"StudyData",$D$6,"Bar",,"Open",FormatMainDisplay!$H$8,AG38,,,,,"T"),IF(RTD("cqg.rtd",,"StudyData","SUBMINUTE("&amp;$D$6&amp;","&amp;FormatMainDisplay!$H$10&amp;",Regular)","Bar",,"Open",,AG38,"all",,,,"T")="",NA(),RTD("cqg.rtd",,"StudyData","SUBMINUTE("&amp;$D$6&amp;","&amp;FormatMainDisplay!$H$10&amp;",Regular)","Bar",,"Open",,AG38,"all",,,,"T")))</f>
        <v>2108.75</v>
      </c>
      <c r="AC38" s="102">
        <f>IF(FormatMainDisplay!$H$7="Y",RTD("cqg.rtd",,"StudyData",$D$6,"Bar",,"High",FormatMainDisplay!$H$8,AG38,,,,,"T"),IF(RTD("cqg.rtd",,"StudyData","SUBMINUTE("&amp;$D$6&amp;","&amp;FormatMainDisplay!$H$10&amp;",Regular)","Bar",,"High",,AG38,"all",,,,"T")="",NA(),RTD("cqg.rtd",,"StudyData","SUBMINUTE("&amp;$D$6&amp;","&amp;FormatMainDisplay!$H$10&amp;",Regular)","Bar",,"High",,AG38,"all",,,,"T")))</f>
        <v>2109</v>
      </c>
      <c r="AD38" s="102">
        <f>IF(FormatMainDisplay!$H$7="Y",RTD("cqg.rtd",,"StudyData",$D$6,"Bar",,"Low",FormatMainDisplay!$H$8,AG38,,,,,"T"),IF(RTD("cqg.rtd",,"StudyData","SUBMINUTE("&amp;$D$6&amp;","&amp;FormatMainDisplay!$H$10&amp;",Regular)","Bar",,"Low",,AG38,"all",,,,"T")="",NA(),RTD("cqg.rtd",,"StudyData","SUBMINUTE("&amp;$D$6&amp;","&amp;FormatMainDisplay!$H$10&amp;",Regular)","Bar",,"Low",,AG38,"all",,,,"T")))</f>
        <v>2108.5</v>
      </c>
      <c r="AE38" s="102">
        <f>IF(FormatMainDisplay!$H$7="Y",RTD("cqg.rtd",,"StudyData",$D$6,"Bar",,"Close",FormatMainDisplay!$H$8,AG38,,,,,"T"),IF(RTD("cqg.rtd",,"StudyData","SUBMINUTE("&amp;$D$6&amp;","&amp;FormatMainDisplay!$H$10&amp;",Regular)","Bar",,"Close",,AG38,"all",,,,"T")="",NA(),RTD("cqg.rtd",,"StudyData","SUBMINUTE("&amp;$D$6&amp;","&amp;FormatMainDisplay!$H$10&amp;",Regular)","Bar",,"Close",,AG38,"all",,,,"T")))</f>
        <v>2108.75</v>
      </c>
      <c r="AF38" s="73">
        <f>IF(FormatMainDisplay!$H$7="Y",RTD("cqg.rtd",,"StudyData",$D$6,"Bar",,"Time",FormatMainDisplay!$H$8,AG38,,,,,"T"),IF(RTD("cqg.rtd",,"StudyData","SUBMINUTE("&amp;$D$6&amp;","&amp;FormatMainDisplay!$H$10&amp;",Regular)","Bar",,"Time",,AG38,"all",,,,"T")="",NA(),RTD("cqg.rtd",,"StudyData","SUBMINUTE("&amp;$D$6&amp;","&amp;FormatMainDisplay!$H$10&amp;",Regular)","Bar",,"Time",,AG38,"all",,,,"T")))</f>
        <v>42061.615624999999</v>
      </c>
      <c r="AG38" s="30">
        <f t="shared" si="0"/>
        <v>-33</v>
      </c>
      <c r="AH38" s="30"/>
      <c r="AI38" s="30"/>
      <c r="AJ38" s="30"/>
      <c r="AK38" s="102">
        <f>IF(FormatMainDisplay!$O$7="Y",RTD("cqg.rtd",,"StudyData",$Q$6,"Bar",,"Open",FormatMainDisplay!$O$8,AP38,,,,,"T"),IF(RTD("cqg.rtd",,"StudyData","SUBMINUTE("&amp;$Q$6&amp;","&amp;FormatMainDisplay!$O$10&amp;",Regular)","Bar",,"Open",,AP38,"all",,,,"T")="",NA(),RTD("cqg.rtd",,"StudyData","SUBMINUTE("&amp;$Q$6&amp;","&amp;FormatMainDisplay!$O$10&amp;",Regular)","Bar",,"Open",,AP38,"all",,,,"T")))</f>
        <v>1208.0999999999999</v>
      </c>
      <c r="AL38" s="102">
        <f>IF(FormatMainDisplay!$O$7="Y",RTD("cqg.rtd",,"StudyData",$Q$6,"Bar",,"High",FormatMainDisplay!$O$8,AP38,,,,,"T"),IF(RTD("cqg.rtd",,"StudyData","SUBMINUTE("&amp;$Q$6&amp;","&amp;FormatMainDisplay!$O$10&amp;",Regular)","Bar",,"High",,AP38,"all",,,,"T")="",NA(),RTD("cqg.rtd",,"StudyData","SUBMINUTE("&amp;$Q$6&amp;","&amp;FormatMainDisplay!$O$10&amp;",Regular)","Bar",,"High",,AP38,"all",,,,"T")))</f>
        <v>1208.0999999999999</v>
      </c>
      <c r="AM38" s="102">
        <f>IF(FormatMainDisplay!$O$7="Y",RTD("cqg.rtd",,"StudyData",$Q$6,"Bar",,"Low",FormatMainDisplay!$O$8,AP38,,,,,"T"),IF(RTD("cqg.rtd",,"StudyData","SUBMINUTE("&amp;$Q$6&amp;","&amp;FormatMainDisplay!$O$10&amp;",Regular)","Bar",,"Low",,AP38,"all",,,,"T")="",NA(),RTD("cqg.rtd",,"StudyData","SUBMINUTE("&amp;$Q$6&amp;","&amp;FormatMainDisplay!$O$10&amp;",Regular)","Bar",,"Low",,AP38,"all",,,,"T")))</f>
        <v>1208.0999999999999</v>
      </c>
      <c r="AN38" s="128">
        <f>IF(FormatMainDisplay!$O$7="Y",RTD("cqg.rtd",,"StudyData",$Q$6,"Bar",,"Close",FormatMainDisplay!$O$8,AP38,,,,,"T"),IF(RTD("cqg.rtd",,"StudyData","SUBMINUTE("&amp;$Q$6&amp;","&amp;FormatMainDisplay!$O$10&amp;",Regular)","Bar",,"Close",,AP38,"all",,,,"T")="",NA(),RTD("cqg.rtd",,"StudyData","SUBMINUTE("&amp;$Q$6&amp;","&amp;FormatMainDisplay!$O$10&amp;",Regular)","Bar",,"Close",,AP38,"all",,,,"T")))</f>
        <v>1208.0999999999999</v>
      </c>
      <c r="AO38" s="130">
        <f>IF(FormatMainDisplay!$O$7="Y",RTD("cqg.rtd",,"StudyData",$Q$6,"Bar",,"Time",FormatMainDisplay!$O$8,AP38,,,,,"T"),IF(RTD("cqg.rtd",,"StudyData","SUBMINUTE("&amp;$Q$6&amp;","&amp;FormatMainDisplay!$O$10&amp;",Regular)","Bar",,"Time",,AP38,"all",,,,"T")="",NA(),RTD("cqg.rtd",,"StudyData","SUBMINUTE("&amp;$Q$6&amp;","&amp;FormatMainDisplay!$O$10&amp;",Regular)","Bar",,"Time",,AP38,"all",,,,"T")))</f>
        <v>42061.615624999999</v>
      </c>
      <c r="AP38" s="129">
        <f t="shared" si="2"/>
        <v>-33</v>
      </c>
      <c r="AQ38" s="30"/>
      <c r="AR38" s="30"/>
      <c r="AS38" s="30"/>
      <c r="AT38" s="104">
        <f>IF(FormatMainDisplay!$H$22="Y",RTD("cqg.rtd",,"StudyData",$D$31,"Bar",,"Open",FormatMainDisplay!$H$23,AY38,,,,,"T"),IF(RTD("cqg.rtd",,"StudyData","SUBMINUTE("&amp;$D$31&amp;","&amp;FormatMainDisplay!$H$25&amp;",Regular)","Bar",,"Open",,AY38,"all",,,,"T")="",NA(),RTD("cqg.rtd",,"StudyData","SUBMINUTE("&amp;$D$31&amp;","&amp;FormatMainDisplay!$H$25&amp;",Regular)","Bar",,"Open",,AY38,"all",,,,"T")))</f>
        <v>128.203125</v>
      </c>
      <c r="AU38" s="104">
        <f>IF(FormatMainDisplay!$H$22="Y",RTD("cqg.rtd",,"StudyData",$D$31,"Bar",,"High",FormatMainDisplay!$H$23,AY38,,,,,"T"),IF(RTD("cqg.rtd",,"StudyData","SUBMINUTE("&amp;$D$31&amp;","&amp;FormatMainDisplay!$H$25&amp;",Regular)","Bar",,"High",,AY38,"all",,,,"T")="",NA(),RTD("cqg.rtd",,"StudyData","SUBMINUTE("&amp;$D$31&amp;","&amp;FormatMainDisplay!$H$25&amp;",Regular)","Bar",,"High",,AY38,"all",,,,"T")))</f>
        <v>128.203125</v>
      </c>
      <c r="AV38" s="104">
        <f>IF(FormatMainDisplay!$H$22="Y",RTD("cqg.rtd",,"StudyData",$D$31,"Bar",,"Low",FormatMainDisplay!$H$23,AY38,,,,,"T"),IF(RTD("cqg.rtd",,"StudyData","SUBMINUTE("&amp;$D$31&amp;","&amp;FormatMainDisplay!$H$25&amp;",Regular)","Bar",,"Low",,AY38,"all",,,,"T")="",NA(),RTD("cqg.rtd",,"StudyData","SUBMINUTE("&amp;$D$31&amp;","&amp;FormatMainDisplay!$H$25&amp;",Regular)","Bar",,"Low",,AY38,"all",,,,"T")))</f>
        <v>128.203125</v>
      </c>
      <c r="AW38" s="104">
        <f>IF(FormatMainDisplay!$H$22="Y",RTD("cqg.rtd",,"StudyData",$D$31,"Bar",,"Close",FormatMainDisplay!$H$23,AY38,,,,,"T"),IF(RTD("cqg.rtd",,"StudyData","SUBMINUTE("&amp;$D$31&amp;","&amp;FormatMainDisplay!$H$25&amp;",Regular)","Bar",,"Close",,AY38,"all",,,,"T")="",NA(),RTD("cqg.rtd",,"StudyData","SUBMINUTE("&amp;$D$31&amp;","&amp;FormatMainDisplay!$H$25&amp;",Regular)","Bar",,"Close",,AY38,"all",,,,"T")))</f>
        <v>128.203125</v>
      </c>
      <c r="AX38" s="73">
        <f>IF(FormatMainDisplay!$H$22="Y",RTD("cqg.rtd",,"StudyData",$D$31,"Bar",,"Time",FormatMainDisplay!$H$23,AY38,,,,,"T"),IF(RTD("cqg.rtd",,"StudyData","SUBMINUTE("&amp;$D$31&amp;","&amp;FormatMainDisplay!$H$25&amp;",Regular)","Bar",,"Time",,AY38,"all",,,,"T")="",NA(),RTD("cqg.rtd",,"StudyData","SUBMINUTE("&amp;$D$31&amp;","&amp;FormatMainDisplay!$H$25&amp;",Regular)","Bar",,"Time",,AY38,"all",,,,"T")))</f>
        <v>42061.609895833331</v>
      </c>
      <c r="AY38" s="30">
        <f t="shared" si="4"/>
        <v>-33</v>
      </c>
      <c r="AZ38" s="30"/>
      <c r="BA38" s="30"/>
      <c r="BB38" s="30"/>
      <c r="BC38" s="30"/>
      <c r="BD38" s="30"/>
      <c r="BE38" s="30"/>
      <c r="BF38" s="73"/>
      <c r="BG38" s="30"/>
      <c r="BL38" s="30"/>
      <c r="BM38" s="73"/>
      <c r="BN38" s="30"/>
      <c r="BO38" s="30"/>
      <c r="BP38" s="30"/>
      <c r="BQ38" s="30"/>
      <c r="BR38" s="30"/>
      <c r="BS38" s="30"/>
      <c r="BT38" s="73"/>
      <c r="BU38" s="30"/>
    </row>
    <row r="39" spans="2:73" s="7" customFormat="1" ht="15" customHeight="1" x14ac:dyDescent="0.25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O39" s="28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9"/>
      <c r="AA39" s="30"/>
      <c r="AB39" s="102">
        <f>IF(FormatMainDisplay!$H$7="Y",RTD("cqg.rtd",,"StudyData",$D$6,"Bar",,"Open",FormatMainDisplay!$H$8,AG39,,,,,"T"),IF(RTD("cqg.rtd",,"StudyData","SUBMINUTE("&amp;$D$6&amp;","&amp;FormatMainDisplay!$H$10&amp;",Regular)","Bar",,"Open",,AG39,"all",,,,"T")="",NA(),RTD("cqg.rtd",,"StudyData","SUBMINUTE("&amp;$D$6&amp;","&amp;FormatMainDisplay!$H$10&amp;",Regular)","Bar",,"Open",,AG39,"all",,,,"T")))</f>
        <v>2108.5</v>
      </c>
      <c r="AC39" s="102">
        <f>IF(FormatMainDisplay!$H$7="Y",RTD("cqg.rtd",,"StudyData",$D$6,"Bar",,"High",FormatMainDisplay!$H$8,AG39,,,,,"T"),IF(RTD("cqg.rtd",,"StudyData","SUBMINUTE("&amp;$D$6&amp;","&amp;FormatMainDisplay!$H$10&amp;",Regular)","Bar",,"High",,AG39,"all",,,,"T")="",NA(),RTD("cqg.rtd",,"StudyData","SUBMINUTE("&amp;$D$6&amp;","&amp;FormatMainDisplay!$H$10&amp;",Regular)","Bar",,"High",,AG39,"all",,,,"T")))</f>
        <v>2109</v>
      </c>
      <c r="AD39" s="102">
        <f>IF(FormatMainDisplay!$H$7="Y",RTD("cqg.rtd",,"StudyData",$D$6,"Bar",,"Low",FormatMainDisplay!$H$8,AG39,,,,,"T"),IF(RTD("cqg.rtd",,"StudyData","SUBMINUTE("&amp;$D$6&amp;","&amp;FormatMainDisplay!$H$10&amp;",Regular)","Bar",,"Low",,AG39,"all",,,,"T")="",NA(),RTD("cqg.rtd",,"StudyData","SUBMINUTE("&amp;$D$6&amp;","&amp;FormatMainDisplay!$H$10&amp;",Regular)","Bar",,"Low",,AG39,"all",,,,"T")))</f>
        <v>2108.5</v>
      </c>
      <c r="AE39" s="102">
        <f>IF(FormatMainDisplay!$H$7="Y",RTD("cqg.rtd",,"StudyData",$D$6,"Bar",,"Close",FormatMainDisplay!$H$8,AG39,,,,,"T"),IF(RTD("cqg.rtd",,"StudyData","SUBMINUTE("&amp;$D$6&amp;","&amp;FormatMainDisplay!$H$10&amp;",Regular)","Bar",,"Close",,AG39,"all",,,,"T")="",NA(),RTD("cqg.rtd",,"StudyData","SUBMINUTE("&amp;$D$6&amp;","&amp;FormatMainDisplay!$H$10&amp;",Regular)","Bar",,"Close",,AG39,"all",,,,"T")))</f>
        <v>2108.5</v>
      </c>
      <c r="AF39" s="73">
        <f>IF(FormatMainDisplay!$H$7="Y",RTD("cqg.rtd",,"StudyData",$D$6,"Bar",,"Time",FormatMainDisplay!$H$8,AG39,,,,,"T"),IF(RTD("cqg.rtd",,"StudyData","SUBMINUTE("&amp;$D$6&amp;","&amp;FormatMainDisplay!$H$10&amp;",Regular)","Bar",,"Time",,AG39,"all",,,,"T")="",NA(),RTD("cqg.rtd",,"StudyData","SUBMINUTE("&amp;$D$6&amp;","&amp;FormatMainDisplay!$H$10&amp;",Regular)","Bar",,"Time",,AG39,"all",,,,"T")))</f>
        <v>42061.615277777775</v>
      </c>
      <c r="AG39" s="30">
        <f t="shared" si="0"/>
        <v>-34</v>
      </c>
      <c r="AH39" s="30"/>
      <c r="AI39" s="30"/>
      <c r="AJ39" s="30"/>
      <c r="AK39" s="102">
        <f>IF(FormatMainDisplay!$O$7="Y",RTD("cqg.rtd",,"StudyData",$Q$6,"Bar",,"Open",FormatMainDisplay!$O$8,AP39,,,,,"T"),IF(RTD("cqg.rtd",,"StudyData","SUBMINUTE("&amp;$Q$6&amp;","&amp;FormatMainDisplay!$O$10&amp;",Regular)","Bar",,"Open",,AP39,"all",,,,"T")="",NA(),RTD("cqg.rtd",,"StudyData","SUBMINUTE("&amp;$Q$6&amp;","&amp;FormatMainDisplay!$O$10&amp;",Regular)","Bar",,"Open",,AP39,"all",,,,"T")))</f>
        <v>1208.0999999999999</v>
      </c>
      <c r="AL39" s="102">
        <f>IF(FormatMainDisplay!$O$7="Y",RTD("cqg.rtd",,"StudyData",$Q$6,"Bar",,"High",FormatMainDisplay!$O$8,AP39,,,,,"T"),IF(RTD("cqg.rtd",,"StudyData","SUBMINUTE("&amp;$Q$6&amp;","&amp;FormatMainDisplay!$O$10&amp;",Regular)","Bar",,"High",,AP39,"all",,,,"T")="",NA(),RTD("cqg.rtd",,"StudyData","SUBMINUTE("&amp;$Q$6&amp;","&amp;FormatMainDisplay!$O$10&amp;",Regular)","Bar",,"High",,AP39,"all",,,,"T")))</f>
        <v>1208.0999999999999</v>
      </c>
      <c r="AM39" s="102">
        <f>IF(FormatMainDisplay!$O$7="Y",RTD("cqg.rtd",,"StudyData",$Q$6,"Bar",,"Low",FormatMainDisplay!$O$8,AP39,,,,,"T"),IF(RTD("cqg.rtd",,"StudyData","SUBMINUTE("&amp;$Q$6&amp;","&amp;FormatMainDisplay!$O$10&amp;",Regular)","Bar",,"Low",,AP39,"all",,,,"T")="",NA(),RTD("cqg.rtd",,"StudyData","SUBMINUTE("&amp;$Q$6&amp;","&amp;FormatMainDisplay!$O$10&amp;",Regular)","Bar",,"Low",,AP39,"all",,,,"T")))</f>
        <v>1208.0999999999999</v>
      </c>
      <c r="AN39" s="128">
        <f>IF(FormatMainDisplay!$O$7="Y",RTD("cqg.rtd",,"StudyData",$Q$6,"Bar",,"Close",FormatMainDisplay!$O$8,AP39,,,,,"T"),IF(RTD("cqg.rtd",,"StudyData","SUBMINUTE("&amp;$Q$6&amp;","&amp;FormatMainDisplay!$O$10&amp;",Regular)","Bar",,"Close",,AP39,"all",,,,"T")="",NA(),RTD("cqg.rtd",,"StudyData","SUBMINUTE("&amp;$Q$6&amp;","&amp;FormatMainDisplay!$O$10&amp;",Regular)","Bar",,"Close",,AP39,"all",,,,"T")))</f>
        <v>1208.0999999999999</v>
      </c>
      <c r="AO39" s="130">
        <f>IF(FormatMainDisplay!$O$7="Y",RTD("cqg.rtd",,"StudyData",$Q$6,"Bar",,"Time",FormatMainDisplay!$O$8,AP39,,,,,"T"),IF(RTD("cqg.rtd",,"StudyData","SUBMINUTE("&amp;$Q$6&amp;","&amp;FormatMainDisplay!$O$10&amp;",Regular)","Bar",,"Time",,AP39,"all",,,,"T")="",NA(),RTD("cqg.rtd",,"StudyData","SUBMINUTE("&amp;$Q$6&amp;","&amp;FormatMainDisplay!$O$10&amp;",Regular)","Bar",,"Time",,AP39,"all",,,,"T")))</f>
        <v>42061.615277777775</v>
      </c>
      <c r="AP39" s="129">
        <f t="shared" si="2"/>
        <v>-34</v>
      </c>
      <c r="AQ39" s="30"/>
      <c r="AR39" s="30"/>
      <c r="AS39" s="30"/>
      <c r="AT39" s="104">
        <f>IF(FormatMainDisplay!$H$22="Y",RTD("cqg.rtd",,"StudyData",$D$31,"Bar",,"Open",FormatMainDisplay!$H$23,AY39,,,,,"T"),IF(RTD("cqg.rtd",,"StudyData","SUBMINUTE("&amp;$D$31&amp;","&amp;FormatMainDisplay!$H$25&amp;",Regular)","Bar",,"Open",,AY39,"all",,,,"T")="",NA(),RTD("cqg.rtd",,"StudyData","SUBMINUTE("&amp;$D$31&amp;","&amp;FormatMainDisplay!$H$25&amp;",Regular)","Bar",,"Open",,AY39,"all",,,,"T")))</f>
        <v>128.203125</v>
      </c>
      <c r="AU39" s="104">
        <f>IF(FormatMainDisplay!$H$22="Y",RTD("cqg.rtd",,"StudyData",$D$31,"Bar",,"High",FormatMainDisplay!$H$23,AY39,,,,,"T"),IF(RTD("cqg.rtd",,"StudyData","SUBMINUTE("&amp;$D$31&amp;","&amp;FormatMainDisplay!$H$25&amp;",Regular)","Bar",,"High",,AY39,"all",,,,"T")="",NA(),RTD("cqg.rtd",,"StudyData","SUBMINUTE("&amp;$D$31&amp;","&amp;FormatMainDisplay!$H$25&amp;",Regular)","Bar",,"High",,AY39,"all",,,,"T")))</f>
        <v>128.203125</v>
      </c>
      <c r="AV39" s="104">
        <f>IF(FormatMainDisplay!$H$22="Y",RTD("cqg.rtd",,"StudyData",$D$31,"Bar",,"Low",FormatMainDisplay!$H$23,AY39,,,,,"T"),IF(RTD("cqg.rtd",,"StudyData","SUBMINUTE("&amp;$D$31&amp;","&amp;FormatMainDisplay!$H$25&amp;",Regular)","Bar",,"Low",,AY39,"all",,,,"T")="",NA(),RTD("cqg.rtd",,"StudyData","SUBMINUTE("&amp;$D$31&amp;","&amp;FormatMainDisplay!$H$25&amp;",Regular)","Bar",,"Low",,AY39,"all",,,,"T")))</f>
        <v>128.1875</v>
      </c>
      <c r="AW39" s="104">
        <f>IF(FormatMainDisplay!$H$22="Y",RTD("cqg.rtd",,"StudyData",$D$31,"Bar",,"Close",FormatMainDisplay!$H$23,AY39,,,,,"T"),IF(RTD("cqg.rtd",,"StudyData","SUBMINUTE("&amp;$D$31&amp;","&amp;FormatMainDisplay!$H$25&amp;",Regular)","Bar",,"Close",,AY39,"all",,,,"T")="",NA(),RTD("cqg.rtd",,"StudyData","SUBMINUTE("&amp;$D$31&amp;","&amp;FormatMainDisplay!$H$25&amp;",Regular)","Bar",,"Close",,AY39,"all",,,,"T")))</f>
        <v>128.1875</v>
      </c>
      <c r="AX39" s="73">
        <f>IF(FormatMainDisplay!$H$22="Y",RTD("cqg.rtd",,"StudyData",$D$31,"Bar",,"Time",FormatMainDisplay!$H$23,AY39,,,,,"T"),IF(RTD("cqg.rtd",,"StudyData","SUBMINUTE("&amp;$D$31&amp;","&amp;FormatMainDisplay!$H$25&amp;",Regular)","Bar",,"Time",,AY39,"all",,,,"T")="",NA(),RTD("cqg.rtd",,"StudyData","SUBMINUTE("&amp;$D$31&amp;","&amp;FormatMainDisplay!$H$25&amp;",Regular)","Bar",,"Time",,AY39,"all",,,,"T")))</f>
        <v>42061.609375</v>
      </c>
      <c r="AY39" s="30">
        <f t="shared" si="4"/>
        <v>-34</v>
      </c>
      <c r="AZ39" s="30"/>
      <c r="BA39" s="30"/>
      <c r="BB39" s="30"/>
      <c r="BC39" s="30"/>
      <c r="BD39" s="30"/>
      <c r="BE39" s="30"/>
      <c r="BF39" s="73"/>
      <c r="BG39" s="30"/>
      <c r="BL39" s="30"/>
      <c r="BM39" s="73"/>
      <c r="BN39" s="30"/>
      <c r="BO39" s="30"/>
      <c r="BP39" s="30"/>
      <c r="BQ39" s="30"/>
      <c r="BR39" s="30"/>
      <c r="BS39" s="30"/>
      <c r="BT39" s="73"/>
      <c r="BU39" s="30"/>
    </row>
    <row r="40" spans="2:73" s="7" customFormat="1" ht="13.05" customHeight="1" x14ac:dyDescent="0.25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O40" s="28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9"/>
      <c r="AA40" s="30"/>
      <c r="AB40" s="102">
        <f>IF(FormatMainDisplay!$H$7="Y",RTD("cqg.rtd",,"StudyData",$D$6,"Bar",,"Open",FormatMainDisplay!$H$8,AG40,,,,,"T"),IF(RTD("cqg.rtd",,"StudyData","SUBMINUTE("&amp;$D$6&amp;","&amp;FormatMainDisplay!$H$10&amp;",Regular)","Bar",,"Open",,AG40,"all",,,,"T")="",NA(),RTD("cqg.rtd",,"StudyData","SUBMINUTE("&amp;$D$6&amp;","&amp;FormatMainDisplay!$H$10&amp;",Regular)","Bar",,"Open",,AG40,"all",,,,"T")))</f>
        <v>2108.75</v>
      </c>
      <c r="AC40" s="102">
        <f>IF(FormatMainDisplay!$H$7="Y",RTD("cqg.rtd",,"StudyData",$D$6,"Bar",,"High",FormatMainDisplay!$H$8,AG40,,,,,"T"),IF(RTD("cqg.rtd",,"StudyData","SUBMINUTE("&amp;$D$6&amp;","&amp;FormatMainDisplay!$H$10&amp;",Regular)","Bar",,"High",,AG40,"all",,,,"T")="",NA(),RTD("cqg.rtd",,"StudyData","SUBMINUTE("&amp;$D$6&amp;","&amp;FormatMainDisplay!$H$10&amp;",Regular)","Bar",,"High",,AG40,"all",,,,"T")))</f>
        <v>2108.75</v>
      </c>
      <c r="AD40" s="102">
        <f>IF(FormatMainDisplay!$H$7="Y",RTD("cqg.rtd",,"StudyData",$D$6,"Bar",,"Low",FormatMainDisplay!$H$8,AG40,,,,,"T"),IF(RTD("cqg.rtd",,"StudyData","SUBMINUTE("&amp;$D$6&amp;","&amp;FormatMainDisplay!$H$10&amp;",Regular)","Bar",,"Low",,AG40,"all",,,,"T")="",NA(),RTD("cqg.rtd",,"StudyData","SUBMINUTE("&amp;$D$6&amp;","&amp;FormatMainDisplay!$H$10&amp;",Regular)","Bar",,"Low",,AG40,"all",,,,"T")))</f>
        <v>2108.25</v>
      </c>
      <c r="AE40" s="102">
        <f>IF(FormatMainDisplay!$H$7="Y",RTD("cqg.rtd",,"StudyData",$D$6,"Bar",,"Close",FormatMainDisplay!$H$8,AG40,,,,,"T"),IF(RTD("cqg.rtd",,"StudyData","SUBMINUTE("&amp;$D$6&amp;","&amp;FormatMainDisplay!$H$10&amp;",Regular)","Bar",,"Close",,AG40,"all",,,,"T")="",NA(),RTD("cqg.rtd",,"StudyData","SUBMINUTE("&amp;$D$6&amp;","&amp;FormatMainDisplay!$H$10&amp;",Regular)","Bar",,"Close",,AG40,"all",,,,"T")))</f>
        <v>2108.5</v>
      </c>
      <c r="AF40" s="73">
        <f>IF(FormatMainDisplay!$H$7="Y",RTD("cqg.rtd",,"StudyData",$D$6,"Bar",,"Time",FormatMainDisplay!$H$8,AG40,,,,,"T"),IF(RTD("cqg.rtd",,"StudyData","SUBMINUTE("&amp;$D$6&amp;","&amp;FormatMainDisplay!$H$10&amp;",Regular)","Bar",,"Time",,AG40,"all",,,,"T")="",NA(),RTD("cqg.rtd",,"StudyData","SUBMINUTE("&amp;$D$6&amp;","&amp;FormatMainDisplay!$H$10&amp;",Regular)","Bar",,"Time",,AG40,"all",,,,"T")))</f>
        <v>42061.614930555559</v>
      </c>
      <c r="AG40" s="30">
        <f t="shared" si="0"/>
        <v>-35</v>
      </c>
      <c r="AH40" s="30"/>
      <c r="AI40" s="30"/>
      <c r="AJ40" s="30"/>
      <c r="AK40" s="102">
        <f>IF(FormatMainDisplay!$O$7="Y",RTD("cqg.rtd",,"StudyData",$Q$6,"Bar",,"Open",FormatMainDisplay!$O$8,AP40,,,,,"T"),IF(RTD("cqg.rtd",,"StudyData","SUBMINUTE("&amp;$Q$6&amp;","&amp;FormatMainDisplay!$O$10&amp;",Regular)","Bar",,"Open",,AP40,"all",,,,"T")="",NA(),RTD("cqg.rtd",,"StudyData","SUBMINUTE("&amp;$Q$6&amp;","&amp;FormatMainDisplay!$O$10&amp;",Regular)","Bar",,"Open",,AP40,"all",,,,"T")))</f>
        <v>1208</v>
      </c>
      <c r="AL40" s="102">
        <f>IF(FormatMainDisplay!$O$7="Y",RTD("cqg.rtd",,"StudyData",$Q$6,"Bar",,"High",FormatMainDisplay!$O$8,AP40,,,,,"T"),IF(RTD("cqg.rtd",,"StudyData","SUBMINUTE("&amp;$Q$6&amp;","&amp;FormatMainDisplay!$O$10&amp;",Regular)","Bar",,"High",,AP40,"all",,,,"T")="",NA(),RTD("cqg.rtd",,"StudyData","SUBMINUTE("&amp;$Q$6&amp;","&amp;FormatMainDisplay!$O$10&amp;",Regular)","Bar",,"High",,AP40,"all",,,,"T")))</f>
        <v>1208.2</v>
      </c>
      <c r="AM40" s="102">
        <f>IF(FormatMainDisplay!$O$7="Y",RTD("cqg.rtd",,"StudyData",$Q$6,"Bar",,"Low",FormatMainDisplay!$O$8,AP40,,,,,"T"),IF(RTD("cqg.rtd",,"StudyData","SUBMINUTE("&amp;$Q$6&amp;","&amp;FormatMainDisplay!$O$10&amp;",Regular)","Bar",,"Low",,AP40,"all",,,,"T")="",NA(),RTD("cqg.rtd",,"StudyData","SUBMINUTE("&amp;$Q$6&amp;","&amp;FormatMainDisplay!$O$10&amp;",Regular)","Bar",,"Low",,AP40,"all",,,,"T")))</f>
        <v>1208</v>
      </c>
      <c r="AN40" s="128">
        <f>IF(FormatMainDisplay!$O$7="Y",RTD("cqg.rtd",,"StudyData",$Q$6,"Bar",,"Close",FormatMainDisplay!$O$8,AP40,,,,,"T"),IF(RTD("cqg.rtd",,"StudyData","SUBMINUTE("&amp;$Q$6&amp;","&amp;FormatMainDisplay!$O$10&amp;",Regular)","Bar",,"Close",,AP40,"all",,,,"T")="",NA(),RTD("cqg.rtd",,"StudyData","SUBMINUTE("&amp;$Q$6&amp;","&amp;FormatMainDisplay!$O$10&amp;",Regular)","Bar",,"Close",,AP40,"all",,,,"T")))</f>
        <v>1208.0999999999999</v>
      </c>
      <c r="AO40" s="130">
        <f>IF(FormatMainDisplay!$O$7="Y",RTD("cqg.rtd",,"StudyData",$Q$6,"Bar",,"Time",FormatMainDisplay!$O$8,AP40,,,,,"T"),IF(RTD("cqg.rtd",,"StudyData","SUBMINUTE("&amp;$Q$6&amp;","&amp;FormatMainDisplay!$O$10&amp;",Regular)","Bar",,"Time",,AP40,"all",,,,"T")="",NA(),RTD("cqg.rtd",,"StudyData","SUBMINUTE("&amp;$Q$6&amp;","&amp;FormatMainDisplay!$O$10&amp;",Regular)","Bar",,"Time",,AP40,"all",,,,"T")))</f>
        <v>42061.614930555559</v>
      </c>
      <c r="AP40" s="129">
        <f t="shared" si="2"/>
        <v>-35</v>
      </c>
      <c r="AQ40" s="30"/>
      <c r="AR40" s="30"/>
      <c r="AS40" s="30"/>
      <c r="AT40" s="104">
        <f>IF(FormatMainDisplay!$H$22="Y",RTD("cqg.rtd",,"StudyData",$D$31,"Bar",,"Open",FormatMainDisplay!$H$23,AY40,,,,,"T"),IF(RTD("cqg.rtd",,"StudyData","SUBMINUTE("&amp;$D$31&amp;","&amp;FormatMainDisplay!$H$25&amp;",Regular)","Bar",,"Open",,AY40,"all",,,,"T")="",NA(),RTD("cqg.rtd",,"StudyData","SUBMINUTE("&amp;$D$31&amp;","&amp;FormatMainDisplay!$H$25&amp;",Regular)","Bar",,"Open",,AY40,"all",,,,"T")))</f>
        <v>128.1875</v>
      </c>
      <c r="AU40" s="104">
        <f>IF(FormatMainDisplay!$H$22="Y",RTD("cqg.rtd",,"StudyData",$D$31,"Bar",,"High",FormatMainDisplay!$H$23,AY40,,,,,"T"),IF(RTD("cqg.rtd",,"StudyData","SUBMINUTE("&amp;$D$31&amp;","&amp;FormatMainDisplay!$H$25&amp;",Regular)","Bar",,"High",,AY40,"all",,,,"T")="",NA(),RTD("cqg.rtd",,"StudyData","SUBMINUTE("&amp;$D$31&amp;","&amp;FormatMainDisplay!$H$25&amp;",Regular)","Bar",,"High",,AY40,"all",,,,"T")))</f>
        <v>128.203125</v>
      </c>
      <c r="AV40" s="104">
        <f>IF(FormatMainDisplay!$H$22="Y",RTD("cqg.rtd",,"StudyData",$D$31,"Bar",,"Low",FormatMainDisplay!$H$23,AY40,,,,,"T"),IF(RTD("cqg.rtd",,"StudyData","SUBMINUTE("&amp;$D$31&amp;","&amp;FormatMainDisplay!$H$25&amp;",Regular)","Bar",,"Low",,AY40,"all",,,,"T")="",NA(),RTD("cqg.rtd",,"StudyData","SUBMINUTE("&amp;$D$31&amp;","&amp;FormatMainDisplay!$H$25&amp;",Regular)","Bar",,"Low",,AY40,"all",,,,"T")))</f>
        <v>128.171875</v>
      </c>
      <c r="AW40" s="104">
        <f>IF(FormatMainDisplay!$H$22="Y",RTD("cqg.rtd",,"StudyData",$D$31,"Bar",,"Close",FormatMainDisplay!$H$23,AY40,,,,,"T"),IF(RTD("cqg.rtd",,"StudyData","SUBMINUTE("&amp;$D$31&amp;","&amp;FormatMainDisplay!$H$25&amp;",Regular)","Bar",,"Close",,AY40,"all",,,,"T")="",NA(),RTD("cqg.rtd",,"StudyData","SUBMINUTE("&amp;$D$31&amp;","&amp;FormatMainDisplay!$H$25&amp;",Regular)","Bar",,"Close",,AY40,"all",,,,"T")))</f>
        <v>128.203125</v>
      </c>
      <c r="AX40" s="73">
        <f>IF(FormatMainDisplay!$H$22="Y",RTD("cqg.rtd",,"StudyData",$D$31,"Bar",,"Time",FormatMainDisplay!$H$23,AY40,,,,,"T"),IF(RTD("cqg.rtd",,"StudyData","SUBMINUTE("&amp;$D$31&amp;","&amp;FormatMainDisplay!$H$25&amp;",Regular)","Bar",,"Time",,AY40,"all",,,,"T")="",NA(),RTD("cqg.rtd",,"StudyData","SUBMINUTE("&amp;$D$31&amp;","&amp;FormatMainDisplay!$H$25&amp;",Regular)","Bar",,"Time",,AY40,"all",,,,"T")))</f>
        <v>42061.608854166661</v>
      </c>
      <c r="AY40" s="30">
        <f t="shared" si="4"/>
        <v>-35</v>
      </c>
      <c r="AZ40" s="30"/>
      <c r="BA40" s="30"/>
      <c r="BB40" s="30"/>
      <c r="BC40" s="30"/>
      <c r="BD40" s="30"/>
      <c r="BE40" s="30"/>
      <c r="BF40" s="73"/>
      <c r="BG40" s="30"/>
      <c r="BL40" s="30"/>
      <c r="BM40" s="73"/>
      <c r="BN40" s="30"/>
      <c r="BO40" s="30"/>
      <c r="BP40" s="30"/>
      <c r="BQ40" s="30"/>
      <c r="BR40" s="30"/>
      <c r="BS40" s="30"/>
      <c r="BT40" s="73"/>
      <c r="BU40" s="30"/>
    </row>
    <row r="41" spans="2:73" s="7" customFormat="1" ht="13.05" customHeight="1" x14ac:dyDescent="0.25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O41" s="2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9"/>
      <c r="AA41" s="30"/>
      <c r="AB41" s="102">
        <f>IF(FormatMainDisplay!$H$7="Y",RTD("cqg.rtd",,"StudyData",$D$6,"Bar",,"Open",FormatMainDisplay!$H$8,AG41,,,,,"T"),IF(RTD("cqg.rtd",,"StudyData","SUBMINUTE("&amp;$D$6&amp;","&amp;FormatMainDisplay!$H$10&amp;",Regular)","Bar",,"Open",,AG41,"all",,,,"T")="",NA(),RTD("cqg.rtd",,"StudyData","SUBMINUTE("&amp;$D$6&amp;","&amp;FormatMainDisplay!$H$10&amp;",Regular)","Bar",,"Open",,AG41,"all",,,,"T")))</f>
        <v>2109.25</v>
      </c>
      <c r="AC41" s="102">
        <f>IF(FormatMainDisplay!$H$7="Y",RTD("cqg.rtd",,"StudyData",$D$6,"Bar",,"High",FormatMainDisplay!$H$8,AG41,,,,,"T"),IF(RTD("cqg.rtd",,"StudyData","SUBMINUTE("&amp;$D$6&amp;","&amp;FormatMainDisplay!$H$10&amp;",Regular)","Bar",,"High",,AG41,"all",,,,"T")="",NA(),RTD("cqg.rtd",,"StudyData","SUBMINUTE("&amp;$D$6&amp;","&amp;FormatMainDisplay!$H$10&amp;",Regular)","Bar",,"High",,AG41,"all",,,,"T")))</f>
        <v>2109.5</v>
      </c>
      <c r="AD41" s="102">
        <f>IF(FormatMainDisplay!$H$7="Y",RTD("cqg.rtd",,"StudyData",$D$6,"Bar",,"Low",FormatMainDisplay!$H$8,AG41,,,,,"T"),IF(RTD("cqg.rtd",,"StudyData","SUBMINUTE("&amp;$D$6&amp;","&amp;FormatMainDisplay!$H$10&amp;",Regular)","Bar",,"Low",,AG41,"all",,,,"T")="",NA(),RTD("cqg.rtd",,"StudyData","SUBMINUTE("&amp;$D$6&amp;","&amp;FormatMainDisplay!$H$10&amp;",Regular)","Bar",,"Low",,AG41,"all",,,,"T")))</f>
        <v>2108.75</v>
      </c>
      <c r="AE41" s="102">
        <f>IF(FormatMainDisplay!$H$7="Y",RTD("cqg.rtd",,"StudyData",$D$6,"Bar",,"Close",FormatMainDisplay!$H$8,AG41,,,,,"T"),IF(RTD("cqg.rtd",,"StudyData","SUBMINUTE("&amp;$D$6&amp;","&amp;FormatMainDisplay!$H$10&amp;",Regular)","Bar",,"Close",,AG41,"all",,,,"T")="",NA(),RTD("cqg.rtd",,"StudyData","SUBMINUTE("&amp;$D$6&amp;","&amp;FormatMainDisplay!$H$10&amp;",Regular)","Bar",,"Close",,AG41,"all",,,,"T")))</f>
        <v>2108.75</v>
      </c>
      <c r="AF41" s="73">
        <f>IF(FormatMainDisplay!$H$7="Y",RTD("cqg.rtd",,"StudyData",$D$6,"Bar",,"Time",FormatMainDisplay!$H$8,AG41,,,,,"T"),IF(RTD("cqg.rtd",,"StudyData","SUBMINUTE("&amp;$D$6&amp;","&amp;FormatMainDisplay!$H$10&amp;",Regular)","Bar",,"Time",,AG41,"all",,,,"T")="",NA(),RTD("cqg.rtd",,"StudyData","SUBMINUTE("&amp;$D$6&amp;","&amp;FormatMainDisplay!$H$10&amp;",Regular)","Bar",,"Time",,AG41,"all",,,,"T")))</f>
        <v>42061.614583333336</v>
      </c>
      <c r="AG41" s="30">
        <f t="shared" si="0"/>
        <v>-36</v>
      </c>
      <c r="AH41" s="30"/>
      <c r="AI41" s="30"/>
      <c r="AJ41" s="30"/>
      <c r="AK41" s="102">
        <f>IF(FormatMainDisplay!$O$7="Y",RTD("cqg.rtd",,"StudyData",$Q$6,"Bar",,"Open",FormatMainDisplay!$O$8,AP41,,,,,"T"),IF(RTD("cqg.rtd",,"StudyData","SUBMINUTE("&amp;$Q$6&amp;","&amp;FormatMainDisplay!$O$10&amp;",Regular)","Bar",,"Open",,AP41,"all",,,,"T")="",NA(),RTD("cqg.rtd",,"StudyData","SUBMINUTE("&amp;$Q$6&amp;","&amp;FormatMainDisplay!$O$10&amp;",Regular)","Bar",,"Open",,AP41,"all",,,,"T")))</f>
        <v>1207.9000000000001</v>
      </c>
      <c r="AL41" s="102">
        <f>IF(FormatMainDisplay!$O$7="Y",RTD("cqg.rtd",,"StudyData",$Q$6,"Bar",,"High",FormatMainDisplay!$O$8,AP41,,,,,"T"),IF(RTD("cqg.rtd",,"StudyData","SUBMINUTE("&amp;$Q$6&amp;","&amp;FormatMainDisplay!$O$10&amp;",Regular)","Bar",,"High",,AP41,"all",,,,"T")="",NA(),RTD("cqg.rtd",,"StudyData","SUBMINUTE("&amp;$Q$6&amp;","&amp;FormatMainDisplay!$O$10&amp;",Regular)","Bar",,"High",,AP41,"all",,,,"T")))</f>
        <v>1208</v>
      </c>
      <c r="AM41" s="102">
        <f>IF(FormatMainDisplay!$O$7="Y",RTD("cqg.rtd",,"StudyData",$Q$6,"Bar",,"Low",FormatMainDisplay!$O$8,AP41,,,,,"T"),IF(RTD("cqg.rtd",,"StudyData","SUBMINUTE("&amp;$Q$6&amp;","&amp;FormatMainDisplay!$O$10&amp;",Regular)","Bar",,"Low",,AP41,"all",,,,"T")="",NA(),RTD("cqg.rtd",,"StudyData","SUBMINUTE("&amp;$Q$6&amp;","&amp;FormatMainDisplay!$O$10&amp;",Regular)","Bar",,"Low",,AP41,"all",,,,"T")))</f>
        <v>1207.8</v>
      </c>
      <c r="AN41" s="128">
        <f>IF(FormatMainDisplay!$O$7="Y",RTD("cqg.rtd",,"StudyData",$Q$6,"Bar",,"Close",FormatMainDisplay!$O$8,AP41,,,,,"T"),IF(RTD("cqg.rtd",,"StudyData","SUBMINUTE("&amp;$Q$6&amp;","&amp;FormatMainDisplay!$O$10&amp;",Regular)","Bar",,"Close",,AP41,"all",,,,"T")="",NA(),RTD("cqg.rtd",,"StudyData","SUBMINUTE("&amp;$Q$6&amp;","&amp;FormatMainDisplay!$O$10&amp;",Regular)","Bar",,"Close",,AP41,"all",,,,"T")))</f>
        <v>1208</v>
      </c>
      <c r="AO41" s="130">
        <f>IF(FormatMainDisplay!$O$7="Y",RTD("cqg.rtd",,"StudyData",$Q$6,"Bar",,"Time",FormatMainDisplay!$O$8,AP41,,,,,"T"),IF(RTD("cqg.rtd",,"StudyData","SUBMINUTE("&amp;$Q$6&amp;","&amp;FormatMainDisplay!$O$10&amp;",Regular)","Bar",,"Time",,AP41,"all",,,,"T")="",NA(),RTD("cqg.rtd",,"StudyData","SUBMINUTE("&amp;$Q$6&amp;","&amp;FormatMainDisplay!$O$10&amp;",Regular)","Bar",,"Time",,AP41,"all",,,,"T")))</f>
        <v>42061.614583333336</v>
      </c>
      <c r="AP41" s="129">
        <f t="shared" si="2"/>
        <v>-36</v>
      </c>
      <c r="AQ41" s="30"/>
      <c r="AR41" s="30"/>
      <c r="AS41" s="30"/>
      <c r="AT41" s="104">
        <f>IF(FormatMainDisplay!$H$22="Y",RTD("cqg.rtd",,"StudyData",$D$31,"Bar",,"Open",FormatMainDisplay!$H$23,AY41,,,,,"T"),IF(RTD("cqg.rtd",,"StudyData","SUBMINUTE("&amp;$D$31&amp;","&amp;FormatMainDisplay!$H$25&amp;",Regular)","Bar",,"Open",,AY41,"all",,,,"T")="",NA(),RTD("cqg.rtd",,"StudyData","SUBMINUTE("&amp;$D$31&amp;","&amp;FormatMainDisplay!$H$25&amp;",Regular)","Bar",,"Open",,AY41,"all",,,,"T")))</f>
        <v>128.171875</v>
      </c>
      <c r="AU41" s="104">
        <f>IF(FormatMainDisplay!$H$22="Y",RTD("cqg.rtd",,"StudyData",$D$31,"Bar",,"High",FormatMainDisplay!$H$23,AY41,,,,,"T"),IF(RTD("cqg.rtd",,"StudyData","SUBMINUTE("&amp;$D$31&amp;","&amp;FormatMainDisplay!$H$25&amp;",Regular)","Bar",,"High",,AY41,"all",,,,"T")="",NA(),RTD("cqg.rtd",,"StudyData","SUBMINUTE("&amp;$D$31&amp;","&amp;FormatMainDisplay!$H$25&amp;",Regular)","Bar",,"High",,AY41,"all",,,,"T")))</f>
        <v>128.1875</v>
      </c>
      <c r="AV41" s="104">
        <f>IF(FormatMainDisplay!$H$22="Y",RTD("cqg.rtd",,"StudyData",$D$31,"Bar",,"Low",FormatMainDisplay!$H$23,AY41,,,,,"T"),IF(RTD("cqg.rtd",,"StudyData","SUBMINUTE("&amp;$D$31&amp;","&amp;FormatMainDisplay!$H$25&amp;",Regular)","Bar",,"Low",,AY41,"all",,,,"T")="",NA(),RTD("cqg.rtd",,"StudyData","SUBMINUTE("&amp;$D$31&amp;","&amp;FormatMainDisplay!$H$25&amp;",Regular)","Bar",,"Low",,AY41,"all",,,,"T")))</f>
        <v>128.171875</v>
      </c>
      <c r="AW41" s="104">
        <f>IF(FormatMainDisplay!$H$22="Y",RTD("cqg.rtd",,"StudyData",$D$31,"Bar",,"Close",FormatMainDisplay!$H$23,AY41,,,,,"T"),IF(RTD("cqg.rtd",,"StudyData","SUBMINUTE("&amp;$D$31&amp;","&amp;FormatMainDisplay!$H$25&amp;",Regular)","Bar",,"Close",,AY41,"all",,,,"T")="",NA(),RTD("cqg.rtd",,"StudyData","SUBMINUTE("&amp;$D$31&amp;","&amp;FormatMainDisplay!$H$25&amp;",Regular)","Bar",,"Close",,AY41,"all",,,,"T")))</f>
        <v>128.1875</v>
      </c>
      <c r="AX41" s="73">
        <f>IF(FormatMainDisplay!$H$22="Y",RTD("cqg.rtd",,"StudyData",$D$31,"Bar",,"Time",FormatMainDisplay!$H$23,AY41,,,,,"T"),IF(RTD("cqg.rtd",,"StudyData","SUBMINUTE("&amp;$D$31&amp;","&amp;FormatMainDisplay!$H$25&amp;",Regular)","Bar",,"Time",,AY41,"all",,,,"T")="",NA(),RTD("cqg.rtd",,"StudyData","SUBMINUTE("&amp;$D$31&amp;","&amp;FormatMainDisplay!$H$25&amp;",Regular)","Bar",,"Time",,AY41,"all",,,,"T")))</f>
        <v>42061.60833333333</v>
      </c>
      <c r="AY41" s="30">
        <f t="shared" si="4"/>
        <v>-36</v>
      </c>
      <c r="AZ41" s="30"/>
      <c r="BA41" s="30"/>
      <c r="BB41" s="30"/>
      <c r="BC41" s="30"/>
      <c r="BD41" s="30"/>
      <c r="BE41" s="30"/>
      <c r="BF41" s="73"/>
      <c r="BG41" s="30"/>
      <c r="BL41" s="30"/>
      <c r="BM41" s="73"/>
      <c r="BN41" s="30"/>
      <c r="BO41" s="30"/>
      <c r="BP41" s="30"/>
      <c r="BQ41" s="30"/>
      <c r="BR41" s="30"/>
      <c r="BS41" s="30"/>
      <c r="BT41" s="73"/>
      <c r="BU41" s="30"/>
    </row>
    <row r="42" spans="2:73" s="7" customFormat="1" ht="13.05" customHeight="1" x14ac:dyDescent="0.25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O42" s="28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9"/>
      <c r="AA42" s="30"/>
      <c r="AB42" s="102">
        <f>IF(FormatMainDisplay!$H$7="Y",RTD("cqg.rtd",,"StudyData",$D$6,"Bar",,"Open",FormatMainDisplay!$H$8,AG42,,,,,"T"),IF(RTD("cqg.rtd",,"StudyData","SUBMINUTE("&amp;$D$6&amp;","&amp;FormatMainDisplay!$H$10&amp;",Regular)","Bar",,"Open",,AG42,"all",,,,"T")="",NA(),RTD("cqg.rtd",,"StudyData","SUBMINUTE("&amp;$D$6&amp;","&amp;FormatMainDisplay!$H$10&amp;",Regular)","Bar",,"Open",,AG42,"all",,,,"T")))</f>
        <v>2109.25</v>
      </c>
      <c r="AC42" s="102">
        <f>IF(FormatMainDisplay!$H$7="Y",RTD("cqg.rtd",,"StudyData",$D$6,"Bar",,"High",FormatMainDisplay!$H$8,AG42,,,,,"T"),IF(RTD("cqg.rtd",,"StudyData","SUBMINUTE("&amp;$D$6&amp;","&amp;FormatMainDisplay!$H$10&amp;",Regular)","Bar",,"High",,AG42,"all",,,,"T")="",NA(),RTD("cqg.rtd",,"StudyData","SUBMINUTE("&amp;$D$6&amp;","&amp;FormatMainDisplay!$H$10&amp;",Regular)","Bar",,"High",,AG42,"all",,,,"T")))</f>
        <v>2109.25</v>
      </c>
      <c r="AD42" s="102">
        <f>IF(FormatMainDisplay!$H$7="Y",RTD("cqg.rtd",,"StudyData",$D$6,"Bar",,"Low",FormatMainDisplay!$H$8,AG42,,,,,"T"),IF(RTD("cqg.rtd",,"StudyData","SUBMINUTE("&amp;$D$6&amp;","&amp;FormatMainDisplay!$H$10&amp;",Regular)","Bar",,"Low",,AG42,"all",,,,"T")="",NA(),RTD("cqg.rtd",,"StudyData","SUBMINUTE("&amp;$D$6&amp;","&amp;FormatMainDisplay!$H$10&amp;",Regular)","Bar",,"Low",,AG42,"all",,,,"T")))</f>
        <v>2108.75</v>
      </c>
      <c r="AE42" s="102">
        <f>IF(FormatMainDisplay!$H$7="Y",RTD("cqg.rtd",,"StudyData",$D$6,"Bar",,"Close",FormatMainDisplay!$H$8,AG42,,,,,"T"),IF(RTD("cqg.rtd",,"StudyData","SUBMINUTE("&amp;$D$6&amp;","&amp;FormatMainDisplay!$H$10&amp;",Regular)","Bar",,"Close",,AG42,"all",,,,"T")="",NA(),RTD("cqg.rtd",,"StudyData","SUBMINUTE("&amp;$D$6&amp;","&amp;FormatMainDisplay!$H$10&amp;",Regular)","Bar",,"Close",,AG42,"all",,,,"T")))</f>
        <v>2109</v>
      </c>
      <c r="AF42" s="73">
        <f>IF(FormatMainDisplay!$H$7="Y",RTD("cqg.rtd",,"StudyData",$D$6,"Bar",,"Time",FormatMainDisplay!$H$8,AG42,,,,,"T"),IF(RTD("cqg.rtd",,"StudyData","SUBMINUTE("&amp;$D$6&amp;","&amp;FormatMainDisplay!$H$10&amp;",Regular)","Bar",,"Time",,AG42,"all",,,,"T")="",NA(),RTD("cqg.rtd",,"StudyData","SUBMINUTE("&amp;$D$6&amp;","&amp;FormatMainDisplay!$H$10&amp;",Regular)","Bar",,"Time",,AG42,"all",,,,"T")))</f>
        <v>42061.614236111112</v>
      </c>
      <c r="AG42" s="30">
        <f t="shared" si="0"/>
        <v>-37</v>
      </c>
      <c r="AH42" s="30"/>
      <c r="AI42" s="30"/>
      <c r="AJ42" s="30"/>
      <c r="AK42" s="102">
        <f>IF(FormatMainDisplay!$O$7="Y",RTD("cqg.rtd",,"StudyData",$Q$6,"Bar",,"Open",FormatMainDisplay!$O$8,AP42,,,,,"T"),IF(RTD("cqg.rtd",,"StudyData","SUBMINUTE("&amp;$Q$6&amp;","&amp;FormatMainDisplay!$O$10&amp;",Regular)","Bar",,"Open",,AP42,"all",,,,"T")="",NA(),RTD("cqg.rtd",,"StudyData","SUBMINUTE("&amp;$Q$6&amp;","&amp;FormatMainDisplay!$O$10&amp;",Regular)","Bar",,"Open",,AP42,"all",,,,"T")))</f>
        <v>1207.8</v>
      </c>
      <c r="AL42" s="102">
        <f>IF(FormatMainDisplay!$O$7="Y",RTD("cqg.rtd",,"StudyData",$Q$6,"Bar",,"High",FormatMainDisplay!$O$8,AP42,,,,,"T"),IF(RTD("cqg.rtd",,"StudyData","SUBMINUTE("&amp;$Q$6&amp;","&amp;FormatMainDisplay!$O$10&amp;",Regular)","Bar",,"High",,AP42,"all",,,,"T")="",NA(),RTD("cqg.rtd",,"StudyData","SUBMINUTE("&amp;$Q$6&amp;","&amp;FormatMainDisplay!$O$10&amp;",Regular)","Bar",,"High",,AP42,"all",,,,"T")))</f>
        <v>1207.9000000000001</v>
      </c>
      <c r="AM42" s="102">
        <f>IF(FormatMainDisplay!$O$7="Y",RTD("cqg.rtd",,"StudyData",$Q$6,"Bar",,"Low",FormatMainDisplay!$O$8,AP42,,,,,"T"),IF(RTD("cqg.rtd",,"StudyData","SUBMINUTE("&amp;$Q$6&amp;","&amp;FormatMainDisplay!$O$10&amp;",Regular)","Bar",,"Low",,AP42,"all",,,,"T")="",NA(),RTD("cqg.rtd",,"StudyData","SUBMINUTE("&amp;$Q$6&amp;","&amp;FormatMainDisplay!$O$10&amp;",Regular)","Bar",,"Low",,AP42,"all",,,,"T")))</f>
        <v>1207.8</v>
      </c>
      <c r="AN42" s="128">
        <f>IF(FormatMainDisplay!$O$7="Y",RTD("cqg.rtd",,"StudyData",$Q$6,"Bar",,"Close",FormatMainDisplay!$O$8,AP42,,,,,"T"),IF(RTD("cqg.rtd",,"StudyData","SUBMINUTE("&amp;$Q$6&amp;","&amp;FormatMainDisplay!$O$10&amp;",Regular)","Bar",,"Close",,AP42,"all",,,,"T")="",NA(),RTD("cqg.rtd",,"StudyData","SUBMINUTE("&amp;$Q$6&amp;","&amp;FormatMainDisplay!$O$10&amp;",Regular)","Bar",,"Close",,AP42,"all",,,,"T")))</f>
        <v>1207.9000000000001</v>
      </c>
      <c r="AO42" s="130">
        <f>IF(FormatMainDisplay!$O$7="Y",RTD("cqg.rtd",,"StudyData",$Q$6,"Bar",,"Time",FormatMainDisplay!$O$8,AP42,,,,,"T"),IF(RTD("cqg.rtd",,"StudyData","SUBMINUTE("&amp;$Q$6&amp;","&amp;FormatMainDisplay!$O$10&amp;",Regular)","Bar",,"Time",,AP42,"all",,,,"T")="",NA(),RTD("cqg.rtd",,"StudyData","SUBMINUTE("&amp;$Q$6&amp;","&amp;FormatMainDisplay!$O$10&amp;",Regular)","Bar",,"Time",,AP42,"all",,,,"T")))</f>
        <v>42061.614236111112</v>
      </c>
      <c r="AP42" s="129">
        <f t="shared" si="2"/>
        <v>-37</v>
      </c>
      <c r="AQ42" s="30"/>
      <c r="AR42" s="30"/>
      <c r="AS42" s="30"/>
      <c r="AT42" s="104">
        <f>IF(FormatMainDisplay!$H$22="Y",RTD("cqg.rtd",,"StudyData",$D$31,"Bar",,"Open",FormatMainDisplay!$H$23,AY42,,,,,"T"),IF(RTD("cqg.rtd",,"StudyData","SUBMINUTE("&amp;$D$31&amp;","&amp;FormatMainDisplay!$H$25&amp;",Regular)","Bar",,"Open",,AY42,"all",,,,"T")="",NA(),RTD("cqg.rtd",,"StudyData","SUBMINUTE("&amp;$D$31&amp;","&amp;FormatMainDisplay!$H$25&amp;",Regular)","Bar",,"Open",,AY42,"all",,,,"T")))</f>
        <v>128.171875</v>
      </c>
      <c r="AU42" s="104">
        <f>IF(FormatMainDisplay!$H$22="Y",RTD("cqg.rtd",,"StudyData",$D$31,"Bar",,"High",FormatMainDisplay!$H$23,AY42,,,,,"T"),IF(RTD("cqg.rtd",,"StudyData","SUBMINUTE("&amp;$D$31&amp;","&amp;FormatMainDisplay!$H$25&amp;",Regular)","Bar",,"High",,AY42,"all",,,,"T")="",NA(),RTD("cqg.rtd",,"StudyData","SUBMINUTE("&amp;$D$31&amp;","&amp;FormatMainDisplay!$H$25&amp;",Regular)","Bar",,"High",,AY42,"all",,,,"T")))</f>
        <v>128.171875</v>
      </c>
      <c r="AV42" s="104">
        <f>IF(FormatMainDisplay!$H$22="Y",RTD("cqg.rtd",,"StudyData",$D$31,"Bar",,"Low",FormatMainDisplay!$H$23,AY42,,,,,"T"),IF(RTD("cqg.rtd",,"StudyData","SUBMINUTE("&amp;$D$31&amp;","&amp;FormatMainDisplay!$H$25&amp;",Regular)","Bar",,"Low",,AY42,"all",,,,"T")="",NA(),RTD("cqg.rtd",,"StudyData","SUBMINUTE("&amp;$D$31&amp;","&amp;FormatMainDisplay!$H$25&amp;",Regular)","Bar",,"Low",,AY42,"all",,,,"T")))</f>
        <v>128.171875</v>
      </c>
      <c r="AW42" s="104">
        <f>IF(FormatMainDisplay!$H$22="Y",RTD("cqg.rtd",,"StudyData",$D$31,"Bar",,"Close",FormatMainDisplay!$H$23,AY42,,,,,"T"),IF(RTD("cqg.rtd",,"StudyData","SUBMINUTE("&amp;$D$31&amp;","&amp;FormatMainDisplay!$H$25&amp;",Regular)","Bar",,"Close",,AY42,"all",,,,"T")="",NA(),RTD("cqg.rtd",,"StudyData","SUBMINUTE("&amp;$D$31&amp;","&amp;FormatMainDisplay!$H$25&amp;",Regular)","Bar",,"Close",,AY42,"all",,,,"T")))</f>
        <v>128.171875</v>
      </c>
      <c r="AX42" s="73">
        <f>IF(FormatMainDisplay!$H$22="Y",RTD("cqg.rtd",,"StudyData",$D$31,"Bar",,"Time",FormatMainDisplay!$H$23,AY42,,,,,"T"),IF(RTD("cqg.rtd",,"StudyData","SUBMINUTE("&amp;$D$31&amp;","&amp;FormatMainDisplay!$H$25&amp;",Regular)","Bar",,"Time",,AY42,"all",,,,"T")="",NA(),RTD("cqg.rtd",,"StudyData","SUBMINUTE("&amp;$D$31&amp;","&amp;FormatMainDisplay!$H$25&amp;",Regular)","Bar",,"Time",,AY42,"all",,,,"T")))</f>
        <v>42061.607812499999</v>
      </c>
      <c r="AY42" s="30">
        <f t="shared" si="4"/>
        <v>-37</v>
      </c>
      <c r="AZ42" s="30"/>
      <c r="BA42" s="30"/>
      <c r="BB42" s="30"/>
      <c r="BC42" s="30"/>
      <c r="BD42" s="30"/>
      <c r="BE42" s="30"/>
      <c r="BF42" s="73"/>
      <c r="BG42" s="30"/>
      <c r="BL42" s="30"/>
      <c r="BM42" s="73"/>
      <c r="BN42" s="30"/>
      <c r="BO42" s="30"/>
      <c r="BP42" s="30"/>
      <c r="BQ42" s="30"/>
      <c r="BR42" s="30"/>
      <c r="BS42" s="30"/>
      <c r="BT42" s="73"/>
      <c r="BU42" s="30"/>
    </row>
    <row r="43" spans="2:73" s="7" customFormat="1" ht="13.05" customHeight="1" x14ac:dyDescent="0.25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O43" s="28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9"/>
      <c r="AA43" s="30"/>
      <c r="AB43" s="102">
        <f>IF(FormatMainDisplay!$H$7="Y",RTD("cqg.rtd",,"StudyData",$D$6,"Bar",,"Open",FormatMainDisplay!$H$8,AG43,,,,,"T"),IF(RTD("cqg.rtd",,"StudyData","SUBMINUTE("&amp;$D$6&amp;","&amp;FormatMainDisplay!$H$10&amp;",Regular)","Bar",,"Open",,AG43,"all",,,,"T")="",NA(),RTD("cqg.rtd",,"StudyData","SUBMINUTE("&amp;$D$6&amp;","&amp;FormatMainDisplay!$H$10&amp;",Regular)","Bar",,"Open",,AG43,"all",,,,"T")))</f>
        <v>2109.25</v>
      </c>
      <c r="AC43" s="102">
        <f>IF(FormatMainDisplay!$H$7="Y",RTD("cqg.rtd",,"StudyData",$D$6,"Bar",,"High",FormatMainDisplay!$H$8,AG43,,,,,"T"),IF(RTD("cqg.rtd",,"StudyData","SUBMINUTE("&amp;$D$6&amp;","&amp;FormatMainDisplay!$H$10&amp;",Regular)","Bar",,"High",,AG43,"all",,,,"T")="",NA(),RTD("cqg.rtd",,"StudyData","SUBMINUTE("&amp;$D$6&amp;","&amp;FormatMainDisplay!$H$10&amp;",Regular)","Bar",,"High",,AG43,"all",,,,"T")))</f>
        <v>2109.25</v>
      </c>
      <c r="AD43" s="102">
        <f>IF(FormatMainDisplay!$H$7="Y",RTD("cqg.rtd",,"StudyData",$D$6,"Bar",,"Low",FormatMainDisplay!$H$8,AG43,,,,,"T"),IF(RTD("cqg.rtd",,"StudyData","SUBMINUTE("&amp;$D$6&amp;","&amp;FormatMainDisplay!$H$10&amp;",Regular)","Bar",,"Low",,AG43,"all",,,,"T")="",NA(),RTD("cqg.rtd",,"StudyData","SUBMINUTE("&amp;$D$6&amp;","&amp;FormatMainDisplay!$H$10&amp;",Regular)","Bar",,"Low",,AG43,"all",,,,"T")))</f>
        <v>2109</v>
      </c>
      <c r="AE43" s="102">
        <f>IF(FormatMainDisplay!$H$7="Y",RTD("cqg.rtd",,"StudyData",$D$6,"Bar",,"Close",FormatMainDisplay!$H$8,AG43,,,,,"T"),IF(RTD("cqg.rtd",,"StudyData","SUBMINUTE("&amp;$D$6&amp;","&amp;FormatMainDisplay!$H$10&amp;",Regular)","Bar",,"Close",,AG43,"all",,,,"T")="",NA(),RTD("cqg.rtd",,"StudyData","SUBMINUTE("&amp;$D$6&amp;","&amp;FormatMainDisplay!$H$10&amp;",Regular)","Bar",,"Close",,AG43,"all",,,,"T")))</f>
        <v>2109.25</v>
      </c>
      <c r="AF43" s="73">
        <f>IF(FormatMainDisplay!$H$7="Y",RTD("cqg.rtd",,"StudyData",$D$6,"Bar",,"Time",FormatMainDisplay!$H$8,AG43,,,,,"T"),IF(RTD("cqg.rtd",,"StudyData","SUBMINUTE("&amp;$D$6&amp;","&amp;FormatMainDisplay!$H$10&amp;",Regular)","Bar",,"Time",,AG43,"all",,,,"T")="",NA(),RTD("cqg.rtd",,"StudyData","SUBMINUTE("&amp;$D$6&amp;","&amp;FormatMainDisplay!$H$10&amp;",Regular)","Bar",,"Time",,AG43,"all",,,,"T")))</f>
        <v>42061.613888888889</v>
      </c>
      <c r="AG43" s="30">
        <f t="shared" si="0"/>
        <v>-38</v>
      </c>
      <c r="AH43" s="30"/>
      <c r="AI43" s="30"/>
      <c r="AJ43" s="30"/>
      <c r="AK43" s="102">
        <f>IF(FormatMainDisplay!$O$7="Y",RTD("cqg.rtd",,"StudyData",$Q$6,"Bar",,"Open",FormatMainDisplay!$O$8,AP43,,,,,"T"),IF(RTD("cqg.rtd",,"StudyData","SUBMINUTE("&amp;$Q$6&amp;","&amp;FormatMainDisplay!$O$10&amp;",Regular)","Bar",,"Open",,AP43,"all",,,,"T")="",NA(),RTD("cqg.rtd",,"StudyData","SUBMINUTE("&amp;$Q$6&amp;","&amp;FormatMainDisplay!$O$10&amp;",Regular)","Bar",,"Open",,AP43,"all",,,,"T")))</f>
        <v>1207.7</v>
      </c>
      <c r="AL43" s="102">
        <f>IF(FormatMainDisplay!$O$7="Y",RTD("cqg.rtd",,"StudyData",$Q$6,"Bar",,"High",FormatMainDisplay!$O$8,AP43,,,,,"T"),IF(RTD("cqg.rtd",,"StudyData","SUBMINUTE("&amp;$Q$6&amp;","&amp;FormatMainDisplay!$O$10&amp;",Regular)","Bar",,"High",,AP43,"all",,,,"T")="",NA(),RTD("cqg.rtd",,"StudyData","SUBMINUTE("&amp;$Q$6&amp;","&amp;FormatMainDisplay!$O$10&amp;",Regular)","Bar",,"High",,AP43,"all",,,,"T")))</f>
        <v>1207.8</v>
      </c>
      <c r="AM43" s="102">
        <f>IF(FormatMainDisplay!$O$7="Y",RTD("cqg.rtd",,"StudyData",$Q$6,"Bar",,"Low",FormatMainDisplay!$O$8,AP43,,,,,"T"),IF(RTD("cqg.rtd",,"StudyData","SUBMINUTE("&amp;$Q$6&amp;","&amp;FormatMainDisplay!$O$10&amp;",Regular)","Bar",,"Low",,AP43,"all",,,,"T")="",NA(),RTD("cqg.rtd",,"StudyData","SUBMINUTE("&amp;$Q$6&amp;","&amp;FormatMainDisplay!$O$10&amp;",Regular)","Bar",,"Low",,AP43,"all",,,,"T")))</f>
        <v>1207.5999999999999</v>
      </c>
      <c r="AN43" s="128">
        <f>IF(FormatMainDisplay!$O$7="Y",RTD("cqg.rtd",,"StudyData",$Q$6,"Bar",,"Close",FormatMainDisplay!$O$8,AP43,,,,,"T"),IF(RTD("cqg.rtd",,"StudyData","SUBMINUTE("&amp;$Q$6&amp;","&amp;FormatMainDisplay!$O$10&amp;",Regular)","Bar",,"Close",,AP43,"all",,,,"T")="",NA(),RTD("cqg.rtd",,"StudyData","SUBMINUTE("&amp;$Q$6&amp;","&amp;FormatMainDisplay!$O$10&amp;",Regular)","Bar",,"Close",,AP43,"all",,,,"T")))</f>
        <v>1207.7</v>
      </c>
      <c r="AO43" s="130">
        <f>IF(FormatMainDisplay!$O$7="Y",RTD("cqg.rtd",,"StudyData",$Q$6,"Bar",,"Time",FormatMainDisplay!$O$8,AP43,,,,,"T"),IF(RTD("cqg.rtd",,"StudyData","SUBMINUTE("&amp;$Q$6&amp;","&amp;FormatMainDisplay!$O$10&amp;",Regular)","Bar",,"Time",,AP43,"all",,,,"T")="",NA(),RTD("cqg.rtd",,"StudyData","SUBMINUTE("&amp;$Q$6&amp;","&amp;FormatMainDisplay!$O$10&amp;",Regular)","Bar",,"Time",,AP43,"all",,,,"T")))</f>
        <v>42061.613888888889</v>
      </c>
      <c r="AP43" s="129">
        <f t="shared" si="2"/>
        <v>-38</v>
      </c>
      <c r="AQ43" s="30"/>
      <c r="AR43" s="30"/>
      <c r="AS43" s="30"/>
      <c r="AT43" s="104">
        <f>IF(FormatMainDisplay!$H$22="Y",RTD("cqg.rtd",,"StudyData",$D$31,"Bar",,"Open",FormatMainDisplay!$H$23,AY43,,,,,"T"),IF(RTD("cqg.rtd",,"StudyData","SUBMINUTE("&amp;$D$31&amp;","&amp;FormatMainDisplay!$H$25&amp;",Regular)","Bar",,"Open",,AY43,"all",,,,"T")="",NA(),RTD("cqg.rtd",,"StudyData","SUBMINUTE("&amp;$D$31&amp;","&amp;FormatMainDisplay!$H$25&amp;",Regular)","Bar",,"Open",,AY43,"all",,,,"T")))</f>
        <v>128.15625</v>
      </c>
      <c r="AU43" s="104">
        <f>IF(FormatMainDisplay!$H$22="Y",RTD("cqg.rtd",,"StudyData",$D$31,"Bar",,"High",FormatMainDisplay!$H$23,AY43,,,,,"T"),IF(RTD("cqg.rtd",,"StudyData","SUBMINUTE("&amp;$D$31&amp;","&amp;FormatMainDisplay!$H$25&amp;",Regular)","Bar",,"High",,AY43,"all",,,,"T")="",NA(),RTD("cqg.rtd",,"StudyData","SUBMINUTE("&amp;$D$31&amp;","&amp;FormatMainDisplay!$H$25&amp;",Regular)","Bar",,"High",,AY43,"all",,,,"T")))</f>
        <v>128.15625</v>
      </c>
      <c r="AV43" s="104">
        <f>IF(FormatMainDisplay!$H$22="Y",RTD("cqg.rtd",,"StudyData",$D$31,"Bar",,"Low",FormatMainDisplay!$H$23,AY43,,,,,"T"),IF(RTD("cqg.rtd",,"StudyData","SUBMINUTE("&amp;$D$31&amp;","&amp;FormatMainDisplay!$H$25&amp;",Regular)","Bar",,"Low",,AY43,"all",,,,"T")="",NA(),RTD("cqg.rtd",,"StudyData","SUBMINUTE("&amp;$D$31&amp;","&amp;FormatMainDisplay!$H$25&amp;",Regular)","Bar",,"Low",,AY43,"all",,,,"T")))</f>
        <v>128.15625</v>
      </c>
      <c r="AW43" s="104">
        <f>IF(FormatMainDisplay!$H$22="Y",RTD("cqg.rtd",,"StudyData",$D$31,"Bar",,"Close",FormatMainDisplay!$H$23,AY43,,,,,"T"),IF(RTD("cqg.rtd",,"StudyData","SUBMINUTE("&amp;$D$31&amp;","&amp;FormatMainDisplay!$H$25&amp;",Regular)","Bar",,"Close",,AY43,"all",,,,"T")="",NA(),RTD("cqg.rtd",,"StudyData","SUBMINUTE("&amp;$D$31&amp;","&amp;FormatMainDisplay!$H$25&amp;",Regular)","Bar",,"Close",,AY43,"all",,,,"T")))</f>
        <v>128.15625</v>
      </c>
      <c r="AX43" s="73">
        <f>IF(FormatMainDisplay!$H$22="Y",RTD("cqg.rtd",,"StudyData",$D$31,"Bar",,"Time",FormatMainDisplay!$H$23,AY43,,,,,"T"),IF(RTD("cqg.rtd",,"StudyData","SUBMINUTE("&amp;$D$31&amp;","&amp;FormatMainDisplay!$H$25&amp;",Regular)","Bar",,"Time",,AY43,"all",,,,"T")="",NA(),RTD("cqg.rtd",,"StudyData","SUBMINUTE("&amp;$D$31&amp;","&amp;FormatMainDisplay!$H$25&amp;",Regular)","Bar",,"Time",,AY43,"all",,,,"T")))</f>
        <v>42061.607291666667</v>
      </c>
      <c r="AY43" s="30">
        <f t="shared" si="4"/>
        <v>-38</v>
      </c>
      <c r="AZ43" s="30"/>
      <c r="BA43" s="30"/>
      <c r="BB43" s="30"/>
      <c r="BC43" s="30"/>
      <c r="BD43" s="30"/>
      <c r="BE43" s="30"/>
      <c r="BF43" s="73"/>
      <c r="BG43" s="30"/>
      <c r="BL43" s="30"/>
      <c r="BM43" s="73"/>
      <c r="BN43" s="30"/>
      <c r="BO43" s="30"/>
      <c r="BP43" s="30"/>
      <c r="BQ43" s="30"/>
      <c r="BR43" s="30"/>
      <c r="BS43" s="30"/>
      <c r="BT43" s="73"/>
      <c r="BU43" s="30"/>
    </row>
    <row r="44" spans="2:73" s="7" customFormat="1" ht="13.05" customHeight="1" x14ac:dyDescent="0.25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O44" s="28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30"/>
      <c r="AB44" s="102">
        <f>IF(FormatMainDisplay!$H$7="Y",RTD("cqg.rtd",,"StudyData",$D$6,"Bar",,"Open",FormatMainDisplay!$H$8,AG44,,,,,"T"),IF(RTD("cqg.rtd",,"StudyData","SUBMINUTE("&amp;$D$6&amp;","&amp;FormatMainDisplay!$H$10&amp;",Regular)","Bar",,"Open",,AG44,"all",,,,"T")="",NA(),RTD("cqg.rtd",,"StudyData","SUBMINUTE("&amp;$D$6&amp;","&amp;FormatMainDisplay!$H$10&amp;",Regular)","Bar",,"Open",,AG44,"all",,,,"T")))</f>
        <v>2109</v>
      </c>
      <c r="AC44" s="102">
        <f>IF(FormatMainDisplay!$H$7="Y",RTD("cqg.rtd",,"StudyData",$D$6,"Bar",,"High",FormatMainDisplay!$H$8,AG44,,,,,"T"),IF(RTD("cqg.rtd",,"StudyData","SUBMINUTE("&amp;$D$6&amp;","&amp;FormatMainDisplay!$H$10&amp;",Regular)","Bar",,"High",,AG44,"all",,,,"T")="",NA(),RTD("cqg.rtd",,"StudyData","SUBMINUTE("&amp;$D$6&amp;","&amp;FormatMainDisplay!$H$10&amp;",Regular)","Bar",,"High",,AG44,"all",,,,"T")))</f>
        <v>2109.5</v>
      </c>
      <c r="AD44" s="102">
        <f>IF(FormatMainDisplay!$H$7="Y",RTD("cqg.rtd",,"StudyData",$D$6,"Bar",,"Low",FormatMainDisplay!$H$8,AG44,,,,,"T"),IF(RTD("cqg.rtd",,"StudyData","SUBMINUTE("&amp;$D$6&amp;","&amp;FormatMainDisplay!$H$10&amp;",Regular)","Bar",,"Low",,AG44,"all",,,,"T")="",NA(),RTD("cqg.rtd",,"StudyData","SUBMINUTE("&amp;$D$6&amp;","&amp;FormatMainDisplay!$H$10&amp;",Regular)","Bar",,"Low",,AG44,"all",,,,"T")))</f>
        <v>2108.75</v>
      </c>
      <c r="AE44" s="102">
        <f>IF(FormatMainDisplay!$H$7="Y",RTD("cqg.rtd",,"StudyData",$D$6,"Bar",,"Close",FormatMainDisplay!$H$8,AG44,,,,,"T"),IF(RTD("cqg.rtd",,"StudyData","SUBMINUTE("&amp;$D$6&amp;","&amp;FormatMainDisplay!$H$10&amp;",Regular)","Bar",,"Close",,AG44,"all",,,,"T")="",NA(),RTD("cqg.rtd",,"StudyData","SUBMINUTE("&amp;$D$6&amp;","&amp;FormatMainDisplay!$H$10&amp;",Regular)","Bar",,"Close",,AG44,"all",,,,"T")))</f>
        <v>2109.25</v>
      </c>
      <c r="AF44" s="73">
        <f>IF(FormatMainDisplay!$H$7="Y",RTD("cqg.rtd",,"StudyData",$D$6,"Bar",,"Time",FormatMainDisplay!$H$8,AG44,,,,,"T"),IF(RTD("cqg.rtd",,"StudyData","SUBMINUTE("&amp;$D$6&amp;","&amp;FormatMainDisplay!$H$10&amp;",Regular)","Bar",,"Time",,AG44,"all",,,,"T")="",NA(),RTD("cqg.rtd",,"StudyData","SUBMINUTE("&amp;$D$6&amp;","&amp;FormatMainDisplay!$H$10&amp;",Regular)","Bar",,"Time",,AG44,"all",,,,"T")))</f>
        <v>42061.613541666666</v>
      </c>
      <c r="AG44" s="30">
        <f t="shared" si="0"/>
        <v>-39</v>
      </c>
      <c r="AH44" s="30"/>
      <c r="AI44" s="30"/>
      <c r="AJ44" s="30"/>
      <c r="AK44" s="102">
        <f>IF(FormatMainDisplay!$O$7="Y",RTD("cqg.rtd",,"StudyData",$Q$6,"Bar",,"Open",FormatMainDisplay!$O$8,AP44,,,,,"T"),IF(RTD("cqg.rtd",,"StudyData","SUBMINUTE("&amp;$Q$6&amp;","&amp;FormatMainDisplay!$O$10&amp;",Regular)","Bar",,"Open",,AP44,"all",,,,"T")="",NA(),RTD("cqg.rtd",,"StudyData","SUBMINUTE("&amp;$Q$6&amp;","&amp;FormatMainDisplay!$O$10&amp;",Regular)","Bar",,"Open",,AP44,"all",,,,"T")))</f>
        <v>1207.9000000000001</v>
      </c>
      <c r="AL44" s="102">
        <f>IF(FormatMainDisplay!$O$7="Y",RTD("cqg.rtd",,"StudyData",$Q$6,"Bar",,"High",FormatMainDisplay!$O$8,AP44,,,,,"T"),IF(RTD("cqg.rtd",,"StudyData","SUBMINUTE("&amp;$Q$6&amp;","&amp;FormatMainDisplay!$O$10&amp;",Regular)","Bar",,"High",,AP44,"all",,,,"T")="",NA(),RTD("cqg.rtd",,"StudyData","SUBMINUTE("&amp;$Q$6&amp;","&amp;FormatMainDisplay!$O$10&amp;",Regular)","Bar",,"High",,AP44,"all",,,,"T")))</f>
        <v>1207.9000000000001</v>
      </c>
      <c r="AM44" s="102">
        <f>IF(FormatMainDisplay!$O$7="Y",RTD("cqg.rtd",,"StudyData",$Q$6,"Bar",,"Low",FormatMainDisplay!$O$8,AP44,,,,,"T"),IF(RTD("cqg.rtd",,"StudyData","SUBMINUTE("&amp;$Q$6&amp;","&amp;FormatMainDisplay!$O$10&amp;",Regular)","Bar",,"Low",,AP44,"all",,,,"T")="",NA(),RTD("cqg.rtd",,"StudyData","SUBMINUTE("&amp;$Q$6&amp;","&amp;FormatMainDisplay!$O$10&amp;",Regular)","Bar",,"Low",,AP44,"all",,,,"T")))</f>
        <v>1207.7</v>
      </c>
      <c r="AN44" s="128">
        <f>IF(FormatMainDisplay!$O$7="Y",RTD("cqg.rtd",,"StudyData",$Q$6,"Bar",,"Close",FormatMainDisplay!$O$8,AP44,,,,,"T"),IF(RTD("cqg.rtd",,"StudyData","SUBMINUTE("&amp;$Q$6&amp;","&amp;FormatMainDisplay!$O$10&amp;",Regular)","Bar",,"Close",,AP44,"all",,,,"T")="",NA(),RTD("cqg.rtd",,"StudyData","SUBMINUTE("&amp;$Q$6&amp;","&amp;FormatMainDisplay!$O$10&amp;",Regular)","Bar",,"Close",,AP44,"all",,,,"T")))</f>
        <v>1207.7</v>
      </c>
      <c r="AO44" s="130">
        <f>IF(FormatMainDisplay!$O$7="Y",RTD("cqg.rtd",,"StudyData",$Q$6,"Bar",,"Time",FormatMainDisplay!$O$8,AP44,,,,,"T"),IF(RTD("cqg.rtd",,"StudyData","SUBMINUTE("&amp;$Q$6&amp;","&amp;FormatMainDisplay!$O$10&amp;",Regular)","Bar",,"Time",,AP44,"all",,,,"T")="",NA(),RTD("cqg.rtd",,"StudyData","SUBMINUTE("&amp;$Q$6&amp;","&amp;FormatMainDisplay!$O$10&amp;",Regular)","Bar",,"Time",,AP44,"all",,,,"T")))</f>
        <v>42061.613541666666</v>
      </c>
      <c r="AP44" s="129">
        <f t="shared" si="2"/>
        <v>-39</v>
      </c>
      <c r="AQ44" s="30"/>
      <c r="AR44" s="30"/>
      <c r="AS44" s="30"/>
      <c r="AT44" s="104">
        <f>IF(FormatMainDisplay!$H$22="Y",RTD("cqg.rtd",,"StudyData",$D$31,"Bar",,"Open",FormatMainDisplay!$H$23,AY44,,,,,"T"),IF(RTD("cqg.rtd",,"StudyData","SUBMINUTE("&amp;$D$31&amp;","&amp;FormatMainDisplay!$H$25&amp;",Regular)","Bar",,"Open",,AY44,"all",,,,"T")="",NA(),RTD("cqg.rtd",,"StudyData","SUBMINUTE("&amp;$D$31&amp;","&amp;FormatMainDisplay!$H$25&amp;",Regular)","Bar",,"Open",,AY44,"all",,,,"T")))</f>
        <v>128.140625</v>
      </c>
      <c r="AU44" s="104">
        <f>IF(FormatMainDisplay!$H$22="Y",RTD("cqg.rtd",,"StudyData",$D$31,"Bar",,"High",FormatMainDisplay!$H$23,AY44,,,,,"T"),IF(RTD("cqg.rtd",,"StudyData","SUBMINUTE("&amp;$D$31&amp;","&amp;FormatMainDisplay!$H$25&amp;",Regular)","Bar",,"High",,AY44,"all",,,,"T")="",NA(),RTD("cqg.rtd",,"StudyData","SUBMINUTE("&amp;$D$31&amp;","&amp;FormatMainDisplay!$H$25&amp;",Regular)","Bar",,"High",,AY44,"all",,,,"T")))</f>
        <v>128.140625</v>
      </c>
      <c r="AV44" s="104">
        <f>IF(FormatMainDisplay!$H$22="Y",RTD("cqg.rtd",,"StudyData",$D$31,"Bar",,"Low",FormatMainDisplay!$H$23,AY44,,,,,"T"),IF(RTD("cqg.rtd",,"StudyData","SUBMINUTE("&amp;$D$31&amp;","&amp;FormatMainDisplay!$H$25&amp;",Regular)","Bar",,"Low",,AY44,"all",,,,"T")="",NA(),RTD("cqg.rtd",,"StudyData","SUBMINUTE("&amp;$D$31&amp;","&amp;FormatMainDisplay!$H$25&amp;",Regular)","Bar",,"Low",,AY44,"all",,,,"T")))</f>
        <v>128.140625</v>
      </c>
      <c r="AW44" s="104">
        <f>IF(FormatMainDisplay!$H$22="Y",RTD("cqg.rtd",,"StudyData",$D$31,"Bar",,"Close",FormatMainDisplay!$H$23,AY44,,,,,"T"),IF(RTD("cqg.rtd",,"StudyData","SUBMINUTE("&amp;$D$31&amp;","&amp;FormatMainDisplay!$H$25&amp;",Regular)","Bar",,"Close",,AY44,"all",,,,"T")="",NA(),RTD("cqg.rtd",,"StudyData","SUBMINUTE("&amp;$D$31&amp;","&amp;FormatMainDisplay!$H$25&amp;",Regular)","Bar",,"Close",,AY44,"all",,,,"T")))</f>
        <v>128.140625</v>
      </c>
      <c r="AX44" s="73">
        <f>IF(FormatMainDisplay!$H$22="Y",RTD("cqg.rtd",,"StudyData",$D$31,"Bar",,"Time",FormatMainDisplay!$H$23,AY44,,,,,"T"),IF(RTD("cqg.rtd",,"StudyData","SUBMINUTE("&amp;$D$31&amp;","&amp;FormatMainDisplay!$H$25&amp;",Regular)","Bar",,"Time",,AY44,"all",,,,"T")="",NA(),RTD("cqg.rtd",,"StudyData","SUBMINUTE("&amp;$D$31&amp;","&amp;FormatMainDisplay!$H$25&amp;",Regular)","Bar",,"Time",,AY44,"all",,,,"T")))</f>
        <v>42061.606770833328</v>
      </c>
      <c r="AY44" s="30">
        <f t="shared" si="4"/>
        <v>-39</v>
      </c>
      <c r="AZ44" s="30"/>
      <c r="BA44" s="30"/>
      <c r="BB44" s="30"/>
      <c r="BC44" s="30"/>
      <c r="BD44" s="30"/>
      <c r="BE44" s="30"/>
      <c r="BF44" s="73"/>
      <c r="BG44" s="30"/>
      <c r="BL44" s="30"/>
      <c r="BM44" s="73"/>
      <c r="BN44" s="30"/>
      <c r="BO44" s="30"/>
      <c r="BP44" s="30"/>
      <c r="BQ44" s="30"/>
      <c r="BR44" s="30"/>
      <c r="BS44" s="30"/>
      <c r="BT44" s="73"/>
      <c r="BU44" s="30"/>
    </row>
    <row r="45" spans="2:73" s="7" customFormat="1" ht="13.05" customHeight="1" x14ac:dyDescent="0.25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O45" s="28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9"/>
      <c r="AA45" s="30"/>
      <c r="AB45" s="102">
        <f>IF(FormatMainDisplay!$H$7="Y",RTD("cqg.rtd",,"StudyData",$D$6,"Bar",,"Open",FormatMainDisplay!$H$8,AG45,,,,,"T"),IF(RTD("cqg.rtd",,"StudyData","SUBMINUTE("&amp;$D$6&amp;","&amp;FormatMainDisplay!$H$10&amp;",Regular)","Bar",,"Open",,AG45,"all",,,,"T")="",NA(),RTD("cqg.rtd",,"StudyData","SUBMINUTE("&amp;$D$6&amp;","&amp;FormatMainDisplay!$H$10&amp;",Regular)","Bar",,"Open",,AG45,"all",,,,"T")))</f>
        <v>2109</v>
      </c>
      <c r="AC45" s="102">
        <f>IF(FormatMainDisplay!$H$7="Y",RTD("cqg.rtd",,"StudyData",$D$6,"Bar",,"High",FormatMainDisplay!$H$8,AG45,,,,,"T"),IF(RTD("cqg.rtd",,"StudyData","SUBMINUTE("&amp;$D$6&amp;","&amp;FormatMainDisplay!$H$10&amp;",Regular)","Bar",,"High",,AG45,"all",,,,"T")="",NA(),RTD("cqg.rtd",,"StudyData","SUBMINUTE("&amp;$D$6&amp;","&amp;FormatMainDisplay!$H$10&amp;",Regular)","Bar",,"High",,AG45,"all",,,,"T")))</f>
        <v>2109</v>
      </c>
      <c r="AD45" s="102">
        <f>IF(FormatMainDisplay!$H$7="Y",RTD("cqg.rtd",,"StudyData",$D$6,"Bar",,"Low",FormatMainDisplay!$H$8,AG45,,,,,"T"),IF(RTD("cqg.rtd",,"StudyData","SUBMINUTE("&amp;$D$6&amp;","&amp;FormatMainDisplay!$H$10&amp;",Regular)","Bar",,"Low",,AG45,"all",,,,"T")="",NA(),RTD("cqg.rtd",,"StudyData","SUBMINUTE("&amp;$D$6&amp;","&amp;FormatMainDisplay!$H$10&amp;",Regular)","Bar",,"Low",,AG45,"all",,,,"T")))</f>
        <v>2108.5</v>
      </c>
      <c r="AE45" s="102">
        <f>IF(FormatMainDisplay!$H$7="Y",RTD("cqg.rtd",,"StudyData",$D$6,"Bar",,"Close",FormatMainDisplay!$H$8,AG45,,,,,"T"),IF(RTD("cqg.rtd",,"StudyData","SUBMINUTE("&amp;$D$6&amp;","&amp;FormatMainDisplay!$H$10&amp;",Regular)","Bar",,"Close",,AG45,"all",,,,"T")="",NA(),RTD("cqg.rtd",,"StudyData","SUBMINUTE("&amp;$D$6&amp;","&amp;FormatMainDisplay!$H$10&amp;",Regular)","Bar",,"Close",,AG45,"all",,,,"T")))</f>
        <v>2108.75</v>
      </c>
      <c r="AF45" s="73">
        <f>IF(FormatMainDisplay!$H$7="Y",RTD("cqg.rtd",,"StudyData",$D$6,"Bar",,"Time",FormatMainDisplay!$H$8,AG45,,,,,"T"),IF(RTD("cqg.rtd",,"StudyData","SUBMINUTE("&amp;$D$6&amp;","&amp;FormatMainDisplay!$H$10&amp;",Regular)","Bar",,"Time",,AG45,"all",,,,"T")="",NA(),RTD("cqg.rtd",,"StudyData","SUBMINUTE("&amp;$D$6&amp;","&amp;FormatMainDisplay!$H$10&amp;",Regular)","Bar",,"Time",,AG45,"all",,,,"T")))</f>
        <v>42061.613194444442</v>
      </c>
      <c r="AG45" s="30">
        <f t="shared" si="0"/>
        <v>-40</v>
      </c>
      <c r="AH45" s="30"/>
      <c r="AI45" s="30"/>
      <c r="AJ45" s="30"/>
      <c r="AK45" s="102" t="e">
        <f>IF(FormatMainDisplay!$O$7="Y",RTD("cqg.rtd",,"StudyData",$Q$6,"Bar",,"Open",FormatMainDisplay!$O$8,AP45,,,,,"T"),IF(RTD("cqg.rtd",,"StudyData","SUBMINUTE("&amp;$Q$6&amp;","&amp;FormatMainDisplay!$O$10&amp;",Regular)","Bar",,"Open",,AP45,"all",,,,"T")="",NA(),RTD("cqg.rtd",,"StudyData","SUBMINUTE("&amp;$Q$6&amp;","&amp;FormatMainDisplay!$O$10&amp;",Regular)","Bar",,"Open",,AP45,"all",,,,"T")))</f>
        <v>#N/A</v>
      </c>
      <c r="AL45" s="102" t="e">
        <f>IF(FormatMainDisplay!$O$7="Y",RTD("cqg.rtd",,"StudyData",$Q$6,"Bar",,"High",FormatMainDisplay!$O$8,AP45,,,,,"T"),IF(RTD("cqg.rtd",,"StudyData","SUBMINUTE("&amp;$Q$6&amp;","&amp;FormatMainDisplay!$O$10&amp;",Regular)","Bar",,"High",,AP45,"all",,,,"T")="",NA(),RTD("cqg.rtd",,"StudyData","SUBMINUTE("&amp;$Q$6&amp;","&amp;FormatMainDisplay!$O$10&amp;",Regular)","Bar",,"High",,AP45,"all",,,,"T")))</f>
        <v>#N/A</v>
      </c>
      <c r="AM45" s="102" t="e">
        <f>IF(FormatMainDisplay!$O$7="Y",RTD("cqg.rtd",,"StudyData",$Q$6,"Bar",,"Low",FormatMainDisplay!$O$8,AP45,,,,,"T"),IF(RTD("cqg.rtd",,"StudyData","SUBMINUTE("&amp;$Q$6&amp;","&amp;FormatMainDisplay!$O$10&amp;",Regular)","Bar",,"Low",,AP45,"all",,,,"T")="",NA(),RTD("cqg.rtd",,"StudyData","SUBMINUTE("&amp;$Q$6&amp;","&amp;FormatMainDisplay!$O$10&amp;",Regular)","Bar",,"Low",,AP45,"all",,,,"T")))</f>
        <v>#N/A</v>
      </c>
      <c r="AN45" s="128" t="e">
        <f>IF(FormatMainDisplay!$O$7="Y",RTD("cqg.rtd",,"StudyData",$Q$6,"Bar",,"Close",FormatMainDisplay!$O$8,AP45,,,,,"T"),IF(RTD("cqg.rtd",,"StudyData","SUBMINUTE("&amp;$Q$6&amp;","&amp;FormatMainDisplay!$O$10&amp;",Regular)","Bar",,"Close",,AP45,"all",,,,"T")="",NA(),RTD("cqg.rtd",,"StudyData","SUBMINUTE("&amp;$Q$6&amp;","&amp;FormatMainDisplay!$O$10&amp;",Regular)","Bar",,"Close",,AP45,"all",,,,"T")))</f>
        <v>#N/A</v>
      </c>
      <c r="AO45" s="130">
        <f>IF(FormatMainDisplay!$O$7="Y",RTD("cqg.rtd",,"StudyData",$Q$6,"Bar",,"Time",FormatMainDisplay!$O$8,AP45,,,,,"T"),IF(RTD("cqg.rtd",,"StudyData","SUBMINUTE("&amp;$Q$6&amp;","&amp;FormatMainDisplay!$O$10&amp;",Regular)","Bar",,"Time",,AP45,"all",,,,"T")="",NA(),RTD("cqg.rtd",,"StudyData","SUBMINUTE("&amp;$Q$6&amp;","&amp;FormatMainDisplay!$O$10&amp;",Regular)","Bar",,"Time",,AP45,"all",,,,"T")))</f>
        <v>42061.613194444442</v>
      </c>
      <c r="AP45" s="129">
        <f t="shared" si="2"/>
        <v>-40</v>
      </c>
      <c r="AQ45" s="30"/>
      <c r="AR45" s="30"/>
      <c r="AS45" s="30"/>
      <c r="AT45" s="104">
        <f>IF(FormatMainDisplay!$H$22="Y",RTD("cqg.rtd",,"StudyData",$D$31,"Bar",,"Open",FormatMainDisplay!$H$23,AY45,,,,,"T"),IF(RTD("cqg.rtd",,"StudyData","SUBMINUTE("&amp;$D$31&amp;","&amp;FormatMainDisplay!$H$25&amp;",Regular)","Bar",,"Open",,AY45,"all",,,,"T")="",NA(),RTD("cqg.rtd",,"StudyData","SUBMINUTE("&amp;$D$31&amp;","&amp;FormatMainDisplay!$H$25&amp;",Regular)","Bar",,"Open",,AY45,"all",,,,"T")))</f>
        <v>128.140625</v>
      </c>
      <c r="AU45" s="104">
        <f>IF(FormatMainDisplay!$H$22="Y",RTD("cqg.rtd",,"StudyData",$D$31,"Bar",,"High",FormatMainDisplay!$H$23,AY45,,,,,"T"),IF(RTD("cqg.rtd",,"StudyData","SUBMINUTE("&amp;$D$31&amp;","&amp;FormatMainDisplay!$H$25&amp;",Regular)","Bar",,"High",,AY45,"all",,,,"T")="",NA(),RTD("cqg.rtd",,"StudyData","SUBMINUTE("&amp;$D$31&amp;","&amp;FormatMainDisplay!$H$25&amp;",Regular)","Bar",,"High",,AY45,"all",,,,"T")))</f>
        <v>128.140625</v>
      </c>
      <c r="AV45" s="104">
        <f>IF(FormatMainDisplay!$H$22="Y",RTD("cqg.rtd",,"StudyData",$D$31,"Bar",,"Low",FormatMainDisplay!$H$23,AY45,,,,,"T"),IF(RTD("cqg.rtd",,"StudyData","SUBMINUTE("&amp;$D$31&amp;","&amp;FormatMainDisplay!$H$25&amp;",Regular)","Bar",,"Low",,AY45,"all",,,,"T")="",NA(),RTD("cqg.rtd",,"StudyData","SUBMINUTE("&amp;$D$31&amp;","&amp;FormatMainDisplay!$H$25&amp;",Regular)","Bar",,"Low",,AY45,"all",,,,"T")))</f>
        <v>128.140625</v>
      </c>
      <c r="AW45" s="104">
        <f>IF(FormatMainDisplay!$H$22="Y",RTD("cqg.rtd",,"StudyData",$D$31,"Bar",,"Close",FormatMainDisplay!$H$23,AY45,,,,,"T"),IF(RTD("cqg.rtd",,"StudyData","SUBMINUTE("&amp;$D$31&amp;","&amp;FormatMainDisplay!$H$25&amp;",Regular)","Bar",,"Close",,AY45,"all",,,,"T")="",NA(),RTD("cqg.rtd",,"StudyData","SUBMINUTE("&amp;$D$31&amp;","&amp;FormatMainDisplay!$H$25&amp;",Regular)","Bar",,"Close",,AY45,"all",,,,"T")))</f>
        <v>128.140625</v>
      </c>
      <c r="AX45" s="73">
        <f>IF(FormatMainDisplay!$H$22="Y",RTD("cqg.rtd",,"StudyData",$D$31,"Bar",,"Time",FormatMainDisplay!$H$23,AY45,,,,,"T"),IF(RTD("cqg.rtd",,"StudyData","SUBMINUTE("&amp;$D$31&amp;","&amp;FormatMainDisplay!$H$25&amp;",Regular)","Bar",,"Time",,AY45,"all",,,,"T")="",NA(),RTD("cqg.rtd",,"StudyData","SUBMINUTE("&amp;$D$31&amp;","&amp;FormatMainDisplay!$H$25&amp;",Regular)","Bar",,"Time",,AY45,"all",,,,"T")))</f>
        <v>42061.606249999997</v>
      </c>
      <c r="AY45" s="30">
        <f t="shared" si="4"/>
        <v>-40</v>
      </c>
      <c r="AZ45" s="30"/>
      <c r="BA45" s="30"/>
      <c r="BB45" s="30"/>
      <c r="BC45" s="30"/>
      <c r="BD45" s="30"/>
      <c r="BE45" s="30"/>
      <c r="BF45" s="73"/>
      <c r="BG45" s="30"/>
      <c r="BL45" s="30"/>
      <c r="BM45" s="73"/>
      <c r="BN45" s="30"/>
      <c r="BO45" s="30"/>
      <c r="BP45" s="30"/>
      <c r="BQ45" s="30"/>
      <c r="BR45" s="30"/>
      <c r="BS45" s="30"/>
      <c r="BT45" s="73"/>
      <c r="BU45" s="30"/>
    </row>
    <row r="46" spans="2:73" s="7" customFormat="1" ht="13.05" customHeight="1" x14ac:dyDescent="0.25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O46" s="28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9"/>
      <c r="AA46" s="30"/>
      <c r="AB46" s="102">
        <f>IF(FormatMainDisplay!$H$7="Y",RTD("cqg.rtd",,"StudyData",$D$6,"Bar",,"Open",FormatMainDisplay!$H$8,AG46,,,,,"T"),IF(RTD("cqg.rtd",,"StudyData","SUBMINUTE("&amp;$D$6&amp;","&amp;FormatMainDisplay!$H$10&amp;",Regular)","Bar",,"Open",,AG46,"all",,,,"T")="",NA(),RTD("cqg.rtd",,"StudyData","SUBMINUTE("&amp;$D$6&amp;","&amp;FormatMainDisplay!$H$10&amp;",Regular)","Bar",,"Open",,AG46,"all",,,,"T")))</f>
        <v>2109</v>
      </c>
      <c r="AC46" s="102">
        <f>IF(FormatMainDisplay!$H$7="Y",RTD("cqg.rtd",,"StudyData",$D$6,"Bar",,"High",FormatMainDisplay!$H$8,AG46,,,,,"T"),IF(RTD("cqg.rtd",,"StudyData","SUBMINUTE("&amp;$D$6&amp;","&amp;FormatMainDisplay!$H$10&amp;",Regular)","Bar",,"High",,AG46,"all",,,,"T")="",NA(),RTD("cqg.rtd",,"StudyData","SUBMINUTE("&amp;$D$6&amp;","&amp;FormatMainDisplay!$H$10&amp;",Regular)","Bar",,"High",,AG46,"all",,,,"T")))</f>
        <v>2109</v>
      </c>
      <c r="AD46" s="102">
        <f>IF(FormatMainDisplay!$H$7="Y",RTD("cqg.rtd",,"StudyData",$D$6,"Bar",,"Low",FormatMainDisplay!$H$8,AG46,,,,,"T"),IF(RTD("cqg.rtd",,"StudyData","SUBMINUTE("&amp;$D$6&amp;","&amp;FormatMainDisplay!$H$10&amp;",Regular)","Bar",,"Low",,AG46,"all",,,,"T")="",NA(),RTD("cqg.rtd",,"StudyData","SUBMINUTE("&amp;$D$6&amp;","&amp;FormatMainDisplay!$H$10&amp;",Regular)","Bar",,"Low",,AG46,"all",,,,"T")))</f>
        <v>2108.75</v>
      </c>
      <c r="AE46" s="102">
        <f>IF(FormatMainDisplay!$H$7="Y",RTD("cqg.rtd",,"StudyData",$D$6,"Bar",,"Close",FormatMainDisplay!$H$8,AG46,,,,,"T"),IF(RTD("cqg.rtd",,"StudyData","SUBMINUTE("&amp;$D$6&amp;","&amp;FormatMainDisplay!$H$10&amp;",Regular)","Bar",,"Close",,AG46,"all",,,,"T")="",NA(),RTD("cqg.rtd",,"StudyData","SUBMINUTE("&amp;$D$6&amp;","&amp;FormatMainDisplay!$H$10&amp;",Regular)","Bar",,"Close",,AG46,"all",,,,"T")))</f>
        <v>2108.75</v>
      </c>
      <c r="AF46" s="73">
        <f>IF(FormatMainDisplay!$H$7="Y",RTD("cqg.rtd",,"StudyData",$D$6,"Bar",,"Time",FormatMainDisplay!$H$8,AG46,,,,,"T"),IF(RTD("cqg.rtd",,"StudyData","SUBMINUTE("&amp;$D$6&amp;","&amp;FormatMainDisplay!$H$10&amp;",Regular)","Bar",,"Time",,AG46,"all",,,,"T")="",NA(),RTD("cqg.rtd",,"StudyData","SUBMINUTE("&amp;$D$6&amp;","&amp;FormatMainDisplay!$H$10&amp;",Regular)","Bar",,"Time",,AG46,"all",,,,"T")))</f>
        <v>42061.612847222226</v>
      </c>
      <c r="AG46" s="30">
        <f t="shared" si="0"/>
        <v>-41</v>
      </c>
      <c r="AH46" s="30"/>
      <c r="AI46" s="30"/>
      <c r="AJ46" s="30"/>
      <c r="AK46" s="102" t="e">
        <f>IF(FormatMainDisplay!$O$7="Y",RTD("cqg.rtd",,"StudyData",$Q$6,"Bar",,"Open",FormatMainDisplay!$O$8,AP46,,,,,"T"),IF(RTD("cqg.rtd",,"StudyData","SUBMINUTE("&amp;$Q$6&amp;","&amp;FormatMainDisplay!$O$10&amp;",Regular)","Bar",,"Open",,AP46,"all",,,,"T")="",NA(),RTD("cqg.rtd",,"StudyData","SUBMINUTE("&amp;$Q$6&amp;","&amp;FormatMainDisplay!$O$10&amp;",Regular)","Bar",,"Open",,AP46,"all",,,,"T")))</f>
        <v>#N/A</v>
      </c>
      <c r="AL46" s="102" t="e">
        <f>IF(FormatMainDisplay!$O$7="Y",RTD("cqg.rtd",,"StudyData",$Q$6,"Bar",,"High",FormatMainDisplay!$O$8,AP46,,,,,"T"),IF(RTD("cqg.rtd",,"StudyData","SUBMINUTE("&amp;$Q$6&amp;","&amp;FormatMainDisplay!$O$10&amp;",Regular)","Bar",,"High",,AP46,"all",,,,"T")="",NA(),RTD("cqg.rtd",,"StudyData","SUBMINUTE("&amp;$Q$6&amp;","&amp;FormatMainDisplay!$O$10&amp;",Regular)","Bar",,"High",,AP46,"all",,,,"T")))</f>
        <v>#N/A</v>
      </c>
      <c r="AM46" s="102" t="e">
        <f>IF(FormatMainDisplay!$O$7="Y",RTD("cqg.rtd",,"StudyData",$Q$6,"Bar",,"Low",FormatMainDisplay!$O$8,AP46,,,,,"T"),IF(RTD("cqg.rtd",,"StudyData","SUBMINUTE("&amp;$Q$6&amp;","&amp;FormatMainDisplay!$O$10&amp;",Regular)","Bar",,"Low",,AP46,"all",,,,"T")="",NA(),RTD("cqg.rtd",,"StudyData","SUBMINUTE("&amp;$Q$6&amp;","&amp;FormatMainDisplay!$O$10&amp;",Regular)","Bar",,"Low",,AP46,"all",,,,"T")))</f>
        <v>#N/A</v>
      </c>
      <c r="AN46" s="128" t="e">
        <f>IF(FormatMainDisplay!$O$7="Y",RTD("cqg.rtd",,"StudyData",$Q$6,"Bar",,"Close",FormatMainDisplay!$O$8,AP46,,,,,"T"),IF(RTD("cqg.rtd",,"StudyData","SUBMINUTE("&amp;$Q$6&amp;","&amp;FormatMainDisplay!$O$10&amp;",Regular)","Bar",,"Close",,AP46,"all",,,,"T")="",NA(),RTD("cqg.rtd",,"StudyData","SUBMINUTE("&amp;$Q$6&amp;","&amp;FormatMainDisplay!$O$10&amp;",Regular)","Bar",,"Close",,AP46,"all",,,,"T")))</f>
        <v>#N/A</v>
      </c>
      <c r="AO46" s="130">
        <f>IF(FormatMainDisplay!$O$7="Y",RTD("cqg.rtd",,"StudyData",$Q$6,"Bar",,"Time",FormatMainDisplay!$O$8,AP46,,,,,"T"),IF(RTD("cqg.rtd",,"StudyData","SUBMINUTE("&amp;$Q$6&amp;","&amp;FormatMainDisplay!$O$10&amp;",Regular)","Bar",,"Time",,AP46,"all",,,,"T")="",NA(),RTD("cqg.rtd",,"StudyData","SUBMINUTE("&amp;$Q$6&amp;","&amp;FormatMainDisplay!$O$10&amp;",Regular)","Bar",,"Time",,AP46,"all",,,,"T")))</f>
        <v>42061.612847222226</v>
      </c>
      <c r="AP46" s="129">
        <f t="shared" si="2"/>
        <v>-41</v>
      </c>
      <c r="AQ46" s="30"/>
      <c r="AR46" s="30"/>
      <c r="AS46" s="30"/>
      <c r="AT46" s="104">
        <f>IF(FormatMainDisplay!$H$22="Y",RTD("cqg.rtd",,"StudyData",$D$31,"Bar",,"Open",FormatMainDisplay!$H$23,AY46,,,,,"T"),IF(RTD("cqg.rtd",,"StudyData","SUBMINUTE("&amp;$D$31&amp;","&amp;FormatMainDisplay!$H$25&amp;",Regular)","Bar",,"Open",,AY46,"all",,,,"T")="",NA(),RTD("cqg.rtd",,"StudyData","SUBMINUTE("&amp;$D$31&amp;","&amp;FormatMainDisplay!$H$25&amp;",Regular)","Bar",,"Open",,AY46,"all",,,,"T")))</f>
        <v>128.15625</v>
      </c>
      <c r="AU46" s="104">
        <f>IF(FormatMainDisplay!$H$22="Y",RTD("cqg.rtd",,"StudyData",$D$31,"Bar",,"High",FormatMainDisplay!$H$23,AY46,,,,,"T"),IF(RTD("cqg.rtd",,"StudyData","SUBMINUTE("&amp;$D$31&amp;","&amp;FormatMainDisplay!$H$25&amp;",Regular)","Bar",,"High",,AY46,"all",,,,"T")="",NA(),RTD("cqg.rtd",,"StudyData","SUBMINUTE("&amp;$D$31&amp;","&amp;FormatMainDisplay!$H$25&amp;",Regular)","Bar",,"High",,AY46,"all",,,,"T")))</f>
        <v>128.15625</v>
      </c>
      <c r="AV46" s="104">
        <f>IF(FormatMainDisplay!$H$22="Y",RTD("cqg.rtd",,"StudyData",$D$31,"Bar",,"Low",FormatMainDisplay!$H$23,AY46,,,,,"T"),IF(RTD("cqg.rtd",,"StudyData","SUBMINUTE("&amp;$D$31&amp;","&amp;FormatMainDisplay!$H$25&amp;",Regular)","Bar",,"Low",,AY46,"all",,,,"T")="",NA(),RTD("cqg.rtd",,"StudyData","SUBMINUTE("&amp;$D$31&amp;","&amp;FormatMainDisplay!$H$25&amp;",Regular)","Bar",,"Low",,AY46,"all",,,,"T")))</f>
        <v>128.140625</v>
      </c>
      <c r="AW46" s="104">
        <f>IF(FormatMainDisplay!$H$22="Y",RTD("cqg.rtd",,"StudyData",$D$31,"Bar",,"Close",FormatMainDisplay!$H$23,AY46,,,,,"T"),IF(RTD("cqg.rtd",,"StudyData","SUBMINUTE("&amp;$D$31&amp;","&amp;FormatMainDisplay!$H$25&amp;",Regular)","Bar",,"Close",,AY46,"all",,,,"T")="",NA(),RTD("cqg.rtd",,"StudyData","SUBMINUTE("&amp;$D$31&amp;","&amp;FormatMainDisplay!$H$25&amp;",Regular)","Bar",,"Close",,AY46,"all",,,,"T")))</f>
        <v>128.140625</v>
      </c>
      <c r="AX46" s="73">
        <f>IF(FormatMainDisplay!$H$22="Y",RTD("cqg.rtd",,"StudyData",$D$31,"Bar",,"Time",FormatMainDisplay!$H$23,AY46,,,,,"T"),IF(RTD("cqg.rtd",,"StudyData","SUBMINUTE("&amp;$D$31&amp;","&amp;FormatMainDisplay!$H$25&amp;",Regular)","Bar",,"Time",,AY46,"all",,,,"T")="",NA(),RTD("cqg.rtd",,"StudyData","SUBMINUTE("&amp;$D$31&amp;","&amp;FormatMainDisplay!$H$25&amp;",Regular)","Bar",,"Time",,AY46,"all",,,,"T")))</f>
        <v>42061.605729166666</v>
      </c>
      <c r="AY46" s="30">
        <f t="shared" si="4"/>
        <v>-41</v>
      </c>
      <c r="AZ46" s="30"/>
      <c r="BA46" s="30"/>
      <c r="BB46" s="30"/>
      <c r="BC46" s="30"/>
      <c r="BD46" s="30"/>
      <c r="BE46" s="30"/>
      <c r="BF46" s="73"/>
      <c r="BG46" s="30"/>
      <c r="BL46" s="30"/>
      <c r="BM46" s="73"/>
      <c r="BN46" s="30"/>
      <c r="BO46" s="30"/>
      <c r="BP46" s="30"/>
      <c r="BQ46" s="30"/>
      <c r="BR46" s="30"/>
      <c r="BS46" s="30"/>
      <c r="BT46" s="73"/>
      <c r="BU46" s="30"/>
    </row>
    <row r="47" spans="2:73" s="7" customFormat="1" ht="13.05" customHeight="1" x14ac:dyDescent="0.25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O47" s="28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9"/>
      <c r="AA47" s="30"/>
      <c r="AB47" s="102">
        <f>IF(FormatMainDisplay!$H$7="Y",RTD("cqg.rtd",,"StudyData",$D$6,"Bar",,"Open",FormatMainDisplay!$H$8,AG47,,,,,"T"),IF(RTD("cqg.rtd",,"StudyData","SUBMINUTE("&amp;$D$6&amp;","&amp;FormatMainDisplay!$H$10&amp;",Regular)","Bar",,"Open",,AG47,"all",,,,"T")="",NA(),RTD("cqg.rtd",,"StudyData","SUBMINUTE("&amp;$D$6&amp;","&amp;FormatMainDisplay!$H$10&amp;",Regular)","Bar",,"Open",,AG47,"all",,,,"T")))</f>
        <v>2108.75</v>
      </c>
      <c r="AC47" s="102">
        <f>IF(FormatMainDisplay!$H$7="Y",RTD("cqg.rtd",,"StudyData",$D$6,"Bar",,"High",FormatMainDisplay!$H$8,AG47,,,,,"T"),IF(RTD("cqg.rtd",,"StudyData","SUBMINUTE("&amp;$D$6&amp;","&amp;FormatMainDisplay!$H$10&amp;",Regular)","Bar",,"High",,AG47,"all",,,,"T")="",NA(),RTD("cqg.rtd",,"StudyData","SUBMINUTE("&amp;$D$6&amp;","&amp;FormatMainDisplay!$H$10&amp;",Regular)","Bar",,"High",,AG47,"all",,,,"T")))</f>
        <v>2109.25</v>
      </c>
      <c r="AD47" s="102">
        <f>IF(FormatMainDisplay!$H$7="Y",RTD("cqg.rtd",,"StudyData",$D$6,"Bar",,"Low",FormatMainDisplay!$H$8,AG47,,,,,"T"),IF(RTD("cqg.rtd",,"StudyData","SUBMINUTE("&amp;$D$6&amp;","&amp;FormatMainDisplay!$H$10&amp;",Regular)","Bar",,"Low",,AG47,"all",,,,"T")="",NA(),RTD("cqg.rtd",,"StudyData","SUBMINUTE("&amp;$D$6&amp;","&amp;FormatMainDisplay!$H$10&amp;",Regular)","Bar",,"Low",,AG47,"all",,,,"T")))</f>
        <v>2108.75</v>
      </c>
      <c r="AE47" s="102">
        <f>IF(FormatMainDisplay!$H$7="Y",RTD("cqg.rtd",,"StudyData",$D$6,"Bar",,"Close",FormatMainDisplay!$H$8,AG47,,,,,"T"),IF(RTD("cqg.rtd",,"StudyData","SUBMINUTE("&amp;$D$6&amp;","&amp;FormatMainDisplay!$H$10&amp;",Regular)","Bar",,"Close",,AG47,"all",,,,"T")="",NA(),RTD("cqg.rtd",,"StudyData","SUBMINUTE("&amp;$D$6&amp;","&amp;FormatMainDisplay!$H$10&amp;",Regular)","Bar",,"Close",,AG47,"all",,,,"T")))</f>
        <v>2109</v>
      </c>
      <c r="AF47" s="73">
        <f>IF(FormatMainDisplay!$H$7="Y",RTD("cqg.rtd",,"StudyData",$D$6,"Bar",,"Time",FormatMainDisplay!$H$8,AG47,,,,,"T"),IF(RTD("cqg.rtd",,"StudyData","SUBMINUTE("&amp;$D$6&amp;","&amp;FormatMainDisplay!$H$10&amp;",Regular)","Bar",,"Time",,AG47,"all",,,,"T")="",NA(),RTD("cqg.rtd",,"StudyData","SUBMINUTE("&amp;$D$6&amp;","&amp;FormatMainDisplay!$H$10&amp;",Regular)","Bar",,"Time",,AG47,"all",,,,"T")))</f>
        <v>42061.612500000003</v>
      </c>
      <c r="AG47" s="30">
        <f t="shared" si="0"/>
        <v>-42</v>
      </c>
      <c r="AH47" s="30"/>
      <c r="AI47" s="30"/>
      <c r="AJ47" s="30"/>
      <c r="AK47" s="102">
        <f>IF(FormatMainDisplay!$O$7="Y",RTD("cqg.rtd",,"StudyData",$Q$6,"Bar",,"Open",FormatMainDisplay!$O$8,AP47,,,,,"T"),IF(RTD("cqg.rtd",,"StudyData","SUBMINUTE("&amp;$Q$6&amp;","&amp;FormatMainDisplay!$O$10&amp;",Regular)","Bar",,"Open",,AP47,"all",,,,"T")="",NA(),RTD("cqg.rtd",,"StudyData","SUBMINUTE("&amp;$Q$6&amp;","&amp;FormatMainDisplay!$O$10&amp;",Regular)","Bar",,"Open",,AP47,"all",,,,"T")))</f>
        <v>1208</v>
      </c>
      <c r="AL47" s="102">
        <f>IF(FormatMainDisplay!$O$7="Y",RTD("cqg.rtd",,"StudyData",$Q$6,"Bar",,"High",FormatMainDisplay!$O$8,AP47,,,,,"T"),IF(RTD("cqg.rtd",,"StudyData","SUBMINUTE("&amp;$Q$6&amp;","&amp;FormatMainDisplay!$O$10&amp;",Regular)","Bar",,"High",,AP47,"all",,,,"T")="",NA(),RTD("cqg.rtd",,"StudyData","SUBMINUTE("&amp;$Q$6&amp;","&amp;FormatMainDisplay!$O$10&amp;",Regular)","Bar",,"High",,AP47,"all",,,,"T")))</f>
        <v>1208</v>
      </c>
      <c r="AM47" s="102">
        <f>IF(FormatMainDisplay!$O$7="Y",RTD("cqg.rtd",,"StudyData",$Q$6,"Bar",,"Low",FormatMainDisplay!$O$8,AP47,,,,,"T"),IF(RTD("cqg.rtd",,"StudyData","SUBMINUTE("&amp;$Q$6&amp;","&amp;FormatMainDisplay!$O$10&amp;",Regular)","Bar",,"Low",,AP47,"all",,,,"T")="",NA(),RTD("cqg.rtd",,"StudyData","SUBMINUTE("&amp;$Q$6&amp;","&amp;FormatMainDisplay!$O$10&amp;",Regular)","Bar",,"Low",,AP47,"all",,,,"T")))</f>
        <v>1208</v>
      </c>
      <c r="AN47" s="128">
        <f>IF(FormatMainDisplay!$O$7="Y",RTD("cqg.rtd",,"StudyData",$Q$6,"Bar",,"Close",FormatMainDisplay!$O$8,AP47,,,,,"T"),IF(RTD("cqg.rtd",,"StudyData","SUBMINUTE("&amp;$Q$6&amp;","&amp;FormatMainDisplay!$O$10&amp;",Regular)","Bar",,"Close",,AP47,"all",,,,"T")="",NA(),RTD("cqg.rtd",,"StudyData","SUBMINUTE("&amp;$Q$6&amp;","&amp;FormatMainDisplay!$O$10&amp;",Regular)","Bar",,"Close",,AP47,"all",,,,"T")))</f>
        <v>1208</v>
      </c>
      <c r="AO47" s="130">
        <f>IF(FormatMainDisplay!$O$7="Y",RTD("cqg.rtd",,"StudyData",$Q$6,"Bar",,"Time",FormatMainDisplay!$O$8,AP47,,,,,"T"),IF(RTD("cqg.rtd",,"StudyData","SUBMINUTE("&amp;$Q$6&amp;","&amp;FormatMainDisplay!$O$10&amp;",Regular)","Bar",,"Time",,AP47,"all",,,,"T")="",NA(),RTD("cqg.rtd",,"StudyData","SUBMINUTE("&amp;$Q$6&amp;","&amp;FormatMainDisplay!$O$10&amp;",Regular)","Bar",,"Time",,AP47,"all",,,,"T")))</f>
        <v>42061.612500000003</v>
      </c>
      <c r="AP47" s="129">
        <f t="shared" si="2"/>
        <v>-42</v>
      </c>
      <c r="AQ47" s="30"/>
      <c r="AR47" s="30"/>
      <c r="AS47" s="30"/>
      <c r="AT47" s="104">
        <f>IF(FormatMainDisplay!$H$22="Y",RTD("cqg.rtd",,"StudyData",$D$31,"Bar",,"Open",FormatMainDisplay!$H$23,AY47,,,,,"T"),IF(RTD("cqg.rtd",,"StudyData","SUBMINUTE("&amp;$D$31&amp;","&amp;FormatMainDisplay!$H$25&amp;",Regular)","Bar",,"Open",,AY47,"all",,,,"T")="",NA(),RTD("cqg.rtd",,"StudyData","SUBMINUTE("&amp;$D$31&amp;","&amp;FormatMainDisplay!$H$25&amp;",Regular)","Bar",,"Open",,AY47,"all",,,,"T")))</f>
        <v>128.140625</v>
      </c>
      <c r="AU47" s="104">
        <f>IF(FormatMainDisplay!$H$22="Y",RTD("cqg.rtd",,"StudyData",$D$31,"Bar",,"High",FormatMainDisplay!$H$23,AY47,,,,,"T"),IF(RTD("cqg.rtd",,"StudyData","SUBMINUTE("&amp;$D$31&amp;","&amp;FormatMainDisplay!$H$25&amp;",Regular)","Bar",,"High",,AY47,"all",,,,"T")="",NA(),RTD("cqg.rtd",,"StudyData","SUBMINUTE("&amp;$D$31&amp;","&amp;FormatMainDisplay!$H$25&amp;",Regular)","Bar",,"High",,AY47,"all",,,,"T")))</f>
        <v>128.15625</v>
      </c>
      <c r="AV47" s="104">
        <f>IF(FormatMainDisplay!$H$22="Y",RTD("cqg.rtd",,"StudyData",$D$31,"Bar",,"Low",FormatMainDisplay!$H$23,AY47,,,,,"T"),IF(RTD("cqg.rtd",,"StudyData","SUBMINUTE("&amp;$D$31&amp;","&amp;FormatMainDisplay!$H$25&amp;",Regular)","Bar",,"Low",,AY47,"all",,,,"T")="",NA(),RTD("cqg.rtd",,"StudyData","SUBMINUTE("&amp;$D$31&amp;","&amp;FormatMainDisplay!$H$25&amp;",Regular)","Bar",,"Low",,AY47,"all",,,,"T")))</f>
        <v>128.140625</v>
      </c>
      <c r="AW47" s="104">
        <f>IF(FormatMainDisplay!$H$22="Y",RTD("cqg.rtd",,"StudyData",$D$31,"Bar",,"Close",FormatMainDisplay!$H$23,AY47,,,,,"T"),IF(RTD("cqg.rtd",,"StudyData","SUBMINUTE("&amp;$D$31&amp;","&amp;FormatMainDisplay!$H$25&amp;",Regular)","Bar",,"Close",,AY47,"all",,,,"T")="",NA(),RTD("cqg.rtd",,"StudyData","SUBMINUTE("&amp;$D$31&amp;","&amp;FormatMainDisplay!$H$25&amp;",Regular)","Bar",,"Close",,AY47,"all",,,,"T")))</f>
        <v>128.15625</v>
      </c>
      <c r="AX47" s="73">
        <f>IF(FormatMainDisplay!$H$22="Y",RTD("cqg.rtd",,"StudyData",$D$31,"Bar",,"Time",FormatMainDisplay!$H$23,AY47,,,,,"T"),IF(RTD("cqg.rtd",,"StudyData","SUBMINUTE("&amp;$D$31&amp;","&amp;FormatMainDisplay!$H$25&amp;",Regular)","Bar",,"Time",,AY47,"all",,,,"T")="",NA(),RTD("cqg.rtd",,"StudyData","SUBMINUTE("&amp;$D$31&amp;","&amp;FormatMainDisplay!$H$25&amp;",Regular)","Bar",,"Time",,AY47,"all",,,,"T")))</f>
        <v>42061.605208333334</v>
      </c>
      <c r="AY47" s="30">
        <f t="shared" si="4"/>
        <v>-42</v>
      </c>
      <c r="AZ47" s="30"/>
      <c r="BA47" s="30"/>
      <c r="BB47" s="30"/>
      <c r="BC47" s="30"/>
      <c r="BD47" s="30"/>
      <c r="BE47" s="30"/>
      <c r="BF47" s="73"/>
      <c r="BG47" s="30"/>
      <c r="BL47" s="30"/>
      <c r="BM47" s="73"/>
      <c r="BN47" s="30"/>
      <c r="BO47" s="30"/>
      <c r="BP47" s="30"/>
      <c r="BQ47" s="30"/>
      <c r="BR47" s="30"/>
      <c r="BS47" s="30"/>
      <c r="BT47" s="73"/>
      <c r="BU47" s="30"/>
    </row>
    <row r="48" spans="2:73" s="7" customFormat="1" ht="13.05" customHeight="1" x14ac:dyDescent="0.25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O48" s="28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9"/>
      <c r="AA48" s="30"/>
      <c r="AB48" s="102">
        <f>IF(FormatMainDisplay!$H$7="Y",RTD("cqg.rtd",,"StudyData",$D$6,"Bar",,"Open",FormatMainDisplay!$H$8,AG48,,,,,"T"),IF(RTD("cqg.rtd",,"StudyData","SUBMINUTE("&amp;$D$6&amp;","&amp;FormatMainDisplay!$H$10&amp;",Regular)","Bar",,"Open",,AG48,"all",,,,"T")="",NA(),RTD("cqg.rtd",,"StudyData","SUBMINUTE("&amp;$D$6&amp;","&amp;FormatMainDisplay!$H$10&amp;",Regular)","Bar",,"Open",,AG48,"all",,,,"T")))</f>
        <v>2108.75</v>
      </c>
      <c r="AC48" s="102">
        <f>IF(FormatMainDisplay!$H$7="Y",RTD("cqg.rtd",,"StudyData",$D$6,"Bar",,"High",FormatMainDisplay!$H$8,AG48,,,,,"T"),IF(RTD("cqg.rtd",,"StudyData","SUBMINUTE("&amp;$D$6&amp;","&amp;FormatMainDisplay!$H$10&amp;",Regular)","Bar",,"High",,AG48,"all",,,,"T")="",NA(),RTD("cqg.rtd",,"StudyData","SUBMINUTE("&amp;$D$6&amp;","&amp;FormatMainDisplay!$H$10&amp;",Regular)","Bar",,"High",,AG48,"all",,,,"T")))</f>
        <v>2109.25</v>
      </c>
      <c r="AD48" s="102">
        <f>IF(FormatMainDisplay!$H$7="Y",RTD("cqg.rtd",,"StudyData",$D$6,"Bar",,"Low",FormatMainDisplay!$H$8,AG48,,,,,"T"),IF(RTD("cqg.rtd",,"StudyData","SUBMINUTE("&amp;$D$6&amp;","&amp;FormatMainDisplay!$H$10&amp;",Regular)","Bar",,"Low",,AG48,"all",,,,"T")="",NA(),RTD("cqg.rtd",,"StudyData","SUBMINUTE("&amp;$D$6&amp;","&amp;FormatMainDisplay!$H$10&amp;",Regular)","Bar",,"Low",,AG48,"all",,,,"T")))</f>
        <v>2108.5</v>
      </c>
      <c r="AE48" s="102">
        <f>IF(FormatMainDisplay!$H$7="Y",RTD("cqg.rtd",,"StudyData",$D$6,"Bar",,"Close",FormatMainDisplay!$H$8,AG48,,,,,"T"),IF(RTD("cqg.rtd",,"StudyData","SUBMINUTE("&amp;$D$6&amp;","&amp;FormatMainDisplay!$H$10&amp;",Regular)","Bar",,"Close",,AG48,"all",,,,"T")="",NA(),RTD("cqg.rtd",,"StudyData","SUBMINUTE("&amp;$D$6&amp;","&amp;FormatMainDisplay!$H$10&amp;",Regular)","Bar",,"Close",,AG48,"all",,,,"T")))</f>
        <v>2108.75</v>
      </c>
      <c r="AF48" s="73">
        <f>IF(FormatMainDisplay!$H$7="Y",RTD("cqg.rtd",,"StudyData",$D$6,"Bar",,"Time",FormatMainDisplay!$H$8,AG48,,,,,"T"),IF(RTD("cqg.rtd",,"StudyData","SUBMINUTE("&amp;$D$6&amp;","&amp;FormatMainDisplay!$H$10&amp;",Regular)","Bar",,"Time",,AG48,"all",,,,"T")="",NA(),RTD("cqg.rtd",,"StudyData","SUBMINUTE("&amp;$D$6&amp;","&amp;FormatMainDisplay!$H$10&amp;",Regular)","Bar",,"Time",,AG48,"all",,,,"T")))</f>
        <v>42061.61215277778</v>
      </c>
      <c r="AG48" s="30">
        <f t="shared" si="0"/>
        <v>-43</v>
      </c>
      <c r="AH48" s="30"/>
      <c r="AI48" s="30"/>
      <c r="AJ48" s="30"/>
      <c r="AK48" s="102">
        <f>IF(FormatMainDisplay!$O$7="Y",RTD("cqg.rtd",,"StudyData",$Q$6,"Bar",,"Open",FormatMainDisplay!$O$8,AP48,,,,,"T"),IF(RTD("cqg.rtd",,"StudyData","SUBMINUTE("&amp;$Q$6&amp;","&amp;FormatMainDisplay!$O$10&amp;",Regular)","Bar",,"Open",,AP48,"all",,,,"T")="",NA(),RTD("cqg.rtd",,"StudyData","SUBMINUTE("&amp;$Q$6&amp;","&amp;FormatMainDisplay!$O$10&amp;",Regular)","Bar",,"Open",,AP48,"all",,,,"T")))</f>
        <v>1208</v>
      </c>
      <c r="AL48" s="102">
        <f>IF(FormatMainDisplay!$O$7="Y",RTD("cqg.rtd",,"StudyData",$Q$6,"Bar",,"High",FormatMainDisplay!$O$8,AP48,,,,,"T"),IF(RTD("cqg.rtd",,"StudyData","SUBMINUTE("&amp;$Q$6&amp;","&amp;FormatMainDisplay!$O$10&amp;",Regular)","Bar",,"High",,AP48,"all",,,,"T")="",NA(),RTD("cqg.rtd",,"StudyData","SUBMINUTE("&amp;$Q$6&amp;","&amp;FormatMainDisplay!$O$10&amp;",Regular)","Bar",,"High",,AP48,"all",,,,"T")))</f>
        <v>1208</v>
      </c>
      <c r="AM48" s="102">
        <f>IF(FormatMainDisplay!$O$7="Y",RTD("cqg.rtd",,"StudyData",$Q$6,"Bar",,"Low",FormatMainDisplay!$O$8,AP48,,,,,"T"),IF(RTD("cqg.rtd",,"StudyData","SUBMINUTE("&amp;$Q$6&amp;","&amp;FormatMainDisplay!$O$10&amp;",Regular)","Bar",,"Low",,AP48,"all",,,,"T")="",NA(),RTD("cqg.rtd",,"StudyData","SUBMINUTE("&amp;$Q$6&amp;","&amp;FormatMainDisplay!$O$10&amp;",Regular)","Bar",,"Low",,AP48,"all",,,,"T")))</f>
        <v>1208</v>
      </c>
      <c r="AN48" s="128">
        <f>IF(FormatMainDisplay!$O$7="Y",RTD("cqg.rtd",,"StudyData",$Q$6,"Bar",,"Close",FormatMainDisplay!$O$8,AP48,,,,,"T"),IF(RTD("cqg.rtd",,"StudyData","SUBMINUTE("&amp;$Q$6&amp;","&amp;FormatMainDisplay!$O$10&amp;",Regular)","Bar",,"Close",,AP48,"all",,,,"T")="",NA(),RTD("cqg.rtd",,"StudyData","SUBMINUTE("&amp;$Q$6&amp;","&amp;FormatMainDisplay!$O$10&amp;",Regular)","Bar",,"Close",,AP48,"all",,,,"T")))</f>
        <v>1208</v>
      </c>
      <c r="AO48" s="130">
        <f>IF(FormatMainDisplay!$O$7="Y",RTD("cqg.rtd",,"StudyData",$Q$6,"Bar",,"Time",FormatMainDisplay!$O$8,AP48,,,,,"T"),IF(RTD("cqg.rtd",,"StudyData","SUBMINUTE("&amp;$Q$6&amp;","&amp;FormatMainDisplay!$O$10&amp;",Regular)","Bar",,"Time",,AP48,"all",,,,"T")="",NA(),RTD("cqg.rtd",,"StudyData","SUBMINUTE("&amp;$Q$6&amp;","&amp;FormatMainDisplay!$O$10&amp;",Regular)","Bar",,"Time",,AP48,"all",,,,"T")))</f>
        <v>42061.61215277778</v>
      </c>
      <c r="AP48" s="129">
        <f t="shared" si="2"/>
        <v>-43</v>
      </c>
      <c r="AQ48" s="30"/>
      <c r="AR48" s="30"/>
      <c r="AS48" s="30"/>
      <c r="AT48" s="104">
        <f>IF(FormatMainDisplay!$H$22="Y",RTD("cqg.rtd",,"StudyData",$D$31,"Bar",,"Open",FormatMainDisplay!$H$23,AY48,,,,,"T"),IF(RTD("cqg.rtd",,"StudyData","SUBMINUTE("&amp;$D$31&amp;","&amp;FormatMainDisplay!$H$25&amp;",Regular)","Bar",,"Open",,AY48,"all",,,,"T")="",NA(),RTD("cqg.rtd",,"StudyData","SUBMINUTE("&amp;$D$31&amp;","&amp;FormatMainDisplay!$H$25&amp;",Regular)","Bar",,"Open",,AY48,"all",,,,"T")))</f>
        <v>128.140625</v>
      </c>
      <c r="AU48" s="104">
        <f>IF(FormatMainDisplay!$H$22="Y",RTD("cqg.rtd",,"StudyData",$D$31,"Bar",,"High",FormatMainDisplay!$H$23,AY48,,,,,"T"),IF(RTD("cqg.rtd",,"StudyData","SUBMINUTE("&amp;$D$31&amp;","&amp;FormatMainDisplay!$H$25&amp;",Regular)","Bar",,"High",,AY48,"all",,,,"T")="",NA(),RTD("cqg.rtd",,"StudyData","SUBMINUTE("&amp;$D$31&amp;","&amp;FormatMainDisplay!$H$25&amp;",Regular)","Bar",,"High",,AY48,"all",,,,"T")))</f>
        <v>128.15625</v>
      </c>
      <c r="AV48" s="104">
        <f>IF(FormatMainDisplay!$H$22="Y",RTD("cqg.rtd",,"StudyData",$D$31,"Bar",,"Low",FormatMainDisplay!$H$23,AY48,,,,,"T"),IF(RTD("cqg.rtd",,"StudyData","SUBMINUTE("&amp;$D$31&amp;","&amp;FormatMainDisplay!$H$25&amp;",Regular)","Bar",,"Low",,AY48,"all",,,,"T")="",NA(),RTD("cqg.rtd",,"StudyData","SUBMINUTE("&amp;$D$31&amp;","&amp;FormatMainDisplay!$H$25&amp;",Regular)","Bar",,"Low",,AY48,"all",,,,"T")))</f>
        <v>128.125</v>
      </c>
      <c r="AW48" s="104">
        <f>IF(FormatMainDisplay!$H$22="Y",RTD("cqg.rtd",,"StudyData",$D$31,"Bar",,"Close",FormatMainDisplay!$H$23,AY48,,,,,"T"),IF(RTD("cqg.rtd",,"StudyData","SUBMINUTE("&amp;$D$31&amp;","&amp;FormatMainDisplay!$H$25&amp;",Regular)","Bar",,"Close",,AY48,"all",,,,"T")="",NA(),RTD("cqg.rtd",,"StudyData","SUBMINUTE("&amp;$D$31&amp;","&amp;FormatMainDisplay!$H$25&amp;",Regular)","Bar",,"Close",,AY48,"all",,,,"T")))</f>
        <v>128.140625</v>
      </c>
      <c r="AX48" s="73">
        <f>IF(FormatMainDisplay!$H$22="Y",RTD("cqg.rtd",,"StudyData",$D$31,"Bar",,"Time",FormatMainDisplay!$H$23,AY48,,,,,"T"),IF(RTD("cqg.rtd",,"StudyData","SUBMINUTE("&amp;$D$31&amp;","&amp;FormatMainDisplay!$H$25&amp;",Regular)","Bar",,"Time",,AY48,"all",,,,"T")="",NA(),RTD("cqg.rtd",,"StudyData","SUBMINUTE("&amp;$D$31&amp;","&amp;FormatMainDisplay!$H$25&amp;",Regular)","Bar",,"Time",,AY48,"all",,,,"T")))</f>
        <v>42061.604687499996</v>
      </c>
      <c r="AY48" s="30">
        <f t="shared" si="4"/>
        <v>-43</v>
      </c>
      <c r="AZ48" s="30"/>
      <c r="BA48" s="30"/>
      <c r="BB48" s="30"/>
      <c r="BC48" s="30"/>
      <c r="BD48" s="30"/>
      <c r="BE48" s="30"/>
      <c r="BF48" s="73"/>
      <c r="BG48" s="30"/>
      <c r="BL48" s="30"/>
      <c r="BM48" s="73"/>
      <c r="BN48" s="30"/>
      <c r="BO48" s="30"/>
      <c r="BP48" s="30"/>
      <c r="BQ48" s="30"/>
      <c r="BR48" s="30"/>
      <c r="BS48" s="30"/>
      <c r="BT48" s="73"/>
      <c r="BU48" s="30"/>
    </row>
    <row r="49" spans="2:73" s="7" customFormat="1" ht="13.05" customHeight="1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O49" s="28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9"/>
      <c r="AA49" s="30"/>
      <c r="AB49" s="102">
        <f>IF(FormatMainDisplay!$H$7="Y",RTD("cqg.rtd",,"StudyData",$D$6,"Bar",,"Open",FormatMainDisplay!$H$8,AG49,,,,,"T"),IF(RTD("cqg.rtd",,"StudyData","SUBMINUTE("&amp;$D$6&amp;","&amp;FormatMainDisplay!$H$10&amp;",Regular)","Bar",,"Open",,AG49,"all",,,,"T")="",NA(),RTD("cqg.rtd",,"StudyData","SUBMINUTE("&amp;$D$6&amp;","&amp;FormatMainDisplay!$H$10&amp;",Regular)","Bar",,"Open",,AG49,"all",,,,"T")))</f>
        <v>2108</v>
      </c>
      <c r="AC49" s="102">
        <f>IF(FormatMainDisplay!$H$7="Y",RTD("cqg.rtd",,"StudyData",$D$6,"Bar",,"High",FormatMainDisplay!$H$8,AG49,,,,,"T"),IF(RTD("cqg.rtd",,"StudyData","SUBMINUTE("&amp;$D$6&amp;","&amp;FormatMainDisplay!$H$10&amp;",Regular)","Bar",,"High",,AG49,"all",,,,"T")="",NA(),RTD("cqg.rtd",,"StudyData","SUBMINUTE("&amp;$D$6&amp;","&amp;FormatMainDisplay!$H$10&amp;",Regular)","Bar",,"High",,AG49,"all",,,,"T")))</f>
        <v>2109</v>
      </c>
      <c r="AD49" s="102">
        <f>IF(FormatMainDisplay!$H$7="Y",RTD("cqg.rtd",,"StudyData",$D$6,"Bar",,"Low",FormatMainDisplay!$H$8,AG49,,,,,"T"),IF(RTD("cqg.rtd",,"StudyData","SUBMINUTE("&amp;$D$6&amp;","&amp;FormatMainDisplay!$H$10&amp;",Regular)","Bar",,"Low",,AG49,"all",,,,"T")="",NA(),RTD("cqg.rtd",,"StudyData","SUBMINUTE("&amp;$D$6&amp;","&amp;FormatMainDisplay!$H$10&amp;",Regular)","Bar",,"Low",,AG49,"all",,,,"T")))</f>
        <v>2107.75</v>
      </c>
      <c r="AE49" s="102">
        <f>IF(FormatMainDisplay!$H$7="Y",RTD("cqg.rtd",,"StudyData",$D$6,"Bar",,"Close",FormatMainDisplay!$H$8,AG49,,,,,"T"),IF(RTD("cqg.rtd",,"StudyData","SUBMINUTE("&amp;$D$6&amp;","&amp;FormatMainDisplay!$H$10&amp;",Regular)","Bar",,"Close",,AG49,"all",,,,"T")="",NA(),RTD("cqg.rtd",,"StudyData","SUBMINUTE("&amp;$D$6&amp;","&amp;FormatMainDisplay!$H$10&amp;",Regular)","Bar",,"Close",,AG49,"all",,,,"T")))</f>
        <v>2108.75</v>
      </c>
      <c r="AF49" s="73">
        <f>IF(FormatMainDisplay!$H$7="Y",RTD("cqg.rtd",,"StudyData",$D$6,"Bar",,"Time",FormatMainDisplay!$H$8,AG49,,,,,"T"),IF(RTD("cqg.rtd",,"StudyData","SUBMINUTE("&amp;$D$6&amp;","&amp;FormatMainDisplay!$H$10&amp;",Regular)","Bar",,"Time",,AG49,"all",,,,"T")="",NA(),RTD("cqg.rtd",,"StudyData","SUBMINUTE("&amp;$D$6&amp;","&amp;FormatMainDisplay!$H$10&amp;",Regular)","Bar",,"Time",,AG49,"all",,,,"T")))</f>
        <v>42061.611805555556</v>
      </c>
      <c r="AG49" s="30">
        <f t="shared" si="0"/>
        <v>-44</v>
      </c>
      <c r="AH49" s="30"/>
      <c r="AI49" s="30"/>
      <c r="AJ49" s="30"/>
      <c r="AK49" s="102">
        <f>IF(FormatMainDisplay!$O$7="Y",RTD("cqg.rtd",,"StudyData",$Q$6,"Bar",,"Open",FormatMainDisplay!$O$8,AP49,,,,,"T"),IF(RTD("cqg.rtd",,"StudyData","SUBMINUTE("&amp;$Q$6&amp;","&amp;FormatMainDisplay!$O$10&amp;",Regular)","Bar",,"Open",,AP49,"all",,,,"T")="",NA(),RTD("cqg.rtd",,"StudyData","SUBMINUTE("&amp;$Q$6&amp;","&amp;FormatMainDisplay!$O$10&amp;",Regular)","Bar",,"Open",,AP49,"all",,,,"T")))</f>
        <v>1207.8</v>
      </c>
      <c r="AL49" s="102">
        <f>IF(FormatMainDisplay!$O$7="Y",RTD("cqg.rtd",,"StudyData",$Q$6,"Bar",,"High",FormatMainDisplay!$O$8,AP49,,,,,"T"),IF(RTD("cqg.rtd",,"StudyData","SUBMINUTE("&amp;$Q$6&amp;","&amp;FormatMainDisplay!$O$10&amp;",Regular)","Bar",,"High",,AP49,"all",,,,"T")="",NA(),RTD("cqg.rtd",,"StudyData","SUBMINUTE("&amp;$Q$6&amp;","&amp;FormatMainDisplay!$O$10&amp;",Regular)","Bar",,"High",,AP49,"all",,,,"T")))</f>
        <v>1207.9000000000001</v>
      </c>
      <c r="AM49" s="102">
        <f>IF(FormatMainDisplay!$O$7="Y",RTD("cqg.rtd",,"StudyData",$Q$6,"Bar",,"Low",FormatMainDisplay!$O$8,AP49,,,,,"T"),IF(RTD("cqg.rtd",,"StudyData","SUBMINUTE("&amp;$Q$6&amp;","&amp;FormatMainDisplay!$O$10&amp;",Regular)","Bar",,"Low",,AP49,"all",,,,"T")="",NA(),RTD("cqg.rtd",,"StudyData","SUBMINUTE("&amp;$Q$6&amp;","&amp;FormatMainDisplay!$O$10&amp;",Regular)","Bar",,"Low",,AP49,"all",,,,"T")))</f>
        <v>1207.8</v>
      </c>
      <c r="AN49" s="128">
        <f>IF(FormatMainDisplay!$O$7="Y",RTD("cqg.rtd",,"StudyData",$Q$6,"Bar",,"Close",FormatMainDisplay!$O$8,AP49,,,,,"T"),IF(RTD("cqg.rtd",,"StudyData","SUBMINUTE("&amp;$Q$6&amp;","&amp;FormatMainDisplay!$O$10&amp;",Regular)","Bar",,"Close",,AP49,"all",,,,"T")="",NA(),RTD("cqg.rtd",,"StudyData","SUBMINUTE("&amp;$Q$6&amp;","&amp;FormatMainDisplay!$O$10&amp;",Regular)","Bar",,"Close",,AP49,"all",,,,"T")))</f>
        <v>1207.9000000000001</v>
      </c>
      <c r="AO49" s="130">
        <f>IF(FormatMainDisplay!$O$7="Y",RTD("cqg.rtd",,"StudyData",$Q$6,"Bar",,"Time",FormatMainDisplay!$O$8,AP49,,,,,"T"),IF(RTD("cqg.rtd",,"StudyData","SUBMINUTE("&amp;$Q$6&amp;","&amp;FormatMainDisplay!$O$10&amp;",Regular)","Bar",,"Time",,AP49,"all",,,,"T")="",NA(),RTD("cqg.rtd",,"StudyData","SUBMINUTE("&amp;$Q$6&amp;","&amp;FormatMainDisplay!$O$10&amp;",Regular)","Bar",,"Time",,AP49,"all",,,,"T")))</f>
        <v>42061.611805555556</v>
      </c>
      <c r="AP49" s="129">
        <f t="shared" si="2"/>
        <v>-44</v>
      </c>
      <c r="AQ49" s="30"/>
      <c r="AR49" s="30"/>
      <c r="AS49" s="30"/>
      <c r="AT49" s="104">
        <f>IF(FormatMainDisplay!$H$22="Y",RTD("cqg.rtd",,"StudyData",$D$31,"Bar",,"Open",FormatMainDisplay!$H$23,AY49,,,,,"T"),IF(RTD("cqg.rtd",,"StudyData","SUBMINUTE("&amp;$D$31&amp;","&amp;FormatMainDisplay!$H$25&amp;",Regular)","Bar",,"Open",,AY49,"all",,,,"T")="",NA(),RTD("cqg.rtd",,"StudyData","SUBMINUTE("&amp;$D$31&amp;","&amp;FormatMainDisplay!$H$25&amp;",Regular)","Bar",,"Open",,AY49,"all",,,,"T")))</f>
        <v>128.171875</v>
      </c>
      <c r="AU49" s="104">
        <f>IF(FormatMainDisplay!$H$22="Y",RTD("cqg.rtd",,"StudyData",$D$31,"Bar",,"High",FormatMainDisplay!$H$23,AY49,,,,,"T"),IF(RTD("cqg.rtd",,"StudyData","SUBMINUTE("&amp;$D$31&amp;","&amp;FormatMainDisplay!$H$25&amp;",Regular)","Bar",,"High",,AY49,"all",,,,"T")="",NA(),RTD("cqg.rtd",,"StudyData","SUBMINUTE("&amp;$D$31&amp;","&amp;FormatMainDisplay!$H$25&amp;",Regular)","Bar",,"High",,AY49,"all",,,,"T")))</f>
        <v>128.171875</v>
      </c>
      <c r="AV49" s="104">
        <f>IF(FormatMainDisplay!$H$22="Y",RTD("cqg.rtd",,"StudyData",$D$31,"Bar",,"Low",FormatMainDisplay!$H$23,AY49,,,,,"T"),IF(RTD("cqg.rtd",,"StudyData","SUBMINUTE("&amp;$D$31&amp;","&amp;FormatMainDisplay!$H$25&amp;",Regular)","Bar",,"Low",,AY49,"all",,,,"T")="",NA(),RTD("cqg.rtd",,"StudyData","SUBMINUTE("&amp;$D$31&amp;","&amp;FormatMainDisplay!$H$25&amp;",Regular)","Bar",,"Low",,AY49,"all",,,,"T")))</f>
        <v>128.109375</v>
      </c>
      <c r="AW49" s="104">
        <f>IF(FormatMainDisplay!$H$22="Y",RTD("cqg.rtd",,"StudyData",$D$31,"Bar",,"Close",FormatMainDisplay!$H$23,AY49,,,,,"T"),IF(RTD("cqg.rtd",,"StudyData","SUBMINUTE("&amp;$D$31&amp;","&amp;FormatMainDisplay!$H$25&amp;",Regular)","Bar",,"Close",,AY49,"all",,,,"T")="",NA(),RTD("cqg.rtd",,"StudyData","SUBMINUTE("&amp;$D$31&amp;","&amp;FormatMainDisplay!$H$25&amp;",Regular)","Bar",,"Close",,AY49,"all",,,,"T")))</f>
        <v>128.125</v>
      </c>
      <c r="AX49" s="73">
        <f>IF(FormatMainDisplay!$H$22="Y",RTD("cqg.rtd",,"StudyData",$D$31,"Bar",,"Time",FormatMainDisplay!$H$23,AY49,,,,,"T"),IF(RTD("cqg.rtd",,"StudyData","SUBMINUTE("&amp;$D$31&amp;","&amp;FormatMainDisplay!$H$25&amp;",Regular)","Bar",,"Time",,AY49,"all",,,,"T")="",NA(),RTD("cqg.rtd",,"StudyData","SUBMINUTE("&amp;$D$31&amp;","&amp;FormatMainDisplay!$H$25&amp;",Regular)","Bar",,"Time",,AY49,"all",,,,"T")))</f>
        <v>42061.604166666664</v>
      </c>
      <c r="AY49" s="30">
        <f t="shared" si="4"/>
        <v>-44</v>
      </c>
      <c r="AZ49" s="30"/>
      <c r="BA49" s="30"/>
      <c r="BB49" s="30"/>
      <c r="BC49" s="30"/>
      <c r="BD49" s="30"/>
      <c r="BE49" s="30"/>
      <c r="BF49" s="73"/>
      <c r="BG49" s="30"/>
      <c r="BL49" s="30"/>
      <c r="BM49" s="73"/>
      <c r="BN49" s="30"/>
      <c r="BO49" s="30"/>
      <c r="BP49" s="30"/>
      <c r="BQ49" s="30"/>
      <c r="BR49" s="30"/>
      <c r="BS49" s="30"/>
      <c r="BT49" s="73"/>
      <c r="BU49" s="30"/>
    </row>
    <row r="50" spans="2:73" s="7" customFormat="1" ht="13.05" customHeight="1" x14ac:dyDescent="0.25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O50" s="28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30"/>
      <c r="AB50" s="102">
        <f>IF(FormatMainDisplay!$H$7="Y",RTD("cqg.rtd",,"StudyData",$D$6,"Bar",,"Open",FormatMainDisplay!$H$8,AG50,,,,,"T"),IF(RTD("cqg.rtd",,"StudyData","SUBMINUTE("&amp;$D$6&amp;","&amp;FormatMainDisplay!$H$10&amp;",Regular)","Bar",,"Open",,AG50,"all",,,,"T")="",NA(),RTD("cqg.rtd",,"StudyData","SUBMINUTE("&amp;$D$6&amp;","&amp;FormatMainDisplay!$H$10&amp;",Regular)","Bar",,"Open",,AG50,"all",,,,"T")))</f>
        <v>2107.75</v>
      </c>
      <c r="AC50" s="102">
        <f>IF(FormatMainDisplay!$H$7="Y",RTD("cqg.rtd",,"StudyData",$D$6,"Bar",,"High",FormatMainDisplay!$H$8,AG50,,,,,"T"),IF(RTD("cqg.rtd",,"StudyData","SUBMINUTE("&amp;$D$6&amp;","&amp;FormatMainDisplay!$H$10&amp;",Regular)","Bar",,"High",,AG50,"all",,,,"T")="",NA(),RTD("cqg.rtd",,"StudyData","SUBMINUTE("&amp;$D$6&amp;","&amp;FormatMainDisplay!$H$10&amp;",Regular)","Bar",,"High",,AG50,"all",,,,"T")))</f>
        <v>2108</v>
      </c>
      <c r="AD50" s="102">
        <f>IF(FormatMainDisplay!$H$7="Y",RTD("cqg.rtd",,"StudyData",$D$6,"Bar",,"Low",FormatMainDisplay!$H$8,AG50,,,,,"T"),IF(RTD("cqg.rtd",,"StudyData","SUBMINUTE("&amp;$D$6&amp;","&amp;FormatMainDisplay!$H$10&amp;",Regular)","Bar",,"Low",,AG50,"all",,,,"T")="",NA(),RTD("cqg.rtd",,"StudyData","SUBMINUTE("&amp;$D$6&amp;","&amp;FormatMainDisplay!$H$10&amp;",Regular)","Bar",,"Low",,AG50,"all",,,,"T")))</f>
        <v>2107.5</v>
      </c>
      <c r="AE50" s="102">
        <f>IF(FormatMainDisplay!$H$7="Y",RTD("cqg.rtd",,"StudyData",$D$6,"Bar",,"Close",FormatMainDisplay!$H$8,AG50,,,,,"T"),IF(RTD("cqg.rtd",,"StudyData","SUBMINUTE("&amp;$D$6&amp;","&amp;FormatMainDisplay!$H$10&amp;",Regular)","Bar",,"Close",,AG50,"all",,,,"T")="",NA(),RTD("cqg.rtd",,"StudyData","SUBMINUTE("&amp;$D$6&amp;","&amp;FormatMainDisplay!$H$10&amp;",Regular)","Bar",,"Close",,AG50,"all",,,,"T")))</f>
        <v>2108</v>
      </c>
      <c r="AF50" s="73">
        <f>IF(FormatMainDisplay!$H$7="Y",RTD("cqg.rtd",,"StudyData",$D$6,"Bar",,"Time",FormatMainDisplay!$H$8,AG50,,,,,"T"),IF(RTD("cqg.rtd",,"StudyData","SUBMINUTE("&amp;$D$6&amp;","&amp;FormatMainDisplay!$H$10&amp;",Regular)","Bar",,"Time",,AG50,"all",,,,"T")="",NA(),RTD("cqg.rtd",,"StudyData","SUBMINUTE("&amp;$D$6&amp;","&amp;FormatMainDisplay!$H$10&amp;",Regular)","Bar",,"Time",,AG50,"all",,,,"T")))</f>
        <v>42061.611458333333</v>
      </c>
      <c r="AG50" s="30">
        <f t="shared" si="0"/>
        <v>-45</v>
      </c>
      <c r="AH50" s="30"/>
      <c r="AI50" s="30"/>
      <c r="AJ50" s="30"/>
      <c r="AK50" s="102">
        <f>IF(FormatMainDisplay!$O$7="Y",RTD("cqg.rtd",,"StudyData",$Q$6,"Bar",,"Open",FormatMainDisplay!$O$8,AP50,,,,,"T"),IF(RTD("cqg.rtd",,"StudyData","SUBMINUTE("&amp;$Q$6&amp;","&amp;FormatMainDisplay!$O$10&amp;",Regular)","Bar",,"Open",,AP50,"all",,,,"T")="",NA(),RTD("cqg.rtd",,"StudyData","SUBMINUTE("&amp;$Q$6&amp;","&amp;FormatMainDisplay!$O$10&amp;",Regular)","Bar",,"Open",,AP50,"all",,,,"T")))</f>
        <v>1208</v>
      </c>
      <c r="AL50" s="102">
        <f>IF(FormatMainDisplay!$O$7="Y",RTD("cqg.rtd",,"StudyData",$Q$6,"Bar",,"High",FormatMainDisplay!$O$8,AP50,,,,,"T"),IF(RTD("cqg.rtd",,"StudyData","SUBMINUTE("&amp;$Q$6&amp;","&amp;FormatMainDisplay!$O$10&amp;",Regular)","Bar",,"High",,AP50,"all",,,,"T")="",NA(),RTD("cqg.rtd",,"StudyData","SUBMINUTE("&amp;$Q$6&amp;","&amp;FormatMainDisplay!$O$10&amp;",Regular)","Bar",,"High",,AP50,"all",,,,"T")))</f>
        <v>1208</v>
      </c>
      <c r="AM50" s="102">
        <f>IF(FormatMainDisplay!$O$7="Y",RTD("cqg.rtd",,"StudyData",$Q$6,"Bar",,"Low",FormatMainDisplay!$O$8,AP50,,,,,"T"),IF(RTD("cqg.rtd",,"StudyData","SUBMINUTE("&amp;$Q$6&amp;","&amp;FormatMainDisplay!$O$10&amp;",Regular)","Bar",,"Low",,AP50,"all",,,,"T")="",NA(),RTD("cqg.rtd",,"StudyData","SUBMINUTE("&amp;$Q$6&amp;","&amp;FormatMainDisplay!$O$10&amp;",Regular)","Bar",,"Low",,AP50,"all",,,,"T")))</f>
        <v>1207.8</v>
      </c>
      <c r="AN50" s="128">
        <f>IF(FormatMainDisplay!$O$7="Y",RTD("cqg.rtd",,"StudyData",$Q$6,"Bar",,"Close",FormatMainDisplay!$O$8,AP50,,,,,"T"),IF(RTD("cqg.rtd",,"StudyData","SUBMINUTE("&amp;$Q$6&amp;","&amp;FormatMainDisplay!$O$10&amp;",Regular)","Bar",,"Close",,AP50,"all",,,,"T")="",NA(),RTD("cqg.rtd",,"StudyData","SUBMINUTE("&amp;$Q$6&amp;","&amp;FormatMainDisplay!$O$10&amp;",Regular)","Bar",,"Close",,AP50,"all",,,,"T")))</f>
        <v>1207.8</v>
      </c>
      <c r="AO50" s="130">
        <f>IF(FormatMainDisplay!$O$7="Y",RTD("cqg.rtd",,"StudyData",$Q$6,"Bar",,"Time",FormatMainDisplay!$O$8,AP50,,,,,"T"),IF(RTD("cqg.rtd",,"StudyData","SUBMINUTE("&amp;$Q$6&amp;","&amp;FormatMainDisplay!$O$10&amp;",Regular)","Bar",,"Time",,AP50,"all",,,,"T")="",NA(),RTD("cqg.rtd",,"StudyData","SUBMINUTE("&amp;$Q$6&amp;","&amp;FormatMainDisplay!$O$10&amp;",Regular)","Bar",,"Time",,AP50,"all",,,,"T")))</f>
        <v>42061.611458333333</v>
      </c>
      <c r="AP50" s="129">
        <f t="shared" si="2"/>
        <v>-45</v>
      </c>
      <c r="AQ50" s="30"/>
      <c r="AR50" s="30"/>
      <c r="AS50" s="30"/>
      <c r="AT50" s="104">
        <f>IF(FormatMainDisplay!$H$22="Y",RTD("cqg.rtd",,"StudyData",$D$31,"Bar",,"Open",FormatMainDisplay!$H$23,AY50,,,,,"T"),IF(RTD("cqg.rtd",,"StudyData","SUBMINUTE("&amp;$D$31&amp;","&amp;FormatMainDisplay!$H$25&amp;",Regular)","Bar",,"Open",,AY50,"all",,,,"T")="",NA(),RTD("cqg.rtd",,"StudyData","SUBMINUTE("&amp;$D$31&amp;","&amp;FormatMainDisplay!$H$25&amp;",Regular)","Bar",,"Open",,AY50,"all",,,,"T")))</f>
        <v>128.1875</v>
      </c>
      <c r="AU50" s="104">
        <f>IF(FormatMainDisplay!$H$22="Y",RTD("cqg.rtd",,"StudyData",$D$31,"Bar",,"High",FormatMainDisplay!$H$23,AY50,,,,,"T"),IF(RTD("cqg.rtd",,"StudyData","SUBMINUTE("&amp;$D$31&amp;","&amp;FormatMainDisplay!$H$25&amp;",Regular)","Bar",,"High",,AY50,"all",,,,"T")="",NA(),RTD("cqg.rtd",,"StudyData","SUBMINUTE("&amp;$D$31&amp;","&amp;FormatMainDisplay!$H$25&amp;",Regular)","Bar",,"High",,AY50,"all",,,,"T")))</f>
        <v>128.1875</v>
      </c>
      <c r="AV50" s="104">
        <f>IF(FormatMainDisplay!$H$22="Y",RTD("cqg.rtd",,"StudyData",$D$31,"Bar",,"Low",FormatMainDisplay!$H$23,AY50,,,,,"T"),IF(RTD("cqg.rtd",,"StudyData","SUBMINUTE("&amp;$D$31&amp;","&amp;FormatMainDisplay!$H$25&amp;",Regular)","Bar",,"Low",,AY50,"all",,,,"T")="",NA(),RTD("cqg.rtd",,"StudyData","SUBMINUTE("&amp;$D$31&amp;","&amp;FormatMainDisplay!$H$25&amp;",Regular)","Bar",,"Low",,AY50,"all",,,,"T")))</f>
        <v>128.171875</v>
      </c>
      <c r="AW50" s="104">
        <f>IF(FormatMainDisplay!$H$22="Y",RTD("cqg.rtd",,"StudyData",$D$31,"Bar",,"Close",FormatMainDisplay!$H$23,AY50,,,,,"T"),IF(RTD("cqg.rtd",,"StudyData","SUBMINUTE("&amp;$D$31&amp;","&amp;FormatMainDisplay!$H$25&amp;",Regular)","Bar",,"Close",,AY50,"all",,,,"T")="",NA(),RTD("cqg.rtd",,"StudyData","SUBMINUTE("&amp;$D$31&amp;","&amp;FormatMainDisplay!$H$25&amp;",Regular)","Bar",,"Close",,AY50,"all",,,,"T")))</f>
        <v>128.171875</v>
      </c>
      <c r="AX50" s="73">
        <f>IF(FormatMainDisplay!$H$22="Y",RTD("cqg.rtd",,"StudyData",$D$31,"Bar",,"Time",FormatMainDisplay!$H$23,AY50,,,,,"T"),IF(RTD("cqg.rtd",,"StudyData","SUBMINUTE("&amp;$D$31&amp;","&amp;FormatMainDisplay!$H$25&amp;",Regular)","Bar",,"Time",,AY50,"all",,,,"T")="",NA(),RTD("cqg.rtd",,"StudyData","SUBMINUTE("&amp;$D$31&amp;","&amp;FormatMainDisplay!$H$25&amp;",Regular)","Bar",,"Time",,AY50,"all",,,,"T")))</f>
        <v>42061.603645833333</v>
      </c>
      <c r="AY50" s="30">
        <f t="shared" si="4"/>
        <v>-45</v>
      </c>
      <c r="AZ50" s="30"/>
      <c r="BA50" s="30"/>
      <c r="BB50" s="30"/>
      <c r="BC50" s="30"/>
      <c r="BD50" s="30"/>
      <c r="BE50" s="30"/>
      <c r="BF50" s="73"/>
      <c r="BG50" s="30"/>
      <c r="BL50" s="30"/>
      <c r="BM50" s="73"/>
      <c r="BN50" s="30"/>
      <c r="BO50" s="30"/>
      <c r="BP50" s="30"/>
      <c r="BQ50" s="30"/>
      <c r="BR50" s="30"/>
      <c r="BS50" s="30"/>
      <c r="BT50" s="73"/>
      <c r="BU50" s="30"/>
    </row>
    <row r="51" spans="2:73" s="7" customFormat="1" ht="13.05" customHeight="1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O51" s="28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9"/>
      <c r="AA51" s="30"/>
      <c r="AB51" s="102">
        <f>IF(FormatMainDisplay!$H$7="Y",RTD("cqg.rtd",,"StudyData",$D$6,"Bar",,"Open",FormatMainDisplay!$H$8,AG51,,,,,"T"),IF(RTD("cqg.rtd",,"StudyData","SUBMINUTE("&amp;$D$6&amp;","&amp;FormatMainDisplay!$H$10&amp;",Regular)","Bar",,"Open",,AG51,"all",,,,"T")="",NA(),RTD("cqg.rtd",,"StudyData","SUBMINUTE("&amp;$D$6&amp;","&amp;FormatMainDisplay!$H$10&amp;",Regular)","Bar",,"Open",,AG51,"all",,,,"T")))</f>
        <v>2107.25</v>
      </c>
      <c r="AC51" s="102">
        <f>IF(FormatMainDisplay!$H$7="Y",RTD("cqg.rtd",,"StudyData",$D$6,"Bar",,"High",FormatMainDisplay!$H$8,AG51,,,,,"T"),IF(RTD("cqg.rtd",,"StudyData","SUBMINUTE("&amp;$D$6&amp;","&amp;FormatMainDisplay!$H$10&amp;",Regular)","Bar",,"High",,AG51,"all",,,,"T")="",NA(),RTD("cqg.rtd",,"StudyData","SUBMINUTE("&amp;$D$6&amp;","&amp;FormatMainDisplay!$H$10&amp;",Regular)","Bar",,"High",,AG51,"all",,,,"T")))</f>
        <v>2107.75</v>
      </c>
      <c r="AD51" s="102">
        <f>IF(FormatMainDisplay!$H$7="Y",RTD("cqg.rtd",,"StudyData",$D$6,"Bar",,"Low",FormatMainDisplay!$H$8,AG51,,,,,"T"),IF(RTD("cqg.rtd",,"StudyData","SUBMINUTE("&amp;$D$6&amp;","&amp;FormatMainDisplay!$H$10&amp;",Regular)","Bar",,"Low",,AG51,"all",,,,"T")="",NA(),RTD("cqg.rtd",,"StudyData","SUBMINUTE("&amp;$D$6&amp;","&amp;FormatMainDisplay!$H$10&amp;",Regular)","Bar",,"Low",,AG51,"all",,,,"T")))</f>
        <v>2107</v>
      </c>
      <c r="AE51" s="102">
        <f>IF(FormatMainDisplay!$H$7="Y",RTD("cqg.rtd",,"StudyData",$D$6,"Bar",,"Close",FormatMainDisplay!$H$8,AG51,,,,,"T"),IF(RTD("cqg.rtd",,"StudyData","SUBMINUTE("&amp;$D$6&amp;","&amp;FormatMainDisplay!$H$10&amp;",Regular)","Bar",,"Close",,AG51,"all",,,,"T")="",NA(),RTD("cqg.rtd",,"StudyData","SUBMINUTE("&amp;$D$6&amp;","&amp;FormatMainDisplay!$H$10&amp;",Regular)","Bar",,"Close",,AG51,"all",,,,"T")))</f>
        <v>2107.5</v>
      </c>
      <c r="AF51" s="73">
        <f>IF(FormatMainDisplay!$H$7="Y",RTD("cqg.rtd",,"StudyData",$D$6,"Bar",,"Time",FormatMainDisplay!$H$8,AG51,,,,,"T"),IF(RTD("cqg.rtd",,"StudyData","SUBMINUTE("&amp;$D$6&amp;","&amp;FormatMainDisplay!$H$10&amp;",Regular)","Bar",,"Time",,AG51,"all",,,,"T")="",NA(),RTD("cqg.rtd",,"StudyData","SUBMINUTE("&amp;$D$6&amp;","&amp;FormatMainDisplay!$H$10&amp;",Regular)","Bar",,"Time",,AG51,"all",,,,"T")))</f>
        <v>42061.611111111109</v>
      </c>
      <c r="AG51" s="30">
        <f t="shared" si="0"/>
        <v>-46</v>
      </c>
      <c r="AH51" s="30"/>
      <c r="AI51" s="30"/>
      <c r="AJ51" s="30"/>
      <c r="AK51" s="102">
        <f>IF(FormatMainDisplay!$O$7="Y",RTD("cqg.rtd",,"StudyData",$Q$6,"Bar",,"Open",FormatMainDisplay!$O$8,AP51,,,,,"T"),IF(RTD("cqg.rtd",,"StudyData","SUBMINUTE("&amp;$Q$6&amp;","&amp;FormatMainDisplay!$O$10&amp;",Regular)","Bar",,"Open",,AP51,"all",,,,"T")="",NA(),RTD("cqg.rtd",,"StudyData","SUBMINUTE("&amp;$Q$6&amp;","&amp;FormatMainDisplay!$O$10&amp;",Regular)","Bar",,"Open",,AP51,"all",,,,"T")))</f>
        <v>1208</v>
      </c>
      <c r="AL51" s="102">
        <f>IF(FormatMainDisplay!$O$7="Y",RTD("cqg.rtd",,"StudyData",$Q$6,"Bar",,"High",FormatMainDisplay!$O$8,AP51,,,,,"T"),IF(RTD("cqg.rtd",,"StudyData","SUBMINUTE("&amp;$Q$6&amp;","&amp;FormatMainDisplay!$O$10&amp;",Regular)","Bar",,"High",,AP51,"all",,,,"T")="",NA(),RTD("cqg.rtd",,"StudyData","SUBMINUTE("&amp;$Q$6&amp;","&amp;FormatMainDisplay!$O$10&amp;",Regular)","Bar",,"High",,AP51,"all",,,,"T")))</f>
        <v>1208.0999999999999</v>
      </c>
      <c r="AM51" s="102">
        <f>IF(FormatMainDisplay!$O$7="Y",RTD("cqg.rtd",,"StudyData",$Q$6,"Bar",,"Low",FormatMainDisplay!$O$8,AP51,,,,,"T"),IF(RTD("cqg.rtd",,"StudyData","SUBMINUTE("&amp;$Q$6&amp;","&amp;FormatMainDisplay!$O$10&amp;",Regular)","Bar",,"Low",,AP51,"all",,,,"T")="",NA(),RTD("cqg.rtd",,"StudyData","SUBMINUTE("&amp;$Q$6&amp;","&amp;FormatMainDisplay!$O$10&amp;",Regular)","Bar",,"Low",,AP51,"all",,,,"T")))</f>
        <v>1208</v>
      </c>
      <c r="AN51" s="128">
        <f>IF(FormatMainDisplay!$O$7="Y",RTD("cqg.rtd",,"StudyData",$Q$6,"Bar",,"Close",FormatMainDisplay!$O$8,AP51,,,,,"T"),IF(RTD("cqg.rtd",,"StudyData","SUBMINUTE("&amp;$Q$6&amp;","&amp;FormatMainDisplay!$O$10&amp;",Regular)","Bar",,"Close",,AP51,"all",,,,"T")="",NA(),RTD("cqg.rtd",,"StudyData","SUBMINUTE("&amp;$Q$6&amp;","&amp;FormatMainDisplay!$O$10&amp;",Regular)","Bar",,"Close",,AP51,"all",,,,"T")))</f>
        <v>1208.0999999999999</v>
      </c>
      <c r="AO51" s="130">
        <f>IF(FormatMainDisplay!$O$7="Y",RTD("cqg.rtd",,"StudyData",$Q$6,"Bar",,"Time",FormatMainDisplay!$O$8,AP51,,,,,"T"),IF(RTD("cqg.rtd",,"StudyData","SUBMINUTE("&amp;$Q$6&amp;","&amp;FormatMainDisplay!$O$10&amp;",Regular)","Bar",,"Time",,AP51,"all",,,,"T")="",NA(),RTD("cqg.rtd",,"StudyData","SUBMINUTE("&amp;$Q$6&amp;","&amp;FormatMainDisplay!$O$10&amp;",Regular)","Bar",,"Time",,AP51,"all",,,,"T")))</f>
        <v>42061.611111111109</v>
      </c>
      <c r="AP51" s="129">
        <f t="shared" si="2"/>
        <v>-46</v>
      </c>
      <c r="AQ51" s="30"/>
      <c r="AR51" s="30"/>
      <c r="AS51" s="30"/>
      <c r="AT51" s="104">
        <f>IF(FormatMainDisplay!$H$22="Y",RTD("cqg.rtd",,"StudyData",$D$31,"Bar",,"Open",FormatMainDisplay!$H$23,AY51,,,,,"T"),IF(RTD("cqg.rtd",,"StudyData","SUBMINUTE("&amp;$D$31&amp;","&amp;FormatMainDisplay!$H$25&amp;",Regular)","Bar",,"Open",,AY51,"all",,,,"T")="",NA(),RTD("cqg.rtd",,"StudyData","SUBMINUTE("&amp;$D$31&amp;","&amp;FormatMainDisplay!$H$25&amp;",Regular)","Bar",,"Open",,AY51,"all",,,,"T")))</f>
        <v>128.21875</v>
      </c>
      <c r="AU51" s="104">
        <f>IF(FormatMainDisplay!$H$22="Y",RTD("cqg.rtd",,"StudyData",$D$31,"Bar",,"High",FormatMainDisplay!$H$23,AY51,,,,,"T"),IF(RTD("cqg.rtd",,"StudyData","SUBMINUTE("&amp;$D$31&amp;","&amp;FormatMainDisplay!$H$25&amp;",Regular)","Bar",,"High",,AY51,"all",,,,"T")="",NA(),RTD("cqg.rtd",,"StudyData","SUBMINUTE("&amp;$D$31&amp;","&amp;FormatMainDisplay!$H$25&amp;",Regular)","Bar",,"High",,AY51,"all",,,,"T")))</f>
        <v>128.21875</v>
      </c>
      <c r="AV51" s="104">
        <f>IF(FormatMainDisplay!$H$22="Y",RTD("cqg.rtd",,"StudyData",$D$31,"Bar",,"Low",FormatMainDisplay!$H$23,AY51,,,,,"T"),IF(RTD("cqg.rtd",,"StudyData","SUBMINUTE("&amp;$D$31&amp;","&amp;FormatMainDisplay!$H$25&amp;",Regular)","Bar",,"Low",,AY51,"all",,,,"T")="",NA(),RTD("cqg.rtd",,"StudyData","SUBMINUTE("&amp;$D$31&amp;","&amp;FormatMainDisplay!$H$25&amp;",Regular)","Bar",,"Low",,AY51,"all",,,,"T")))</f>
        <v>128.1875</v>
      </c>
      <c r="AW51" s="104">
        <f>IF(FormatMainDisplay!$H$22="Y",RTD("cqg.rtd",,"StudyData",$D$31,"Bar",,"Close",FormatMainDisplay!$H$23,AY51,,,,,"T"),IF(RTD("cqg.rtd",,"StudyData","SUBMINUTE("&amp;$D$31&amp;","&amp;FormatMainDisplay!$H$25&amp;",Regular)","Bar",,"Close",,AY51,"all",,,,"T")="",NA(),RTD("cqg.rtd",,"StudyData","SUBMINUTE("&amp;$D$31&amp;","&amp;FormatMainDisplay!$H$25&amp;",Regular)","Bar",,"Close",,AY51,"all",,,,"T")))</f>
        <v>128.1875</v>
      </c>
      <c r="AX51" s="73">
        <f>IF(FormatMainDisplay!$H$22="Y",RTD("cqg.rtd",,"StudyData",$D$31,"Bar",,"Time",FormatMainDisplay!$H$23,AY51,,,,,"T"),IF(RTD("cqg.rtd",,"StudyData","SUBMINUTE("&amp;$D$31&amp;","&amp;FormatMainDisplay!$H$25&amp;",Regular)","Bar",,"Time",,AY51,"all",,,,"T")="",NA(),RTD("cqg.rtd",,"StudyData","SUBMINUTE("&amp;$D$31&amp;","&amp;FormatMainDisplay!$H$25&amp;",Regular)","Bar",,"Time",,AY51,"all",,,,"T")))</f>
        <v>42061.603125000001</v>
      </c>
      <c r="AY51" s="30">
        <f t="shared" si="4"/>
        <v>-46</v>
      </c>
      <c r="AZ51" s="30"/>
      <c r="BA51" s="30"/>
      <c r="BB51" s="30"/>
      <c r="BC51" s="30"/>
      <c r="BD51" s="30"/>
      <c r="BE51" s="30"/>
      <c r="BF51" s="73"/>
      <c r="BG51" s="30"/>
      <c r="BL51" s="30"/>
      <c r="BM51" s="73"/>
      <c r="BN51" s="30"/>
      <c r="BO51" s="30"/>
      <c r="BP51" s="30"/>
      <c r="BQ51" s="30"/>
      <c r="BR51" s="30"/>
      <c r="BS51" s="30"/>
      <c r="BT51" s="73"/>
      <c r="BU51" s="30"/>
    </row>
    <row r="52" spans="2:73" ht="13.0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7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20"/>
      <c r="AB52" s="102">
        <f>IF(FormatMainDisplay!$H$7="Y",RTD("cqg.rtd",,"StudyData",$D$6,"Bar",,"Open",FormatMainDisplay!$H$8,AG52,,,,,"T"),IF(RTD("cqg.rtd",,"StudyData","SUBMINUTE("&amp;$D$6&amp;","&amp;FormatMainDisplay!$H$10&amp;",Regular)","Bar",,"Open",,AG52,"all",,,,"T")="",NA(),RTD("cqg.rtd",,"StudyData","SUBMINUTE("&amp;$D$6&amp;","&amp;FormatMainDisplay!$H$10&amp;",Regular)","Bar",,"Open",,AG52,"all",,,,"T")))</f>
        <v>2107</v>
      </c>
      <c r="AC52" s="102">
        <f>IF(FormatMainDisplay!$H$7="Y",RTD("cqg.rtd",,"StudyData",$D$6,"Bar",,"High",FormatMainDisplay!$H$8,AG52,,,,,"T"),IF(RTD("cqg.rtd",,"StudyData","SUBMINUTE("&amp;$D$6&amp;","&amp;FormatMainDisplay!$H$10&amp;",Regular)","Bar",,"High",,AG52,"all",,,,"T")="",NA(),RTD("cqg.rtd",,"StudyData","SUBMINUTE("&amp;$D$6&amp;","&amp;FormatMainDisplay!$H$10&amp;",Regular)","Bar",,"High",,AG52,"all",,,,"T")))</f>
        <v>2107.5</v>
      </c>
      <c r="AD52" s="102">
        <f>IF(FormatMainDisplay!$H$7="Y",RTD("cqg.rtd",,"StudyData",$D$6,"Bar",,"Low",FormatMainDisplay!$H$8,AG52,,,,,"T"),IF(RTD("cqg.rtd",,"StudyData","SUBMINUTE("&amp;$D$6&amp;","&amp;FormatMainDisplay!$H$10&amp;",Regular)","Bar",,"Low",,AG52,"all",,,,"T")="",NA(),RTD("cqg.rtd",,"StudyData","SUBMINUTE("&amp;$D$6&amp;","&amp;FormatMainDisplay!$H$10&amp;",Regular)","Bar",,"Low",,AG52,"all",,,,"T")))</f>
        <v>2107</v>
      </c>
      <c r="AE52" s="102">
        <f>IF(FormatMainDisplay!$H$7="Y",RTD("cqg.rtd",,"StudyData",$D$6,"Bar",,"Close",FormatMainDisplay!$H$8,AG52,,,,,"T"),IF(RTD("cqg.rtd",,"StudyData","SUBMINUTE("&amp;$D$6&amp;","&amp;FormatMainDisplay!$H$10&amp;",Regular)","Bar",,"Close",,AG52,"all",,,,"T")="",NA(),RTD("cqg.rtd",,"StudyData","SUBMINUTE("&amp;$D$6&amp;","&amp;FormatMainDisplay!$H$10&amp;",Regular)","Bar",,"Close",,AG52,"all",,,,"T")))</f>
        <v>2107.25</v>
      </c>
      <c r="AF52" s="73">
        <f>IF(FormatMainDisplay!$H$7="Y",RTD("cqg.rtd",,"StudyData",$D$6,"Bar",,"Time",FormatMainDisplay!$H$8,AG52,,,,,"T"),IF(RTD("cqg.rtd",,"StudyData","SUBMINUTE("&amp;$D$6&amp;","&amp;FormatMainDisplay!$H$10&amp;",Regular)","Bar",,"Time",,AG52,"all",,,,"T")="",NA(),RTD("cqg.rtd",,"StudyData","SUBMINUTE("&amp;$D$6&amp;","&amp;FormatMainDisplay!$H$10&amp;",Regular)","Bar",,"Time",,AG52,"all",,,,"T")))</f>
        <v>42061.610763888893</v>
      </c>
      <c r="AG52" s="30">
        <f t="shared" si="0"/>
        <v>-47</v>
      </c>
      <c r="AK52" s="102">
        <f>IF(FormatMainDisplay!$O$7="Y",RTD("cqg.rtd",,"StudyData",$Q$6,"Bar",,"Open",FormatMainDisplay!$O$8,AP52,,,,,"T"),IF(RTD("cqg.rtd",,"StudyData","SUBMINUTE("&amp;$Q$6&amp;","&amp;FormatMainDisplay!$O$10&amp;",Regular)","Bar",,"Open",,AP52,"all",,,,"T")="",NA(),RTD("cqg.rtd",,"StudyData","SUBMINUTE("&amp;$Q$6&amp;","&amp;FormatMainDisplay!$O$10&amp;",Regular)","Bar",,"Open",,AP52,"all",,,,"T")))</f>
        <v>1208</v>
      </c>
      <c r="AL52" s="102">
        <f>IF(FormatMainDisplay!$O$7="Y",RTD("cqg.rtd",,"StudyData",$Q$6,"Bar",,"High",FormatMainDisplay!$O$8,AP52,,,,,"T"),IF(RTD("cqg.rtd",,"StudyData","SUBMINUTE("&amp;$Q$6&amp;","&amp;FormatMainDisplay!$O$10&amp;",Regular)","Bar",,"High",,AP52,"all",,,,"T")="",NA(),RTD("cqg.rtd",,"StudyData","SUBMINUTE("&amp;$Q$6&amp;","&amp;FormatMainDisplay!$O$10&amp;",Regular)","Bar",,"High",,AP52,"all",,,,"T")))</f>
        <v>1208</v>
      </c>
      <c r="AM52" s="102">
        <f>IF(FormatMainDisplay!$O$7="Y",RTD("cqg.rtd",,"StudyData",$Q$6,"Bar",,"Low",FormatMainDisplay!$O$8,AP52,,,,,"T"),IF(RTD("cqg.rtd",,"StudyData","SUBMINUTE("&amp;$Q$6&amp;","&amp;FormatMainDisplay!$O$10&amp;",Regular)","Bar",,"Low",,AP52,"all",,,,"T")="",NA(),RTD("cqg.rtd",,"StudyData","SUBMINUTE("&amp;$Q$6&amp;","&amp;FormatMainDisplay!$O$10&amp;",Regular)","Bar",,"Low",,AP52,"all",,,,"T")))</f>
        <v>1207.9000000000001</v>
      </c>
      <c r="AN52" s="128">
        <f>IF(FormatMainDisplay!$O$7="Y",RTD("cqg.rtd",,"StudyData",$Q$6,"Bar",,"Close",FormatMainDisplay!$O$8,AP52,,,,,"T"),IF(RTD("cqg.rtd",,"StudyData","SUBMINUTE("&amp;$Q$6&amp;","&amp;FormatMainDisplay!$O$10&amp;",Regular)","Bar",,"Close",,AP52,"all",,,,"T")="",NA(),RTD("cqg.rtd",,"StudyData","SUBMINUTE("&amp;$Q$6&amp;","&amp;FormatMainDisplay!$O$10&amp;",Regular)","Bar",,"Close",,AP52,"all",,,,"T")))</f>
        <v>1207.9000000000001</v>
      </c>
      <c r="AO52" s="130">
        <f>IF(FormatMainDisplay!$O$7="Y",RTD("cqg.rtd",,"StudyData",$Q$6,"Bar",,"Time",FormatMainDisplay!$O$8,AP52,,,,,"T"),IF(RTD("cqg.rtd",,"StudyData","SUBMINUTE("&amp;$Q$6&amp;","&amp;FormatMainDisplay!$O$10&amp;",Regular)","Bar",,"Time",,AP52,"all",,,,"T")="",NA(),RTD("cqg.rtd",,"StudyData","SUBMINUTE("&amp;$Q$6&amp;","&amp;FormatMainDisplay!$O$10&amp;",Regular)","Bar",,"Time",,AP52,"all",,,,"T")))</f>
        <v>42061.610763888893</v>
      </c>
      <c r="AP52" s="129">
        <f t="shared" si="2"/>
        <v>-47</v>
      </c>
      <c r="AT52" s="104">
        <f>IF(FormatMainDisplay!$H$22="Y",RTD("cqg.rtd",,"StudyData",$D$31,"Bar",,"Open",FormatMainDisplay!$H$23,AY52,,,,,"T"),IF(RTD("cqg.rtd",,"StudyData","SUBMINUTE("&amp;$D$31&amp;","&amp;FormatMainDisplay!$H$25&amp;",Regular)","Bar",,"Open",,AY52,"all",,,,"T")="",NA(),RTD("cqg.rtd",,"StudyData","SUBMINUTE("&amp;$D$31&amp;","&amp;FormatMainDisplay!$H$25&amp;",Regular)","Bar",,"Open",,AY52,"all",,,,"T")))</f>
        <v>128.25</v>
      </c>
      <c r="AU52" s="104">
        <f>IF(FormatMainDisplay!$H$22="Y",RTD("cqg.rtd",,"StudyData",$D$31,"Bar",,"High",FormatMainDisplay!$H$23,AY52,,,,,"T"),IF(RTD("cqg.rtd",,"StudyData","SUBMINUTE("&amp;$D$31&amp;","&amp;FormatMainDisplay!$H$25&amp;",Regular)","Bar",,"High",,AY52,"all",,,,"T")="",NA(),RTD("cqg.rtd",,"StudyData","SUBMINUTE("&amp;$D$31&amp;","&amp;FormatMainDisplay!$H$25&amp;",Regular)","Bar",,"High",,AY52,"all",,,,"T")))</f>
        <v>128.25</v>
      </c>
      <c r="AV52" s="104">
        <f>IF(FormatMainDisplay!$H$22="Y",RTD("cqg.rtd",,"StudyData",$D$31,"Bar",,"Low",FormatMainDisplay!$H$23,AY52,,,,,"T"),IF(RTD("cqg.rtd",,"StudyData","SUBMINUTE("&amp;$D$31&amp;","&amp;FormatMainDisplay!$H$25&amp;",Regular)","Bar",,"Low",,AY52,"all",,,,"T")="",NA(),RTD("cqg.rtd",,"StudyData","SUBMINUTE("&amp;$D$31&amp;","&amp;FormatMainDisplay!$H$25&amp;",Regular)","Bar",,"Low",,AY52,"all",,,,"T")))</f>
        <v>128.203125</v>
      </c>
      <c r="AW52" s="104">
        <f>IF(FormatMainDisplay!$H$22="Y",RTD("cqg.rtd",,"StudyData",$D$31,"Bar",,"Close",FormatMainDisplay!$H$23,AY52,,,,,"T"),IF(RTD("cqg.rtd",,"StudyData","SUBMINUTE("&amp;$D$31&amp;","&amp;FormatMainDisplay!$H$25&amp;",Regular)","Bar",,"Close",,AY52,"all",,,,"T")="",NA(),RTD("cqg.rtd",,"StudyData","SUBMINUTE("&amp;$D$31&amp;","&amp;FormatMainDisplay!$H$25&amp;",Regular)","Bar",,"Close",,AY52,"all",,,,"T")))</f>
        <v>128.203125</v>
      </c>
      <c r="AX52" s="73">
        <f>IF(FormatMainDisplay!$H$22="Y",RTD("cqg.rtd",,"StudyData",$D$31,"Bar",,"Time",FormatMainDisplay!$H$23,AY52,,,,,"T"),IF(RTD("cqg.rtd",,"StudyData","SUBMINUTE("&amp;$D$31&amp;","&amp;FormatMainDisplay!$H$25&amp;",Regular)","Bar",,"Time",,AY52,"all",,,,"T")="",NA(),RTD("cqg.rtd",,"StudyData","SUBMINUTE("&amp;$D$31&amp;","&amp;FormatMainDisplay!$H$25&amp;",Regular)","Bar",,"Time",,AY52,"all",,,,"T")))</f>
        <v>42061.602604166663</v>
      </c>
      <c r="AY52" s="30">
        <f t="shared" si="4"/>
        <v>-47</v>
      </c>
    </row>
    <row r="53" spans="2:73" x14ac:dyDescent="0.25">
      <c r="B53" s="151" t="s">
        <v>41</v>
      </c>
      <c r="C53" s="152"/>
      <c r="D53" s="152"/>
      <c r="E53" s="152"/>
      <c r="F53" s="152"/>
      <c r="G53" s="152"/>
      <c r="H53" s="152"/>
      <c r="I53" s="152"/>
      <c r="J53" s="152" t="s">
        <v>40</v>
      </c>
      <c r="K53" s="152"/>
      <c r="L53" s="152"/>
      <c r="M53" s="152"/>
      <c r="N53" s="152"/>
      <c r="O53" s="152"/>
      <c r="P53" s="152"/>
      <c r="Q53" s="202"/>
      <c r="R53" s="7"/>
      <c r="S53" s="7"/>
      <c r="T53" s="7"/>
      <c r="U53" s="7"/>
      <c r="V53" s="7"/>
      <c r="W53" s="7"/>
      <c r="X53" s="7"/>
      <c r="Y53" s="7"/>
      <c r="Z53" s="7"/>
      <c r="AB53" s="102">
        <f>IF(FormatMainDisplay!$H$7="Y",RTD("cqg.rtd",,"StudyData",$D$6,"Bar",,"Open",FormatMainDisplay!$H$8,AG53,,,,,"T"),IF(RTD("cqg.rtd",,"StudyData","SUBMINUTE("&amp;$D$6&amp;","&amp;FormatMainDisplay!$H$10&amp;",Regular)","Bar",,"Open",,AG53,"all",,,,"T")="",NA(),RTD("cqg.rtd",,"StudyData","SUBMINUTE("&amp;$D$6&amp;","&amp;FormatMainDisplay!$H$10&amp;",Regular)","Bar",,"Open",,AG53,"all",,,,"T")))</f>
        <v>2107.25</v>
      </c>
      <c r="AC53" s="102">
        <f>IF(FormatMainDisplay!$H$7="Y",RTD("cqg.rtd",,"StudyData",$D$6,"Bar",,"High",FormatMainDisplay!$H$8,AG53,,,,,"T"),IF(RTD("cqg.rtd",,"StudyData","SUBMINUTE("&amp;$D$6&amp;","&amp;FormatMainDisplay!$H$10&amp;",Regular)","Bar",,"High",,AG53,"all",,,,"T")="",NA(),RTD("cqg.rtd",,"StudyData","SUBMINUTE("&amp;$D$6&amp;","&amp;FormatMainDisplay!$H$10&amp;",Regular)","Bar",,"High",,AG53,"all",,,,"T")))</f>
        <v>2107.25</v>
      </c>
      <c r="AD53" s="102">
        <f>IF(FormatMainDisplay!$H$7="Y",RTD("cqg.rtd",,"StudyData",$D$6,"Bar",,"Low",FormatMainDisplay!$H$8,AG53,,,,,"T"),IF(RTD("cqg.rtd",,"StudyData","SUBMINUTE("&amp;$D$6&amp;","&amp;FormatMainDisplay!$H$10&amp;",Regular)","Bar",,"Low",,AG53,"all",,,,"T")="",NA(),RTD("cqg.rtd",,"StudyData","SUBMINUTE("&amp;$D$6&amp;","&amp;FormatMainDisplay!$H$10&amp;",Regular)","Bar",,"Low",,AG53,"all",,,,"T")))</f>
        <v>2107</v>
      </c>
      <c r="AE53" s="102">
        <f>IF(FormatMainDisplay!$H$7="Y",RTD("cqg.rtd",,"StudyData",$D$6,"Bar",,"Close",FormatMainDisplay!$H$8,AG53,,,,,"T"),IF(RTD("cqg.rtd",,"StudyData","SUBMINUTE("&amp;$D$6&amp;","&amp;FormatMainDisplay!$H$10&amp;",Regular)","Bar",,"Close",,AG53,"all",,,,"T")="",NA(),RTD("cqg.rtd",,"StudyData","SUBMINUTE("&amp;$D$6&amp;","&amp;FormatMainDisplay!$H$10&amp;",Regular)","Bar",,"Close",,AG53,"all",,,,"T")))</f>
        <v>2107</v>
      </c>
      <c r="AF53" s="73">
        <f>IF(FormatMainDisplay!$H$7="Y",RTD("cqg.rtd",,"StudyData",$D$6,"Bar",,"Time",FormatMainDisplay!$H$8,AG53,,,,,"T"),IF(RTD("cqg.rtd",,"StudyData","SUBMINUTE("&amp;$D$6&amp;","&amp;FormatMainDisplay!$H$10&amp;",Regular)","Bar",,"Time",,AG53,"all",,,,"T")="",NA(),RTD("cqg.rtd",,"StudyData","SUBMINUTE("&amp;$D$6&amp;","&amp;FormatMainDisplay!$H$10&amp;",Regular)","Bar",,"Time",,AG53,"all",,,,"T")))</f>
        <v>42061.61041666667</v>
      </c>
      <c r="AG53" s="30">
        <f t="shared" si="0"/>
        <v>-48</v>
      </c>
      <c r="AK53" s="102">
        <f>IF(FormatMainDisplay!$O$7="Y",RTD("cqg.rtd",,"StudyData",$Q$6,"Bar",,"Open",FormatMainDisplay!$O$8,AP53,,,,,"T"),IF(RTD("cqg.rtd",,"StudyData","SUBMINUTE("&amp;$Q$6&amp;","&amp;FormatMainDisplay!$O$10&amp;",Regular)","Bar",,"Open",,AP53,"all",,,,"T")="",NA(),RTD("cqg.rtd",,"StudyData","SUBMINUTE("&amp;$Q$6&amp;","&amp;FormatMainDisplay!$O$10&amp;",Regular)","Bar",,"Open",,AP53,"all",,,,"T")))</f>
        <v>1208.0999999999999</v>
      </c>
      <c r="AL53" s="102">
        <f>IF(FormatMainDisplay!$O$7="Y",RTD("cqg.rtd",,"StudyData",$Q$6,"Bar",,"High",FormatMainDisplay!$O$8,AP53,,,,,"T"),IF(RTD("cqg.rtd",,"StudyData","SUBMINUTE("&amp;$Q$6&amp;","&amp;FormatMainDisplay!$O$10&amp;",Regular)","Bar",,"High",,AP53,"all",,,,"T")="",NA(),RTD("cqg.rtd",,"StudyData","SUBMINUTE("&amp;$Q$6&amp;","&amp;FormatMainDisplay!$O$10&amp;",Regular)","Bar",,"High",,AP53,"all",,,,"T")))</f>
        <v>1208.0999999999999</v>
      </c>
      <c r="AM53" s="102">
        <f>IF(FormatMainDisplay!$O$7="Y",RTD("cqg.rtd",,"StudyData",$Q$6,"Bar",,"Low",FormatMainDisplay!$O$8,AP53,,,,,"T"),IF(RTD("cqg.rtd",,"StudyData","SUBMINUTE("&amp;$Q$6&amp;","&amp;FormatMainDisplay!$O$10&amp;",Regular)","Bar",,"Low",,AP53,"all",,,,"T")="",NA(),RTD("cqg.rtd",,"StudyData","SUBMINUTE("&amp;$Q$6&amp;","&amp;FormatMainDisplay!$O$10&amp;",Regular)","Bar",,"Low",,AP53,"all",,,,"T")))</f>
        <v>1208.0999999999999</v>
      </c>
      <c r="AN53" s="128">
        <f>IF(FormatMainDisplay!$O$7="Y",RTD("cqg.rtd",,"StudyData",$Q$6,"Bar",,"Close",FormatMainDisplay!$O$8,AP53,,,,,"T"),IF(RTD("cqg.rtd",,"StudyData","SUBMINUTE("&amp;$Q$6&amp;","&amp;FormatMainDisplay!$O$10&amp;",Regular)","Bar",,"Close",,AP53,"all",,,,"T")="",NA(),RTD("cqg.rtd",,"StudyData","SUBMINUTE("&amp;$Q$6&amp;","&amp;FormatMainDisplay!$O$10&amp;",Regular)","Bar",,"Close",,AP53,"all",,,,"T")))</f>
        <v>1208.0999999999999</v>
      </c>
      <c r="AO53" s="130">
        <f>IF(FormatMainDisplay!$O$7="Y",RTD("cqg.rtd",,"StudyData",$Q$6,"Bar",,"Time",FormatMainDisplay!$O$8,AP53,,,,,"T"),IF(RTD("cqg.rtd",,"StudyData","SUBMINUTE("&amp;$Q$6&amp;","&amp;FormatMainDisplay!$O$10&amp;",Regular)","Bar",,"Time",,AP53,"all",,,,"T")="",NA(),RTD("cqg.rtd",,"StudyData","SUBMINUTE("&amp;$Q$6&amp;","&amp;FormatMainDisplay!$O$10&amp;",Regular)","Bar",,"Time",,AP53,"all",,,,"T")))</f>
        <v>42061.61041666667</v>
      </c>
      <c r="AP53" s="129">
        <f t="shared" si="2"/>
        <v>-48</v>
      </c>
      <c r="AT53" s="104">
        <f>IF(FormatMainDisplay!$H$22="Y",RTD("cqg.rtd",,"StudyData",$D$31,"Bar",,"Open",FormatMainDisplay!$H$23,AY53,,,,,"T"),IF(RTD("cqg.rtd",,"StudyData","SUBMINUTE("&amp;$D$31&amp;","&amp;FormatMainDisplay!$H$25&amp;",Regular)","Bar",,"Open",,AY53,"all",,,,"T")="",NA(),RTD("cqg.rtd",,"StudyData","SUBMINUTE("&amp;$D$31&amp;","&amp;FormatMainDisplay!$H$25&amp;",Regular)","Bar",,"Open",,AY53,"all",,,,"T")))</f>
        <v>128.265625</v>
      </c>
      <c r="AU53" s="104">
        <f>IF(FormatMainDisplay!$H$22="Y",RTD("cqg.rtd",,"StudyData",$D$31,"Bar",,"High",FormatMainDisplay!$H$23,AY53,,,,,"T"),IF(RTD("cqg.rtd",,"StudyData","SUBMINUTE("&amp;$D$31&amp;","&amp;FormatMainDisplay!$H$25&amp;",Regular)","Bar",,"High",,AY53,"all",,,,"T")="",NA(),RTD("cqg.rtd",,"StudyData","SUBMINUTE("&amp;$D$31&amp;","&amp;FormatMainDisplay!$H$25&amp;",Regular)","Bar",,"High",,AY53,"all",,,,"T")))</f>
        <v>128.265625</v>
      </c>
      <c r="AV53" s="104">
        <f>IF(FormatMainDisplay!$H$22="Y",RTD("cqg.rtd",,"StudyData",$D$31,"Bar",,"Low",FormatMainDisplay!$H$23,AY53,,,,,"T"),IF(RTD("cqg.rtd",,"StudyData","SUBMINUTE("&amp;$D$31&amp;","&amp;FormatMainDisplay!$H$25&amp;",Regular)","Bar",,"Low",,AY53,"all",,,,"T")="",NA(),RTD("cqg.rtd",,"StudyData","SUBMINUTE("&amp;$D$31&amp;","&amp;FormatMainDisplay!$H$25&amp;",Regular)","Bar",,"Low",,AY53,"all",,,,"T")))</f>
        <v>128.25</v>
      </c>
      <c r="AW53" s="104">
        <f>IF(FormatMainDisplay!$H$22="Y",RTD("cqg.rtd",,"StudyData",$D$31,"Bar",,"Close",FormatMainDisplay!$H$23,AY53,,,,,"T"),IF(RTD("cqg.rtd",,"StudyData","SUBMINUTE("&amp;$D$31&amp;","&amp;FormatMainDisplay!$H$25&amp;",Regular)","Bar",,"Close",,AY53,"all",,,,"T")="",NA(),RTD("cqg.rtd",,"StudyData","SUBMINUTE("&amp;$D$31&amp;","&amp;FormatMainDisplay!$H$25&amp;",Regular)","Bar",,"Close",,AY53,"all",,,,"T")))</f>
        <v>128.25</v>
      </c>
      <c r="AX53" s="73">
        <f>IF(FormatMainDisplay!$H$22="Y",RTD("cqg.rtd",,"StudyData",$D$31,"Bar",,"Time",FormatMainDisplay!$H$23,AY53,,,,,"T"),IF(RTD("cqg.rtd",,"StudyData","SUBMINUTE("&amp;$D$31&amp;","&amp;FormatMainDisplay!$H$25&amp;",Regular)","Bar",,"Time",,AY53,"all",,,,"T")="",NA(),RTD("cqg.rtd",,"StudyData","SUBMINUTE("&amp;$D$31&amp;","&amp;FormatMainDisplay!$H$25&amp;",Regular)","Bar",,"Time",,AY53,"all",,,,"T")))</f>
        <v>42061.602083333331</v>
      </c>
      <c r="AY53" s="30">
        <f t="shared" si="4"/>
        <v>-48</v>
      </c>
    </row>
    <row r="54" spans="2:73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B54" s="102">
        <f>IF(FormatMainDisplay!$H$7="Y",RTD("cqg.rtd",,"StudyData",$D$6,"Bar",,"Open",FormatMainDisplay!$H$8,AG54,,,,,"T"),IF(RTD("cqg.rtd",,"StudyData","SUBMINUTE("&amp;$D$6&amp;","&amp;FormatMainDisplay!$H$10&amp;",Regular)","Bar",,"Open",,AG54,"all",,,,"T")="",NA(),RTD("cqg.rtd",,"StudyData","SUBMINUTE("&amp;$D$6&amp;","&amp;FormatMainDisplay!$H$10&amp;",Regular)","Bar",,"Open",,AG54,"all",,,,"T")))</f>
        <v>2106.75</v>
      </c>
      <c r="AC54" s="102">
        <f>IF(FormatMainDisplay!$H$7="Y",RTD("cqg.rtd",,"StudyData",$D$6,"Bar",,"High",FormatMainDisplay!$H$8,AG54,,,,,"T"),IF(RTD("cqg.rtd",,"StudyData","SUBMINUTE("&amp;$D$6&amp;","&amp;FormatMainDisplay!$H$10&amp;",Regular)","Bar",,"High",,AG54,"all",,,,"T")="",NA(),RTD("cqg.rtd",,"StudyData","SUBMINUTE("&amp;$D$6&amp;","&amp;FormatMainDisplay!$H$10&amp;",Regular)","Bar",,"High",,AG54,"all",,,,"T")))</f>
        <v>2107.5</v>
      </c>
      <c r="AD54" s="102">
        <f>IF(FormatMainDisplay!$H$7="Y",RTD("cqg.rtd",,"StudyData",$D$6,"Bar",,"Low",FormatMainDisplay!$H$8,AG54,,,,,"T"),IF(RTD("cqg.rtd",,"StudyData","SUBMINUTE("&amp;$D$6&amp;","&amp;FormatMainDisplay!$H$10&amp;",Regular)","Bar",,"Low",,AG54,"all",,,,"T")="",NA(),RTD("cqg.rtd",,"StudyData","SUBMINUTE("&amp;$D$6&amp;","&amp;FormatMainDisplay!$H$10&amp;",Regular)","Bar",,"Low",,AG54,"all",,,,"T")))</f>
        <v>2106.75</v>
      </c>
      <c r="AE54" s="102">
        <f>IF(FormatMainDisplay!$H$7="Y",RTD("cqg.rtd",,"StudyData",$D$6,"Bar",,"Close",FormatMainDisplay!$H$8,AG54,,,,,"T"),IF(RTD("cqg.rtd",,"StudyData","SUBMINUTE("&amp;$D$6&amp;","&amp;FormatMainDisplay!$H$10&amp;",Regular)","Bar",,"Close",,AG54,"all",,,,"T")="",NA(),RTD("cqg.rtd",,"StudyData","SUBMINUTE("&amp;$D$6&amp;","&amp;FormatMainDisplay!$H$10&amp;",Regular)","Bar",,"Close",,AG54,"all",,,,"T")))</f>
        <v>2107</v>
      </c>
      <c r="AF54" s="73">
        <f>IF(FormatMainDisplay!$H$7="Y",RTD("cqg.rtd",,"StudyData",$D$6,"Bar",,"Time",FormatMainDisplay!$H$8,AG54,,,,,"T"),IF(RTD("cqg.rtd",,"StudyData","SUBMINUTE("&amp;$D$6&amp;","&amp;FormatMainDisplay!$H$10&amp;",Regular)","Bar",,"Time",,AG54,"all",,,,"T")="",NA(),RTD("cqg.rtd",,"StudyData","SUBMINUTE("&amp;$D$6&amp;","&amp;FormatMainDisplay!$H$10&amp;",Regular)","Bar",,"Time",,AG54,"all",,,,"T")))</f>
        <v>42061.610069444447</v>
      </c>
      <c r="AG54" s="30">
        <f t="shared" si="0"/>
        <v>-49</v>
      </c>
      <c r="AK54" s="102">
        <f>IF(FormatMainDisplay!$O$7="Y",RTD("cqg.rtd",,"StudyData",$Q$6,"Bar",,"Open",FormatMainDisplay!$O$8,AP54,,,,,"T"),IF(RTD("cqg.rtd",,"StudyData","SUBMINUTE("&amp;$Q$6&amp;","&amp;FormatMainDisplay!$O$10&amp;",Regular)","Bar",,"Open",,AP54,"all",,,,"T")="",NA(),RTD("cqg.rtd",,"StudyData","SUBMINUTE("&amp;$Q$6&amp;","&amp;FormatMainDisplay!$O$10&amp;",Regular)","Bar",,"Open",,AP54,"all",,,,"T")))</f>
        <v>1208.0999999999999</v>
      </c>
      <c r="AL54" s="102">
        <f>IF(FormatMainDisplay!$O$7="Y",RTD("cqg.rtd",,"StudyData",$Q$6,"Bar",,"High",FormatMainDisplay!$O$8,AP54,,,,,"T"),IF(RTD("cqg.rtd",,"StudyData","SUBMINUTE("&amp;$Q$6&amp;","&amp;FormatMainDisplay!$O$10&amp;",Regular)","Bar",,"High",,AP54,"all",,,,"T")="",NA(),RTD("cqg.rtd",,"StudyData","SUBMINUTE("&amp;$Q$6&amp;","&amp;FormatMainDisplay!$O$10&amp;",Regular)","Bar",,"High",,AP54,"all",,,,"T")))</f>
        <v>1208.0999999999999</v>
      </c>
      <c r="AM54" s="102">
        <f>IF(FormatMainDisplay!$O$7="Y",RTD("cqg.rtd",,"StudyData",$Q$6,"Bar",,"Low",FormatMainDisplay!$O$8,AP54,,,,,"T"),IF(RTD("cqg.rtd",,"StudyData","SUBMINUTE("&amp;$Q$6&amp;","&amp;FormatMainDisplay!$O$10&amp;",Regular)","Bar",,"Low",,AP54,"all",,,,"T")="",NA(),RTD("cqg.rtd",,"StudyData","SUBMINUTE("&amp;$Q$6&amp;","&amp;FormatMainDisplay!$O$10&amp;",Regular)","Bar",,"Low",,AP54,"all",,,,"T")))</f>
        <v>1208.0999999999999</v>
      </c>
      <c r="AN54" s="128">
        <f>IF(FormatMainDisplay!$O$7="Y",RTD("cqg.rtd",,"StudyData",$Q$6,"Bar",,"Close",FormatMainDisplay!$O$8,AP54,,,,,"T"),IF(RTD("cqg.rtd",,"StudyData","SUBMINUTE("&amp;$Q$6&amp;","&amp;FormatMainDisplay!$O$10&amp;",Regular)","Bar",,"Close",,AP54,"all",,,,"T")="",NA(),RTD("cqg.rtd",,"StudyData","SUBMINUTE("&amp;$Q$6&amp;","&amp;FormatMainDisplay!$O$10&amp;",Regular)","Bar",,"Close",,AP54,"all",,,,"T")))</f>
        <v>1208.0999999999999</v>
      </c>
      <c r="AO54" s="130">
        <f>IF(FormatMainDisplay!$O$7="Y",RTD("cqg.rtd",,"StudyData",$Q$6,"Bar",,"Time",FormatMainDisplay!$O$8,AP54,,,,,"T"),IF(RTD("cqg.rtd",,"StudyData","SUBMINUTE("&amp;$Q$6&amp;","&amp;FormatMainDisplay!$O$10&amp;",Regular)","Bar",,"Time",,AP54,"all",,,,"T")="",NA(),RTD("cqg.rtd",,"StudyData","SUBMINUTE("&amp;$Q$6&amp;","&amp;FormatMainDisplay!$O$10&amp;",Regular)","Bar",,"Time",,AP54,"all",,,,"T")))</f>
        <v>42061.610069444447</v>
      </c>
      <c r="AP54" s="129">
        <f t="shared" si="2"/>
        <v>-49</v>
      </c>
      <c r="AT54" s="104">
        <f>IF(FormatMainDisplay!$H$22="Y",RTD("cqg.rtd",,"StudyData",$D$31,"Bar",,"Open",FormatMainDisplay!$H$23,AY54,,,,,"T"),IF(RTD("cqg.rtd",,"StudyData","SUBMINUTE("&amp;$D$31&amp;","&amp;FormatMainDisplay!$H$25&amp;",Regular)","Bar",,"Open",,AY54,"all",,,,"T")="",NA(),RTD("cqg.rtd",,"StudyData","SUBMINUTE("&amp;$D$31&amp;","&amp;FormatMainDisplay!$H$25&amp;",Regular)","Bar",,"Open",,AY54,"all",,,,"T")))</f>
        <v>128.25</v>
      </c>
      <c r="AU54" s="104">
        <f>IF(FormatMainDisplay!$H$22="Y",RTD("cqg.rtd",,"StudyData",$D$31,"Bar",,"High",FormatMainDisplay!$H$23,AY54,,,,,"T"),IF(RTD("cqg.rtd",,"StudyData","SUBMINUTE("&amp;$D$31&amp;","&amp;FormatMainDisplay!$H$25&amp;",Regular)","Bar",,"High",,AY54,"all",,,,"T")="",NA(),RTD("cqg.rtd",,"StudyData","SUBMINUTE("&amp;$D$31&amp;","&amp;FormatMainDisplay!$H$25&amp;",Regular)","Bar",,"High",,AY54,"all",,,,"T")))</f>
        <v>128.265625</v>
      </c>
      <c r="AV54" s="104">
        <f>IF(FormatMainDisplay!$H$22="Y",RTD("cqg.rtd",,"StudyData",$D$31,"Bar",,"Low",FormatMainDisplay!$H$23,AY54,,,,,"T"),IF(RTD("cqg.rtd",,"StudyData","SUBMINUTE("&amp;$D$31&amp;","&amp;FormatMainDisplay!$H$25&amp;",Regular)","Bar",,"Low",,AY54,"all",,,,"T")="",NA(),RTD("cqg.rtd",,"StudyData","SUBMINUTE("&amp;$D$31&amp;","&amp;FormatMainDisplay!$H$25&amp;",Regular)","Bar",,"Low",,AY54,"all",,,,"T")))</f>
        <v>128.25</v>
      </c>
      <c r="AW54" s="104">
        <f>IF(FormatMainDisplay!$H$22="Y",RTD("cqg.rtd",,"StudyData",$D$31,"Bar",,"Close",FormatMainDisplay!$H$23,AY54,,,,,"T"),IF(RTD("cqg.rtd",,"StudyData","SUBMINUTE("&amp;$D$31&amp;","&amp;FormatMainDisplay!$H$25&amp;",Regular)","Bar",,"Close",,AY54,"all",,,,"T")="",NA(),RTD("cqg.rtd",,"StudyData","SUBMINUTE("&amp;$D$31&amp;","&amp;FormatMainDisplay!$H$25&amp;",Regular)","Bar",,"Close",,AY54,"all",,,,"T")))</f>
        <v>128.265625</v>
      </c>
      <c r="AX54" s="73">
        <f>IF(FormatMainDisplay!$H$22="Y",RTD("cqg.rtd",,"StudyData",$D$31,"Bar",,"Time",FormatMainDisplay!$H$23,AY54,,,,,"T"),IF(RTD("cqg.rtd",,"StudyData","SUBMINUTE("&amp;$D$31&amp;","&amp;FormatMainDisplay!$H$25&amp;",Regular)","Bar",,"Time",,AY54,"all",,,,"T")="",NA(),RTD("cqg.rtd",,"StudyData","SUBMINUTE("&amp;$D$31&amp;","&amp;FormatMainDisplay!$H$25&amp;",Regular)","Bar",,"Time",,AY54,"all",,,,"T")))</f>
        <v>42061.6015625</v>
      </c>
      <c r="AY54" s="30">
        <f t="shared" si="4"/>
        <v>-49</v>
      </c>
    </row>
    <row r="55" spans="2:73" x14ac:dyDescent="0.25">
      <c r="B55" s="150">
        <f>RTD("cqg.rtd", ,"SystemInfo", "Linetime")</f>
        <v>42061.627326388887</v>
      </c>
      <c r="C55" s="15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B55" s="102">
        <f>IF(FormatMainDisplay!$H$7="Y",RTD("cqg.rtd",,"StudyData",$D$6,"Bar",,"Open",FormatMainDisplay!$H$8,AG55,,,,,"T"),IF(RTD("cqg.rtd",,"StudyData","SUBMINUTE("&amp;$D$6&amp;","&amp;FormatMainDisplay!$H$10&amp;",Regular)","Bar",,"Open",,AG55,"all",,,,"T")="",NA(),RTD("cqg.rtd",,"StudyData","SUBMINUTE("&amp;$D$6&amp;","&amp;FormatMainDisplay!$H$10&amp;",Regular)","Bar",,"Open",,AG55,"all",,,,"T")))</f>
        <v>2107</v>
      </c>
      <c r="AC55" s="102">
        <f>IF(FormatMainDisplay!$H$7="Y",RTD("cqg.rtd",,"StudyData",$D$6,"Bar",,"High",FormatMainDisplay!$H$8,AG55,,,,,"T"),IF(RTD("cqg.rtd",,"StudyData","SUBMINUTE("&amp;$D$6&amp;","&amp;FormatMainDisplay!$H$10&amp;",Regular)","Bar",,"High",,AG55,"all",,,,"T")="",NA(),RTD("cqg.rtd",,"StudyData","SUBMINUTE("&amp;$D$6&amp;","&amp;FormatMainDisplay!$H$10&amp;",Regular)","Bar",,"High",,AG55,"all",,,,"T")))</f>
        <v>2107.25</v>
      </c>
      <c r="AD55" s="102">
        <f>IF(FormatMainDisplay!$H$7="Y",RTD("cqg.rtd",,"StudyData",$D$6,"Bar",,"Low",FormatMainDisplay!$H$8,AG55,,,,,"T"),IF(RTD("cqg.rtd",,"StudyData","SUBMINUTE("&amp;$D$6&amp;","&amp;FormatMainDisplay!$H$10&amp;",Regular)","Bar",,"Low",,AG55,"all",,,,"T")="",NA(),RTD("cqg.rtd",,"StudyData","SUBMINUTE("&amp;$D$6&amp;","&amp;FormatMainDisplay!$H$10&amp;",Regular)","Bar",,"Low",,AG55,"all",,,,"T")))</f>
        <v>2106.75</v>
      </c>
      <c r="AE55" s="102">
        <f>IF(FormatMainDisplay!$H$7="Y",RTD("cqg.rtd",,"StudyData",$D$6,"Bar",,"Close",FormatMainDisplay!$H$8,AG55,,,,,"T"),IF(RTD("cqg.rtd",,"StudyData","SUBMINUTE("&amp;$D$6&amp;","&amp;FormatMainDisplay!$H$10&amp;",Regular)","Bar",,"Close",,AG55,"all",,,,"T")="",NA(),RTD("cqg.rtd",,"StudyData","SUBMINUTE("&amp;$D$6&amp;","&amp;FormatMainDisplay!$H$10&amp;",Regular)","Bar",,"Close",,AG55,"all",,,,"T")))</f>
        <v>2107</v>
      </c>
      <c r="AF55" s="73">
        <f>IF(FormatMainDisplay!$H$7="Y",RTD("cqg.rtd",,"StudyData",$D$6,"Bar",,"Time",FormatMainDisplay!$H$8,AG55,,,,,"T"),IF(RTD("cqg.rtd",,"StudyData","SUBMINUTE("&amp;$D$6&amp;","&amp;FormatMainDisplay!$H$10&amp;",Regular)","Bar",,"Time",,AG55,"all",,,,"T")="",NA(),RTD("cqg.rtd",,"StudyData","SUBMINUTE("&amp;$D$6&amp;","&amp;FormatMainDisplay!$H$10&amp;",Regular)","Bar",,"Time",,AG55,"all",,,,"T")))</f>
        <v>42061.609722222223</v>
      </c>
      <c r="AG55" s="30">
        <f t="shared" si="0"/>
        <v>-50</v>
      </c>
      <c r="AK55" s="102">
        <f>IF(FormatMainDisplay!$O$7="Y",RTD("cqg.rtd",,"StudyData",$Q$6,"Bar",,"Open",FormatMainDisplay!$O$8,AP55,,,,,"T"),IF(RTD("cqg.rtd",,"StudyData","SUBMINUTE("&amp;$Q$6&amp;","&amp;FormatMainDisplay!$O$10&amp;",Regular)","Bar",,"Open",,AP55,"all",,,,"T")="",NA(),RTD("cqg.rtd",,"StudyData","SUBMINUTE("&amp;$Q$6&amp;","&amp;FormatMainDisplay!$O$10&amp;",Regular)","Bar",,"Open",,AP55,"all",,,,"T")))</f>
        <v>1208.0999999999999</v>
      </c>
      <c r="AL55" s="102">
        <f>IF(FormatMainDisplay!$O$7="Y",RTD("cqg.rtd",,"StudyData",$Q$6,"Bar",,"High",FormatMainDisplay!$O$8,AP55,,,,,"T"),IF(RTD("cqg.rtd",,"StudyData","SUBMINUTE("&amp;$Q$6&amp;","&amp;FormatMainDisplay!$O$10&amp;",Regular)","Bar",,"High",,AP55,"all",,,,"T")="",NA(),RTD("cqg.rtd",,"StudyData","SUBMINUTE("&amp;$Q$6&amp;","&amp;FormatMainDisplay!$O$10&amp;",Regular)","Bar",,"High",,AP55,"all",,,,"T")))</f>
        <v>1208.0999999999999</v>
      </c>
      <c r="AM55" s="102">
        <f>IF(FormatMainDisplay!$O$7="Y",RTD("cqg.rtd",,"StudyData",$Q$6,"Bar",,"Low",FormatMainDisplay!$O$8,AP55,,,,,"T"),IF(RTD("cqg.rtd",,"StudyData","SUBMINUTE("&amp;$Q$6&amp;","&amp;FormatMainDisplay!$O$10&amp;",Regular)","Bar",,"Low",,AP55,"all",,,,"T")="",NA(),RTD("cqg.rtd",,"StudyData","SUBMINUTE("&amp;$Q$6&amp;","&amp;FormatMainDisplay!$O$10&amp;",Regular)","Bar",,"Low",,AP55,"all",,,,"T")))</f>
        <v>1208.0999999999999</v>
      </c>
      <c r="AN55" s="128">
        <f>IF(FormatMainDisplay!$O$7="Y",RTD("cqg.rtd",,"StudyData",$Q$6,"Bar",,"Close",FormatMainDisplay!$O$8,AP55,,,,,"T"),IF(RTD("cqg.rtd",,"StudyData","SUBMINUTE("&amp;$Q$6&amp;","&amp;FormatMainDisplay!$O$10&amp;",Regular)","Bar",,"Close",,AP55,"all",,,,"T")="",NA(),RTD("cqg.rtd",,"StudyData","SUBMINUTE("&amp;$Q$6&amp;","&amp;FormatMainDisplay!$O$10&amp;",Regular)","Bar",,"Close",,AP55,"all",,,,"T")))</f>
        <v>1208.0999999999999</v>
      </c>
      <c r="AO55" s="130">
        <f>IF(FormatMainDisplay!$O$7="Y",RTD("cqg.rtd",,"StudyData",$Q$6,"Bar",,"Time",FormatMainDisplay!$O$8,AP55,,,,,"T"),IF(RTD("cqg.rtd",,"StudyData","SUBMINUTE("&amp;$Q$6&amp;","&amp;FormatMainDisplay!$O$10&amp;",Regular)","Bar",,"Time",,AP55,"all",,,,"T")="",NA(),RTD("cqg.rtd",,"StudyData","SUBMINUTE("&amp;$Q$6&amp;","&amp;FormatMainDisplay!$O$10&amp;",Regular)","Bar",,"Time",,AP55,"all",,,,"T")))</f>
        <v>42061.609722222223</v>
      </c>
      <c r="AP55" s="129">
        <f t="shared" si="2"/>
        <v>-50</v>
      </c>
      <c r="AT55" s="104">
        <f>IF(FormatMainDisplay!$H$22="Y",RTD("cqg.rtd",,"StudyData",$D$31,"Bar",,"Open",FormatMainDisplay!$H$23,AY55,,,,,"T"),IF(RTD("cqg.rtd",,"StudyData","SUBMINUTE("&amp;$D$31&amp;","&amp;FormatMainDisplay!$H$25&amp;",Regular)","Bar",,"Open",,AY55,"all",,,,"T")="",NA(),RTD("cqg.rtd",,"StudyData","SUBMINUTE("&amp;$D$31&amp;","&amp;FormatMainDisplay!$H$25&amp;",Regular)","Bar",,"Open",,AY55,"all",,,,"T")))</f>
        <v>128.25</v>
      </c>
      <c r="AU55" s="104">
        <f>IF(FormatMainDisplay!$H$22="Y",RTD("cqg.rtd",,"StudyData",$D$31,"Bar",,"High",FormatMainDisplay!$H$23,AY55,,,,,"T"),IF(RTD("cqg.rtd",,"StudyData","SUBMINUTE("&amp;$D$31&amp;","&amp;FormatMainDisplay!$H$25&amp;",Regular)","Bar",,"High",,AY55,"all",,,,"T")="",NA(),RTD("cqg.rtd",,"StudyData","SUBMINUTE("&amp;$D$31&amp;","&amp;FormatMainDisplay!$H$25&amp;",Regular)","Bar",,"High",,AY55,"all",,,,"T")))</f>
        <v>128.265625</v>
      </c>
      <c r="AV55" s="104">
        <f>IF(FormatMainDisplay!$H$22="Y",RTD("cqg.rtd",,"StudyData",$D$31,"Bar",,"Low",FormatMainDisplay!$H$23,AY55,,,,,"T"),IF(RTD("cqg.rtd",,"StudyData","SUBMINUTE("&amp;$D$31&amp;","&amp;FormatMainDisplay!$H$25&amp;",Regular)","Bar",,"Low",,AY55,"all",,,,"T")="",NA(),RTD("cqg.rtd",,"StudyData","SUBMINUTE("&amp;$D$31&amp;","&amp;FormatMainDisplay!$H$25&amp;",Regular)","Bar",,"Low",,AY55,"all",,,,"T")))</f>
        <v>128.25</v>
      </c>
      <c r="AW55" s="104">
        <f>IF(FormatMainDisplay!$H$22="Y",RTD("cqg.rtd",,"StudyData",$D$31,"Bar",,"Close",FormatMainDisplay!$H$23,AY55,,,,,"T"),IF(RTD("cqg.rtd",,"StudyData","SUBMINUTE("&amp;$D$31&amp;","&amp;FormatMainDisplay!$H$25&amp;",Regular)","Bar",,"Close",,AY55,"all",,,,"T")="",NA(),RTD("cqg.rtd",,"StudyData","SUBMINUTE("&amp;$D$31&amp;","&amp;FormatMainDisplay!$H$25&amp;",Regular)","Bar",,"Close",,AY55,"all",,,,"T")))</f>
        <v>128.265625</v>
      </c>
      <c r="AX55" s="73">
        <f>IF(FormatMainDisplay!$H$22="Y",RTD("cqg.rtd",,"StudyData",$D$31,"Bar",,"Time",FormatMainDisplay!$H$23,AY55,,,,,"T"),IF(RTD("cqg.rtd",,"StudyData","SUBMINUTE("&amp;$D$31&amp;","&amp;FormatMainDisplay!$H$25&amp;",Regular)","Bar",,"Time",,AY55,"all",,,,"T")="",NA(),RTD("cqg.rtd",,"StudyData","SUBMINUTE("&amp;$D$31&amp;","&amp;FormatMainDisplay!$H$25&amp;",Regular)","Bar",,"Time",,AY55,"all",,,,"T")))</f>
        <v>42061.601041666669</v>
      </c>
      <c r="AY55" s="30">
        <f t="shared" si="4"/>
        <v>-50</v>
      </c>
    </row>
    <row r="56" spans="2:73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B56" s="102">
        <f>IF(FormatMainDisplay!$H$7="Y",RTD("cqg.rtd",,"StudyData",$D$6,"Bar",,"Open",FormatMainDisplay!$H$8,AG56,,,,,"T"),IF(RTD("cqg.rtd",,"StudyData","SUBMINUTE("&amp;$D$6&amp;","&amp;FormatMainDisplay!$H$10&amp;",Regular)","Bar",,"Open",,AG56,"all",,,,"T")="",NA(),RTD("cqg.rtd",,"StudyData","SUBMINUTE("&amp;$D$6&amp;","&amp;FormatMainDisplay!$H$10&amp;",Regular)","Bar",,"Open",,AG56,"all",,,,"T")))</f>
        <v>2107</v>
      </c>
      <c r="AC56" s="102">
        <f>IF(FormatMainDisplay!$H$7="Y",RTD("cqg.rtd",,"StudyData",$D$6,"Bar",,"High",FormatMainDisplay!$H$8,AG56,,,,,"T"),IF(RTD("cqg.rtd",,"StudyData","SUBMINUTE("&amp;$D$6&amp;","&amp;FormatMainDisplay!$H$10&amp;",Regular)","Bar",,"High",,AG56,"all",,,,"T")="",NA(),RTD("cqg.rtd",,"StudyData","SUBMINUTE("&amp;$D$6&amp;","&amp;FormatMainDisplay!$H$10&amp;",Regular)","Bar",,"High",,AG56,"all",,,,"T")))</f>
        <v>2107</v>
      </c>
      <c r="AD56" s="102">
        <f>IF(FormatMainDisplay!$H$7="Y",RTD("cqg.rtd",,"StudyData",$D$6,"Bar",,"Low",FormatMainDisplay!$H$8,AG56,,,,,"T"),IF(RTD("cqg.rtd",,"StudyData","SUBMINUTE("&amp;$D$6&amp;","&amp;FormatMainDisplay!$H$10&amp;",Regular)","Bar",,"Low",,AG56,"all",,,,"T")="",NA(),RTD("cqg.rtd",,"StudyData","SUBMINUTE("&amp;$D$6&amp;","&amp;FormatMainDisplay!$H$10&amp;",Regular)","Bar",,"Low",,AG56,"all",,,,"T")))</f>
        <v>2106.25</v>
      </c>
      <c r="AE56" s="102">
        <f>IF(FormatMainDisplay!$H$7="Y",RTD("cqg.rtd",,"StudyData",$D$6,"Bar",,"Close",FormatMainDisplay!$H$8,AG56,,,,,"T"),IF(RTD("cqg.rtd",,"StudyData","SUBMINUTE("&amp;$D$6&amp;","&amp;FormatMainDisplay!$H$10&amp;",Regular)","Bar",,"Close",,AG56,"all",,,,"T")="",NA(),RTD("cqg.rtd",,"StudyData","SUBMINUTE("&amp;$D$6&amp;","&amp;FormatMainDisplay!$H$10&amp;",Regular)","Bar",,"Close",,AG56,"all",,,,"T")))</f>
        <v>2106.75</v>
      </c>
      <c r="AF56" s="73">
        <f>IF(FormatMainDisplay!$H$7="Y",RTD("cqg.rtd",,"StudyData",$D$6,"Bar",,"Time",FormatMainDisplay!$H$8,AG56,,,,,"T"),IF(RTD("cqg.rtd",,"StudyData","SUBMINUTE("&amp;$D$6&amp;","&amp;FormatMainDisplay!$H$10&amp;",Regular)","Bar",,"Time",,AG56,"all",,,,"T")="",NA(),RTD("cqg.rtd",,"StudyData","SUBMINUTE("&amp;$D$6&amp;","&amp;FormatMainDisplay!$H$10&amp;",Regular)","Bar",,"Time",,AG56,"all",,,,"T")))</f>
        <v>42061.609375</v>
      </c>
      <c r="AG56" s="30">
        <f t="shared" si="0"/>
        <v>-51</v>
      </c>
      <c r="AK56" s="102">
        <f>IF(FormatMainDisplay!$O$7="Y",RTD("cqg.rtd",,"StudyData",$Q$6,"Bar",,"Open",FormatMainDisplay!$O$8,AP56,,,,,"T"),IF(RTD("cqg.rtd",,"StudyData","SUBMINUTE("&amp;$Q$6&amp;","&amp;FormatMainDisplay!$O$10&amp;",Regular)","Bar",,"Open",,AP56,"all",,,,"T")="",NA(),RTD("cqg.rtd",,"StudyData","SUBMINUTE("&amp;$Q$6&amp;","&amp;FormatMainDisplay!$O$10&amp;",Regular)","Bar",,"Open",,AP56,"all",,,,"T")))</f>
        <v>1208.0999999999999</v>
      </c>
      <c r="AL56" s="102">
        <f>IF(FormatMainDisplay!$O$7="Y",RTD("cqg.rtd",,"StudyData",$Q$6,"Bar",,"High",FormatMainDisplay!$O$8,AP56,,,,,"T"),IF(RTD("cqg.rtd",,"StudyData","SUBMINUTE("&amp;$Q$6&amp;","&amp;FormatMainDisplay!$O$10&amp;",Regular)","Bar",,"High",,AP56,"all",,,,"T")="",NA(),RTD("cqg.rtd",,"StudyData","SUBMINUTE("&amp;$Q$6&amp;","&amp;FormatMainDisplay!$O$10&amp;",Regular)","Bar",,"High",,AP56,"all",,,,"T")))</f>
        <v>1208.2</v>
      </c>
      <c r="AM56" s="102">
        <f>IF(FormatMainDisplay!$O$7="Y",RTD("cqg.rtd",,"StudyData",$Q$6,"Bar",,"Low",FormatMainDisplay!$O$8,AP56,,,,,"T"),IF(RTD("cqg.rtd",,"StudyData","SUBMINUTE("&amp;$Q$6&amp;","&amp;FormatMainDisplay!$O$10&amp;",Regular)","Bar",,"Low",,AP56,"all",,,,"T")="",NA(),RTD("cqg.rtd",,"StudyData","SUBMINUTE("&amp;$Q$6&amp;","&amp;FormatMainDisplay!$O$10&amp;",Regular)","Bar",,"Low",,AP56,"all",,,,"T")))</f>
        <v>1208.0999999999999</v>
      </c>
      <c r="AN56" s="128">
        <f>IF(FormatMainDisplay!$O$7="Y",RTD("cqg.rtd",,"StudyData",$Q$6,"Bar",,"Close",FormatMainDisplay!$O$8,AP56,,,,,"T"),IF(RTD("cqg.rtd",,"StudyData","SUBMINUTE("&amp;$Q$6&amp;","&amp;FormatMainDisplay!$O$10&amp;",Regular)","Bar",,"Close",,AP56,"all",,,,"T")="",NA(),RTD("cqg.rtd",,"StudyData","SUBMINUTE("&amp;$Q$6&amp;","&amp;FormatMainDisplay!$O$10&amp;",Regular)","Bar",,"Close",,AP56,"all",,,,"T")))</f>
        <v>1208.2</v>
      </c>
      <c r="AO56" s="130">
        <f>IF(FormatMainDisplay!$O$7="Y",RTD("cqg.rtd",,"StudyData",$Q$6,"Bar",,"Time",FormatMainDisplay!$O$8,AP56,,,,,"T"),IF(RTD("cqg.rtd",,"StudyData","SUBMINUTE("&amp;$Q$6&amp;","&amp;FormatMainDisplay!$O$10&amp;",Regular)","Bar",,"Time",,AP56,"all",,,,"T")="",NA(),RTD("cqg.rtd",,"StudyData","SUBMINUTE("&amp;$Q$6&amp;","&amp;FormatMainDisplay!$O$10&amp;",Regular)","Bar",,"Time",,AP56,"all",,,,"T")))</f>
        <v>42061.609375</v>
      </c>
      <c r="AP56" s="129">
        <f t="shared" si="2"/>
        <v>-51</v>
      </c>
      <c r="AT56" s="104">
        <f>IF(FormatMainDisplay!$H$22="Y",RTD("cqg.rtd",,"StudyData",$D$31,"Bar",,"Open",FormatMainDisplay!$H$23,AY56,,,,,"T"),IF(RTD("cqg.rtd",,"StudyData","SUBMINUTE("&amp;$D$31&amp;","&amp;FormatMainDisplay!$H$25&amp;",Regular)","Bar",,"Open",,AY56,"all",,,,"T")="",NA(),RTD("cqg.rtd",,"StudyData","SUBMINUTE("&amp;$D$31&amp;","&amp;FormatMainDisplay!$H$25&amp;",Regular)","Bar",,"Open",,AY56,"all",,,,"T")))</f>
        <v>128.265625</v>
      </c>
      <c r="AU56" s="104">
        <f>IF(FormatMainDisplay!$H$22="Y",RTD("cqg.rtd",,"StudyData",$D$31,"Bar",,"High",FormatMainDisplay!$H$23,AY56,,,,,"T"),IF(RTD("cqg.rtd",,"StudyData","SUBMINUTE("&amp;$D$31&amp;","&amp;FormatMainDisplay!$H$25&amp;",Regular)","Bar",,"High",,AY56,"all",,,,"T")="",NA(),RTD("cqg.rtd",,"StudyData","SUBMINUTE("&amp;$D$31&amp;","&amp;FormatMainDisplay!$H$25&amp;",Regular)","Bar",,"High",,AY56,"all",,,,"T")))</f>
        <v>128.265625</v>
      </c>
      <c r="AV56" s="104">
        <f>IF(FormatMainDisplay!$H$22="Y",RTD("cqg.rtd",,"StudyData",$D$31,"Bar",,"Low",FormatMainDisplay!$H$23,AY56,,,,,"T"),IF(RTD("cqg.rtd",,"StudyData","SUBMINUTE("&amp;$D$31&amp;","&amp;FormatMainDisplay!$H$25&amp;",Regular)","Bar",,"Low",,AY56,"all",,,,"T")="",NA(),RTD("cqg.rtd",,"StudyData","SUBMINUTE("&amp;$D$31&amp;","&amp;FormatMainDisplay!$H$25&amp;",Regular)","Bar",,"Low",,AY56,"all",,,,"T")))</f>
        <v>128.25</v>
      </c>
      <c r="AW56" s="104">
        <f>IF(FormatMainDisplay!$H$22="Y",RTD("cqg.rtd",,"StudyData",$D$31,"Bar",,"Close",FormatMainDisplay!$H$23,AY56,,,,,"T"),IF(RTD("cqg.rtd",,"StudyData","SUBMINUTE("&amp;$D$31&amp;","&amp;FormatMainDisplay!$H$25&amp;",Regular)","Bar",,"Close",,AY56,"all",,,,"T")="",NA(),RTD("cqg.rtd",,"StudyData","SUBMINUTE("&amp;$D$31&amp;","&amp;FormatMainDisplay!$H$25&amp;",Regular)","Bar",,"Close",,AY56,"all",,,,"T")))</f>
        <v>128.25</v>
      </c>
      <c r="AX56" s="73">
        <f>IF(FormatMainDisplay!$H$22="Y",RTD("cqg.rtd",,"StudyData",$D$31,"Bar",,"Time",FormatMainDisplay!$H$23,AY56,,,,,"T"),IF(RTD("cqg.rtd",,"StudyData","SUBMINUTE("&amp;$D$31&amp;","&amp;FormatMainDisplay!$H$25&amp;",Regular)","Bar",,"Time",,AY56,"all",,,,"T")="",NA(),RTD("cqg.rtd",,"StudyData","SUBMINUTE("&amp;$D$31&amp;","&amp;FormatMainDisplay!$H$25&amp;",Regular)","Bar",,"Time",,AY56,"all",,,,"T")))</f>
        <v>42061.60052083333</v>
      </c>
      <c r="AY56" s="30">
        <f t="shared" si="4"/>
        <v>-51</v>
      </c>
    </row>
    <row r="57" spans="2:73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B57" s="102">
        <f>IF(FormatMainDisplay!$H$7="Y",RTD("cqg.rtd",,"StudyData",$D$6,"Bar",,"Open",FormatMainDisplay!$H$8,AG57,,,,,"T"),IF(RTD("cqg.rtd",,"StudyData","SUBMINUTE("&amp;$D$6&amp;","&amp;FormatMainDisplay!$H$10&amp;",Regular)","Bar",,"Open",,AG57,"all",,,,"T")="",NA(),RTD("cqg.rtd",,"StudyData","SUBMINUTE("&amp;$D$6&amp;","&amp;FormatMainDisplay!$H$10&amp;",Regular)","Bar",,"Open",,AG57,"all",,,,"T")))</f>
        <v>2107.5</v>
      </c>
      <c r="AC57" s="102">
        <f>IF(FormatMainDisplay!$H$7="Y",RTD("cqg.rtd",,"StudyData",$D$6,"Bar",,"High",FormatMainDisplay!$H$8,AG57,,,,,"T"),IF(RTD("cqg.rtd",,"StudyData","SUBMINUTE("&amp;$D$6&amp;","&amp;FormatMainDisplay!$H$10&amp;",Regular)","Bar",,"High",,AG57,"all",,,,"T")="",NA(),RTD("cqg.rtd",,"StudyData","SUBMINUTE("&amp;$D$6&amp;","&amp;FormatMainDisplay!$H$10&amp;",Regular)","Bar",,"High",,AG57,"all",,,,"T")))</f>
        <v>2107.5</v>
      </c>
      <c r="AD57" s="102">
        <f>IF(FormatMainDisplay!$H$7="Y",RTD("cqg.rtd",,"StudyData",$D$6,"Bar",,"Low",FormatMainDisplay!$H$8,AG57,,,,,"T"),IF(RTD("cqg.rtd",,"StudyData","SUBMINUTE("&amp;$D$6&amp;","&amp;FormatMainDisplay!$H$10&amp;",Regular)","Bar",,"Low",,AG57,"all",,,,"T")="",NA(),RTD("cqg.rtd",,"StudyData","SUBMINUTE("&amp;$D$6&amp;","&amp;FormatMainDisplay!$H$10&amp;",Regular)","Bar",,"Low",,AG57,"all",,,,"T")))</f>
        <v>2106.75</v>
      </c>
      <c r="AE57" s="102">
        <f>IF(FormatMainDisplay!$H$7="Y",RTD("cqg.rtd",,"StudyData",$D$6,"Bar",,"Close",FormatMainDisplay!$H$8,AG57,,,,,"T"),IF(RTD("cqg.rtd",,"StudyData","SUBMINUTE("&amp;$D$6&amp;","&amp;FormatMainDisplay!$H$10&amp;",Regular)","Bar",,"Close",,AG57,"all",,,,"T")="",NA(),RTD("cqg.rtd",,"StudyData","SUBMINUTE("&amp;$D$6&amp;","&amp;FormatMainDisplay!$H$10&amp;",Regular)","Bar",,"Close",,AG57,"all",,,,"T")))</f>
        <v>2106.75</v>
      </c>
      <c r="AF57" s="73">
        <f>IF(FormatMainDisplay!$H$7="Y",RTD("cqg.rtd",,"StudyData",$D$6,"Bar",,"Time",FormatMainDisplay!$H$8,AG57,,,,,"T"),IF(RTD("cqg.rtd",,"StudyData","SUBMINUTE("&amp;$D$6&amp;","&amp;FormatMainDisplay!$H$10&amp;",Regular)","Bar",,"Time",,AG57,"all",,,,"T")="",NA(),RTD("cqg.rtd",,"StudyData","SUBMINUTE("&amp;$D$6&amp;","&amp;FormatMainDisplay!$H$10&amp;",Regular)","Bar",,"Time",,AG57,"all",,,,"T")))</f>
        <v>42061.609027777777</v>
      </c>
      <c r="AG57" s="30">
        <f t="shared" si="0"/>
        <v>-52</v>
      </c>
      <c r="AK57" s="102">
        <f>IF(FormatMainDisplay!$O$7="Y",RTD("cqg.rtd",,"StudyData",$Q$6,"Bar",,"Open",FormatMainDisplay!$O$8,AP57,,,,,"T"),IF(RTD("cqg.rtd",,"StudyData","SUBMINUTE("&amp;$Q$6&amp;","&amp;FormatMainDisplay!$O$10&amp;",Regular)","Bar",,"Open",,AP57,"all",,,,"T")="",NA(),RTD("cqg.rtd",,"StudyData","SUBMINUTE("&amp;$Q$6&amp;","&amp;FormatMainDisplay!$O$10&amp;",Regular)","Bar",,"Open",,AP57,"all",,,,"T")))</f>
        <v>1208.2</v>
      </c>
      <c r="AL57" s="102">
        <f>IF(FormatMainDisplay!$O$7="Y",RTD("cqg.rtd",,"StudyData",$Q$6,"Bar",,"High",FormatMainDisplay!$O$8,AP57,,,,,"T"),IF(RTD("cqg.rtd",,"StudyData","SUBMINUTE("&amp;$Q$6&amp;","&amp;FormatMainDisplay!$O$10&amp;",Regular)","Bar",,"High",,AP57,"all",,,,"T")="",NA(),RTD("cqg.rtd",,"StudyData","SUBMINUTE("&amp;$Q$6&amp;","&amp;FormatMainDisplay!$O$10&amp;",Regular)","Bar",,"High",,AP57,"all",,,,"T")))</f>
        <v>1208.2</v>
      </c>
      <c r="AM57" s="102">
        <f>IF(FormatMainDisplay!$O$7="Y",RTD("cqg.rtd",,"StudyData",$Q$6,"Bar",,"Low",FormatMainDisplay!$O$8,AP57,,,,,"T"),IF(RTD("cqg.rtd",,"StudyData","SUBMINUTE("&amp;$Q$6&amp;","&amp;FormatMainDisplay!$O$10&amp;",Regular)","Bar",,"Low",,AP57,"all",,,,"T")="",NA(),RTD("cqg.rtd",,"StudyData","SUBMINUTE("&amp;$Q$6&amp;","&amp;FormatMainDisplay!$O$10&amp;",Regular)","Bar",,"Low",,AP57,"all",,,,"T")))</f>
        <v>1208.0999999999999</v>
      </c>
      <c r="AN57" s="128">
        <f>IF(FormatMainDisplay!$O$7="Y",RTD("cqg.rtd",,"StudyData",$Q$6,"Bar",,"Close",FormatMainDisplay!$O$8,AP57,,,,,"T"),IF(RTD("cqg.rtd",,"StudyData","SUBMINUTE("&amp;$Q$6&amp;","&amp;FormatMainDisplay!$O$10&amp;",Regular)","Bar",,"Close",,AP57,"all",,,,"T")="",NA(),RTD("cqg.rtd",,"StudyData","SUBMINUTE("&amp;$Q$6&amp;","&amp;FormatMainDisplay!$O$10&amp;",Regular)","Bar",,"Close",,AP57,"all",,,,"T")))</f>
        <v>1208.0999999999999</v>
      </c>
      <c r="AO57" s="130">
        <f>IF(FormatMainDisplay!$O$7="Y",RTD("cqg.rtd",,"StudyData",$Q$6,"Bar",,"Time",FormatMainDisplay!$O$8,AP57,,,,,"T"),IF(RTD("cqg.rtd",,"StudyData","SUBMINUTE("&amp;$Q$6&amp;","&amp;FormatMainDisplay!$O$10&amp;",Regular)","Bar",,"Time",,AP57,"all",,,,"T")="",NA(),RTD("cqg.rtd",,"StudyData","SUBMINUTE("&amp;$Q$6&amp;","&amp;FormatMainDisplay!$O$10&amp;",Regular)","Bar",,"Time",,AP57,"all",,,,"T")))</f>
        <v>42061.609027777777</v>
      </c>
      <c r="AP57" s="129">
        <f t="shared" si="2"/>
        <v>-52</v>
      </c>
      <c r="AT57" s="104">
        <f>IF(FormatMainDisplay!$H$22="Y",RTD("cqg.rtd",,"StudyData",$D$31,"Bar",,"Open",FormatMainDisplay!$H$23,AY57,,,,,"T"),IF(RTD("cqg.rtd",,"StudyData","SUBMINUTE("&amp;$D$31&amp;","&amp;FormatMainDisplay!$H$25&amp;",Regular)","Bar",,"Open",,AY57,"all",,,,"T")="",NA(),RTD("cqg.rtd",,"StudyData","SUBMINUTE("&amp;$D$31&amp;","&amp;FormatMainDisplay!$H$25&amp;",Regular)","Bar",,"Open",,AY57,"all",,,,"T")))</f>
        <v>128.234375</v>
      </c>
      <c r="AU57" s="104">
        <f>IF(FormatMainDisplay!$H$22="Y",RTD("cqg.rtd",,"StudyData",$D$31,"Bar",,"High",FormatMainDisplay!$H$23,AY57,,,,,"T"),IF(RTD("cqg.rtd",,"StudyData","SUBMINUTE("&amp;$D$31&amp;","&amp;FormatMainDisplay!$H$25&amp;",Regular)","Bar",,"High",,AY57,"all",,,,"T")="",NA(),RTD("cqg.rtd",,"StudyData","SUBMINUTE("&amp;$D$31&amp;","&amp;FormatMainDisplay!$H$25&amp;",Regular)","Bar",,"High",,AY57,"all",,,,"T")))</f>
        <v>128.25</v>
      </c>
      <c r="AV57" s="104">
        <f>IF(FormatMainDisplay!$H$22="Y",RTD("cqg.rtd",,"StudyData",$D$31,"Bar",,"Low",FormatMainDisplay!$H$23,AY57,,,,,"T"),IF(RTD("cqg.rtd",,"StudyData","SUBMINUTE("&amp;$D$31&amp;","&amp;FormatMainDisplay!$H$25&amp;",Regular)","Bar",,"Low",,AY57,"all",,,,"T")="",NA(),RTD("cqg.rtd",,"StudyData","SUBMINUTE("&amp;$D$31&amp;","&amp;FormatMainDisplay!$H$25&amp;",Regular)","Bar",,"Low",,AY57,"all",,,,"T")))</f>
        <v>128.234375</v>
      </c>
      <c r="AW57" s="104">
        <f>IF(FormatMainDisplay!$H$22="Y",RTD("cqg.rtd",,"StudyData",$D$31,"Bar",,"Close",FormatMainDisplay!$H$23,AY57,,,,,"T"),IF(RTD("cqg.rtd",,"StudyData","SUBMINUTE("&amp;$D$31&amp;","&amp;FormatMainDisplay!$H$25&amp;",Regular)","Bar",,"Close",,AY57,"all",,,,"T")="",NA(),RTD("cqg.rtd",,"StudyData","SUBMINUTE("&amp;$D$31&amp;","&amp;FormatMainDisplay!$H$25&amp;",Regular)","Bar",,"Close",,AY57,"all",,,,"T")))</f>
        <v>128.25</v>
      </c>
      <c r="AX57" s="73">
        <f>IF(FormatMainDisplay!$H$22="Y",RTD("cqg.rtd",,"StudyData",$D$31,"Bar",,"Time",FormatMainDisplay!$H$23,AY57,,,,,"T"),IF(RTD("cqg.rtd",,"StudyData","SUBMINUTE("&amp;$D$31&amp;","&amp;FormatMainDisplay!$H$25&amp;",Regular)","Bar",,"Time",,AY57,"all",,,,"T")="",NA(),RTD("cqg.rtd",,"StudyData","SUBMINUTE("&amp;$D$31&amp;","&amp;FormatMainDisplay!$H$25&amp;",Regular)","Bar",,"Time",,AY57,"all",,,,"T")))</f>
        <v>42061.599999999999</v>
      </c>
      <c r="AY57" s="30">
        <f t="shared" si="4"/>
        <v>-52</v>
      </c>
    </row>
    <row r="58" spans="2:73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B58" s="102">
        <f>IF(FormatMainDisplay!$H$7="Y",RTD("cqg.rtd",,"StudyData",$D$6,"Bar",,"Open",FormatMainDisplay!$H$8,AG58,,,,,"T"),IF(RTD("cqg.rtd",,"StudyData","SUBMINUTE("&amp;$D$6&amp;","&amp;FormatMainDisplay!$H$10&amp;",Regular)","Bar",,"Open",,AG58,"all",,,,"T")="",NA(),RTD("cqg.rtd",,"StudyData","SUBMINUTE("&amp;$D$6&amp;","&amp;FormatMainDisplay!$H$10&amp;",Regular)","Bar",,"Open",,AG58,"all",,,,"T")))</f>
        <v>2107</v>
      </c>
      <c r="AC58" s="102">
        <f>IF(FormatMainDisplay!$H$7="Y",RTD("cqg.rtd",,"StudyData",$D$6,"Bar",,"High",FormatMainDisplay!$H$8,AG58,,,,,"T"),IF(RTD("cqg.rtd",,"StudyData","SUBMINUTE("&amp;$D$6&amp;","&amp;FormatMainDisplay!$H$10&amp;",Regular)","Bar",,"High",,AG58,"all",,,,"T")="",NA(),RTD("cqg.rtd",,"StudyData","SUBMINUTE("&amp;$D$6&amp;","&amp;FormatMainDisplay!$H$10&amp;",Regular)","Bar",,"High",,AG58,"all",,,,"T")))</f>
        <v>2107.5</v>
      </c>
      <c r="AD58" s="102">
        <f>IF(FormatMainDisplay!$H$7="Y",RTD("cqg.rtd",,"StudyData",$D$6,"Bar",,"Low",FormatMainDisplay!$H$8,AG58,,,,,"T"),IF(RTD("cqg.rtd",,"StudyData","SUBMINUTE("&amp;$D$6&amp;","&amp;FormatMainDisplay!$H$10&amp;",Regular)","Bar",,"Low",,AG58,"all",,,,"T")="",NA(),RTD("cqg.rtd",,"StudyData","SUBMINUTE("&amp;$D$6&amp;","&amp;FormatMainDisplay!$H$10&amp;",Regular)","Bar",,"Low",,AG58,"all",,,,"T")))</f>
        <v>2107</v>
      </c>
      <c r="AE58" s="102">
        <f>IF(FormatMainDisplay!$H$7="Y",RTD("cqg.rtd",,"StudyData",$D$6,"Bar",,"Close",FormatMainDisplay!$H$8,AG58,,,,,"T"),IF(RTD("cqg.rtd",,"StudyData","SUBMINUTE("&amp;$D$6&amp;","&amp;FormatMainDisplay!$H$10&amp;",Regular)","Bar",,"Close",,AG58,"all",,,,"T")="",NA(),RTD("cqg.rtd",,"StudyData","SUBMINUTE("&amp;$D$6&amp;","&amp;FormatMainDisplay!$H$10&amp;",Regular)","Bar",,"Close",,AG58,"all",,,,"T")))</f>
        <v>2107.5</v>
      </c>
      <c r="AF58" s="73">
        <f>IF(FormatMainDisplay!$H$7="Y",RTD("cqg.rtd",,"StudyData",$D$6,"Bar",,"Time",FormatMainDisplay!$H$8,AG58,,,,,"T"),IF(RTD("cqg.rtd",,"StudyData","SUBMINUTE("&amp;$D$6&amp;","&amp;FormatMainDisplay!$H$10&amp;",Regular)","Bar",,"Time",,AG58,"all",,,,"T")="",NA(),RTD("cqg.rtd",,"StudyData","SUBMINUTE("&amp;$D$6&amp;","&amp;FormatMainDisplay!$H$10&amp;",Regular)","Bar",,"Time",,AG58,"all",,,,"T")))</f>
        <v>42061.608680555553</v>
      </c>
      <c r="AG58" s="30">
        <f t="shared" si="0"/>
        <v>-53</v>
      </c>
      <c r="AK58" s="102">
        <f>IF(FormatMainDisplay!$O$7="Y",RTD("cqg.rtd",,"StudyData",$Q$6,"Bar",,"Open",FormatMainDisplay!$O$8,AP58,,,,,"T"),IF(RTD("cqg.rtd",,"StudyData","SUBMINUTE("&amp;$Q$6&amp;","&amp;FormatMainDisplay!$O$10&amp;",Regular)","Bar",,"Open",,AP58,"all",,,,"T")="",NA(),RTD("cqg.rtd",,"StudyData","SUBMINUTE("&amp;$Q$6&amp;","&amp;FormatMainDisplay!$O$10&amp;",Regular)","Bar",,"Open",,AP58,"all",,,,"T")))</f>
        <v>1208</v>
      </c>
      <c r="AL58" s="102">
        <f>IF(FormatMainDisplay!$O$7="Y",RTD("cqg.rtd",,"StudyData",$Q$6,"Bar",,"High",FormatMainDisplay!$O$8,AP58,,,,,"T"),IF(RTD("cqg.rtd",,"StudyData","SUBMINUTE("&amp;$Q$6&amp;","&amp;FormatMainDisplay!$O$10&amp;",Regular)","Bar",,"High",,AP58,"all",,,,"T")="",NA(),RTD("cqg.rtd",,"StudyData","SUBMINUTE("&amp;$Q$6&amp;","&amp;FormatMainDisplay!$O$10&amp;",Regular)","Bar",,"High",,AP58,"all",,,,"T")))</f>
        <v>1208.2</v>
      </c>
      <c r="AM58" s="102">
        <f>IF(FormatMainDisplay!$O$7="Y",RTD("cqg.rtd",,"StudyData",$Q$6,"Bar",,"Low",FormatMainDisplay!$O$8,AP58,,,,,"T"),IF(RTD("cqg.rtd",,"StudyData","SUBMINUTE("&amp;$Q$6&amp;","&amp;FormatMainDisplay!$O$10&amp;",Regular)","Bar",,"Low",,AP58,"all",,,,"T")="",NA(),RTD("cqg.rtd",,"StudyData","SUBMINUTE("&amp;$Q$6&amp;","&amp;FormatMainDisplay!$O$10&amp;",Regular)","Bar",,"Low",,AP58,"all",,,,"T")))</f>
        <v>1208</v>
      </c>
      <c r="AN58" s="128">
        <f>IF(FormatMainDisplay!$O$7="Y",RTD("cqg.rtd",,"StudyData",$Q$6,"Bar",,"Close",FormatMainDisplay!$O$8,AP58,,,,,"T"),IF(RTD("cqg.rtd",,"StudyData","SUBMINUTE("&amp;$Q$6&amp;","&amp;FormatMainDisplay!$O$10&amp;",Regular)","Bar",,"Close",,AP58,"all",,,,"T")="",NA(),RTD("cqg.rtd",,"StudyData","SUBMINUTE("&amp;$Q$6&amp;","&amp;FormatMainDisplay!$O$10&amp;",Regular)","Bar",,"Close",,AP58,"all",,,,"T")))</f>
        <v>1208.2</v>
      </c>
      <c r="AO58" s="130">
        <f>IF(FormatMainDisplay!$O$7="Y",RTD("cqg.rtd",,"StudyData",$Q$6,"Bar",,"Time",FormatMainDisplay!$O$8,AP58,,,,,"T"),IF(RTD("cqg.rtd",,"StudyData","SUBMINUTE("&amp;$Q$6&amp;","&amp;FormatMainDisplay!$O$10&amp;",Regular)","Bar",,"Time",,AP58,"all",,,,"T")="",NA(),RTD("cqg.rtd",,"StudyData","SUBMINUTE("&amp;$Q$6&amp;","&amp;FormatMainDisplay!$O$10&amp;",Regular)","Bar",,"Time",,AP58,"all",,,,"T")))</f>
        <v>42061.608680555553</v>
      </c>
      <c r="AP58" s="129">
        <f t="shared" si="2"/>
        <v>-53</v>
      </c>
      <c r="AT58" s="104">
        <f>IF(FormatMainDisplay!$H$22="Y",RTD("cqg.rtd",,"StudyData",$D$31,"Bar",,"Open",FormatMainDisplay!$H$23,AY58,,,,,"T"),IF(RTD("cqg.rtd",,"StudyData","SUBMINUTE("&amp;$D$31&amp;","&amp;FormatMainDisplay!$H$25&amp;",Regular)","Bar",,"Open",,AY58,"all",,,,"T")="",NA(),RTD("cqg.rtd",,"StudyData","SUBMINUTE("&amp;$D$31&amp;","&amp;FormatMainDisplay!$H$25&amp;",Regular)","Bar",,"Open",,AY58,"all",,,,"T")))</f>
        <v>128.25</v>
      </c>
      <c r="AU58" s="104">
        <f>IF(FormatMainDisplay!$H$22="Y",RTD("cqg.rtd",,"StudyData",$D$31,"Bar",,"High",FormatMainDisplay!$H$23,AY58,,,,,"T"),IF(RTD("cqg.rtd",,"StudyData","SUBMINUTE("&amp;$D$31&amp;","&amp;FormatMainDisplay!$H$25&amp;",Regular)","Bar",,"High",,AY58,"all",,,,"T")="",NA(),RTD("cqg.rtd",,"StudyData","SUBMINUTE("&amp;$D$31&amp;","&amp;FormatMainDisplay!$H$25&amp;",Regular)","Bar",,"High",,AY58,"all",,,,"T")))</f>
        <v>128.25</v>
      </c>
      <c r="AV58" s="104">
        <f>IF(FormatMainDisplay!$H$22="Y",RTD("cqg.rtd",,"StudyData",$D$31,"Bar",,"Low",FormatMainDisplay!$H$23,AY58,,,,,"T"),IF(RTD("cqg.rtd",,"StudyData","SUBMINUTE("&amp;$D$31&amp;","&amp;FormatMainDisplay!$H$25&amp;",Regular)","Bar",,"Low",,AY58,"all",,,,"T")="",NA(),RTD("cqg.rtd",,"StudyData","SUBMINUTE("&amp;$D$31&amp;","&amp;FormatMainDisplay!$H$25&amp;",Regular)","Bar",,"Low",,AY58,"all",,,,"T")))</f>
        <v>128.21875</v>
      </c>
      <c r="AW58" s="104">
        <f>IF(FormatMainDisplay!$H$22="Y",RTD("cqg.rtd",,"StudyData",$D$31,"Bar",,"Close",FormatMainDisplay!$H$23,AY58,,,,,"T"),IF(RTD("cqg.rtd",,"StudyData","SUBMINUTE("&amp;$D$31&amp;","&amp;FormatMainDisplay!$H$25&amp;",Regular)","Bar",,"Close",,AY58,"all",,,,"T")="",NA(),RTD("cqg.rtd",,"StudyData","SUBMINUTE("&amp;$D$31&amp;","&amp;FormatMainDisplay!$H$25&amp;",Regular)","Bar",,"Close",,AY58,"all",,,,"T")))</f>
        <v>128.234375</v>
      </c>
      <c r="AX58" s="73">
        <f>IF(FormatMainDisplay!$H$22="Y",RTD("cqg.rtd",,"StudyData",$D$31,"Bar",,"Time",FormatMainDisplay!$H$23,AY58,,,,,"T"),IF(RTD("cqg.rtd",,"StudyData","SUBMINUTE("&amp;$D$31&amp;","&amp;FormatMainDisplay!$H$25&amp;",Regular)","Bar",,"Time",,AY58,"all",,,,"T")="",NA(),RTD("cqg.rtd",,"StudyData","SUBMINUTE("&amp;$D$31&amp;","&amp;FormatMainDisplay!$H$25&amp;",Regular)","Bar",,"Time",,AY58,"all",,,,"T")))</f>
        <v>42061.599479166667</v>
      </c>
      <c r="AY58" s="30">
        <f t="shared" si="4"/>
        <v>-53</v>
      </c>
    </row>
    <row r="59" spans="2:73" x14ac:dyDescent="0.25">
      <c r="B59" s="7"/>
      <c r="C59" s="7"/>
      <c r="D59" s="7"/>
      <c r="E59" s="7"/>
      <c r="F59" s="7"/>
      <c r="G59" s="7"/>
      <c r="H59" s="7"/>
      <c r="I59" s="7" t="s">
        <v>73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B59" s="102">
        <f>IF(FormatMainDisplay!$H$7="Y",RTD("cqg.rtd",,"StudyData",$D$6,"Bar",,"Open",FormatMainDisplay!$H$8,AG59,,,,,"T"),IF(RTD("cqg.rtd",,"StudyData","SUBMINUTE("&amp;$D$6&amp;","&amp;FormatMainDisplay!$H$10&amp;",Regular)","Bar",,"Open",,AG59,"all",,,,"T")="",NA(),RTD("cqg.rtd",,"StudyData","SUBMINUTE("&amp;$D$6&amp;","&amp;FormatMainDisplay!$H$10&amp;",Regular)","Bar",,"Open",,AG59,"all",,,,"T")))</f>
        <v>2107.75</v>
      </c>
      <c r="AC59" s="102">
        <f>IF(FormatMainDisplay!$H$7="Y",RTD("cqg.rtd",,"StudyData",$D$6,"Bar",,"High",FormatMainDisplay!$H$8,AG59,,,,,"T"),IF(RTD("cqg.rtd",,"StudyData","SUBMINUTE("&amp;$D$6&amp;","&amp;FormatMainDisplay!$H$10&amp;",Regular)","Bar",,"High",,AG59,"all",,,,"T")="",NA(),RTD("cqg.rtd",,"StudyData","SUBMINUTE("&amp;$D$6&amp;","&amp;FormatMainDisplay!$H$10&amp;",Regular)","Bar",,"High",,AG59,"all",,,,"T")))</f>
        <v>2107.75</v>
      </c>
      <c r="AD59" s="102">
        <f>IF(FormatMainDisplay!$H$7="Y",RTD("cqg.rtd",,"StudyData",$D$6,"Bar",,"Low",FormatMainDisplay!$H$8,AG59,,,,,"T"),IF(RTD("cqg.rtd",,"StudyData","SUBMINUTE("&amp;$D$6&amp;","&amp;FormatMainDisplay!$H$10&amp;",Regular)","Bar",,"Low",,AG59,"all",,,,"T")="",NA(),RTD("cqg.rtd",,"StudyData","SUBMINUTE("&amp;$D$6&amp;","&amp;FormatMainDisplay!$H$10&amp;",Regular)","Bar",,"Low",,AG59,"all",,,,"T")))</f>
        <v>2107</v>
      </c>
      <c r="AE59" s="102">
        <f>IF(FormatMainDisplay!$H$7="Y",RTD("cqg.rtd",,"StudyData",$D$6,"Bar",,"Close",FormatMainDisplay!$H$8,AG59,,,,,"T"),IF(RTD("cqg.rtd",,"StudyData","SUBMINUTE("&amp;$D$6&amp;","&amp;FormatMainDisplay!$H$10&amp;",Regular)","Bar",,"Close",,AG59,"all",,,,"T")="",NA(),RTD("cqg.rtd",,"StudyData","SUBMINUTE("&amp;$D$6&amp;","&amp;FormatMainDisplay!$H$10&amp;",Regular)","Bar",,"Close",,AG59,"all",,,,"T")))</f>
        <v>2107.25</v>
      </c>
      <c r="AF59" s="73">
        <f>IF(FormatMainDisplay!$H$7="Y",RTD("cqg.rtd",,"StudyData",$D$6,"Bar",,"Time",FormatMainDisplay!$H$8,AG59,,,,,"T"),IF(RTD("cqg.rtd",,"StudyData","SUBMINUTE("&amp;$D$6&amp;","&amp;FormatMainDisplay!$H$10&amp;",Regular)","Bar",,"Time",,AG59,"all",,,,"T")="",NA(),RTD("cqg.rtd",,"StudyData","SUBMINUTE("&amp;$D$6&amp;","&amp;FormatMainDisplay!$H$10&amp;",Regular)","Bar",,"Time",,AG59,"all",,,,"T")))</f>
        <v>42061.60833333333</v>
      </c>
      <c r="AG59" s="30">
        <f t="shared" si="0"/>
        <v>-54</v>
      </c>
      <c r="AK59" s="102">
        <f>IF(FormatMainDisplay!$O$7="Y",RTD("cqg.rtd",,"StudyData",$Q$6,"Bar",,"Open",FormatMainDisplay!$O$8,AP59,,,,,"T"),IF(RTD("cqg.rtd",,"StudyData","SUBMINUTE("&amp;$Q$6&amp;","&amp;FormatMainDisplay!$O$10&amp;",Regular)","Bar",,"Open",,AP59,"all",,,,"T")="",NA(),RTD("cqg.rtd",,"StudyData","SUBMINUTE("&amp;$Q$6&amp;","&amp;FormatMainDisplay!$O$10&amp;",Regular)","Bar",,"Open",,AP59,"all",,,,"T")))</f>
        <v>1207.9000000000001</v>
      </c>
      <c r="AL59" s="102">
        <f>IF(FormatMainDisplay!$O$7="Y",RTD("cqg.rtd",,"StudyData",$Q$6,"Bar",,"High",FormatMainDisplay!$O$8,AP59,,,,,"T"),IF(RTD("cqg.rtd",,"StudyData","SUBMINUTE("&amp;$Q$6&amp;","&amp;FormatMainDisplay!$O$10&amp;",Regular)","Bar",,"High",,AP59,"all",,,,"T")="",NA(),RTD("cqg.rtd",,"StudyData","SUBMINUTE("&amp;$Q$6&amp;","&amp;FormatMainDisplay!$O$10&amp;",Regular)","Bar",,"High",,AP59,"all",,,,"T")))</f>
        <v>1208.0999999999999</v>
      </c>
      <c r="AM59" s="102">
        <f>IF(FormatMainDisplay!$O$7="Y",RTD("cqg.rtd",,"StudyData",$Q$6,"Bar",,"Low",FormatMainDisplay!$O$8,AP59,,,,,"T"),IF(RTD("cqg.rtd",,"StudyData","SUBMINUTE("&amp;$Q$6&amp;","&amp;FormatMainDisplay!$O$10&amp;",Regular)","Bar",,"Low",,AP59,"all",,,,"T")="",NA(),RTD("cqg.rtd",,"StudyData","SUBMINUTE("&amp;$Q$6&amp;","&amp;FormatMainDisplay!$O$10&amp;",Regular)","Bar",,"Low",,AP59,"all",,,,"T")))</f>
        <v>1207.8</v>
      </c>
      <c r="AN59" s="128">
        <f>IF(FormatMainDisplay!$O$7="Y",RTD("cqg.rtd",,"StudyData",$Q$6,"Bar",,"Close",FormatMainDisplay!$O$8,AP59,,,,,"T"),IF(RTD("cqg.rtd",,"StudyData","SUBMINUTE("&amp;$Q$6&amp;","&amp;FormatMainDisplay!$O$10&amp;",Regular)","Bar",,"Close",,AP59,"all",,,,"T")="",NA(),RTD("cqg.rtd",,"StudyData","SUBMINUTE("&amp;$Q$6&amp;","&amp;FormatMainDisplay!$O$10&amp;",Regular)","Bar",,"Close",,AP59,"all",,,,"T")))</f>
        <v>1208</v>
      </c>
      <c r="AO59" s="130">
        <f>IF(FormatMainDisplay!$O$7="Y",RTD("cqg.rtd",,"StudyData",$Q$6,"Bar",,"Time",FormatMainDisplay!$O$8,AP59,,,,,"T"),IF(RTD("cqg.rtd",,"StudyData","SUBMINUTE("&amp;$Q$6&amp;","&amp;FormatMainDisplay!$O$10&amp;",Regular)","Bar",,"Time",,AP59,"all",,,,"T")="",NA(),RTD("cqg.rtd",,"StudyData","SUBMINUTE("&amp;$Q$6&amp;","&amp;FormatMainDisplay!$O$10&amp;",Regular)","Bar",,"Time",,AP59,"all",,,,"T")))</f>
        <v>42061.60833333333</v>
      </c>
      <c r="AP59" s="129">
        <f t="shared" si="2"/>
        <v>-54</v>
      </c>
      <c r="AT59" s="104">
        <f>IF(FormatMainDisplay!$H$22="Y",RTD("cqg.rtd",,"StudyData",$D$31,"Bar",,"Open",FormatMainDisplay!$H$23,AY59,,,,,"T"),IF(RTD("cqg.rtd",,"StudyData","SUBMINUTE("&amp;$D$31&amp;","&amp;FormatMainDisplay!$H$25&amp;",Regular)","Bar",,"Open",,AY59,"all",,,,"T")="",NA(),RTD("cqg.rtd",,"StudyData","SUBMINUTE("&amp;$D$31&amp;","&amp;FormatMainDisplay!$H$25&amp;",Regular)","Bar",,"Open",,AY59,"all",,,,"T")))</f>
        <v>128.265625</v>
      </c>
      <c r="AU59" s="104">
        <f>IF(FormatMainDisplay!$H$22="Y",RTD("cqg.rtd",,"StudyData",$D$31,"Bar",,"High",FormatMainDisplay!$H$23,AY59,,,,,"T"),IF(RTD("cqg.rtd",,"StudyData","SUBMINUTE("&amp;$D$31&amp;","&amp;FormatMainDisplay!$H$25&amp;",Regular)","Bar",,"High",,AY59,"all",,,,"T")="",NA(),RTD("cqg.rtd",,"StudyData","SUBMINUTE("&amp;$D$31&amp;","&amp;FormatMainDisplay!$H$25&amp;",Regular)","Bar",,"High",,AY59,"all",,,,"T")))</f>
        <v>128.265625</v>
      </c>
      <c r="AV59" s="104">
        <f>IF(FormatMainDisplay!$H$22="Y",RTD("cqg.rtd",,"StudyData",$D$31,"Bar",,"Low",FormatMainDisplay!$H$23,AY59,,,,,"T"),IF(RTD("cqg.rtd",,"StudyData","SUBMINUTE("&amp;$D$31&amp;","&amp;FormatMainDisplay!$H$25&amp;",Regular)","Bar",,"Low",,AY59,"all",,,,"T")="",NA(),RTD("cqg.rtd",,"StudyData","SUBMINUTE("&amp;$D$31&amp;","&amp;FormatMainDisplay!$H$25&amp;",Regular)","Bar",,"Low",,AY59,"all",,,,"T")))</f>
        <v>128.25</v>
      </c>
      <c r="AW59" s="104">
        <f>IF(FormatMainDisplay!$H$22="Y",RTD("cqg.rtd",,"StudyData",$D$31,"Bar",,"Close",FormatMainDisplay!$H$23,AY59,,,,,"T"),IF(RTD("cqg.rtd",,"StudyData","SUBMINUTE("&amp;$D$31&amp;","&amp;FormatMainDisplay!$H$25&amp;",Regular)","Bar",,"Close",,AY59,"all",,,,"T")="",NA(),RTD("cqg.rtd",,"StudyData","SUBMINUTE("&amp;$D$31&amp;","&amp;FormatMainDisplay!$H$25&amp;",Regular)","Bar",,"Close",,AY59,"all",,,,"T")))</f>
        <v>128.25</v>
      </c>
      <c r="AX59" s="73">
        <f>IF(FormatMainDisplay!$H$22="Y",RTD("cqg.rtd",,"StudyData",$D$31,"Bar",,"Time",FormatMainDisplay!$H$23,AY59,,,,,"T"),IF(RTD("cqg.rtd",,"StudyData","SUBMINUTE("&amp;$D$31&amp;","&amp;FormatMainDisplay!$H$25&amp;",Regular)","Bar",,"Time",,AY59,"all",,,,"T")="",NA(),RTD("cqg.rtd",,"StudyData","SUBMINUTE("&amp;$D$31&amp;","&amp;FormatMainDisplay!$H$25&amp;",Regular)","Bar",,"Time",,AY59,"all",,,,"T")))</f>
        <v>42061.598958333336</v>
      </c>
      <c r="AY59" s="30">
        <f t="shared" si="4"/>
        <v>-54</v>
      </c>
    </row>
    <row r="60" spans="2:73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B60" s="102">
        <f>IF(FormatMainDisplay!$H$7="Y",RTD("cqg.rtd",,"StudyData",$D$6,"Bar",,"Open",FormatMainDisplay!$H$8,AG60,,,,,"T"),IF(RTD("cqg.rtd",,"StudyData","SUBMINUTE("&amp;$D$6&amp;","&amp;FormatMainDisplay!$H$10&amp;",Regular)","Bar",,"Open",,AG60,"all",,,,"T")="",NA(),RTD("cqg.rtd",,"StudyData","SUBMINUTE("&amp;$D$6&amp;","&amp;FormatMainDisplay!$H$10&amp;",Regular)","Bar",,"Open",,AG60,"all",,,,"T")))</f>
        <v>2106.75</v>
      </c>
      <c r="AC60" s="102">
        <f>IF(FormatMainDisplay!$H$7="Y",RTD("cqg.rtd",,"StudyData",$D$6,"Bar",,"High",FormatMainDisplay!$H$8,AG60,,,,,"T"),IF(RTD("cqg.rtd",,"StudyData","SUBMINUTE("&amp;$D$6&amp;","&amp;FormatMainDisplay!$H$10&amp;",Regular)","Bar",,"High",,AG60,"all",,,,"T")="",NA(),RTD("cqg.rtd",,"StudyData","SUBMINUTE("&amp;$D$6&amp;","&amp;FormatMainDisplay!$H$10&amp;",Regular)","Bar",,"High",,AG60,"all",,,,"T")))</f>
        <v>2107.5</v>
      </c>
      <c r="AD60" s="102">
        <f>IF(FormatMainDisplay!$H$7="Y",RTD("cqg.rtd",,"StudyData",$D$6,"Bar",,"Low",FormatMainDisplay!$H$8,AG60,,,,,"T"),IF(RTD("cqg.rtd",,"StudyData","SUBMINUTE("&amp;$D$6&amp;","&amp;FormatMainDisplay!$H$10&amp;",Regular)","Bar",,"Low",,AG60,"all",,,,"T")="",NA(),RTD("cqg.rtd",,"StudyData","SUBMINUTE("&amp;$D$6&amp;","&amp;FormatMainDisplay!$H$10&amp;",Regular)","Bar",,"Low",,AG60,"all",,,,"T")))</f>
        <v>2106.75</v>
      </c>
      <c r="AE60" s="102">
        <f>IF(FormatMainDisplay!$H$7="Y",RTD("cqg.rtd",,"StudyData",$D$6,"Bar",,"Close",FormatMainDisplay!$H$8,AG60,,,,,"T"),IF(RTD("cqg.rtd",,"StudyData","SUBMINUTE("&amp;$D$6&amp;","&amp;FormatMainDisplay!$H$10&amp;",Regular)","Bar",,"Close",,AG60,"all",,,,"T")="",NA(),RTD("cqg.rtd",,"StudyData","SUBMINUTE("&amp;$D$6&amp;","&amp;FormatMainDisplay!$H$10&amp;",Regular)","Bar",,"Close",,AG60,"all",,,,"T")))</f>
        <v>2107.5</v>
      </c>
      <c r="AF60" s="73">
        <f>IF(FormatMainDisplay!$H$7="Y",RTD("cqg.rtd",,"StudyData",$D$6,"Bar",,"Time",FormatMainDisplay!$H$8,AG60,,,,,"T"),IF(RTD("cqg.rtd",,"StudyData","SUBMINUTE("&amp;$D$6&amp;","&amp;FormatMainDisplay!$H$10&amp;",Regular)","Bar",,"Time",,AG60,"all",,,,"T")="",NA(),RTD("cqg.rtd",,"StudyData","SUBMINUTE("&amp;$D$6&amp;","&amp;FormatMainDisplay!$H$10&amp;",Regular)","Bar",,"Time",,AG60,"all",,,,"T")))</f>
        <v>42061.607986111114</v>
      </c>
      <c r="AG60" s="30">
        <f t="shared" si="0"/>
        <v>-55</v>
      </c>
      <c r="AK60" s="102">
        <f>IF(FormatMainDisplay!$O$7="Y",RTD("cqg.rtd",,"StudyData",$Q$6,"Bar",,"Open",FormatMainDisplay!$O$8,AP60,,,,,"T"),IF(RTD("cqg.rtd",,"StudyData","SUBMINUTE("&amp;$Q$6&amp;","&amp;FormatMainDisplay!$O$10&amp;",Regular)","Bar",,"Open",,AP60,"all",,,,"T")="",NA(),RTD("cqg.rtd",,"StudyData","SUBMINUTE("&amp;$Q$6&amp;","&amp;FormatMainDisplay!$O$10&amp;",Regular)","Bar",,"Open",,AP60,"all",,,,"T")))</f>
        <v>1207.8</v>
      </c>
      <c r="AL60" s="102">
        <f>IF(FormatMainDisplay!$O$7="Y",RTD("cqg.rtd",,"StudyData",$Q$6,"Bar",,"High",FormatMainDisplay!$O$8,AP60,,,,,"T"),IF(RTD("cqg.rtd",,"StudyData","SUBMINUTE("&amp;$Q$6&amp;","&amp;FormatMainDisplay!$O$10&amp;",Regular)","Bar",,"High",,AP60,"all",,,,"T")="",NA(),RTD("cqg.rtd",,"StudyData","SUBMINUTE("&amp;$Q$6&amp;","&amp;FormatMainDisplay!$O$10&amp;",Regular)","Bar",,"High",,AP60,"all",,,,"T")))</f>
        <v>1207.9000000000001</v>
      </c>
      <c r="AM60" s="102">
        <f>IF(FormatMainDisplay!$O$7="Y",RTD("cqg.rtd",,"StudyData",$Q$6,"Bar",,"Low",FormatMainDisplay!$O$8,AP60,,,,,"T"),IF(RTD("cqg.rtd",,"StudyData","SUBMINUTE("&amp;$Q$6&amp;","&amp;FormatMainDisplay!$O$10&amp;",Regular)","Bar",,"Low",,AP60,"all",,,,"T")="",NA(),RTD("cqg.rtd",,"StudyData","SUBMINUTE("&amp;$Q$6&amp;","&amp;FormatMainDisplay!$O$10&amp;",Regular)","Bar",,"Low",,AP60,"all",,,,"T")))</f>
        <v>1207.8</v>
      </c>
      <c r="AN60" s="128">
        <f>IF(FormatMainDisplay!$O$7="Y",RTD("cqg.rtd",,"StudyData",$Q$6,"Bar",,"Close",FormatMainDisplay!$O$8,AP60,,,,,"T"),IF(RTD("cqg.rtd",,"StudyData","SUBMINUTE("&amp;$Q$6&amp;","&amp;FormatMainDisplay!$O$10&amp;",Regular)","Bar",,"Close",,AP60,"all",,,,"T")="",NA(),RTD("cqg.rtd",,"StudyData","SUBMINUTE("&amp;$Q$6&amp;","&amp;FormatMainDisplay!$O$10&amp;",Regular)","Bar",,"Close",,AP60,"all",,,,"T")))</f>
        <v>1207.9000000000001</v>
      </c>
      <c r="AO60" s="130">
        <f>IF(FormatMainDisplay!$O$7="Y",RTD("cqg.rtd",,"StudyData",$Q$6,"Bar",,"Time",FormatMainDisplay!$O$8,AP60,,,,,"T"),IF(RTD("cqg.rtd",,"StudyData","SUBMINUTE("&amp;$Q$6&amp;","&amp;FormatMainDisplay!$O$10&amp;",Regular)","Bar",,"Time",,AP60,"all",,,,"T")="",NA(),RTD("cqg.rtd",,"StudyData","SUBMINUTE("&amp;$Q$6&amp;","&amp;FormatMainDisplay!$O$10&amp;",Regular)","Bar",,"Time",,AP60,"all",,,,"T")))</f>
        <v>42061.607986111114</v>
      </c>
      <c r="AP60" s="129">
        <f t="shared" si="2"/>
        <v>-55</v>
      </c>
      <c r="AT60" s="104">
        <f>IF(FormatMainDisplay!$H$22="Y",RTD("cqg.rtd",,"StudyData",$D$31,"Bar",,"Open",FormatMainDisplay!$H$23,AY60,,,,,"T"),IF(RTD("cqg.rtd",,"StudyData","SUBMINUTE("&amp;$D$31&amp;","&amp;FormatMainDisplay!$H$25&amp;",Regular)","Bar",,"Open",,AY60,"all",,,,"T")="",NA(),RTD("cqg.rtd",,"StudyData","SUBMINUTE("&amp;$D$31&amp;","&amp;FormatMainDisplay!$H$25&amp;",Regular)","Bar",,"Open",,AY60,"all",,,,"T")))</f>
        <v>128.265625</v>
      </c>
      <c r="AU60" s="104">
        <f>IF(FormatMainDisplay!$H$22="Y",RTD("cqg.rtd",,"StudyData",$D$31,"Bar",,"High",FormatMainDisplay!$H$23,AY60,,,,,"T"),IF(RTD("cqg.rtd",,"StudyData","SUBMINUTE("&amp;$D$31&amp;","&amp;FormatMainDisplay!$H$25&amp;",Regular)","Bar",,"High",,AY60,"all",,,,"T")="",NA(),RTD("cqg.rtd",,"StudyData","SUBMINUTE("&amp;$D$31&amp;","&amp;FormatMainDisplay!$H$25&amp;",Regular)","Bar",,"High",,AY60,"all",,,,"T")))</f>
        <v>128.265625</v>
      </c>
      <c r="AV60" s="104">
        <f>IF(FormatMainDisplay!$H$22="Y",RTD("cqg.rtd",,"StudyData",$D$31,"Bar",,"Low",FormatMainDisplay!$H$23,AY60,,,,,"T"),IF(RTD("cqg.rtd",,"StudyData","SUBMINUTE("&amp;$D$31&amp;","&amp;FormatMainDisplay!$H$25&amp;",Regular)","Bar",,"Low",,AY60,"all",,,,"T")="",NA(),RTD("cqg.rtd",,"StudyData","SUBMINUTE("&amp;$D$31&amp;","&amp;FormatMainDisplay!$H$25&amp;",Regular)","Bar",,"Low",,AY60,"all",,,,"T")))</f>
        <v>128.25</v>
      </c>
      <c r="AW60" s="104">
        <f>IF(FormatMainDisplay!$H$22="Y",RTD("cqg.rtd",,"StudyData",$D$31,"Bar",,"Close",FormatMainDisplay!$H$23,AY60,,,,,"T"),IF(RTD("cqg.rtd",,"StudyData","SUBMINUTE("&amp;$D$31&amp;","&amp;FormatMainDisplay!$H$25&amp;",Regular)","Bar",,"Close",,AY60,"all",,,,"T")="",NA(),RTD("cqg.rtd",,"StudyData","SUBMINUTE("&amp;$D$31&amp;","&amp;FormatMainDisplay!$H$25&amp;",Regular)","Bar",,"Close",,AY60,"all",,,,"T")))</f>
        <v>128.265625</v>
      </c>
      <c r="AX60" s="73">
        <f>IF(FormatMainDisplay!$H$22="Y",RTD("cqg.rtd",,"StudyData",$D$31,"Bar",,"Time",FormatMainDisplay!$H$23,AY60,,,,,"T"),IF(RTD("cqg.rtd",,"StudyData","SUBMINUTE("&amp;$D$31&amp;","&amp;FormatMainDisplay!$H$25&amp;",Regular)","Bar",,"Time",,AY60,"all",,,,"T")="",NA(),RTD("cqg.rtd",,"StudyData","SUBMINUTE("&amp;$D$31&amp;","&amp;FormatMainDisplay!$H$25&amp;",Regular)","Bar",,"Time",,AY60,"all",,,,"T")))</f>
        <v>42061.598437499997</v>
      </c>
      <c r="AY60" s="30">
        <f t="shared" si="4"/>
        <v>-55</v>
      </c>
    </row>
    <row r="61" spans="2:73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102">
        <f>IF(FormatMainDisplay!$H$7="Y",RTD("cqg.rtd",,"StudyData",$D$6,"Bar",,"Open",FormatMainDisplay!$H$8,AG61,,,,,"T"),IF(RTD("cqg.rtd",,"StudyData","SUBMINUTE("&amp;$D$6&amp;","&amp;FormatMainDisplay!$H$10&amp;",Regular)","Bar",,"Open",,AG61,"all",,,,"T")="",NA(),RTD("cqg.rtd",,"StudyData","SUBMINUTE("&amp;$D$6&amp;","&amp;FormatMainDisplay!$H$10&amp;",Regular)","Bar",,"Open",,AG61,"all",,,,"T")))</f>
        <v>2107.25</v>
      </c>
      <c r="AC61" s="102">
        <f>IF(FormatMainDisplay!$H$7="Y",RTD("cqg.rtd",,"StudyData",$D$6,"Bar",,"High",FormatMainDisplay!$H$8,AG61,,,,,"T"),IF(RTD("cqg.rtd",,"StudyData","SUBMINUTE("&amp;$D$6&amp;","&amp;FormatMainDisplay!$H$10&amp;",Regular)","Bar",,"High",,AG61,"all",,,,"T")="",NA(),RTD("cqg.rtd",,"StudyData","SUBMINUTE("&amp;$D$6&amp;","&amp;FormatMainDisplay!$H$10&amp;",Regular)","Bar",,"High",,AG61,"all",,,,"T")))</f>
        <v>2107.25</v>
      </c>
      <c r="AD61" s="102">
        <f>IF(FormatMainDisplay!$H$7="Y",RTD("cqg.rtd",,"StudyData",$D$6,"Bar",,"Low",FormatMainDisplay!$H$8,AG61,,,,,"T"),IF(RTD("cqg.rtd",,"StudyData","SUBMINUTE("&amp;$D$6&amp;","&amp;FormatMainDisplay!$H$10&amp;",Regular)","Bar",,"Low",,AG61,"all",,,,"T")="",NA(),RTD("cqg.rtd",,"StudyData","SUBMINUTE("&amp;$D$6&amp;","&amp;FormatMainDisplay!$H$10&amp;",Regular)","Bar",,"Low",,AG61,"all",,,,"T")))</f>
        <v>2106.75</v>
      </c>
      <c r="AE61" s="102">
        <f>IF(FormatMainDisplay!$H$7="Y",RTD("cqg.rtd",,"StudyData",$D$6,"Bar",,"Close",FormatMainDisplay!$H$8,AG61,,,,,"T"),IF(RTD("cqg.rtd",,"StudyData","SUBMINUTE("&amp;$D$6&amp;","&amp;FormatMainDisplay!$H$10&amp;",Regular)","Bar",,"Close",,AG61,"all",,,,"T")="",NA(),RTD("cqg.rtd",,"StudyData","SUBMINUTE("&amp;$D$6&amp;","&amp;FormatMainDisplay!$H$10&amp;",Regular)","Bar",,"Close",,AG61,"all",,,,"T")))</f>
        <v>2106.75</v>
      </c>
      <c r="AF61" s="73">
        <f>IF(FormatMainDisplay!$H$7="Y",RTD("cqg.rtd",,"StudyData",$D$6,"Bar",,"Time",FormatMainDisplay!$H$8,AG61,,,,,"T"),IF(RTD("cqg.rtd",,"StudyData","SUBMINUTE("&amp;$D$6&amp;","&amp;FormatMainDisplay!$H$10&amp;",Regular)","Bar",,"Time",,AG61,"all",,,,"T")="",NA(),RTD("cqg.rtd",,"StudyData","SUBMINUTE("&amp;$D$6&amp;","&amp;FormatMainDisplay!$H$10&amp;",Regular)","Bar",,"Time",,AG61,"all",,,,"T")))</f>
        <v>42061.607638888891</v>
      </c>
      <c r="AG61" s="30">
        <f t="shared" si="0"/>
        <v>-56</v>
      </c>
      <c r="AK61" s="102">
        <f>IF(FormatMainDisplay!$O$7="Y",RTD("cqg.rtd",,"StudyData",$Q$6,"Bar",,"Open",FormatMainDisplay!$O$8,AP61,,,,,"T"),IF(RTD("cqg.rtd",,"StudyData","SUBMINUTE("&amp;$Q$6&amp;","&amp;FormatMainDisplay!$O$10&amp;",Regular)","Bar",,"Open",,AP61,"all",,,,"T")="",NA(),RTD("cqg.rtd",,"StudyData","SUBMINUTE("&amp;$Q$6&amp;","&amp;FormatMainDisplay!$O$10&amp;",Regular)","Bar",,"Open",,AP61,"all",,,,"T")))</f>
        <v>1207.5999999999999</v>
      </c>
      <c r="AL61" s="102">
        <f>IF(FormatMainDisplay!$O$7="Y",RTD("cqg.rtd",,"StudyData",$Q$6,"Bar",,"High",FormatMainDisplay!$O$8,AP61,,,,,"T"),IF(RTD("cqg.rtd",,"StudyData","SUBMINUTE("&amp;$Q$6&amp;","&amp;FormatMainDisplay!$O$10&amp;",Regular)","Bar",,"High",,AP61,"all",,,,"T")="",NA(),RTD("cqg.rtd",,"StudyData","SUBMINUTE("&amp;$Q$6&amp;","&amp;FormatMainDisplay!$O$10&amp;",Regular)","Bar",,"High",,AP61,"all",,,,"T")))</f>
        <v>1207.7</v>
      </c>
      <c r="AM61" s="102">
        <f>IF(FormatMainDisplay!$O$7="Y",RTD("cqg.rtd",,"StudyData",$Q$6,"Bar",,"Low",FormatMainDisplay!$O$8,AP61,,,,,"T"),IF(RTD("cqg.rtd",,"StudyData","SUBMINUTE("&amp;$Q$6&amp;","&amp;FormatMainDisplay!$O$10&amp;",Regular)","Bar",,"Low",,AP61,"all",,,,"T")="",NA(),RTD("cqg.rtd",,"StudyData","SUBMINUTE("&amp;$Q$6&amp;","&amp;FormatMainDisplay!$O$10&amp;",Regular)","Bar",,"Low",,AP61,"all",,,,"T")))</f>
        <v>1207.5</v>
      </c>
      <c r="AN61" s="128">
        <f>IF(FormatMainDisplay!$O$7="Y",RTD("cqg.rtd",,"StudyData",$Q$6,"Bar",,"Close",FormatMainDisplay!$O$8,AP61,,,,,"T"),IF(RTD("cqg.rtd",,"StudyData","SUBMINUTE("&amp;$Q$6&amp;","&amp;FormatMainDisplay!$O$10&amp;",Regular)","Bar",,"Close",,AP61,"all",,,,"T")="",NA(),RTD("cqg.rtd",,"StudyData","SUBMINUTE("&amp;$Q$6&amp;","&amp;FormatMainDisplay!$O$10&amp;",Regular)","Bar",,"Close",,AP61,"all",,,,"T")))</f>
        <v>1207.7</v>
      </c>
      <c r="AO61" s="130">
        <f>IF(FormatMainDisplay!$O$7="Y",RTD("cqg.rtd",,"StudyData",$Q$6,"Bar",,"Time",FormatMainDisplay!$O$8,AP61,,,,,"T"),IF(RTD("cqg.rtd",,"StudyData","SUBMINUTE("&amp;$Q$6&amp;","&amp;FormatMainDisplay!$O$10&amp;",Regular)","Bar",,"Time",,AP61,"all",,,,"T")="",NA(),RTD("cqg.rtd",,"StudyData","SUBMINUTE("&amp;$Q$6&amp;","&amp;FormatMainDisplay!$O$10&amp;",Regular)","Bar",,"Time",,AP61,"all",,,,"T")))</f>
        <v>42061.607638888891</v>
      </c>
      <c r="AP61" s="129">
        <f t="shared" si="2"/>
        <v>-56</v>
      </c>
      <c r="AT61" s="104">
        <f>IF(FormatMainDisplay!$H$22="Y",RTD("cqg.rtd",,"StudyData",$D$31,"Bar",,"Open",FormatMainDisplay!$H$23,AY61,,,,,"T"),IF(RTD("cqg.rtd",,"StudyData","SUBMINUTE("&amp;$D$31&amp;","&amp;FormatMainDisplay!$H$25&amp;",Regular)","Bar",,"Open",,AY61,"all",,,,"T")="",NA(),RTD("cqg.rtd",,"StudyData","SUBMINUTE("&amp;$D$31&amp;","&amp;FormatMainDisplay!$H$25&amp;",Regular)","Bar",,"Open",,AY61,"all",,,,"T")))</f>
        <v>128.265625</v>
      </c>
      <c r="AU61" s="104">
        <f>IF(FormatMainDisplay!$H$22="Y",RTD("cqg.rtd",,"StudyData",$D$31,"Bar",,"High",FormatMainDisplay!$H$23,AY61,,,,,"T"),IF(RTD("cqg.rtd",,"StudyData","SUBMINUTE("&amp;$D$31&amp;","&amp;FormatMainDisplay!$H$25&amp;",Regular)","Bar",,"High",,AY61,"all",,,,"T")="",NA(),RTD("cqg.rtd",,"StudyData","SUBMINUTE("&amp;$D$31&amp;","&amp;FormatMainDisplay!$H$25&amp;",Regular)","Bar",,"High",,AY61,"all",,,,"T")))</f>
        <v>128.265625</v>
      </c>
      <c r="AV61" s="104">
        <f>IF(FormatMainDisplay!$H$22="Y",RTD("cqg.rtd",,"StudyData",$D$31,"Bar",,"Low",FormatMainDisplay!$H$23,AY61,,,,,"T"),IF(RTD("cqg.rtd",,"StudyData","SUBMINUTE("&amp;$D$31&amp;","&amp;FormatMainDisplay!$H$25&amp;",Regular)","Bar",,"Low",,AY61,"all",,,,"T")="",NA(),RTD("cqg.rtd",,"StudyData","SUBMINUTE("&amp;$D$31&amp;","&amp;FormatMainDisplay!$H$25&amp;",Regular)","Bar",,"Low",,AY61,"all",,,,"T")))</f>
        <v>128.265625</v>
      </c>
      <c r="AW61" s="104">
        <f>IF(FormatMainDisplay!$H$22="Y",RTD("cqg.rtd",,"StudyData",$D$31,"Bar",,"Close",FormatMainDisplay!$H$23,AY61,,,,,"T"),IF(RTD("cqg.rtd",,"StudyData","SUBMINUTE("&amp;$D$31&amp;","&amp;FormatMainDisplay!$H$25&amp;",Regular)","Bar",,"Close",,AY61,"all",,,,"T")="",NA(),RTD("cqg.rtd",,"StudyData","SUBMINUTE("&amp;$D$31&amp;","&amp;FormatMainDisplay!$H$25&amp;",Regular)","Bar",,"Close",,AY61,"all",,,,"T")))</f>
        <v>128.265625</v>
      </c>
      <c r="AX61" s="73">
        <f>IF(FormatMainDisplay!$H$22="Y",RTD("cqg.rtd",,"StudyData",$D$31,"Bar",,"Time",FormatMainDisplay!$H$23,AY61,,,,,"T"),IF(RTD("cqg.rtd",,"StudyData","SUBMINUTE("&amp;$D$31&amp;","&amp;FormatMainDisplay!$H$25&amp;",Regular)","Bar",,"Time",,AY61,"all",,,,"T")="",NA(),RTD("cqg.rtd",,"StudyData","SUBMINUTE("&amp;$D$31&amp;","&amp;FormatMainDisplay!$H$25&amp;",Regular)","Bar",,"Time",,AY61,"all",,,,"T")))</f>
        <v>42061.597916666666</v>
      </c>
      <c r="AY61" s="30">
        <f t="shared" si="4"/>
        <v>-56</v>
      </c>
    </row>
    <row r="62" spans="2:73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B62" s="102">
        <f>IF(FormatMainDisplay!$H$7="Y",RTD("cqg.rtd",,"StudyData",$D$6,"Bar",,"Open",FormatMainDisplay!$H$8,AG62,,,,,"T"),IF(RTD("cqg.rtd",,"StudyData","SUBMINUTE("&amp;$D$6&amp;","&amp;FormatMainDisplay!$H$10&amp;",Regular)","Bar",,"Open",,AG62,"all",,,,"T")="",NA(),RTD("cqg.rtd",,"StudyData","SUBMINUTE("&amp;$D$6&amp;","&amp;FormatMainDisplay!$H$10&amp;",Regular)","Bar",,"Open",,AG62,"all",,,,"T")))</f>
        <v>2107</v>
      </c>
      <c r="AC62" s="102">
        <f>IF(FormatMainDisplay!$H$7="Y",RTD("cqg.rtd",,"StudyData",$D$6,"Bar",,"High",FormatMainDisplay!$H$8,AG62,,,,,"T"),IF(RTD("cqg.rtd",,"StudyData","SUBMINUTE("&amp;$D$6&amp;","&amp;FormatMainDisplay!$H$10&amp;",Regular)","Bar",,"High",,AG62,"all",,,,"T")="",NA(),RTD("cqg.rtd",,"StudyData","SUBMINUTE("&amp;$D$6&amp;","&amp;FormatMainDisplay!$H$10&amp;",Regular)","Bar",,"High",,AG62,"all",,,,"T")))</f>
        <v>2107.25</v>
      </c>
      <c r="AD62" s="102">
        <f>IF(FormatMainDisplay!$H$7="Y",RTD("cqg.rtd",,"StudyData",$D$6,"Bar",,"Low",FormatMainDisplay!$H$8,AG62,,,,,"T"),IF(RTD("cqg.rtd",,"StudyData","SUBMINUTE("&amp;$D$6&amp;","&amp;FormatMainDisplay!$H$10&amp;",Regular)","Bar",,"Low",,AG62,"all",,,,"T")="",NA(),RTD("cqg.rtd",,"StudyData","SUBMINUTE("&amp;$D$6&amp;","&amp;FormatMainDisplay!$H$10&amp;",Regular)","Bar",,"Low",,AG62,"all",,,,"T")))</f>
        <v>2107</v>
      </c>
      <c r="AE62" s="102">
        <f>IF(FormatMainDisplay!$H$7="Y",RTD("cqg.rtd",,"StudyData",$D$6,"Bar",,"Close",FormatMainDisplay!$H$8,AG62,,,,,"T"),IF(RTD("cqg.rtd",,"StudyData","SUBMINUTE("&amp;$D$6&amp;","&amp;FormatMainDisplay!$H$10&amp;",Regular)","Bar",,"Close",,AG62,"all",,,,"T")="",NA(),RTD("cqg.rtd",,"StudyData","SUBMINUTE("&amp;$D$6&amp;","&amp;FormatMainDisplay!$H$10&amp;",Regular)","Bar",,"Close",,AG62,"all",,,,"T")))</f>
        <v>2107.25</v>
      </c>
      <c r="AF62" s="73">
        <f>IF(FormatMainDisplay!$H$7="Y",RTD("cqg.rtd",,"StudyData",$D$6,"Bar",,"Time",FormatMainDisplay!$H$8,AG62,,,,,"T"),IF(RTD("cqg.rtd",,"StudyData","SUBMINUTE("&amp;$D$6&amp;","&amp;FormatMainDisplay!$H$10&amp;",Regular)","Bar",,"Time",,AG62,"all",,,,"T")="",NA(),RTD("cqg.rtd",,"StudyData","SUBMINUTE("&amp;$D$6&amp;","&amp;FormatMainDisplay!$H$10&amp;",Regular)","Bar",,"Time",,AG62,"all",,,,"T")))</f>
        <v>42061.607291666667</v>
      </c>
      <c r="AG62" s="30">
        <f t="shared" si="0"/>
        <v>-57</v>
      </c>
      <c r="AK62" s="102">
        <f>IF(FormatMainDisplay!$O$7="Y",RTD("cqg.rtd",,"StudyData",$Q$6,"Bar",,"Open",FormatMainDisplay!$O$8,AP62,,,,,"T"),IF(RTD("cqg.rtd",,"StudyData","SUBMINUTE("&amp;$Q$6&amp;","&amp;FormatMainDisplay!$O$10&amp;",Regular)","Bar",,"Open",,AP62,"all",,,,"T")="",NA(),RTD("cqg.rtd",,"StudyData","SUBMINUTE("&amp;$Q$6&amp;","&amp;FormatMainDisplay!$O$10&amp;",Regular)","Bar",,"Open",,AP62,"all",,,,"T")))</f>
        <v>1207.5999999999999</v>
      </c>
      <c r="AL62" s="102">
        <f>IF(FormatMainDisplay!$O$7="Y",RTD("cqg.rtd",,"StudyData",$Q$6,"Bar",,"High",FormatMainDisplay!$O$8,AP62,,,,,"T"),IF(RTD("cqg.rtd",,"StudyData","SUBMINUTE("&amp;$Q$6&amp;","&amp;FormatMainDisplay!$O$10&amp;",Regular)","Bar",,"High",,AP62,"all",,,,"T")="",NA(),RTD("cqg.rtd",,"StudyData","SUBMINUTE("&amp;$Q$6&amp;","&amp;FormatMainDisplay!$O$10&amp;",Regular)","Bar",,"High",,AP62,"all",,,,"T")))</f>
        <v>1207.5999999999999</v>
      </c>
      <c r="AM62" s="102">
        <f>IF(FormatMainDisplay!$O$7="Y",RTD("cqg.rtd",,"StudyData",$Q$6,"Bar",,"Low",FormatMainDisplay!$O$8,AP62,,,,,"T"),IF(RTD("cqg.rtd",,"StudyData","SUBMINUTE("&amp;$Q$6&amp;","&amp;FormatMainDisplay!$O$10&amp;",Regular)","Bar",,"Low",,AP62,"all",,,,"T")="",NA(),RTD("cqg.rtd",,"StudyData","SUBMINUTE("&amp;$Q$6&amp;","&amp;FormatMainDisplay!$O$10&amp;",Regular)","Bar",,"Low",,AP62,"all",,,,"T")))</f>
        <v>1207.5999999999999</v>
      </c>
      <c r="AN62" s="128">
        <f>IF(FormatMainDisplay!$O$7="Y",RTD("cqg.rtd",,"StudyData",$Q$6,"Bar",,"Close",FormatMainDisplay!$O$8,AP62,,,,,"T"),IF(RTD("cqg.rtd",,"StudyData","SUBMINUTE("&amp;$Q$6&amp;","&amp;FormatMainDisplay!$O$10&amp;",Regular)","Bar",,"Close",,AP62,"all",,,,"T")="",NA(),RTD("cqg.rtd",,"StudyData","SUBMINUTE("&amp;$Q$6&amp;","&amp;FormatMainDisplay!$O$10&amp;",Regular)","Bar",,"Close",,AP62,"all",,,,"T")))</f>
        <v>1207.5999999999999</v>
      </c>
      <c r="AO62" s="130">
        <f>IF(FormatMainDisplay!$O$7="Y",RTD("cqg.rtd",,"StudyData",$Q$6,"Bar",,"Time",FormatMainDisplay!$O$8,AP62,,,,,"T"),IF(RTD("cqg.rtd",,"StudyData","SUBMINUTE("&amp;$Q$6&amp;","&amp;FormatMainDisplay!$O$10&amp;",Regular)","Bar",,"Time",,AP62,"all",,,,"T")="",NA(),RTD("cqg.rtd",,"StudyData","SUBMINUTE("&amp;$Q$6&amp;","&amp;FormatMainDisplay!$O$10&amp;",Regular)","Bar",,"Time",,AP62,"all",,,,"T")))</f>
        <v>42061.607291666667</v>
      </c>
      <c r="AP62" s="129">
        <f t="shared" si="2"/>
        <v>-57</v>
      </c>
      <c r="AT62" s="104">
        <f>IF(FormatMainDisplay!$H$22="Y",RTD("cqg.rtd",,"StudyData",$D$31,"Bar",,"Open",FormatMainDisplay!$H$23,AY62,,,,,"T"),IF(RTD("cqg.rtd",,"StudyData","SUBMINUTE("&amp;$D$31&amp;","&amp;FormatMainDisplay!$H$25&amp;",Regular)","Bar",,"Open",,AY62,"all",,,,"T")="",NA(),RTD("cqg.rtd",,"StudyData","SUBMINUTE("&amp;$D$31&amp;","&amp;FormatMainDisplay!$H$25&amp;",Regular)","Bar",,"Open",,AY62,"all",,,,"T")))</f>
        <v>128.28125</v>
      </c>
      <c r="AU62" s="104">
        <f>IF(FormatMainDisplay!$H$22="Y",RTD("cqg.rtd",,"StudyData",$D$31,"Bar",,"High",FormatMainDisplay!$H$23,AY62,,,,,"T"),IF(RTD("cqg.rtd",,"StudyData","SUBMINUTE("&amp;$D$31&amp;","&amp;FormatMainDisplay!$H$25&amp;",Regular)","Bar",,"High",,AY62,"all",,,,"T")="",NA(),RTD("cqg.rtd",,"StudyData","SUBMINUTE("&amp;$D$31&amp;","&amp;FormatMainDisplay!$H$25&amp;",Regular)","Bar",,"High",,AY62,"all",,,,"T")))</f>
        <v>128.28125</v>
      </c>
      <c r="AV62" s="104">
        <f>IF(FormatMainDisplay!$H$22="Y",RTD("cqg.rtd",,"StudyData",$D$31,"Bar",,"Low",FormatMainDisplay!$H$23,AY62,,,,,"T"),IF(RTD("cqg.rtd",,"StudyData","SUBMINUTE("&amp;$D$31&amp;","&amp;FormatMainDisplay!$H$25&amp;",Regular)","Bar",,"Low",,AY62,"all",,,,"T")="",NA(),RTD("cqg.rtd",,"StudyData","SUBMINUTE("&amp;$D$31&amp;","&amp;FormatMainDisplay!$H$25&amp;",Regular)","Bar",,"Low",,AY62,"all",,,,"T")))</f>
        <v>128.265625</v>
      </c>
      <c r="AW62" s="104">
        <f>IF(FormatMainDisplay!$H$22="Y",RTD("cqg.rtd",,"StudyData",$D$31,"Bar",,"Close",FormatMainDisplay!$H$23,AY62,,,,,"T"),IF(RTD("cqg.rtd",,"StudyData","SUBMINUTE("&amp;$D$31&amp;","&amp;FormatMainDisplay!$H$25&amp;",Regular)","Bar",,"Close",,AY62,"all",,,,"T")="",NA(),RTD("cqg.rtd",,"StudyData","SUBMINUTE("&amp;$D$31&amp;","&amp;FormatMainDisplay!$H$25&amp;",Regular)","Bar",,"Close",,AY62,"all",,,,"T")))</f>
        <v>128.265625</v>
      </c>
      <c r="AX62" s="73">
        <f>IF(FormatMainDisplay!$H$22="Y",RTD("cqg.rtd",,"StudyData",$D$31,"Bar",,"Time",FormatMainDisplay!$H$23,AY62,,,,,"T"),IF(RTD("cqg.rtd",,"StudyData","SUBMINUTE("&amp;$D$31&amp;","&amp;FormatMainDisplay!$H$25&amp;",Regular)","Bar",,"Time",,AY62,"all",,,,"T")="",NA(),RTD("cqg.rtd",,"StudyData","SUBMINUTE("&amp;$D$31&amp;","&amp;FormatMainDisplay!$H$25&amp;",Regular)","Bar",,"Time",,AY62,"all",,,,"T")))</f>
        <v>42061.597395833327</v>
      </c>
      <c r="AY62" s="30">
        <f t="shared" si="4"/>
        <v>-57</v>
      </c>
    </row>
    <row r="63" spans="2:73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B63" s="102">
        <f>IF(FormatMainDisplay!$H$7="Y",RTD("cqg.rtd",,"StudyData",$D$6,"Bar",,"Open",FormatMainDisplay!$H$8,AG63,,,,,"T"),IF(RTD("cqg.rtd",,"StudyData","SUBMINUTE("&amp;$D$6&amp;","&amp;FormatMainDisplay!$H$10&amp;",Regular)","Bar",,"Open",,AG63,"all",,,,"T")="",NA(),RTD("cqg.rtd",,"StudyData","SUBMINUTE("&amp;$D$6&amp;","&amp;FormatMainDisplay!$H$10&amp;",Regular)","Bar",,"Open",,AG63,"all",,,,"T")))</f>
        <v>2107.25</v>
      </c>
      <c r="AC63" s="102">
        <f>IF(FormatMainDisplay!$H$7="Y",RTD("cqg.rtd",,"StudyData",$D$6,"Bar",,"High",FormatMainDisplay!$H$8,AG63,,,,,"T"),IF(RTD("cqg.rtd",,"StudyData","SUBMINUTE("&amp;$D$6&amp;","&amp;FormatMainDisplay!$H$10&amp;",Regular)","Bar",,"High",,AG63,"all",,,,"T")="",NA(),RTD("cqg.rtd",,"StudyData","SUBMINUTE("&amp;$D$6&amp;","&amp;FormatMainDisplay!$H$10&amp;",Regular)","Bar",,"High",,AG63,"all",,,,"T")))</f>
        <v>2107.25</v>
      </c>
      <c r="AD63" s="102">
        <f>IF(FormatMainDisplay!$H$7="Y",RTD("cqg.rtd",,"StudyData",$D$6,"Bar",,"Low",FormatMainDisplay!$H$8,AG63,,,,,"T"),IF(RTD("cqg.rtd",,"StudyData","SUBMINUTE("&amp;$D$6&amp;","&amp;FormatMainDisplay!$H$10&amp;",Regular)","Bar",,"Low",,AG63,"all",,,,"T")="",NA(),RTD("cqg.rtd",,"StudyData","SUBMINUTE("&amp;$D$6&amp;","&amp;FormatMainDisplay!$H$10&amp;",Regular)","Bar",,"Low",,AG63,"all",,,,"T")))</f>
        <v>2106.75</v>
      </c>
      <c r="AE63" s="102">
        <f>IF(FormatMainDisplay!$H$7="Y",RTD("cqg.rtd",,"StudyData",$D$6,"Bar",,"Close",FormatMainDisplay!$H$8,AG63,,,,,"T"),IF(RTD("cqg.rtd",,"StudyData","SUBMINUTE("&amp;$D$6&amp;","&amp;FormatMainDisplay!$H$10&amp;",Regular)","Bar",,"Close",,AG63,"all",,,,"T")="",NA(),RTD("cqg.rtd",,"StudyData","SUBMINUTE("&amp;$D$6&amp;","&amp;FormatMainDisplay!$H$10&amp;",Regular)","Bar",,"Close",,AG63,"all",,,,"T")))</f>
        <v>2107</v>
      </c>
      <c r="AF63" s="73">
        <f>IF(FormatMainDisplay!$H$7="Y",RTD("cqg.rtd",,"StudyData",$D$6,"Bar",,"Time",FormatMainDisplay!$H$8,AG63,,,,,"T"),IF(RTD("cqg.rtd",,"StudyData","SUBMINUTE("&amp;$D$6&amp;","&amp;FormatMainDisplay!$H$10&amp;",Regular)","Bar",,"Time",,AG63,"all",,,,"T")="",NA(),RTD("cqg.rtd",,"StudyData","SUBMINUTE("&amp;$D$6&amp;","&amp;FormatMainDisplay!$H$10&amp;",Regular)","Bar",,"Time",,AG63,"all",,,,"T")))</f>
        <v>42061.606944444444</v>
      </c>
      <c r="AG63" s="30">
        <f t="shared" si="0"/>
        <v>-58</v>
      </c>
      <c r="AK63" s="102">
        <f>IF(FormatMainDisplay!$O$7="Y",RTD("cqg.rtd",,"StudyData",$Q$6,"Bar",,"Open",FormatMainDisplay!$O$8,AP63,,,,,"T"),IF(RTD("cqg.rtd",,"StudyData","SUBMINUTE("&amp;$Q$6&amp;","&amp;FormatMainDisplay!$O$10&amp;",Regular)","Bar",,"Open",,AP63,"all",,,,"T")="",NA(),RTD("cqg.rtd",,"StudyData","SUBMINUTE("&amp;$Q$6&amp;","&amp;FormatMainDisplay!$O$10&amp;",Regular)","Bar",,"Open",,AP63,"all",,,,"T")))</f>
        <v>1207.7</v>
      </c>
      <c r="AL63" s="102">
        <f>IF(FormatMainDisplay!$O$7="Y",RTD("cqg.rtd",,"StudyData",$Q$6,"Bar",,"High",FormatMainDisplay!$O$8,AP63,,,,,"T"),IF(RTD("cqg.rtd",,"StudyData","SUBMINUTE("&amp;$Q$6&amp;","&amp;FormatMainDisplay!$O$10&amp;",Regular)","Bar",,"High",,AP63,"all",,,,"T")="",NA(),RTD("cqg.rtd",,"StudyData","SUBMINUTE("&amp;$Q$6&amp;","&amp;FormatMainDisplay!$O$10&amp;",Regular)","Bar",,"High",,AP63,"all",,,,"T")))</f>
        <v>1207.7</v>
      </c>
      <c r="AM63" s="102">
        <f>IF(FormatMainDisplay!$O$7="Y",RTD("cqg.rtd",,"StudyData",$Q$6,"Bar",,"Low",FormatMainDisplay!$O$8,AP63,,,,,"T"),IF(RTD("cqg.rtd",,"StudyData","SUBMINUTE("&amp;$Q$6&amp;","&amp;FormatMainDisplay!$O$10&amp;",Regular)","Bar",,"Low",,AP63,"all",,,,"T")="",NA(),RTD("cqg.rtd",,"StudyData","SUBMINUTE("&amp;$Q$6&amp;","&amp;FormatMainDisplay!$O$10&amp;",Regular)","Bar",,"Low",,AP63,"all",,,,"T")))</f>
        <v>1207.5999999999999</v>
      </c>
      <c r="AN63" s="128">
        <f>IF(FormatMainDisplay!$O$7="Y",RTD("cqg.rtd",,"StudyData",$Q$6,"Bar",,"Close",FormatMainDisplay!$O$8,AP63,,,,,"T"),IF(RTD("cqg.rtd",,"StudyData","SUBMINUTE("&amp;$Q$6&amp;","&amp;FormatMainDisplay!$O$10&amp;",Regular)","Bar",,"Close",,AP63,"all",,,,"T")="",NA(),RTD("cqg.rtd",,"StudyData","SUBMINUTE("&amp;$Q$6&amp;","&amp;FormatMainDisplay!$O$10&amp;",Regular)","Bar",,"Close",,AP63,"all",,,,"T")))</f>
        <v>1207.5999999999999</v>
      </c>
      <c r="AO63" s="130">
        <f>IF(FormatMainDisplay!$O$7="Y",RTD("cqg.rtd",,"StudyData",$Q$6,"Bar",,"Time",FormatMainDisplay!$O$8,AP63,,,,,"T"),IF(RTD("cqg.rtd",,"StudyData","SUBMINUTE("&amp;$Q$6&amp;","&amp;FormatMainDisplay!$O$10&amp;",Regular)","Bar",,"Time",,AP63,"all",,,,"T")="",NA(),RTD("cqg.rtd",,"StudyData","SUBMINUTE("&amp;$Q$6&amp;","&amp;FormatMainDisplay!$O$10&amp;",Regular)","Bar",,"Time",,AP63,"all",,,,"T")))</f>
        <v>42061.606944444444</v>
      </c>
      <c r="AP63" s="129">
        <f t="shared" si="2"/>
        <v>-58</v>
      </c>
      <c r="AT63" s="104">
        <f>IF(FormatMainDisplay!$H$22="Y",RTD("cqg.rtd",,"StudyData",$D$31,"Bar",,"Open",FormatMainDisplay!$H$23,AY63,,,,,"T"),IF(RTD("cqg.rtd",,"StudyData","SUBMINUTE("&amp;$D$31&amp;","&amp;FormatMainDisplay!$H$25&amp;",Regular)","Bar",,"Open",,AY63,"all",,,,"T")="",NA(),RTD("cqg.rtd",,"StudyData","SUBMINUTE("&amp;$D$31&amp;","&amp;FormatMainDisplay!$H$25&amp;",Regular)","Bar",,"Open",,AY63,"all",,,,"T")))</f>
        <v>128.296875</v>
      </c>
      <c r="AU63" s="104">
        <f>IF(FormatMainDisplay!$H$22="Y",RTD("cqg.rtd",,"StudyData",$D$31,"Bar",,"High",FormatMainDisplay!$H$23,AY63,,,,,"T"),IF(RTD("cqg.rtd",,"StudyData","SUBMINUTE("&amp;$D$31&amp;","&amp;FormatMainDisplay!$H$25&amp;",Regular)","Bar",,"High",,AY63,"all",,,,"T")="",NA(),RTD("cqg.rtd",,"StudyData","SUBMINUTE("&amp;$D$31&amp;","&amp;FormatMainDisplay!$H$25&amp;",Regular)","Bar",,"High",,AY63,"all",,,,"T")))</f>
        <v>128.296875</v>
      </c>
      <c r="AV63" s="104">
        <f>IF(FormatMainDisplay!$H$22="Y",RTD("cqg.rtd",,"StudyData",$D$31,"Bar",,"Low",FormatMainDisplay!$H$23,AY63,,,,,"T"),IF(RTD("cqg.rtd",,"StudyData","SUBMINUTE("&amp;$D$31&amp;","&amp;FormatMainDisplay!$H$25&amp;",Regular)","Bar",,"Low",,AY63,"all",,,,"T")="",NA(),RTD("cqg.rtd",,"StudyData","SUBMINUTE("&amp;$D$31&amp;","&amp;FormatMainDisplay!$H$25&amp;",Regular)","Bar",,"Low",,AY63,"all",,,,"T")))</f>
        <v>128.28125</v>
      </c>
      <c r="AW63" s="104">
        <f>IF(FormatMainDisplay!$H$22="Y",RTD("cqg.rtd",,"StudyData",$D$31,"Bar",,"Close",FormatMainDisplay!$H$23,AY63,,,,,"T"),IF(RTD("cqg.rtd",,"StudyData","SUBMINUTE("&amp;$D$31&amp;","&amp;FormatMainDisplay!$H$25&amp;",Regular)","Bar",,"Close",,AY63,"all",,,,"T")="",NA(),RTD("cqg.rtd",,"StudyData","SUBMINUTE("&amp;$D$31&amp;","&amp;FormatMainDisplay!$H$25&amp;",Regular)","Bar",,"Close",,AY63,"all",,,,"T")))</f>
        <v>128.28125</v>
      </c>
      <c r="AX63" s="73">
        <f>IF(FormatMainDisplay!$H$22="Y",RTD("cqg.rtd",,"StudyData",$D$31,"Bar",,"Time",FormatMainDisplay!$H$23,AY63,,,,,"T"),IF(RTD("cqg.rtd",,"StudyData","SUBMINUTE("&amp;$D$31&amp;","&amp;FormatMainDisplay!$H$25&amp;",Regular)","Bar",,"Time",,AY63,"all",,,,"T")="",NA(),RTD("cqg.rtd",,"StudyData","SUBMINUTE("&amp;$D$31&amp;","&amp;FormatMainDisplay!$H$25&amp;",Regular)","Bar",,"Time",,AY63,"all",,,,"T")))</f>
        <v>42061.596875000003</v>
      </c>
      <c r="AY63" s="30">
        <f t="shared" si="4"/>
        <v>-58</v>
      </c>
    </row>
    <row r="64" spans="2:7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B64" s="102">
        <f>IF(FormatMainDisplay!$H$7="Y",RTD("cqg.rtd",,"StudyData",$D$6,"Bar",,"Open",FormatMainDisplay!$H$8,AG64,,,,,"T"),IF(RTD("cqg.rtd",,"StudyData","SUBMINUTE("&amp;$D$6&amp;","&amp;FormatMainDisplay!$H$10&amp;",Regular)","Bar",,"Open",,AG64,"all",,,,"T")="",NA(),RTD("cqg.rtd",,"StudyData","SUBMINUTE("&amp;$D$6&amp;","&amp;FormatMainDisplay!$H$10&amp;",Regular)","Bar",,"Open",,AG64,"all",,,,"T")))</f>
        <v>2107.25</v>
      </c>
      <c r="AC64" s="102">
        <f>IF(FormatMainDisplay!$H$7="Y",RTD("cqg.rtd",,"StudyData",$D$6,"Bar",,"High",FormatMainDisplay!$H$8,AG64,,,,,"T"),IF(RTD("cqg.rtd",,"StudyData","SUBMINUTE("&amp;$D$6&amp;","&amp;FormatMainDisplay!$H$10&amp;",Regular)","Bar",,"High",,AG64,"all",,,,"T")="",NA(),RTD("cqg.rtd",,"StudyData","SUBMINUTE("&amp;$D$6&amp;","&amp;FormatMainDisplay!$H$10&amp;",Regular)","Bar",,"High",,AG64,"all",,,,"T")))</f>
        <v>2107.25</v>
      </c>
      <c r="AD64" s="102">
        <f>IF(FormatMainDisplay!$H$7="Y",RTD("cqg.rtd",,"StudyData",$D$6,"Bar",,"Low",FormatMainDisplay!$H$8,AG64,,,,,"T"),IF(RTD("cqg.rtd",,"StudyData","SUBMINUTE("&amp;$D$6&amp;","&amp;FormatMainDisplay!$H$10&amp;",Regular)","Bar",,"Low",,AG64,"all",,,,"T")="",NA(),RTD("cqg.rtd",,"StudyData","SUBMINUTE("&amp;$D$6&amp;","&amp;FormatMainDisplay!$H$10&amp;",Regular)","Bar",,"Low",,AG64,"all",,,,"T")))</f>
        <v>2106.75</v>
      </c>
      <c r="AE64" s="102">
        <f>IF(FormatMainDisplay!$H$7="Y",RTD("cqg.rtd",,"StudyData",$D$6,"Bar",,"Close",FormatMainDisplay!$H$8,AG64,,,,,"T"),IF(RTD("cqg.rtd",,"StudyData","SUBMINUTE("&amp;$D$6&amp;","&amp;FormatMainDisplay!$H$10&amp;",Regular)","Bar",,"Close",,AG64,"all",,,,"T")="",NA(),RTD("cqg.rtd",,"StudyData","SUBMINUTE("&amp;$D$6&amp;","&amp;FormatMainDisplay!$H$10&amp;",Regular)","Bar",,"Close",,AG64,"all",,,,"T")))</f>
        <v>2107.25</v>
      </c>
      <c r="AF64" s="73">
        <f>IF(FormatMainDisplay!$H$7="Y",RTD("cqg.rtd",,"StudyData",$D$6,"Bar",,"Time",FormatMainDisplay!$H$8,AG64,,,,,"T"),IF(RTD("cqg.rtd",,"StudyData","SUBMINUTE("&amp;$D$6&amp;","&amp;FormatMainDisplay!$H$10&amp;",Regular)","Bar",,"Time",,AG64,"all",,,,"T")="",NA(),RTD("cqg.rtd",,"StudyData","SUBMINUTE("&amp;$D$6&amp;","&amp;FormatMainDisplay!$H$10&amp;",Regular)","Bar",,"Time",,AG64,"all",,,,"T")))</f>
        <v>42061.60659722222</v>
      </c>
      <c r="AG64" s="30">
        <f t="shared" si="0"/>
        <v>-59</v>
      </c>
      <c r="AK64" s="102">
        <f>IF(FormatMainDisplay!$O$7="Y",RTD("cqg.rtd",,"StudyData",$Q$6,"Bar",,"Open",FormatMainDisplay!$O$8,AP64,,,,,"T"),IF(RTD("cqg.rtd",,"StudyData","SUBMINUTE("&amp;$Q$6&amp;","&amp;FormatMainDisplay!$O$10&amp;",Regular)","Bar",,"Open",,AP64,"all",,,,"T")="",NA(),RTD("cqg.rtd",,"StudyData","SUBMINUTE("&amp;$Q$6&amp;","&amp;FormatMainDisplay!$O$10&amp;",Regular)","Bar",,"Open",,AP64,"all",,,,"T")))</f>
        <v>1207.7</v>
      </c>
      <c r="AL64" s="102">
        <f>IF(FormatMainDisplay!$O$7="Y",RTD("cqg.rtd",,"StudyData",$Q$6,"Bar",,"High",FormatMainDisplay!$O$8,AP64,,,,,"T"),IF(RTD("cqg.rtd",,"StudyData","SUBMINUTE("&amp;$Q$6&amp;","&amp;FormatMainDisplay!$O$10&amp;",Regular)","Bar",,"High",,AP64,"all",,,,"T")="",NA(),RTD("cqg.rtd",,"StudyData","SUBMINUTE("&amp;$Q$6&amp;","&amp;FormatMainDisplay!$O$10&amp;",Regular)","Bar",,"High",,AP64,"all",,,,"T")))</f>
        <v>1207.8</v>
      </c>
      <c r="AM64" s="102">
        <f>IF(FormatMainDisplay!$O$7="Y",RTD("cqg.rtd",,"StudyData",$Q$6,"Bar",,"Low",FormatMainDisplay!$O$8,AP64,,,,,"T"),IF(RTD("cqg.rtd",,"StudyData","SUBMINUTE("&amp;$Q$6&amp;","&amp;FormatMainDisplay!$O$10&amp;",Regular)","Bar",,"Low",,AP64,"all",,,,"T")="",NA(),RTD("cqg.rtd",,"StudyData","SUBMINUTE("&amp;$Q$6&amp;","&amp;FormatMainDisplay!$O$10&amp;",Regular)","Bar",,"Low",,AP64,"all",,,,"T")))</f>
        <v>1207.5999999999999</v>
      </c>
      <c r="AN64" s="128">
        <f>IF(FormatMainDisplay!$O$7="Y",RTD("cqg.rtd",,"StudyData",$Q$6,"Bar",,"Close",FormatMainDisplay!$O$8,AP64,,,,,"T"),IF(RTD("cqg.rtd",,"StudyData","SUBMINUTE("&amp;$Q$6&amp;","&amp;FormatMainDisplay!$O$10&amp;",Regular)","Bar",,"Close",,AP64,"all",,,,"T")="",NA(),RTD("cqg.rtd",,"StudyData","SUBMINUTE("&amp;$Q$6&amp;","&amp;FormatMainDisplay!$O$10&amp;",Regular)","Bar",,"Close",,AP64,"all",,,,"T")))</f>
        <v>1207.7</v>
      </c>
      <c r="AO64" s="130">
        <f>IF(FormatMainDisplay!$O$7="Y",RTD("cqg.rtd",,"StudyData",$Q$6,"Bar",,"Time",FormatMainDisplay!$O$8,AP64,,,,,"T"),IF(RTD("cqg.rtd",,"StudyData","SUBMINUTE("&amp;$Q$6&amp;","&amp;FormatMainDisplay!$O$10&amp;",Regular)","Bar",,"Time",,AP64,"all",,,,"T")="",NA(),RTD("cqg.rtd",,"StudyData","SUBMINUTE("&amp;$Q$6&amp;","&amp;FormatMainDisplay!$O$10&amp;",Regular)","Bar",,"Time",,AP64,"all",,,,"T")))</f>
        <v>42061.60659722222</v>
      </c>
      <c r="AP64" s="129">
        <f t="shared" si="2"/>
        <v>-59</v>
      </c>
      <c r="AT64" s="104">
        <f>IF(FormatMainDisplay!$H$22="Y",RTD("cqg.rtd",,"StudyData",$D$31,"Bar",,"Open",FormatMainDisplay!$H$23,AY64,,,,,"T"),IF(RTD("cqg.rtd",,"StudyData","SUBMINUTE("&amp;$D$31&amp;","&amp;FormatMainDisplay!$H$25&amp;",Regular)","Bar",,"Open",,AY64,"all",,,,"T")="",NA(),RTD("cqg.rtd",,"StudyData","SUBMINUTE("&amp;$D$31&amp;","&amp;FormatMainDisplay!$H$25&amp;",Regular)","Bar",,"Open",,AY64,"all",,,,"T")))</f>
        <v>128.296875</v>
      </c>
      <c r="AU64" s="104">
        <f>IF(FormatMainDisplay!$H$22="Y",RTD("cqg.rtd",,"StudyData",$D$31,"Bar",,"High",FormatMainDisplay!$H$23,AY64,,,,,"T"),IF(RTD("cqg.rtd",,"StudyData","SUBMINUTE("&amp;$D$31&amp;","&amp;FormatMainDisplay!$H$25&amp;",Regular)","Bar",,"High",,AY64,"all",,,,"T")="",NA(),RTD("cqg.rtd",,"StudyData","SUBMINUTE("&amp;$D$31&amp;","&amp;FormatMainDisplay!$H$25&amp;",Regular)","Bar",,"High",,AY64,"all",,,,"T")))</f>
        <v>128.296875</v>
      </c>
      <c r="AV64" s="104">
        <f>IF(FormatMainDisplay!$H$22="Y",RTD("cqg.rtd",,"StudyData",$D$31,"Bar",,"Low",FormatMainDisplay!$H$23,AY64,,,,,"T"),IF(RTD("cqg.rtd",,"StudyData","SUBMINUTE("&amp;$D$31&amp;","&amp;FormatMainDisplay!$H$25&amp;",Regular)","Bar",,"Low",,AY64,"all",,,,"T")="",NA(),RTD("cqg.rtd",,"StudyData","SUBMINUTE("&amp;$D$31&amp;","&amp;FormatMainDisplay!$H$25&amp;",Regular)","Bar",,"Low",,AY64,"all",,,,"T")))</f>
        <v>128.296875</v>
      </c>
      <c r="AW64" s="104">
        <f>IF(FormatMainDisplay!$H$22="Y",RTD("cqg.rtd",,"StudyData",$D$31,"Bar",,"Close",FormatMainDisplay!$H$23,AY64,,,,,"T"),IF(RTD("cqg.rtd",,"StudyData","SUBMINUTE("&amp;$D$31&amp;","&amp;FormatMainDisplay!$H$25&amp;",Regular)","Bar",,"Close",,AY64,"all",,,,"T")="",NA(),RTD("cqg.rtd",,"StudyData","SUBMINUTE("&amp;$D$31&amp;","&amp;FormatMainDisplay!$H$25&amp;",Regular)","Bar",,"Close",,AY64,"all",,,,"T")))</f>
        <v>128.296875</v>
      </c>
      <c r="AX64" s="73">
        <f>IF(FormatMainDisplay!$H$22="Y",RTD("cqg.rtd",,"StudyData",$D$31,"Bar",,"Time",FormatMainDisplay!$H$23,AY64,,,,,"T"),IF(RTD("cqg.rtd",,"StudyData","SUBMINUTE("&amp;$D$31&amp;","&amp;FormatMainDisplay!$H$25&amp;",Regular)","Bar",,"Time",,AY64,"all",,,,"T")="",NA(),RTD("cqg.rtd",,"StudyData","SUBMINUTE("&amp;$D$31&amp;","&amp;FormatMainDisplay!$H$25&amp;",Regular)","Bar",,"Time",,AY64,"all",,,,"T")))</f>
        <v>42061.596354166664</v>
      </c>
      <c r="AY64" s="30">
        <f t="shared" si="4"/>
        <v>-59</v>
      </c>
    </row>
    <row r="65" spans="2:5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B65" s="102">
        <f>IF(FormatMainDisplay!$H$7="Y",RTD("cqg.rtd",,"StudyData",$D$6,"Bar",,"Open",FormatMainDisplay!$H$8,AG65,,,,,"T"),IF(RTD("cqg.rtd",,"StudyData","SUBMINUTE("&amp;$D$6&amp;","&amp;FormatMainDisplay!$H$10&amp;",Regular)","Bar",,"Open",,AG65,"all",,,,"T")="",NA(),RTD("cqg.rtd",,"StudyData","SUBMINUTE("&amp;$D$6&amp;","&amp;FormatMainDisplay!$H$10&amp;",Regular)","Bar",,"Open",,AG65,"all",,,,"T")))</f>
        <v>2106.25</v>
      </c>
      <c r="AC65" s="102">
        <f>IF(FormatMainDisplay!$H$7="Y",RTD("cqg.rtd",,"StudyData",$D$6,"Bar",,"High",FormatMainDisplay!$H$8,AG65,,,,,"T"),IF(RTD("cqg.rtd",,"StudyData","SUBMINUTE("&amp;$D$6&amp;","&amp;FormatMainDisplay!$H$10&amp;",Regular)","Bar",,"High",,AG65,"all",,,,"T")="",NA(),RTD("cqg.rtd",,"StudyData","SUBMINUTE("&amp;$D$6&amp;","&amp;FormatMainDisplay!$H$10&amp;",Regular)","Bar",,"High",,AG65,"all",,,,"T")))</f>
        <v>2107.25</v>
      </c>
      <c r="AD65" s="102">
        <f>IF(FormatMainDisplay!$H$7="Y",RTD("cqg.rtd",,"StudyData",$D$6,"Bar",,"Low",FormatMainDisplay!$H$8,AG65,,,,,"T"),IF(RTD("cqg.rtd",,"StudyData","SUBMINUTE("&amp;$D$6&amp;","&amp;FormatMainDisplay!$H$10&amp;",Regular)","Bar",,"Low",,AG65,"all",,,,"T")="",NA(),RTD("cqg.rtd",,"StudyData","SUBMINUTE("&amp;$D$6&amp;","&amp;FormatMainDisplay!$H$10&amp;",Regular)","Bar",,"Low",,AG65,"all",,,,"T")))</f>
        <v>2106.25</v>
      </c>
      <c r="AE65" s="102">
        <f>IF(FormatMainDisplay!$H$7="Y",RTD("cqg.rtd",,"StudyData",$D$6,"Bar",,"Close",FormatMainDisplay!$H$8,AG65,,,,,"T"),IF(RTD("cqg.rtd",,"StudyData","SUBMINUTE("&amp;$D$6&amp;","&amp;FormatMainDisplay!$H$10&amp;",Regular)","Bar",,"Close",,AG65,"all",,,,"T")="",NA(),RTD("cqg.rtd",,"StudyData","SUBMINUTE("&amp;$D$6&amp;","&amp;FormatMainDisplay!$H$10&amp;",Regular)","Bar",,"Close",,AG65,"all",,,,"T")))</f>
        <v>2107.25</v>
      </c>
      <c r="AF65" s="73">
        <f>IF(FormatMainDisplay!$H$7="Y",RTD("cqg.rtd",,"StudyData",$D$6,"Bar",,"Time",FormatMainDisplay!$H$8,AG65,,,,,"T"),IF(RTD("cqg.rtd",,"StudyData","SUBMINUTE("&amp;$D$6&amp;","&amp;FormatMainDisplay!$H$10&amp;",Regular)","Bar",,"Time",,AG65,"all",,,,"T")="",NA(),RTD("cqg.rtd",,"StudyData","SUBMINUTE("&amp;$D$6&amp;","&amp;FormatMainDisplay!$H$10&amp;",Regular)","Bar",,"Time",,AG65,"all",,,,"T")))</f>
        <v>42061.606249999997</v>
      </c>
      <c r="AG65" s="30">
        <f t="shared" si="0"/>
        <v>-60</v>
      </c>
      <c r="AK65" s="102" t="e">
        <f>IF(FormatMainDisplay!$O$7="Y",RTD("cqg.rtd",,"StudyData",$Q$6,"Bar",,"Open",FormatMainDisplay!$O$8,AP65,,,,,"T"),IF(RTD("cqg.rtd",,"StudyData","SUBMINUTE("&amp;$Q$6&amp;","&amp;FormatMainDisplay!$O$10&amp;",Regular)","Bar",,"Open",,AP65,"all",,,,"T")="",NA(),RTD("cqg.rtd",,"StudyData","SUBMINUTE("&amp;$Q$6&amp;","&amp;FormatMainDisplay!$O$10&amp;",Regular)","Bar",,"Open",,AP65,"all",,,,"T")))</f>
        <v>#N/A</v>
      </c>
      <c r="AL65" s="102" t="e">
        <f>IF(FormatMainDisplay!$O$7="Y",RTD("cqg.rtd",,"StudyData",$Q$6,"Bar",,"High",FormatMainDisplay!$O$8,AP65,,,,,"T"),IF(RTD("cqg.rtd",,"StudyData","SUBMINUTE("&amp;$Q$6&amp;","&amp;FormatMainDisplay!$O$10&amp;",Regular)","Bar",,"High",,AP65,"all",,,,"T")="",NA(),RTD("cqg.rtd",,"StudyData","SUBMINUTE("&amp;$Q$6&amp;","&amp;FormatMainDisplay!$O$10&amp;",Regular)","Bar",,"High",,AP65,"all",,,,"T")))</f>
        <v>#N/A</v>
      </c>
      <c r="AM65" s="102" t="e">
        <f>IF(FormatMainDisplay!$O$7="Y",RTD("cqg.rtd",,"StudyData",$Q$6,"Bar",,"Low",FormatMainDisplay!$O$8,AP65,,,,,"T"),IF(RTD("cqg.rtd",,"StudyData","SUBMINUTE("&amp;$Q$6&amp;","&amp;FormatMainDisplay!$O$10&amp;",Regular)","Bar",,"Low",,AP65,"all",,,,"T")="",NA(),RTD("cqg.rtd",,"StudyData","SUBMINUTE("&amp;$Q$6&amp;","&amp;FormatMainDisplay!$O$10&amp;",Regular)","Bar",,"Low",,AP65,"all",,,,"T")))</f>
        <v>#N/A</v>
      </c>
      <c r="AN65" s="128" t="e">
        <f>IF(FormatMainDisplay!$O$7="Y",RTD("cqg.rtd",,"StudyData",$Q$6,"Bar",,"Close",FormatMainDisplay!$O$8,AP65,,,,,"T"),IF(RTD("cqg.rtd",,"StudyData","SUBMINUTE("&amp;$Q$6&amp;","&amp;FormatMainDisplay!$O$10&amp;",Regular)","Bar",,"Close",,AP65,"all",,,,"T")="",NA(),RTD("cqg.rtd",,"StudyData","SUBMINUTE("&amp;$Q$6&amp;","&amp;FormatMainDisplay!$O$10&amp;",Regular)","Bar",,"Close",,AP65,"all",,,,"T")))</f>
        <v>#N/A</v>
      </c>
      <c r="AO65" s="130">
        <f>IF(FormatMainDisplay!$O$7="Y",RTD("cqg.rtd",,"StudyData",$Q$6,"Bar",,"Time",FormatMainDisplay!$O$8,AP65,,,,,"T"),IF(RTD("cqg.rtd",,"StudyData","SUBMINUTE("&amp;$Q$6&amp;","&amp;FormatMainDisplay!$O$10&amp;",Regular)","Bar",,"Time",,AP65,"all",,,,"T")="",NA(),RTD("cqg.rtd",,"StudyData","SUBMINUTE("&amp;$Q$6&amp;","&amp;FormatMainDisplay!$O$10&amp;",Regular)","Bar",,"Time",,AP65,"all",,,,"T")))</f>
        <v>42061.606249999997</v>
      </c>
      <c r="AP65" s="129">
        <f t="shared" si="2"/>
        <v>-60</v>
      </c>
      <c r="AT65" s="104">
        <f>IF(FormatMainDisplay!$H$22="Y",RTD("cqg.rtd",,"StudyData",$D$31,"Bar",,"Open",FormatMainDisplay!$H$23,AY65,,,,,"T"),IF(RTD("cqg.rtd",,"StudyData","SUBMINUTE("&amp;$D$31&amp;","&amp;FormatMainDisplay!$H$25&amp;",Regular)","Bar",,"Open",,AY65,"all",,,,"T")="",NA(),RTD("cqg.rtd",,"StudyData","SUBMINUTE("&amp;$D$31&amp;","&amp;FormatMainDisplay!$H$25&amp;",Regular)","Bar",,"Open",,AY65,"all",,,,"T")))</f>
        <v>128.3125</v>
      </c>
      <c r="AU65" s="104">
        <f>IF(FormatMainDisplay!$H$22="Y",RTD("cqg.rtd",,"StudyData",$D$31,"Bar",,"High",FormatMainDisplay!$H$23,AY65,,,,,"T"),IF(RTD("cqg.rtd",,"StudyData","SUBMINUTE("&amp;$D$31&amp;","&amp;FormatMainDisplay!$H$25&amp;",Regular)","Bar",,"High",,AY65,"all",,,,"T")="",NA(),RTD("cqg.rtd",,"StudyData","SUBMINUTE("&amp;$D$31&amp;","&amp;FormatMainDisplay!$H$25&amp;",Regular)","Bar",,"High",,AY65,"all",,,,"T")))</f>
        <v>128.3125</v>
      </c>
      <c r="AV65" s="104">
        <f>IF(FormatMainDisplay!$H$22="Y",RTD("cqg.rtd",,"StudyData",$D$31,"Bar",,"Low",FormatMainDisplay!$H$23,AY65,,,,,"T"),IF(RTD("cqg.rtd",,"StudyData","SUBMINUTE("&amp;$D$31&amp;","&amp;FormatMainDisplay!$H$25&amp;",Regular)","Bar",,"Low",,AY65,"all",,,,"T")="",NA(),RTD("cqg.rtd",,"StudyData","SUBMINUTE("&amp;$D$31&amp;","&amp;FormatMainDisplay!$H$25&amp;",Regular)","Bar",,"Low",,AY65,"all",,,,"T")))</f>
        <v>128.3125</v>
      </c>
      <c r="AW65" s="104">
        <f>IF(FormatMainDisplay!$H$22="Y",RTD("cqg.rtd",,"StudyData",$D$31,"Bar",,"Close",FormatMainDisplay!$H$23,AY65,,,,,"T"),IF(RTD("cqg.rtd",,"StudyData","SUBMINUTE("&amp;$D$31&amp;","&amp;FormatMainDisplay!$H$25&amp;",Regular)","Bar",,"Close",,AY65,"all",,,,"T")="",NA(),RTD("cqg.rtd",,"StudyData","SUBMINUTE("&amp;$D$31&amp;","&amp;FormatMainDisplay!$H$25&amp;",Regular)","Bar",,"Close",,AY65,"all",,,,"T")))</f>
        <v>128.3125</v>
      </c>
      <c r="AX65" s="73">
        <f>IF(FormatMainDisplay!$H$22="Y",RTD("cqg.rtd",,"StudyData",$D$31,"Bar",,"Time",FormatMainDisplay!$H$23,AY65,,,,,"T"),IF(RTD("cqg.rtd",,"StudyData","SUBMINUTE("&amp;$D$31&amp;","&amp;FormatMainDisplay!$H$25&amp;",Regular)","Bar",,"Time",,AY65,"all",,,,"T")="",NA(),RTD("cqg.rtd",,"StudyData","SUBMINUTE("&amp;$D$31&amp;","&amp;FormatMainDisplay!$H$25&amp;",Regular)","Bar",,"Time",,AY65,"all",,,,"T")))</f>
        <v>42061.595833333333</v>
      </c>
      <c r="AY65" s="30">
        <f t="shared" si="4"/>
        <v>-60</v>
      </c>
    </row>
    <row r="66" spans="2:5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N66" s="128"/>
      <c r="AO66" s="131"/>
      <c r="AP66" s="129"/>
      <c r="AT66" s="104"/>
      <c r="AU66" s="104"/>
      <c r="AV66" s="104"/>
      <c r="AW66" s="104"/>
      <c r="AX66" s="105"/>
    </row>
    <row r="67" spans="2:5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O67" s="122"/>
      <c r="AT67" s="104"/>
      <c r="AU67" s="104"/>
      <c r="AV67" s="104"/>
      <c r="AW67" s="104"/>
      <c r="AX67" s="105"/>
    </row>
    <row r="68" spans="2:5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O68" s="122"/>
      <c r="AT68" s="104"/>
      <c r="AU68" s="104"/>
      <c r="AV68" s="104"/>
      <c r="AW68" s="104"/>
      <c r="AX68" s="105"/>
    </row>
    <row r="69" spans="2:5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O69" s="122"/>
      <c r="AT69" s="104"/>
      <c r="AU69" s="104"/>
      <c r="AV69" s="104"/>
      <c r="AW69" s="104"/>
      <c r="AX69" s="105"/>
    </row>
    <row r="70" spans="2:5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O70" s="122"/>
      <c r="AT70" s="104"/>
      <c r="AU70" s="104"/>
      <c r="AV70" s="104"/>
      <c r="AW70" s="104"/>
      <c r="AX70" s="105"/>
    </row>
    <row r="71" spans="2:51" x14ac:dyDescent="0.25">
      <c r="AO71" s="122"/>
      <c r="AT71" s="104"/>
      <c r="AU71" s="104"/>
      <c r="AV71" s="104"/>
      <c r="AW71" s="104"/>
      <c r="AX71" s="105"/>
    </row>
    <row r="72" spans="2:51" x14ac:dyDescent="0.25">
      <c r="AO72" s="122"/>
      <c r="AT72" s="104"/>
      <c r="AU72" s="104"/>
      <c r="AV72" s="104"/>
      <c r="AW72" s="104"/>
      <c r="AX72" s="105"/>
    </row>
    <row r="73" spans="2:51" x14ac:dyDescent="0.25">
      <c r="AO73" s="122"/>
      <c r="AT73" s="104"/>
      <c r="AU73" s="104"/>
      <c r="AV73" s="104"/>
      <c r="AW73" s="104"/>
      <c r="AX73" s="105"/>
    </row>
    <row r="74" spans="2:51" x14ac:dyDescent="0.25">
      <c r="AO74" s="122"/>
      <c r="AT74" s="104"/>
      <c r="AU74" s="104"/>
      <c r="AV74" s="104"/>
      <c r="AW74" s="104"/>
      <c r="AX74" s="105"/>
    </row>
    <row r="75" spans="2:51" x14ac:dyDescent="0.25">
      <c r="AO75" s="122"/>
      <c r="AT75" s="104"/>
      <c r="AU75" s="104"/>
      <c r="AV75" s="104"/>
      <c r="AW75" s="104"/>
      <c r="AX75" s="105"/>
    </row>
    <row r="76" spans="2:51" x14ac:dyDescent="0.25">
      <c r="AO76" s="122"/>
      <c r="AT76" s="104"/>
      <c r="AU76" s="104"/>
      <c r="AV76" s="104"/>
      <c r="AW76" s="104"/>
      <c r="AX76" s="105"/>
    </row>
    <row r="77" spans="2:51" x14ac:dyDescent="0.25">
      <c r="AO77" s="122"/>
      <c r="AT77" s="104"/>
      <c r="AU77" s="104"/>
      <c r="AV77" s="104"/>
      <c r="AW77" s="104"/>
      <c r="AX77" s="105"/>
    </row>
    <row r="78" spans="2:51" x14ac:dyDescent="0.25">
      <c r="AO78" s="122"/>
      <c r="AT78" s="104"/>
      <c r="AU78" s="104"/>
      <c r="AV78" s="104"/>
      <c r="AW78" s="104"/>
      <c r="AX78" s="105"/>
    </row>
    <row r="79" spans="2:51" x14ac:dyDescent="0.25">
      <c r="AO79" s="122"/>
      <c r="AT79" s="104"/>
      <c r="AU79" s="104"/>
      <c r="AV79" s="104"/>
      <c r="AW79" s="104"/>
      <c r="AX79" s="105"/>
    </row>
    <row r="80" spans="2:51" x14ac:dyDescent="0.25">
      <c r="AO80" s="122"/>
      <c r="AT80" s="104"/>
      <c r="AU80" s="104"/>
      <c r="AV80" s="104"/>
      <c r="AW80" s="104"/>
      <c r="AX80" s="105"/>
    </row>
    <row r="81" spans="41:50" x14ac:dyDescent="0.25">
      <c r="AO81" s="122"/>
      <c r="AT81" s="104"/>
      <c r="AU81" s="104"/>
      <c r="AV81" s="104"/>
      <c r="AW81" s="104"/>
      <c r="AX81" s="105"/>
    </row>
    <row r="82" spans="41:50" x14ac:dyDescent="0.25">
      <c r="AO82" s="122"/>
      <c r="AT82" s="104"/>
      <c r="AU82" s="104"/>
      <c r="AV82" s="104"/>
      <c r="AW82" s="104"/>
      <c r="AX82" s="105"/>
    </row>
    <row r="83" spans="41:50" x14ac:dyDescent="0.25">
      <c r="AO83" s="122"/>
      <c r="AT83" s="104"/>
      <c r="AU83" s="104"/>
      <c r="AV83" s="104"/>
      <c r="AW83" s="104"/>
      <c r="AX83" s="105"/>
    </row>
    <row r="84" spans="41:50" x14ac:dyDescent="0.25">
      <c r="AO84" s="122"/>
      <c r="AT84" s="104"/>
      <c r="AU84" s="104"/>
      <c r="AV84" s="104"/>
      <c r="AW84" s="104"/>
      <c r="AX84" s="105"/>
    </row>
    <row r="85" spans="41:50" x14ac:dyDescent="0.25">
      <c r="AO85" s="122"/>
      <c r="AT85" s="104"/>
      <c r="AU85" s="104"/>
      <c r="AV85" s="104"/>
      <c r="AW85" s="104"/>
      <c r="AX85" s="105"/>
    </row>
    <row r="86" spans="41:50" x14ac:dyDescent="0.25">
      <c r="AO86" s="122"/>
      <c r="AT86" s="104"/>
      <c r="AU86" s="104"/>
      <c r="AV86" s="104"/>
      <c r="AW86" s="104"/>
      <c r="AX86" s="105"/>
    </row>
    <row r="87" spans="41:50" x14ac:dyDescent="0.25">
      <c r="AO87" s="122"/>
      <c r="AT87" s="104"/>
      <c r="AU87" s="104"/>
      <c r="AV87" s="104"/>
      <c r="AW87" s="104"/>
      <c r="AX87" s="105"/>
    </row>
    <row r="88" spans="41:50" x14ac:dyDescent="0.25">
      <c r="AO88" s="122"/>
      <c r="AT88" s="104"/>
      <c r="AU88" s="104"/>
      <c r="AV88" s="104"/>
      <c r="AW88" s="104"/>
      <c r="AX88" s="105"/>
    </row>
    <row r="89" spans="41:50" x14ac:dyDescent="0.25">
      <c r="AO89" s="122"/>
      <c r="AT89" s="104"/>
      <c r="AU89" s="104"/>
      <c r="AV89" s="104"/>
      <c r="AW89" s="104"/>
      <c r="AX89" s="105"/>
    </row>
    <row r="90" spans="41:50" x14ac:dyDescent="0.25">
      <c r="AO90" s="122"/>
      <c r="AT90" s="104"/>
      <c r="AU90" s="104"/>
      <c r="AV90" s="104"/>
      <c r="AW90" s="104"/>
      <c r="AX90" s="105"/>
    </row>
    <row r="91" spans="41:50" x14ac:dyDescent="0.25">
      <c r="AT91" s="104"/>
      <c r="AU91" s="104"/>
      <c r="AV91" s="104"/>
      <c r="AW91" s="104"/>
    </row>
    <row r="92" spans="41:50" x14ac:dyDescent="0.25">
      <c r="AT92" s="104"/>
      <c r="AU92" s="104"/>
      <c r="AV92" s="104"/>
      <c r="AW92" s="104"/>
    </row>
    <row r="93" spans="41:50" x14ac:dyDescent="0.25">
      <c r="AT93" s="104"/>
      <c r="AU93" s="104"/>
      <c r="AV93" s="104"/>
      <c r="AW93" s="104"/>
    </row>
    <row r="94" spans="41:50" x14ac:dyDescent="0.25">
      <c r="AT94" s="104"/>
      <c r="AU94" s="104"/>
      <c r="AV94" s="104"/>
      <c r="AW94" s="104"/>
    </row>
    <row r="95" spans="41:50" x14ac:dyDescent="0.25">
      <c r="AT95" s="104"/>
      <c r="AU95" s="104"/>
      <c r="AV95" s="104"/>
      <c r="AW95" s="104"/>
    </row>
    <row r="96" spans="41:50" x14ac:dyDescent="0.25">
      <c r="AT96" s="104"/>
      <c r="AU96" s="104"/>
      <c r="AV96" s="104"/>
      <c r="AW96" s="104"/>
    </row>
    <row r="97" spans="46:49" x14ac:dyDescent="0.25">
      <c r="AT97" s="104"/>
      <c r="AU97" s="104"/>
      <c r="AV97" s="104"/>
      <c r="AW97" s="104"/>
    </row>
    <row r="98" spans="46:49" x14ac:dyDescent="0.25">
      <c r="AT98" s="104"/>
      <c r="AU98" s="104"/>
      <c r="AV98" s="104"/>
      <c r="AW98" s="104"/>
    </row>
    <row r="99" spans="46:49" x14ac:dyDescent="0.25">
      <c r="AT99" s="104"/>
      <c r="AU99" s="104"/>
      <c r="AV99" s="104"/>
      <c r="AW99" s="104"/>
    </row>
  </sheetData>
  <sheetProtection algorithmName="SHA-512" hashValue="VkWuCSYIefWAeVlCnXMhhqPdpaiFUBFJFo0UwMvWb/2Fe4EfBUhTOQgv5vNHzudsEDIjk7nDKdIJfN9aq3oMZQ==" saltValue="hQM8jh06QFYPtNqeHaw+yw==" spinCount="100000" sheet="1" objects="1" scenarios="1" selectLockedCells="1"/>
  <mergeCells count="73">
    <mergeCell ref="J53:Q53"/>
    <mergeCell ref="Z9:Z10"/>
    <mergeCell ref="B31:C31"/>
    <mergeCell ref="B32:D33"/>
    <mergeCell ref="E32:E33"/>
    <mergeCell ref="F32:I33"/>
    <mergeCell ref="J32:J33"/>
    <mergeCell ref="K32:K33"/>
    <mergeCell ref="L32:L33"/>
    <mergeCell ref="M32:M33"/>
    <mergeCell ref="O32:Q33"/>
    <mergeCell ref="R32:R33"/>
    <mergeCell ref="U32:V32"/>
    <mergeCell ref="U33:V33"/>
    <mergeCell ref="S32:T32"/>
    <mergeCell ref="F31:I31"/>
    <mergeCell ref="F37:G37"/>
    <mergeCell ref="H37:I37"/>
    <mergeCell ref="B38:M38"/>
    <mergeCell ref="B34:E34"/>
    <mergeCell ref="F34:G34"/>
    <mergeCell ref="H34:I34"/>
    <mergeCell ref="J34:M34"/>
    <mergeCell ref="B35:B36"/>
    <mergeCell ref="C35:C36"/>
    <mergeCell ref="D35:D36"/>
    <mergeCell ref="E35:E36"/>
    <mergeCell ref="J35:J36"/>
    <mergeCell ref="K35:K36"/>
    <mergeCell ref="L35:L36"/>
    <mergeCell ref="M35:M36"/>
    <mergeCell ref="S11:T11"/>
    <mergeCell ref="U11:V11"/>
    <mergeCell ref="W9:W10"/>
    <mergeCell ref="X9:X10"/>
    <mergeCell ref="S33:T33"/>
    <mergeCell ref="B27:Z27"/>
    <mergeCell ref="Y9:Y10"/>
    <mergeCell ref="B12:M12"/>
    <mergeCell ref="H11:I11"/>
    <mergeCell ref="J9:J10"/>
    <mergeCell ref="K9:K10"/>
    <mergeCell ref="L9:L10"/>
    <mergeCell ref="M9:M10"/>
    <mergeCell ref="F11:G11"/>
    <mergeCell ref="B9:B10"/>
    <mergeCell ref="C9:C10"/>
    <mergeCell ref="D9:D10"/>
    <mergeCell ref="E9:E10"/>
    <mergeCell ref="O6:P6"/>
    <mergeCell ref="S6:V6"/>
    <mergeCell ref="O7:Q7"/>
    <mergeCell ref="S7:V7"/>
    <mergeCell ref="O9:O10"/>
    <mergeCell ref="P9:P10"/>
    <mergeCell ref="Q9:Q10"/>
    <mergeCell ref="R9:R10"/>
    <mergeCell ref="C1:Y1"/>
    <mergeCell ref="B55:C55"/>
    <mergeCell ref="B53:I53"/>
    <mergeCell ref="O34:R34"/>
    <mergeCell ref="S34:V34"/>
    <mergeCell ref="W34:Z34"/>
    <mergeCell ref="O31:P31"/>
    <mergeCell ref="R31:S31"/>
    <mergeCell ref="F6:I6"/>
    <mergeCell ref="J8:M8"/>
    <mergeCell ref="F8:G8"/>
    <mergeCell ref="B8:E8"/>
    <mergeCell ref="B6:C6"/>
    <mergeCell ref="H8:I8"/>
    <mergeCell ref="B7:D7"/>
    <mergeCell ref="F7:I7"/>
  </mergeCells>
  <conditionalFormatting sqref="B9:E9">
    <cfRule type="colorScale" priority="22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O9">
    <cfRule type="colorScale" priority="8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P9">
    <cfRule type="colorScale" priority="7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Q9">
    <cfRule type="colorScale" priority="6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R9">
    <cfRule type="colorScale" priority="5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B35:E35">
    <cfRule type="colorScale" priority="4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J7">
    <cfRule type="expression" dxfId="2" priority="3">
      <formula>$N$6&lt;0</formula>
    </cfRule>
  </conditionalFormatting>
  <conditionalFormatting sqref="W7">
    <cfRule type="expression" dxfId="1" priority="2">
      <formula>$N$7&lt;0</formula>
    </cfRule>
  </conditionalFormatting>
  <conditionalFormatting sqref="J32:J33">
    <cfRule type="expression" dxfId="0" priority="1">
      <formula>$N$31&lt;0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Main!AJ6:AJ36</xm:f>
              <xm:sqref>S7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Main!AA6:AA36</xm:f>
              <xm:sqref>F7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Main!AS6:AS36</xm:f>
              <xm:sqref>F32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R41"/>
  <sheetViews>
    <sheetView showRowColHeaders="0" workbookViewId="0">
      <selection activeCell="C7" sqref="C7:C8"/>
    </sheetView>
  </sheetViews>
  <sheetFormatPr defaultRowHeight="13.8" x14ac:dyDescent="0.25"/>
  <cols>
    <col min="1" max="1" width="8.796875" style="1"/>
    <col min="2" max="2" width="12.5" style="1" customWidth="1"/>
    <col min="3" max="3" width="11.69921875" style="71" customWidth="1"/>
    <col min="4" max="4" width="14.19921875" style="1" customWidth="1"/>
    <col min="5" max="5" width="9.3984375" style="1" customWidth="1"/>
    <col min="6" max="6" width="14.19921875" style="1" customWidth="1"/>
    <col min="7" max="7" width="9.3984375" style="1" customWidth="1"/>
    <col min="8" max="8" width="15.59765625" style="1" customWidth="1"/>
    <col min="9" max="9" width="12.5" style="1" customWidth="1"/>
    <col min="10" max="10" width="11.69921875" style="71" customWidth="1"/>
    <col min="11" max="11" width="14.19921875" style="1" customWidth="1"/>
    <col min="12" max="12" width="9.3984375" style="1" customWidth="1"/>
    <col min="13" max="13" width="14.19921875" style="1" customWidth="1"/>
    <col min="14" max="14" width="9.3984375" style="1" customWidth="1"/>
    <col min="15" max="15" width="15.69921875" style="1" customWidth="1"/>
    <col min="16" max="17" width="8.796875" style="1"/>
    <col min="18" max="18" width="15.69921875" style="1" customWidth="1"/>
    <col min="19" max="16384" width="8.796875" style="1"/>
  </cols>
  <sheetData>
    <row r="2" spans="1:18" x14ac:dyDescent="0.25">
      <c r="A2" s="94" t="s">
        <v>72</v>
      </c>
      <c r="B2" s="58" t="str">
        <f>IF(D4="Y","T","D")</f>
        <v>T</v>
      </c>
      <c r="C2" s="89" t="s">
        <v>20</v>
      </c>
      <c r="D2" s="59" t="s">
        <v>38</v>
      </c>
      <c r="E2" s="245" t="s">
        <v>32</v>
      </c>
      <c r="F2" s="245"/>
      <c r="G2" s="245"/>
      <c r="H2" s="97" t="s">
        <v>34</v>
      </c>
      <c r="I2" s="58" t="str">
        <f>IF(K4="Y","T","D")</f>
        <v>T</v>
      </c>
      <c r="J2" s="89" t="s">
        <v>20</v>
      </c>
      <c r="K2" s="59" t="s">
        <v>39</v>
      </c>
      <c r="L2" s="245" t="s">
        <v>32</v>
      </c>
      <c r="M2" s="245"/>
      <c r="N2" s="245"/>
      <c r="O2" s="79" t="s">
        <v>34</v>
      </c>
      <c r="P2" s="56"/>
      <c r="Q2" s="56"/>
      <c r="R2" s="56"/>
    </row>
    <row r="3" spans="1:18" x14ac:dyDescent="0.25">
      <c r="A3" s="56" t="s">
        <v>29</v>
      </c>
      <c r="B3" s="60" t="s">
        <v>18</v>
      </c>
      <c r="C3" s="90" t="s">
        <v>21</v>
      </c>
      <c r="D3" s="61" t="s">
        <v>22</v>
      </c>
      <c r="E3" s="244" t="s">
        <v>26</v>
      </c>
      <c r="F3" s="244"/>
      <c r="G3" s="244"/>
      <c r="H3" s="61" t="s">
        <v>36</v>
      </c>
      <c r="I3" s="60" t="s">
        <v>18</v>
      </c>
      <c r="J3" s="90" t="s">
        <v>21</v>
      </c>
      <c r="K3" s="61" t="s">
        <v>22</v>
      </c>
      <c r="L3" s="244" t="s">
        <v>26</v>
      </c>
      <c r="M3" s="244"/>
      <c r="N3" s="244"/>
      <c r="O3" s="62" t="s">
        <v>36</v>
      </c>
      <c r="P3" s="56"/>
      <c r="Q3" s="56"/>
      <c r="R3" s="56"/>
    </row>
    <row r="4" spans="1:18" x14ac:dyDescent="0.25">
      <c r="B4" s="95" t="s">
        <v>63</v>
      </c>
      <c r="C4" s="90" t="str">
        <f>TEXT(RTD("cqg.rtd",,"DOMData",$B$4,"Price",-1,B2),G4)</f>
        <v>2109.00</v>
      </c>
      <c r="D4" s="92" t="s">
        <v>19</v>
      </c>
      <c r="E4" s="77"/>
      <c r="F4" s="92">
        <v>2</v>
      </c>
      <c r="G4" s="64" t="str">
        <f>IF(F4=0,"#",IF(F4=1,"#.0",IF(F4=2,"#.00",IF(F4=3,"#.000",IF(F4=4,"#.0000",IF(F4=5,"#.00000"))))))</f>
        <v>#.00</v>
      </c>
      <c r="H4" s="61" t="s">
        <v>35</v>
      </c>
      <c r="I4" s="101" t="s">
        <v>7</v>
      </c>
      <c r="J4" s="90" t="str">
        <f>TEXT(RTD("cqg.rtd",,"DOMData",$I$4,"Price",-1,I2),N4)</f>
        <v>1208.80</v>
      </c>
      <c r="K4" s="93" t="s">
        <v>19</v>
      </c>
      <c r="L4" s="77"/>
      <c r="M4" s="93">
        <v>2</v>
      </c>
      <c r="N4" s="64" t="str">
        <f>IF(M4=0,"#",IF(M4=1,"#.0",IF(M4=2,"#.00",IF(M4=3,"#.000",IF(M4=4,"#.0000")))))</f>
        <v>#.00</v>
      </c>
      <c r="O4" s="62" t="s">
        <v>35</v>
      </c>
      <c r="P4" s="56"/>
      <c r="Q4" s="56"/>
    </row>
    <row r="5" spans="1:18" x14ac:dyDescent="0.25">
      <c r="B5" s="60"/>
      <c r="C5" s="69"/>
      <c r="D5" s="110" t="s">
        <v>54</v>
      </c>
      <c r="E5" s="111"/>
      <c r="F5" s="110" t="s">
        <v>55</v>
      </c>
      <c r="G5" s="111"/>
      <c r="H5" s="98"/>
      <c r="I5" s="60"/>
      <c r="J5" s="69"/>
      <c r="K5" s="91" t="s">
        <v>27</v>
      </c>
      <c r="L5" s="91"/>
      <c r="M5" s="91" t="s">
        <v>28</v>
      </c>
      <c r="N5" s="91"/>
      <c r="O5" s="74" t="str">
        <f>IF(O4="Y","T","D")</f>
        <v>D</v>
      </c>
    </row>
    <row r="6" spans="1:18" x14ac:dyDescent="0.25">
      <c r="B6" s="60"/>
      <c r="C6" s="69"/>
      <c r="D6" s="110" t="str">
        <f>TEXT(RTD("cqg.rtd",,"DOMData",$B$4,"Price",-1,B2),G4)</f>
        <v>2109.00</v>
      </c>
      <c r="E6" s="112"/>
      <c r="F6" s="110" t="str">
        <f>TEXT(RTD("cqg.rtd",,"DOMData",$B$4,"Price",1,B2),G4)</f>
        <v>2109.25</v>
      </c>
      <c r="G6" s="111"/>
      <c r="H6" s="61" t="s">
        <v>30</v>
      </c>
      <c r="I6" s="60"/>
      <c r="J6" s="69"/>
      <c r="K6" s="91" t="str">
        <f>TEXT(RTD("cqg.rtd",,"DOMData",$I$4,"Price",-1,I2),N4)</f>
        <v>1208.80</v>
      </c>
      <c r="L6" s="91"/>
      <c r="M6" s="91" t="str">
        <f>TEXT(RTD("cqg.rtd",,"DOMData",$I$4,"Price",1,I2),N4)</f>
        <v>1208.90</v>
      </c>
      <c r="N6" s="91"/>
      <c r="O6" s="62" t="s">
        <v>30</v>
      </c>
    </row>
    <row r="7" spans="1:18" ht="21" x14ac:dyDescent="0.25">
      <c r="B7" s="60" t="s">
        <v>23</v>
      </c>
      <c r="C7" s="250">
        <v>5</v>
      </c>
      <c r="D7" s="76" t="str">
        <f>LEFT(D6,C7)</f>
        <v>2109.</v>
      </c>
      <c r="E7" s="75"/>
      <c r="F7" s="76" t="str">
        <f>LEFT(F6,C7)</f>
        <v>2109.</v>
      </c>
      <c r="G7" s="75"/>
      <c r="H7" s="99" t="s">
        <v>37</v>
      </c>
      <c r="I7" s="60" t="s">
        <v>23</v>
      </c>
      <c r="J7" s="250">
        <v>5</v>
      </c>
      <c r="K7" s="63" t="str">
        <f>LEFT(K6,J7)</f>
        <v>1208.</v>
      </c>
      <c r="L7" s="75"/>
      <c r="M7" s="76" t="str">
        <f>LEFT(M6,J7)</f>
        <v>1208.</v>
      </c>
      <c r="N7" s="75"/>
      <c r="O7" s="96" t="s">
        <v>37</v>
      </c>
      <c r="P7" s="57"/>
      <c r="Q7" s="57"/>
    </row>
    <row r="8" spans="1:18" x14ac:dyDescent="0.25">
      <c r="B8" s="60" t="s">
        <v>24</v>
      </c>
      <c r="C8" s="251"/>
      <c r="D8" s="254" t="str">
        <f>D10</f>
        <v>00</v>
      </c>
      <c r="E8" s="249" t="str">
        <f>D13</f>
        <v/>
      </c>
      <c r="F8" s="249" t="str">
        <f>F10</f>
        <v>25</v>
      </c>
      <c r="G8" s="249" t="str">
        <f>F13</f>
        <v/>
      </c>
      <c r="H8" s="94">
        <v>15</v>
      </c>
      <c r="I8" s="60" t="s">
        <v>24</v>
      </c>
      <c r="J8" s="251"/>
      <c r="K8" s="249" t="str">
        <f>K10</f>
        <v>80</v>
      </c>
      <c r="L8" s="249" t="str">
        <f>K13</f>
        <v/>
      </c>
      <c r="M8" s="249" t="str">
        <f>M10</f>
        <v>90</v>
      </c>
      <c r="N8" s="246" t="str">
        <f>M13</f>
        <v/>
      </c>
      <c r="O8" s="96">
        <v>5</v>
      </c>
      <c r="P8" s="57"/>
      <c r="Q8" s="57"/>
    </row>
    <row r="9" spans="1:18" x14ac:dyDescent="0.25">
      <c r="B9" s="60"/>
      <c r="C9" s="70"/>
      <c r="D9" s="255"/>
      <c r="E9" s="247"/>
      <c r="F9" s="247"/>
      <c r="G9" s="247"/>
      <c r="H9" s="61" t="s">
        <v>31</v>
      </c>
      <c r="I9" s="60"/>
      <c r="J9" s="70"/>
      <c r="K9" s="247"/>
      <c r="L9" s="247"/>
      <c r="M9" s="247"/>
      <c r="N9" s="247"/>
      <c r="O9" s="62" t="s">
        <v>31</v>
      </c>
      <c r="P9" s="57"/>
    </row>
    <row r="10" spans="1:18" x14ac:dyDescent="0.25">
      <c r="B10" s="60" t="s">
        <v>23</v>
      </c>
      <c r="C10" s="250">
        <v>2</v>
      </c>
      <c r="D10" s="248" t="str">
        <f>LEFT(RIGHT(D6,LEN(D6)-C7),C10)</f>
        <v>00</v>
      </c>
      <c r="E10" s="85"/>
      <c r="F10" s="248" t="str">
        <f>LEFT(RIGHT(F6,LEN(F6)-C7),C10)</f>
        <v>25</v>
      </c>
      <c r="G10" s="77"/>
      <c r="H10" s="94">
        <v>30</v>
      </c>
      <c r="I10" s="60" t="s">
        <v>23</v>
      </c>
      <c r="J10" s="250">
        <v>2</v>
      </c>
      <c r="K10" s="233" t="str">
        <f>LEFT(RIGHT(K6,LEN(K6)-J7),J10)</f>
        <v>80</v>
      </c>
      <c r="L10" s="86"/>
      <c r="M10" s="233" t="str">
        <f>LEFT(RIGHT(M6,LEN(M6)-J7),J10)</f>
        <v>90</v>
      </c>
      <c r="N10" s="78"/>
      <c r="O10" s="96">
        <v>30</v>
      </c>
      <c r="P10" s="57"/>
      <c r="Q10" s="57"/>
    </row>
    <row r="11" spans="1:18" x14ac:dyDescent="0.25">
      <c r="B11" s="60" t="s">
        <v>33</v>
      </c>
      <c r="C11" s="251"/>
      <c r="D11" s="248"/>
      <c r="E11" s="85"/>
      <c r="F11" s="248"/>
      <c r="G11" s="77"/>
      <c r="H11" s="77"/>
      <c r="I11" s="60" t="s">
        <v>33</v>
      </c>
      <c r="J11" s="251"/>
      <c r="K11" s="233"/>
      <c r="L11" s="86"/>
      <c r="M11" s="233"/>
      <c r="N11" s="91"/>
      <c r="O11" s="80"/>
      <c r="P11" s="57"/>
      <c r="Q11" s="57"/>
    </row>
    <row r="12" spans="1:18" x14ac:dyDescent="0.25">
      <c r="B12" s="60"/>
      <c r="C12" s="70"/>
      <c r="D12" s="86"/>
      <c r="E12" s="86"/>
      <c r="F12" s="86"/>
      <c r="G12" s="4"/>
      <c r="H12" s="61"/>
      <c r="I12" s="60"/>
      <c r="J12" s="70"/>
      <c r="K12" s="86"/>
      <c r="L12" s="86"/>
      <c r="M12" s="86"/>
      <c r="N12" s="91"/>
      <c r="O12" s="80"/>
      <c r="P12" s="57"/>
    </row>
    <row r="13" spans="1:18" x14ac:dyDescent="0.25">
      <c r="B13" s="60" t="s">
        <v>23</v>
      </c>
      <c r="C13" s="250">
        <v>0</v>
      </c>
      <c r="D13" s="233" t="str">
        <f>IF(C13=0,"",IF(AND(D4="Y",F4&lt;3),"."&amp;RIGHT(D6,C13),RIGHT(D6,C13)))</f>
        <v/>
      </c>
      <c r="E13" s="86"/>
      <c r="F13" s="233" t="str">
        <f>IF(C13=0,"",IF(AND(D4="Y",F4&lt;3),"."&amp;RIGHT(F6,C13),RIGHT(F6,C13)))</f>
        <v/>
      </c>
      <c r="G13" s="4"/>
      <c r="H13" s="61"/>
      <c r="I13" s="60" t="s">
        <v>23</v>
      </c>
      <c r="J13" s="250">
        <v>0</v>
      </c>
      <c r="K13" s="233" t="str">
        <f>IF(J13=0,"",IF(AND(K4="Y",M4&lt;3),"."&amp;RIGHT(K6,J13),RIGHT(K6,J13)))</f>
        <v/>
      </c>
      <c r="L13" s="86"/>
      <c r="M13" s="233" t="str">
        <f>IF(J13=0,"",IF(AND(K4="Y",M4&lt;3),"."&amp;RIGHT(M6,J13),RIGHT(M6,J13)))</f>
        <v/>
      </c>
      <c r="N13" s="91"/>
      <c r="O13" s="80"/>
      <c r="P13" s="57"/>
      <c r="Q13" s="57"/>
    </row>
    <row r="14" spans="1:18" x14ac:dyDescent="0.25">
      <c r="B14" s="72" t="s">
        <v>25</v>
      </c>
      <c r="C14" s="252"/>
      <c r="D14" s="243"/>
      <c r="E14" s="87"/>
      <c r="F14" s="243"/>
      <c r="G14" s="67" t="str">
        <f>IF(H8="D","aily","-minutes")</f>
        <v>-minutes</v>
      </c>
      <c r="H14" s="100" t="str">
        <f>IF(H7="Y","Bar "&amp;H8&amp;G14,"Subminute "&amp;H10&amp;"-seconds")</f>
        <v>Subminute 30-seconds</v>
      </c>
      <c r="I14" s="72" t="s">
        <v>25</v>
      </c>
      <c r="J14" s="252"/>
      <c r="K14" s="243"/>
      <c r="L14" s="87"/>
      <c r="M14" s="243"/>
      <c r="N14" s="67" t="str">
        <f>IF(O8="D","aily","-minutes")</f>
        <v>-minutes</v>
      </c>
      <c r="O14" s="81" t="str">
        <f>IF(O7="Y","Bar "&amp;O8&amp;N14,"Subminute "&amp;O10&amp;"-seconds")</f>
        <v>Subminute 30-seconds</v>
      </c>
      <c r="P14" s="57"/>
      <c r="Q14" s="57"/>
    </row>
    <row r="15" spans="1:18" x14ac:dyDescent="0.25">
      <c r="B15" s="59"/>
      <c r="C15" s="68"/>
      <c r="D15" s="66"/>
      <c r="E15" s="66"/>
      <c r="F15" s="59"/>
      <c r="G15" s="65"/>
      <c r="H15" s="65"/>
      <c r="J15" s="116"/>
      <c r="K15" s="114"/>
      <c r="L15" s="114"/>
      <c r="M15" s="114"/>
      <c r="N15" s="114"/>
      <c r="O15" s="114"/>
      <c r="P15" s="114"/>
    </row>
    <row r="16" spans="1:18" ht="1.95" customHeight="1" x14ac:dyDescent="0.25">
      <c r="B16" s="106"/>
      <c r="C16" s="107"/>
      <c r="D16" s="108"/>
      <c r="E16" s="108"/>
      <c r="F16" s="106"/>
      <c r="G16" s="109"/>
      <c r="H16" s="106"/>
      <c r="J16" s="116"/>
      <c r="K16" s="114"/>
      <c r="L16" s="114"/>
      <c r="M16" s="114"/>
      <c r="N16" s="114"/>
      <c r="O16" s="114"/>
      <c r="P16" s="114"/>
    </row>
    <row r="17" spans="2:16" x14ac:dyDescent="0.25">
      <c r="B17" s="58" t="str">
        <f>IF(D19="Y","T","D")</f>
        <v>D</v>
      </c>
      <c r="C17" s="89" t="s">
        <v>20</v>
      </c>
      <c r="D17" s="59" t="s">
        <v>39</v>
      </c>
      <c r="E17" s="245" t="s">
        <v>32</v>
      </c>
      <c r="F17" s="245"/>
      <c r="G17" s="245"/>
      <c r="H17" s="79" t="s">
        <v>34</v>
      </c>
      <c r="J17" s="232" t="s">
        <v>45</v>
      </c>
      <c r="K17" s="232"/>
      <c r="L17" s="232"/>
      <c r="M17" s="234" t="s">
        <v>60</v>
      </c>
      <c r="N17" s="235"/>
      <c r="O17" s="236"/>
      <c r="P17" s="114"/>
    </row>
    <row r="18" spans="2:16" x14ac:dyDescent="0.25">
      <c r="B18" s="60" t="s">
        <v>18</v>
      </c>
      <c r="C18" s="90" t="s">
        <v>21</v>
      </c>
      <c r="D18" s="61" t="s">
        <v>22</v>
      </c>
      <c r="E18" s="244" t="s">
        <v>26</v>
      </c>
      <c r="F18" s="244"/>
      <c r="G18" s="244"/>
      <c r="H18" s="62" t="s">
        <v>36</v>
      </c>
      <c r="J18" s="232" t="s">
        <v>46</v>
      </c>
      <c r="K18" s="232"/>
      <c r="L18" s="232"/>
      <c r="M18" s="237" t="s">
        <v>61</v>
      </c>
      <c r="N18" s="238"/>
      <c r="O18" s="239"/>
      <c r="P18" s="114"/>
    </row>
    <row r="19" spans="2:16" x14ac:dyDescent="0.25">
      <c r="B19" s="101" t="s">
        <v>69</v>
      </c>
      <c r="C19" s="90" t="str">
        <f>TEXT(RTD("cqg.rtd",,"DOMData",$B$19,"Price",-1,B17),G19)</f>
        <v>128035</v>
      </c>
      <c r="D19" s="93" t="s">
        <v>37</v>
      </c>
      <c r="E19" s="77"/>
      <c r="F19" s="93">
        <v>0</v>
      </c>
      <c r="G19" s="64" t="str">
        <f>IF(F19=0,"#",IF(F19=1,"#.0",IF(F19=2,"#.00",IF(F19=3,"#.000",IF(F19=4,"#.0000",IF(F19=5,"#.00000"))))))</f>
        <v>#</v>
      </c>
      <c r="H19" s="62" t="s">
        <v>35</v>
      </c>
      <c r="J19" s="232" t="s">
        <v>47</v>
      </c>
      <c r="K19" s="232"/>
      <c r="L19" s="232"/>
      <c r="M19" s="240" t="s">
        <v>62</v>
      </c>
      <c r="N19" s="241"/>
      <c r="O19" s="242"/>
      <c r="P19" s="114"/>
    </row>
    <row r="20" spans="2:16" x14ac:dyDescent="0.25">
      <c r="B20" s="60"/>
      <c r="C20" s="69"/>
      <c r="D20" s="91" t="s">
        <v>27</v>
      </c>
      <c r="E20" s="91"/>
      <c r="F20" s="91" t="s">
        <v>28</v>
      </c>
      <c r="G20" s="61"/>
      <c r="H20" s="74"/>
      <c r="J20" s="115"/>
      <c r="K20" s="113"/>
      <c r="L20" s="113"/>
      <c r="M20" s="113"/>
      <c r="N20" s="113"/>
      <c r="O20" s="114"/>
      <c r="P20" s="114"/>
    </row>
    <row r="21" spans="2:16" x14ac:dyDescent="0.25">
      <c r="B21" s="60"/>
      <c r="C21" s="69"/>
      <c r="D21" s="91" t="str">
        <f>TEXT(RTD("cqg.rtd",,"DOMData",$B$19,"Price",-1,B17),G19)</f>
        <v>128035</v>
      </c>
      <c r="E21" s="91"/>
      <c r="F21" s="91" t="str">
        <f>TEXT(RTD("cqg.rtd",,"DOMData",$B$19,"Price",1,B17),G19)</f>
        <v>128040</v>
      </c>
      <c r="G21" s="61"/>
      <c r="H21" s="62" t="s">
        <v>30</v>
      </c>
      <c r="J21" s="232" t="s">
        <v>42</v>
      </c>
      <c r="K21" s="232"/>
      <c r="L21" s="232"/>
      <c r="M21" s="232"/>
      <c r="N21" s="232"/>
      <c r="O21" s="232"/>
      <c r="P21" s="114"/>
    </row>
    <row r="22" spans="2:16" ht="21" x14ac:dyDescent="0.25">
      <c r="B22" s="60" t="s">
        <v>23</v>
      </c>
      <c r="C22" s="250">
        <v>4</v>
      </c>
      <c r="D22" s="63" t="str">
        <f>LEFT(D21,C22)</f>
        <v>1280</v>
      </c>
      <c r="E22" s="75"/>
      <c r="F22" s="76" t="str">
        <f>LEFT(F21,C22)</f>
        <v>1280</v>
      </c>
      <c r="G22" s="75"/>
      <c r="H22" s="96" t="s">
        <v>37</v>
      </c>
      <c r="J22" s="232" t="s">
        <v>51</v>
      </c>
      <c r="K22" s="232"/>
      <c r="L22" s="232"/>
      <c r="M22" s="232"/>
      <c r="N22" s="232"/>
      <c r="O22" s="232"/>
      <c r="P22" s="114"/>
    </row>
    <row r="23" spans="2:16" x14ac:dyDescent="0.25">
      <c r="B23" s="60" t="s">
        <v>24</v>
      </c>
      <c r="C23" s="251"/>
      <c r="D23" s="249" t="str">
        <f>D25</f>
        <v>35</v>
      </c>
      <c r="E23" s="249" t="str">
        <f>D28</f>
        <v/>
      </c>
      <c r="F23" s="249" t="str">
        <f>F25</f>
        <v>40</v>
      </c>
      <c r="G23" s="249" t="str">
        <f>F28</f>
        <v/>
      </c>
      <c r="H23" s="96">
        <v>1</v>
      </c>
      <c r="J23" s="232" t="s">
        <v>52</v>
      </c>
      <c r="K23" s="232"/>
      <c r="L23" s="232"/>
      <c r="M23" s="232"/>
      <c r="N23" s="232"/>
      <c r="O23" s="232"/>
      <c r="P23" s="114"/>
    </row>
    <row r="24" spans="2:16" x14ac:dyDescent="0.25">
      <c r="B24" s="60"/>
      <c r="C24" s="70"/>
      <c r="D24" s="247"/>
      <c r="E24" s="247"/>
      <c r="F24" s="247"/>
      <c r="G24" s="247"/>
      <c r="H24" s="62" t="s">
        <v>31</v>
      </c>
      <c r="J24" s="232" t="s">
        <v>53</v>
      </c>
      <c r="K24" s="232"/>
      <c r="L24" s="232"/>
      <c r="M24" s="232"/>
      <c r="N24" s="232"/>
      <c r="O24" s="232"/>
      <c r="P24" s="114"/>
    </row>
    <row r="25" spans="2:16" x14ac:dyDescent="0.25">
      <c r="B25" s="60" t="s">
        <v>23</v>
      </c>
      <c r="C25" s="250">
        <v>2</v>
      </c>
      <c r="D25" s="248" t="str">
        <f>LEFT(RIGHT(D21,LEN(D21)-C22),C25)</f>
        <v>35</v>
      </c>
      <c r="E25" s="85"/>
      <c r="F25" s="248" t="str">
        <f>LEFT(RIGHT(F21,LEN(F21)-C22),C25)</f>
        <v>40</v>
      </c>
      <c r="G25" s="77"/>
      <c r="H25" s="96">
        <v>45</v>
      </c>
      <c r="J25" s="115"/>
      <c r="K25" s="113"/>
      <c r="L25" s="113"/>
      <c r="M25" s="113"/>
      <c r="N25" s="113"/>
      <c r="O25" s="114"/>
      <c r="P25" s="114"/>
    </row>
    <row r="26" spans="2:16" x14ac:dyDescent="0.25">
      <c r="B26" s="60" t="s">
        <v>33</v>
      </c>
      <c r="C26" s="251"/>
      <c r="D26" s="248"/>
      <c r="E26" s="85"/>
      <c r="F26" s="248"/>
      <c r="G26" s="82"/>
      <c r="H26" s="80"/>
      <c r="J26" s="232" t="s">
        <v>48</v>
      </c>
      <c r="K26" s="232"/>
      <c r="L26" s="232"/>
      <c r="M26" s="232"/>
      <c r="N26" s="232"/>
      <c r="O26" s="232"/>
      <c r="P26" s="114"/>
    </row>
    <row r="27" spans="2:16" x14ac:dyDescent="0.25">
      <c r="B27" s="60"/>
      <c r="C27" s="70"/>
      <c r="D27" s="85"/>
      <c r="E27" s="85"/>
      <c r="F27" s="85"/>
      <c r="G27" s="83"/>
      <c r="H27" s="80"/>
      <c r="J27" s="232"/>
      <c r="K27" s="232"/>
      <c r="L27" s="232"/>
      <c r="M27" s="232"/>
      <c r="N27" s="232"/>
      <c r="O27" s="232"/>
      <c r="P27" s="232"/>
    </row>
    <row r="28" spans="2:16" x14ac:dyDescent="0.25">
      <c r="B28" s="60" t="s">
        <v>23</v>
      </c>
      <c r="C28" s="250">
        <v>0</v>
      </c>
      <c r="D28" s="248" t="str">
        <f>IF(C28=0,"",IF(AND(D19="Y",F19&lt;3),"."&amp;RIGHT(D21,C28),RIGHT(D21,C28)))</f>
        <v/>
      </c>
      <c r="E28" s="85"/>
      <c r="F28" s="248" t="str">
        <f>IF(C28=0,"",IF(AND(D19="Y",F19&lt;3),"."&amp;RIGHT(F21,C28),RIGHT(F21,C28)))</f>
        <v/>
      </c>
      <c r="G28" s="83"/>
      <c r="H28" s="80"/>
      <c r="J28" s="232" t="s">
        <v>49</v>
      </c>
      <c r="K28" s="232"/>
      <c r="L28" s="232"/>
      <c r="M28" s="232"/>
      <c r="N28" s="232"/>
      <c r="O28" s="232"/>
      <c r="P28" s="232"/>
    </row>
    <row r="29" spans="2:16" x14ac:dyDescent="0.25">
      <c r="B29" s="72" t="s">
        <v>25</v>
      </c>
      <c r="C29" s="252"/>
      <c r="D29" s="253"/>
      <c r="E29" s="88"/>
      <c r="F29" s="253"/>
      <c r="G29" s="84" t="str">
        <f>IF(H23="D","aily","-minutes")</f>
        <v>-minutes</v>
      </c>
      <c r="H29" s="81" t="str">
        <f>IF(H22="Y","Bar "&amp;H23&amp;G29,"Subminute "&amp;H25&amp;"-seconds")</f>
        <v>Subminute 45-seconds</v>
      </c>
      <c r="J29" s="232" t="s">
        <v>50</v>
      </c>
      <c r="K29" s="232"/>
      <c r="L29" s="232"/>
      <c r="M29" s="232"/>
      <c r="N29" s="232"/>
      <c r="O29" s="114"/>
      <c r="P29" s="114"/>
    </row>
    <row r="30" spans="2:16" x14ac:dyDescent="0.25">
      <c r="J30" s="116"/>
      <c r="K30" s="114"/>
      <c r="L30" s="114"/>
      <c r="M30" s="114"/>
      <c r="N30" s="114"/>
      <c r="O30" s="114"/>
      <c r="P30" s="114"/>
    </row>
    <row r="31" spans="2:16" x14ac:dyDescent="0.25">
      <c r="C31" s="225" t="s">
        <v>78</v>
      </c>
      <c r="D31" s="226"/>
      <c r="E31" s="226"/>
      <c r="F31" s="226"/>
      <c r="G31" s="226"/>
      <c r="H31" s="227"/>
      <c r="J31" s="232" t="s">
        <v>43</v>
      </c>
      <c r="K31" s="232"/>
      <c r="L31" s="232"/>
      <c r="M31" s="232"/>
      <c r="N31" s="232"/>
      <c r="O31" s="232"/>
      <c r="P31" s="114"/>
    </row>
    <row r="32" spans="2:16" x14ac:dyDescent="0.25">
      <c r="C32" s="228" t="s">
        <v>83</v>
      </c>
      <c r="D32" s="229"/>
      <c r="E32" s="229"/>
      <c r="F32" s="229"/>
      <c r="G32" s="229"/>
      <c r="H32" s="230"/>
      <c r="J32" s="232" t="s">
        <v>44</v>
      </c>
      <c r="K32" s="232"/>
      <c r="L32" s="232"/>
      <c r="M32" s="232"/>
      <c r="N32" s="232"/>
      <c r="O32" s="114"/>
      <c r="P32" s="114"/>
    </row>
    <row r="33" spans="2:15" x14ac:dyDescent="0.25">
      <c r="C33" s="123" t="s">
        <v>74</v>
      </c>
      <c r="D33" s="56" t="s">
        <v>75</v>
      </c>
      <c r="E33" s="123"/>
      <c r="G33" s="123" t="s">
        <v>74</v>
      </c>
      <c r="H33" s="56" t="s">
        <v>75</v>
      </c>
    </row>
    <row r="34" spans="2:15" x14ac:dyDescent="0.25">
      <c r="B34" s="124" t="s">
        <v>18</v>
      </c>
      <c r="C34" s="94">
        <v>8</v>
      </c>
      <c r="D34" s="92">
        <v>30</v>
      </c>
      <c r="E34" s="56"/>
      <c r="F34" s="124" t="s">
        <v>18</v>
      </c>
      <c r="G34" s="94">
        <v>7</v>
      </c>
      <c r="H34" s="92">
        <v>20</v>
      </c>
      <c r="J34" s="231" t="s">
        <v>56</v>
      </c>
      <c r="K34" s="231"/>
      <c r="L34" s="231"/>
      <c r="M34" s="231"/>
      <c r="N34" s="231"/>
      <c r="O34" s="231"/>
    </row>
    <row r="35" spans="2:15" x14ac:dyDescent="0.25">
      <c r="B35" s="127" t="str">
        <f>B4</f>
        <v>EP</v>
      </c>
      <c r="C35" s="125" t="s">
        <v>76</v>
      </c>
      <c r="D35" s="126" t="s">
        <v>77</v>
      </c>
      <c r="F35" s="127" t="str">
        <f>I4</f>
        <v>GCE</v>
      </c>
      <c r="G35" s="125" t="s">
        <v>76</v>
      </c>
      <c r="H35" s="126" t="s">
        <v>77</v>
      </c>
      <c r="J35" s="231" t="s">
        <v>57</v>
      </c>
      <c r="K35" s="231"/>
      <c r="L35" s="231"/>
      <c r="M35" s="231"/>
      <c r="N35" s="231"/>
      <c r="O35" s="231"/>
    </row>
    <row r="36" spans="2:15" x14ac:dyDescent="0.25">
      <c r="C36" s="94">
        <v>15</v>
      </c>
      <c r="D36" s="92">
        <v>15</v>
      </c>
      <c r="G36" s="94">
        <v>15</v>
      </c>
      <c r="H36" s="92">
        <v>30</v>
      </c>
      <c r="J36" s="231" t="s">
        <v>58</v>
      </c>
      <c r="K36" s="231"/>
      <c r="L36" s="231"/>
      <c r="M36" s="231"/>
      <c r="N36" s="231"/>
      <c r="O36" s="231"/>
    </row>
    <row r="37" spans="2:15" x14ac:dyDescent="0.25">
      <c r="J37" s="231" t="s">
        <v>59</v>
      </c>
      <c r="K37" s="231"/>
      <c r="L37" s="231"/>
      <c r="M37" s="231"/>
      <c r="N37" s="231"/>
      <c r="O37" s="231"/>
    </row>
    <row r="38" spans="2:15" x14ac:dyDescent="0.25">
      <c r="C38" s="123" t="s">
        <v>74</v>
      </c>
      <c r="D38" s="56" t="s">
        <v>75</v>
      </c>
    </row>
    <row r="39" spans="2:15" x14ac:dyDescent="0.25">
      <c r="B39" s="124" t="s">
        <v>18</v>
      </c>
      <c r="C39" s="94">
        <v>7</v>
      </c>
      <c r="D39" s="92">
        <v>20</v>
      </c>
    </row>
    <row r="40" spans="2:15" x14ac:dyDescent="0.25">
      <c r="B40" s="127" t="str">
        <f>B19</f>
        <v>TYA</v>
      </c>
      <c r="C40" s="125" t="s">
        <v>76</v>
      </c>
      <c r="D40" s="126" t="s">
        <v>77</v>
      </c>
    </row>
    <row r="41" spans="2:15" x14ac:dyDescent="0.25">
      <c r="C41" s="94">
        <v>15</v>
      </c>
      <c r="D41" s="92">
        <v>30</v>
      </c>
    </row>
  </sheetData>
  <sheetProtection algorithmName="SHA-512" hashValue="fIpw1Tj6togd6qm1C6VvUyiKr2U7ixCw/oQeaogN1aR+aur1lNVzTzJ+ua1H96SD7W72VwIBwDQLvZDILPOjlA==" saltValue="ELhQB+v1ijdGH08jJvg3jA==" spinCount="100000" sheet="1" objects="1" scenarios="1" selectLockedCells="1"/>
  <mergeCells count="61">
    <mergeCell ref="C7:C8"/>
    <mergeCell ref="C10:C11"/>
    <mergeCell ref="D10:D11"/>
    <mergeCell ref="E8:E9"/>
    <mergeCell ref="D8:D9"/>
    <mergeCell ref="G23:G24"/>
    <mergeCell ref="J19:L19"/>
    <mergeCell ref="J21:O21"/>
    <mergeCell ref="J23:O23"/>
    <mergeCell ref="J24:O24"/>
    <mergeCell ref="M8:M9"/>
    <mergeCell ref="K8:K9"/>
    <mergeCell ref="C28:C29"/>
    <mergeCell ref="D28:D29"/>
    <mergeCell ref="F28:F29"/>
    <mergeCell ref="C25:C26"/>
    <mergeCell ref="D25:D26"/>
    <mergeCell ref="F25:F26"/>
    <mergeCell ref="C22:C23"/>
    <mergeCell ref="D13:D14"/>
    <mergeCell ref="J13:J14"/>
    <mergeCell ref="F13:F14"/>
    <mergeCell ref="C13:C14"/>
    <mergeCell ref="D23:D24"/>
    <mergeCell ref="E23:E24"/>
    <mergeCell ref="F23:F24"/>
    <mergeCell ref="E18:G18"/>
    <mergeCell ref="J17:L17"/>
    <mergeCell ref="L2:N2"/>
    <mergeCell ref="L3:N3"/>
    <mergeCell ref="E2:G2"/>
    <mergeCell ref="E3:G3"/>
    <mergeCell ref="E17:G17"/>
    <mergeCell ref="N8:N9"/>
    <mergeCell ref="M13:M14"/>
    <mergeCell ref="F10:F11"/>
    <mergeCell ref="G8:G9"/>
    <mergeCell ref="F8:F9"/>
    <mergeCell ref="J7:J8"/>
    <mergeCell ref="J10:J11"/>
    <mergeCell ref="M10:M11"/>
    <mergeCell ref="L8:L9"/>
    <mergeCell ref="J37:O37"/>
    <mergeCell ref="J32:N32"/>
    <mergeCell ref="K10:K11"/>
    <mergeCell ref="J22:O22"/>
    <mergeCell ref="J26:O26"/>
    <mergeCell ref="J27:P27"/>
    <mergeCell ref="J31:O31"/>
    <mergeCell ref="J18:L18"/>
    <mergeCell ref="M17:O17"/>
    <mergeCell ref="M18:O18"/>
    <mergeCell ref="M19:O19"/>
    <mergeCell ref="J28:P28"/>
    <mergeCell ref="J29:N29"/>
    <mergeCell ref="K13:K14"/>
    <mergeCell ref="C31:H31"/>
    <mergeCell ref="C32:H32"/>
    <mergeCell ref="J34:O34"/>
    <mergeCell ref="J35:O35"/>
    <mergeCell ref="J36:O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1"/>
  <sheetViews>
    <sheetView workbookViewId="0">
      <selection sqref="A1:XFD1048576"/>
    </sheetView>
  </sheetViews>
  <sheetFormatPr defaultRowHeight="13.8" x14ac:dyDescent="0.25"/>
  <cols>
    <col min="1" max="1" width="14.59765625" style="138" bestFit="1" customWidth="1"/>
    <col min="2" max="6" width="6.69921875" style="138" customWidth="1"/>
    <col min="7" max="7" width="6.69921875" style="148" customWidth="1"/>
    <col min="8" max="8" width="8.8984375" style="138" customWidth="1"/>
    <col min="9" max="9" width="9.09765625" style="138" customWidth="1"/>
    <col min="10" max="10" width="6.69921875" style="138" customWidth="1"/>
    <col min="11" max="12" width="11.09765625" style="138" customWidth="1"/>
    <col min="13" max="13" width="10.69921875" style="138" customWidth="1"/>
    <col min="14" max="17" width="8.796875" style="138" customWidth="1"/>
    <col min="18" max="16384" width="8.796875" style="138"/>
  </cols>
  <sheetData>
    <row r="1" spans="1:43" x14ac:dyDescent="0.25">
      <c r="A1" s="137">
        <f ca="1">NOW()</f>
        <v>42061.585762499999</v>
      </c>
      <c r="B1" s="138">
        <f t="shared" ref="B1:B11" ca="1" si="0">DAY(A16)</f>
        <v>26</v>
      </c>
      <c r="C1" s="138">
        <f t="shared" ref="C1:C11" ca="1" si="1">MONTH(A16)</f>
        <v>2</v>
      </c>
      <c r="D1" s="138">
        <f ca="1">YEAR(A1)</f>
        <v>2015</v>
      </c>
      <c r="F1" s="139">
        <f>I1</f>
        <v>8</v>
      </c>
      <c r="G1" s="140">
        <f>J1</f>
        <v>30</v>
      </c>
      <c r="H1" s="141">
        <f>_xlfn.NUMBERVALUE(F1&amp;":"&amp;G1)</f>
        <v>0.35416666666666669</v>
      </c>
      <c r="I1" s="139">
        <f>FormatMainDisplay!C34</f>
        <v>8</v>
      </c>
      <c r="J1" s="139">
        <f>FormatMainDisplay!D34</f>
        <v>30</v>
      </c>
      <c r="K1" s="139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29870</v>
      </c>
      <c r="L1" s="139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29870</v>
      </c>
      <c r="M1" s="139">
        <f t="shared" ref="M1:M32" ca="1" si="2">SUM(S1:AB1)/10</f>
        <v>34539.599999999999</v>
      </c>
      <c r="N1" s="142" t="s">
        <v>79</v>
      </c>
      <c r="O1" s="138">
        <f>IF(H1&gt;$I$3,1,0)</f>
        <v>0</v>
      </c>
      <c r="R1" s="138">
        <f ca="1">IF(AND(K2="",K1&lt;&gt;""),1,0)</f>
        <v>0</v>
      </c>
      <c r="S1" s="138">
        <f ca="1">IF(O1=1,"",RTD("cqg.rtd",,"StudyData", "(Vol("&amp;$E$13&amp;")when  (LocalYear("&amp;$E$13&amp;")="&amp;$D$1&amp;" AND LocalMonth("&amp;$E$13&amp;")="&amp;$C$2&amp;" AND LocalDay("&amp;$E$13&amp;")="&amp;$B$2&amp;" AND LocalHour("&amp;$E$13&amp;")="&amp;F1&amp;" AND LocalMinute("&amp;$E$13&amp;")="&amp;G1&amp;"))", "Bar", "", "Close", "5", "0", "", "", "","FALSE","T"))</f>
        <v>22295</v>
      </c>
      <c r="T1" s="138">
        <f ca="1">IF(O1=1,"",RTD("cqg.rtd",,"StudyData", "(Vol("&amp;$E$14&amp;")when  (LocalYear("&amp;$E$14&amp;")="&amp;$D$1&amp;" AND LocalMonth("&amp;$E$14&amp;")="&amp;$C$3&amp;" AND LocalDay("&amp;$E$14&amp;")="&amp;$B$3&amp;" AND LocalHour("&amp;$E$14&amp;")="&amp;F1&amp;" AND LocalMinute("&amp;$E$14&amp;")="&amp;G1&amp;"))", "Bar", "", "Close", "5", "0", "", "", "","FALSE","T"))</f>
        <v>31222</v>
      </c>
      <c r="U1" s="138">
        <f ca="1">IF(O1=1,"",RTD("cqg.rtd",,"StudyData", "(Vol("&amp;$E$15&amp;")when  (LocalYear("&amp;$E$15&amp;")="&amp;$D$1&amp;" AND LocalMonth("&amp;$E$15&amp;")="&amp;$C$4&amp;" AND LocalDay("&amp;$E$15&amp;")="&amp;$B$4&amp;" AND LocalHour("&amp;$E$15&amp;")="&amp;F1&amp;" AND LocalMinute("&amp;$E$15&amp;")="&amp;G1&amp;"))", "Bar", "", "Close", "5", "0", "", "", "","FALSE","T"))</f>
        <v>31608</v>
      </c>
      <c r="V1" s="138">
        <f ca="1">IF(O1=1,"",RTD("cqg.rtd",,"StudyData", "(Vol("&amp;$E$16&amp;")when  (LocalYear("&amp;$E$16&amp;")="&amp;$D$1&amp;" AND LocalMonth("&amp;$E$16&amp;")="&amp;$C$5&amp;" AND LocalDay("&amp;$E$16&amp;")="&amp;$B$5&amp;" AND LocalHour("&amp;$E$16&amp;")="&amp;F1&amp;" AND LocalMinute("&amp;$E$16&amp;")="&amp;G1&amp;"))", "Bar", "", "Close", "5", "0", "", "", "","FALSE","T"))</f>
        <v>53520</v>
      </c>
      <c r="W1" s="138">
        <f ca="1">IF(O1=1,"",RTD("cqg.rtd",,"StudyData", "(Vol("&amp;$E$17&amp;")when  (LocalYear("&amp;$E$17&amp;")="&amp;$D$1&amp;" AND LocalMonth("&amp;$E$17&amp;")="&amp;$C$6&amp;" AND LocalDay("&amp;$E$17&amp;")="&amp;$B$6&amp;" AND LocalHour("&amp;$E$17&amp;")="&amp;F1&amp;" AND LocalMinute("&amp;$E$17&amp;")="&amp;G1&amp;"))", "Bar", "", "Close", "5", "0", "", "", "","FALSE","T"))</f>
        <v>37398</v>
      </c>
      <c r="X1" s="138">
        <f ca="1">IF(O1=1,"",RTD("cqg.rtd",,"StudyData", "(Vol("&amp;$E$18&amp;")when  (LocalYear("&amp;$E$18&amp;")="&amp;$D$1&amp;" AND LocalMonth("&amp;$E$18&amp;")="&amp;$C$7&amp;" AND LocalDay("&amp;$E$18&amp;")="&amp;$B$7&amp;" AND LocalHour("&amp;$E$18&amp;")="&amp;F1&amp;" AND LocalMinute("&amp;$E$18&amp;")="&amp;G1&amp;"))", "Bar", "", "Close", "5", "0", "", "", "","FALSE","T"))</f>
        <v>31468</v>
      </c>
      <c r="Y1" s="138">
        <f ca="1">IF(O1=1,"",RTD("cqg.rtd",,"StudyData", "(Vol("&amp;$E$19&amp;")when  (LocalYear("&amp;$E$19&amp;")="&amp;$D$1&amp;" AND LocalMonth("&amp;$E$19&amp;")="&amp;$C$8&amp;" AND LocalDay("&amp;$E$19&amp;")="&amp;$B$8&amp;" AND LocalHour("&amp;$E$19&amp;")="&amp;F1&amp;" AND LocalMinute("&amp;$E$19&amp;")="&amp;G1&amp;"))", "Bar", "", "Close", "5", "0", "", "", "","FALSE","T"))</f>
        <v>43735</v>
      </c>
      <c r="Z1" s="138">
        <f ca="1">IF(O1=1,"",RTD("cqg.rtd",,"StudyData", "(Vol("&amp;$E$20&amp;")when  (LocalYear("&amp;$E$20&amp;")="&amp;$D$1&amp;" AND LocalMonth("&amp;$E$20&amp;")="&amp;$C$9&amp;" AND LocalDay("&amp;$E$20&amp;")="&amp;$B$9&amp;" AND LocalHour("&amp;$E$20&amp;")="&amp;F1&amp;" AND LocalMinute("&amp;$E$20&amp;")="&amp;G1&amp;"))", "Bar", "", "Close", "5", "0", "", "", "","FALSE","T"))</f>
        <v>824</v>
      </c>
      <c r="AA1" s="138">
        <f ca="1">IF(O1=1,"",RTD("cqg.rtd",,"StudyData", "(Vol("&amp;$E$21&amp;")when  (LocalYear("&amp;$E$21&amp;")="&amp;$D$1&amp;"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43165</v>
      </c>
      <c r="AB1" s="138">
        <f ca="1">IF(O1=1,"",RTD("cqg.rtd",,"StudyData", "(Vol("&amp;$E$21&amp;")when  (LocalYear("&amp;$E$21&amp;")="&amp;$D$1&amp;"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50161</v>
      </c>
      <c r="AC1" s="139">
        <f t="shared" ref="AC1" ca="1" si="3">K1</f>
        <v>29870</v>
      </c>
      <c r="AE1" s="138">
        <f t="shared" ref="AE1:AO1" ca="1" si="4">S1</f>
        <v>22295</v>
      </c>
      <c r="AF1" s="138">
        <f t="shared" ca="1" si="4"/>
        <v>31222</v>
      </c>
      <c r="AG1" s="138">
        <f t="shared" ca="1" si="4"/>
        <v>31608</v>
      </c>
      <c r="AH1" s="138">
        <f t="shared" ca="1" si="4"/>
        <v>53520</v>
      </c>
      <c r="AI1" s="138">
        <f t="shared" ca="1" si="4"/>
        <v>37398</v>
      </c>
      <c r="AJ1" s="138">
        <f t="shared" ca="1" si="4"/>
        <v>31468</v>
      </c>
      <c r="AK1" s="138">
        <f t="shared" ca="1" si="4"/>
        <v>43735</v>
      </c>
      <c r="AL1" s="138">
        <f t="shared" ca="1" si="4"/>
        <v>824</v>
      </c>
      <c r="AM1" s="138">
        <f t="shared" ca="1" si="4"/>
        <v>43165</v>
      </c>
      <c r="AN1" s="138">
        <f t="shared" ca="1" si="4"/>
        <v>50161</v>
      </c>
      <c r="AO1" s="139">
        <f t="shared" ca="1" si="4"/>
        <v>29870</v>
      </c>
      <c r="AQ1" s="143" t="str">
        <f>F1&amp;":"&amp;G1</f>
        <v>8:30</v>
      </c>
    </row>
    <row r="2" spans="1:43" x14ac:dyDescent="0.25">
      <c r="B2" s="138">
        <f t="shared" ca="1" si="0"/>
        <v>25</v>
      </c>
      <c r="C2" s="138">
        <f t="shared" ca="1" si="1"/>
        <v>2</v>
      </c>
      <c r="F2" s="138">
        <f>IF(H1&gt;=$I$3,"NA()",IF(G1=55,F1+1,F1))</f>
        <v>8</v>
      </c>
      <c r="G2" s="140">
        <f t="shared" ref="G2:G33" si="5">IF(G1=55,0&amp;0,IF(G1=0&amp;0,G1+0&amp;5,G1+5))</f>
        <v>35</v>
      </c>
      <c r="H2" s="141">
        <f t="shared" ref="H2:H65" si="6">_xlfn.NUMBERVALUE(F2&amp;":"&amp;G2)</f>
        <v>0.3576388888888889</v>
      </c>
      <c r="I2" s="138">
        <f>FormatMainDisplay!C36</f>
        <v>15</v>
      </c>
      <c r="J2" s="138">
        <f>FormatMainDisplay!D36-5</f>
        <v>10</v>
      </c>
      <c r="K2" s="139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23050</v>
      </c>
      <c r="L2" s="139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23050</v>
      </c>
      <c r="M2" s="139">
        <f t="shared" ca="1" si="2"/>
        <v>26254.7</v>
      </c>
      <c r="N2" s="142" t="s">
        <v>80</v>
      </c>
      <c r="O2" s="138">
        <f t="shared" ref="O2:O65" si="7">IF(H2&gt;$I$3,1,0)</f>
        <v>0</v>
      </c>
      <c r="R2" s="138">
        <f t="shared" ref="R2:R33" ca="1" si="8">IF(AND(K3="",K2&lt;&gt;""),1,0.001+R1)</f>
        <v>1E-3</v>
      </c>
      <c r="S2" s="138">
        <f ca="1">IF(O2=1,"",RTD("cqg.rtd",,"StudyData", "(Vol("&amp;$E$13&amp;")when  (LocalYear("&amp;$E$13&amp;")="&amp;$D$1&amp;" AND LocalMonth("&amp;$E$13&amp;")="&amp;$C$2&amp;" AND LocalDay("&amp;$E$13&amp;")="&amp;$B$2&amp;" AND LocalHour("&amp;$E$13&amp;")="&amp;F2&amp;" AND LocalMinute("&amp;$E$13&amp;")="&amp;G2&amp;"))", "Bar", "", "Close", "5", "0", "", "", "","FALSE","T"))</f>
        <v>15320</v>
      </c>
      <c r="T2" s="138">
        <f ca="1">IF(O2=1,"",RTD("cqg.rtd",,"StudyData", "(Vol("&amp;$E$14&amp;")when  (LocalYear("&amp;$E$14&amp;")="&amp;$D$1&amp;" AND LocalMonth("&amp;$E$14&amp;")="&amp;$C$3&amp;" AND LocalDay("&amp;$E$14&amp;")="&amp;$B$3&amp;" AND LocalHour("&amp;$E$14&amp;")="&amp;F2&amp;" AND LocalMinute("&amp;$E$14&amp;")="&amp;G2&amp;"))", "Bar", "", "Close", "5", "0", "", "", "","FALSE","T"))</f>
        <v>22692</v>
      </c>
      <c r="U2" s="138">
        <f ca="1">IF(O2=1,"",RTD("cqg.rtd",,"StudyData", "(Vol("&amp;$E$15&amp;")when  (LocalYear("&amp;$E$15&amp;")="&amp;$D$1&amp;" AND LocalMonth("&amp;$E$15&amp;")="&amp;$C$4&amp;" AND LocalDay("&amp;$E$15&amp;")="&amp;$B$4&amp;" AND LocalHour("&amp;$E$15&amp;")="&amp;F2&amp;" AND LocalMinute("&amp;$E$15&amp;")="&amp;G2&amp;"))", "Bar", "", "Close", "5", "0", "", "", "","FALSE","T"))</f>
        <v>26091</v>
      </c>
      <c r="V2" s="138">
        <f ca="1">IF(O2=1,"",RTD("cqg.rtd",,"StudyData", "(Vol("&amp;$E$16&amp;")when  (LocalYear("&amp;$E$16&amp;")="&amp;$D$1&amp;" AND LocalMonth("&amp;$E$16&amp;")="&amp;$C$5&amp;" AND LocalDay("&amp;$E$16&amp;")="&amp;$B$5&amp;" AND LocalHour("&amp;$E$16&amp;")="&amp;F2&amp;" AND LocalMinute("&amp;$E$16&amp;")="&amp;G2&amp;"))", "Bar", "", "Close", "5", "0", "", "", "","FALSE","T"))</f>
        <v>39214</v>
      </c>
      <c r="W2" s="138">
        <f ca="1">IF(O2=1,"",RTD("cqg.rtd",,"StudyData", "(Vol("&amp;$E$17&amp;")when  (LocalYear("&amp;$E$17&amp;")="&amp;$D$1&amp;" AND LocalMonth("&amp;$E$17&amp;")="&amp;$C$6&amp;" AND LocalDay("&amp;$E$17&amp;")="&amp;$B$6&amp;" AND LocalHour("&amp;$E$17&amp;")="&amp;F2&amp;" AND LocalMinute("&amp;$E$17&amp;")="&amp;G2&amp;"))", "Bar", "", "Close", "5", "0", "", "", "","FALSE","T"))</f>
        <v>24552</v>
      </c>
      <c r="X2" s="138">
        <f ca="1">IF(O2=1,"",RTD("cqg.rtd",,"StudyData", "(Vol("&amp;$E$18&amp;")when  (LocalYear("&amp;$E$18&amp;")="&amp;$D$1&amp;" AND LocalMonth("&amp;$E$18&amp;")="&amp;$C$7&amp;" AND LocalDay("&amp;$E$18&amp;")="&amp;$B$7&amp;" AND LocalHour("&amp;$E$18&amp;")="&amp;F2&amp;" AND LocalMinute("&amp;$E$18&amp;")="&amp;G2&amp;"))", "Bar", "", "Close", "5", "0", "", "", "","FALSE","T"))</f>
        <v>43239</v>
      </c>
      <c r="Y2" s="138">
        <f ca="1">IF(O2=1,"",RTD("cqg.rtd",,"StudyData", "(Vol("&amp;$E$19&amp;")when  (LocalYear("&amp;$E$19&amp;")="&amp;$D$1&amp;" AND LocalMonth("&amp;$E$19&amp;")="&amp;$C$8&amp;" AND LocalDay("&amp;$E$19&amp;")="&amp;$B$8&amp;" AND LocalHour("&amp;$E$19&amp;")="&amp;F2&amp;" AND LocalMinute("&amp;$E$19&amp;")="&amp;G2&amp;"))", "Bar", "", "Close", "5", "0", "", "", "","FALSE","T"))</f>
        <v>38509</v>
      </c>
      <c r="Z2" s="138">
        <f ca="1">IF(O2=1,"",RTD("cqg.rtd",,"StudyData", "(Vol("&amp;$E$20&amp;")when  (LocalYear("&amp;$E$20&amp;")="&amp;$D$1&amp;" AND LocalMonth("&amp;$E$20&amp;")="&amp;$C$9&amp;" AND LocalDay("&amp;$E$20&amp;")="&amp;$B$9&amp;" AND LocalHour("&amp;$E$20&amp;")="&amp;F2&amp;" AND LocalMinute("&amp;$E$20&amp;")="&amp;G2&amp;"))", "Bar", "", "Close", "5", "0", "", "", "","FALSE","T"))</f>
        <v>500</v>
      </c>
      <c r="AA2" s="138">
        <f ca="1">IF(O2=1,"",RTD("cqg.rtd",,"StudyData", "(Vol("&amp;$E$21&amp;")when  (LocalYear("&amp;$E$21&amp;")="&amp;$D$1&amp;"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26871</v>
      </c>
      <c r="AB2" s="138">
        <f ca="1">IF(O2=1,"",RTD("cqg.rtd",,"StudyData", "(Vol("&amp;$E$21&amp;")when  (LocalYear("&amp;$E$21&amp;")="&amp;$D$1&amp;"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25559</v>
      </c>
      <c r="AC2" s="139">
        <f t="shared" ref="AC2:AC65" ca="1" si="9">K2</f>
        <v>23050</v>
      </c>
      <c r="AE2" s="138" t="str">
        <f ca="1">IF($R2=1,SUM($S$1:S2),"")</f>
        <v/>
      </c>
      <c r="AF2" s="138" t="str">
        <f ca="1">IF($R2=1,SUM($T$1:T2),"")</f>
        <v/>
      </c>
      <c r="AG2" s="138" t="str">
        <f ca="1">IF($R2=1,SUM($U$1:U2),"")</f>
        <v/>
      </c>
      <c r="AH2" s="138" t="str">
        <f ca="1">IF($R2=1,SUM($V$1:V2),"")</f>
        <v/>
      </c>
      <c r="AI2" s="138" t="str">
        <f ca="1">IF($R2=1,SUM($W$1:W2),"")</f>
        <v/>
      </c>
      <c r="AJ2" s="138" t="str">
        <f ca="1">IF($R2=1,SUM($X$1:X2),"")</f>
        <v/>
      </c>
      <c r="AK2" s="138" t="str">
        <f ca="1">IF($R2=1,SUM($Y$1:Y2),"")</f>
        <v/>
      </c>
      <c r="AL2" s="138" t="str">
        <f ca="1">IF($R2=1,SUM($Z$1:Z2),"")</f>
        <v/>
      </c>
      <c r="AM2" s="138" t="str">
        <f ca="1">IF($R2=1,SUM($AA$1:AA2),"")</f>
        <v/>
      </c>
      <c r="AN2" s="138" t="str">
        <f ca="1">IF($R2=1,SUM($AB$1:AB2),"")</f>
        <v/>
      </c>
      <c r="AO2" s="138" t="str">
        <f ca="1">IF($R2=1,SUM($AC$1:AC2),"")</f>
        <v/>
      </c>
      <c r="AQ2" s="143" t="str">
        <f t="shared" ref="AQ2:AQ65" si="10">F2&amp;":"&amp;G2</f>
        <v>8:35</v>
      </c>
    </row>
    <row r="3" spans="1:43" x14ac:dyDescent="0.25">
      <c r="B3" s="138">
        <f t="shared" ca="1" si="0"/>
        <v>24</v>
      </c>
      <c r="C3" s="138">
        <f t="shared" ca="1" si="1"/>
        <v>2</v>
      </c>
      <c r="F3" s="138">
        <f t="shared" ref="F3:F33" si="11">IF(G2=55,F2+1,F2)</f>
        <v>8</v>
      </c>
      <c r="G3" s="140">
        <f t="shared" si="5"/>
        <v>40</v>
      </c>
      <c r="H3" s="141">
        <f t="shared" si="6"/>
        <v>0.3611111111111111</v>
      </c>
      <c r="I3" s="141">
        <f>_xlfn.NUMBERVALUE(I2&amp;":"&amp;J2)</f>
        <v>0.63194444444444442</v>
      </c>
      <c r="K3" s="139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13927</v>
      </c>
      <c r="L3" s="139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13927</v>
      </c>
      <c r="M3" s="139">
        <f t="shared" ca="1" si="2"/>
        <v>23735.599999999999</v>
      </c>
      <c r="N3" s="142" t="s">
        <v>81</v>
      </c>
      <c r="O3" s="138">
        <f t="shared" si="7"/>
        <v>0</v>
      </c>
      <c r="R3" s="138">
        <f t="shared" ca="1" si="8"/>
        <v>2E-3</v>
      </c>
      <c r="S3" s="138">
        <f ca="1">IF(O3=1,"",RTD("cqg.rtd",,"StudyData", "(Vol("&amp;$E$13&amp;")when  (LocalYear("&amp;$E$13&amp;")="&amp;$D$1&amp;" AND LocalMonth("&amp;$E$13&amp;")="&amp;$C$2&amp;" AND LocalDay("&amp;$E$13&amp;")="&amp;$B$2&amp;" AND LocalHour("&amp;$E$13&amp;")="&amp;F3&amp;" AND LocalMinute("&amp;$E$13&amp;")="&amp;G3&amp;"))", "Bar", "", "Close", "5", "0", "", "", "","FALSE","T"))</f>
        <v>22793</v>
      </c>
      <c r="T3" s="138">
        <f ca="1">IF(O3=1,"",RTD("cqg.rtd",,"StudyData", "(Vol("&amp;$E$14&amp;")when  (LocalYear("&amp;$E$14&amp;")="&amp;$D$1&amp;" AND LocalMonth("&amp;$E$14&amp;")="&amp;$C$3&amp;" AND LocalDay("&amp;$E$14&amp;")="&amp;$B$3&amp;" AND LocalHour("&amp;$E$14&amp;")="&amp;F3&amp;" AND LocalMinute("&amp;$E$14&amp;")="&amp;G3&amp;"))", "Bar", "", "Close", "5", "0", "", "", "","FALSE","T"))</f>
        <v>17357</v>
      </c>
      <c r="U3" s="138">
        <f ca="1">IF(O3=1,"",RTD("cqg.rtd",,"StudyData", "(Vol("&amp;$E$15&amp;")when  (LocalYear("&amp;$E$15&amp;")="&amp;$D$1&amp;" AND LocalMonth("&amp;$E$15&amp;")="&amp;$C$4&amp;" AND LocalDay("&amp;$E$15&amp;")="&amp;$B$4&amp;" AND LocalHour("&amp;$E$15&amp;")="&amp;F3&amp;" AND LocalMinute("&amp;$E$15&amp;")="&amp;G3&amp;"))", "Bar", "", "Close", "5", "0", "", "", "","FALSE","T"))</f>
        <v>13729</v>
      </c>
      <c r="V3" s="138">
        <f ca="1">IF(O3=1,"",RTD("cqg.rtd",,"StudyData", "(Vol("&amp;$E$16&amp;")when  (LocalYear("&amp;$E$16&amp;")="&amp;$D$1&amp;" AND LocalMonth("&amp;$E$16&amp;")="&amp;$C$5&amp;" AND LocalDay("&amp;$E$16&amp;")="&amp;$B$5&amp;" AND LocalHour("&amp;$E$16&amp;")="&amp;F3&amp;" AND LocalMinute("&amp;$E$16&amp;")="&amp;G3&amp;"))", "Bar", "", "Close", "5", "0", "", "", "","FALSE","T"))</f>
        <v>54781</v>
      </c>
      <c r="W3" s="138">
        <f ca="1">IF(O3=1,"",RTD("cqg.rtd",,"StudyData", "(Vol("&amp;$E$17&amp;")when  (LocalYear("&amp;$E$17&amp;")="&amp;$D$1&amp;" AND LocalMonth("&amp;$E$17&amp;")="&amp;$C$6&amp;" AND LocalDay("&amp;$E$17&amp;")="&amp;$B$6&amp;" AND LocalHour("&amp;$E$17&amp;")="&amp;F3&amp;" AND LocalMinute("&amp;$E$17&amp;")="&amp;G3&amp;"))", "Bar", "", "Close", "5", "0", "", "", "","FALSE","T"))</f>
        <v>27355</v>
      </c>
      <c r="X3" s="138">
        <f ca="1">IF(O3=1,"",RTD("cqg.rtd",,"StudyData", "(Vol("&amp;$E$18&amp;")when  (LocalYear("&amp;$E$18&amp;")="&amp;$D$1&amp;" AND LocalMonth("&amp;$E$18&amp;")="&amp;$C$7&amp;" AND LocalDay("&amp;$E$18&amp;")="&amp;$B$7&amp;" AND LocalHour("&amp;$E$18&amp;")="&amp;F3&amp;" AND LocalMinute("&amp;$E$18&amp;")="&amp;G3&amp;"))", "Bar", "", "Close", "5", "0", "", "", "","FALSE","T"))</f>
        <v>22815</v>
      </c>
      <c r="Y3" s="138">
        <f ca="1">IF(O3=1,"",RTD("cqg.rtd",,"StudyData", "(Vol("&amp;$E$19&amp;")when  (LocalYear("&amp;$E$19&amp;")="&amp;$D$1&amp;" AND LocalMonth("&amp;$E$19&amp;")="&amp;$C$8&amp;" AND LocalDay("&amp;$E$19&amp;")="&amp;$B$8&amp;" AND LocalHour("&amp;$E$19&amp;")="&amp;F3&amp;" AND LocalMinute("&amp;$E$19&amp;")="&amp;G3&amp;"))", "Bar", "", "Close", "5", "0", "", "", "","FALSE","T"))</f>
        <v>18636</v>
      </c>
      <c r="Z3" s="138">
        <f ca="1">IF(O3=1,"",RTD("cqg.rtd",,"StudyData", "(Vol("&amp;$E$20&amp;")when  (LocalYear("&amp;$E$20&amp;")="&amp;$D$1&amp;" AND LocalMonth("&amp;$E$20&amp;")="&amp;$C$9&amp;" AND LocalDay("&amp;$E$20&amp;")="&amp;$B$9&amp;" AND LocalHour("&amp;$E$20&amp;")="&amp;F3&amp;" AND LocalMinute("&amp;$E$20&amp;")="&amp;G3&amp;"))", "Bar", "", "Close", "5", "0", "", "", "","FALSE","T"))</f>
        <v>405</v>
      </c>
      <c r="AA3" s="138">
        <f ca="1">IF(O3=1,"",RTD("cqg.rtd",,"StudyData", "(Vol("&amp;$E$21&amp;")when  (LocalYear("&amp;$E$21&amp;")="&amp;$D$1&amp;"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27633</v>
      </c>
      <c r="AB3" s="138">
        <f ca="1">IF(O3=1,"",RTD("cqg.rtd",,"StudyData", "(Vol("&amp;$E$21&amp;")when  (LocalYear("&amp;$E$21&amp;")="&amp;$D$1&amp;"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31852</v>
      </c>
      <c r="AC3" s="139">
        <f t="shared" ca="1" si="9"/>
        <v>13927</v>
      </c>
      <c r="AE3" s="138" t="str">
        <f ca="1">IF($R3=1,SUM($S$1:S3),"")</f>
        <v/>
      </c>
      <c r="AF3" s="138" t="str">
        <f ca="1">IF($R3=1,SUM($T$1:T3),"")</f>
        <v/>
      </c>
      <c r="AG3" s="138" t="str">
        <f ca="1">IF($R3=1,SUM($U$1:U3),"")</f>
        <v/>
      </c>
      <c r="AH3" s="138" t="str">
        <f ca="1">IF($R3=1,SUM($V$1:V3),"")</f>
        <v/>
      </c>
      <c r="AI3" s="138" t="str">
        <f ca="1">IF($R3=1,SUM($W$1:W3),"")</f>
        <v/>
      </c>
      <c r="AJ3" s="138" t="str">
        <f ca="1">IF($R3=1,SUM($X$1:X3),"")</f>
        <v/>
      </c>
      <c r="AK3" s="138" t="str">
        <f ca="1">IF($R3=1,SUM($Y$1:Y3),"")</f>
        <v/>
      </c>
      <c r="AL3" s="138" t="str">
        <f ca="1">IF($R3=1,SUM($Z$1:Z3),"")</f>
        <v/>
      </c>
      <c r="AM3" s="138" t="str">
        <f ca="1">IF($R3=1,SUM($AA$1:AA3),"")</f>
        <v/>
      </c>
      <c r="AN3" s="138" t="str">
        <f ca="1">IF($R3=1,SUM($AB$1:AB3),"")</f>
        <v/>
      </c>
      <c r="AO3" s="138" t="str">
        <f ca="1">IF($R3=1,SUM($AC$1:AC3),"")</f>
        <v/>
      </c>
      <c r="AQ3" s="143" t="str">
        <f t="shared" si="10"/>
        <v>8:40</v>
      </c>
    </row>
    <row r="4" spans="1:43" x14ac:dyDescent="0.25">
      <c r="B4" s="138">
        <f t="shared" ca="1" si="0"/>
        <v>23</v>
      </c>
      <c r="C4" s="138">
        <f t="shared" ca="1" si="1"/>
        <v>2</v>
      </c>
      <c r="F4" s="138">
        <f t="shared" si="11"/>
        <v>8</v>
      </c>
      <c r="G4" s="140">
        <f t="shared" si="5"/>
        <v>45</v>
      </c>
      <c r="H4" s="141">
        <f t="shared" si="6"/>
        <v>0.36458333333333331</v>
      </c>
      <c r="J4" s="142"/>
      <c r="K4" s="139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21495</v>
      </c>
      <c r="L4" s="139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21495</v>
      </c>
      <c r="M4" s="139">
        <f t="shared" ca="1" si="2"/>
        <v>19547.599999999999</v>
      </c>
      <c r="N4" s="142" t="s">
        <v>82</v>
      </c>
      <c r="O4" s="138">
        <f t="shared" si="7"/>
        <v>0</v>
      </c>
      <c r="R4" s="138">
        <f t="shared" ca="1" si="8"/>
        <v>3.0000000000000001E-3</v>
      </c>
      <c r="S4" s="138">
        <f ca="1">IF(O4=1,"",RTD("cqg.rtd",,"StudyData", "(Vol("&amp;$E$13&amp;")when  (LocalYear("&amp;$E$13&amp;")="&amp;$D$1&amp;" AND LocalMonth("&amp;$E$13&amp;")="&amp;$C$2&amp;" AND LocalDay("&amp;$E$13&amp;")="&amp;$B$2&amp;" AND LocalHour("&amp;$E$13&amp;")="&amp;F4&amp;" AND LocalMinute("&amp;$E$13&amp;")="&amp;G4&amp;"))", "Bar", "", "Close", "5", "0", "", "", "","FALSE","T"))</f>
        <v>12205</v>
      </c>
      <c r="T4" s="138">
        <f ca="1">IF(O4=1,"",RTD("cqg.rtd",,"StudyData", "(Vol("&amp;$E$14&amp;")when  (LocalYear("&amp;$E$14&amp;")="&amp;$D$1&amp;" AND LocalMonth("&amp;$E$14&amp;")="&amp;$C$3&amp;" AND LocalDay("&amp;$E$14&amp;")="&amp;$B$3&amp;" AND LocalHour("&amp;$E$14&amp;")="&amp;F4&amp;" AND LocalMinute("&amp;$E$14&amp;")="&amp;G4&amp;"))", "Bar", "", "Close", "5", "0", "", "", "","FALSE","T"))</f>
        <v>17767</v>
      </c>
      <c r="U4" s="138">
        <f ca="1">IF(O4=1,"",RTD("cqg.rtd",,"StudyData", "(Vol("&amp;$E$15&amp;")when  (LocalYear("&amp;$E$15&amp;")="&amp;$D$1&amp;" AND LocalMonth("&amp;$E$15&amp;")="&amp;$C$4&amp;" AND LocalDay("&amp;$E$15&amp;")="&amp;$B$4&amp;" AND LocalHour("&amp;$E$15&amp;")="&amp;F4&amp;" AND LocalMinute("&amp;$E$15&amp;")="&amp;G4&amp;"))", "Bar", "", "Close", "5", "0", "", "", "","FALSE","T"))</f>
        <v>16950</v>
      </c>
      <c r="V4" s="138">
        <f ca="1">IF(O4=1,"",RTD("cqg.rtd",,"StudyData", "(Vol("&amp;$E$16&amp;")when  (LocalYear("&amp;$E$16&amp;")="&amp;$D$1&amp;" AND LocalMonth("&amp;$E$16&amp;")="&amp;$C$5&amp;" AND LocalDay("&amp;$E$16&amp;")="&amp;$B$5&amp;" AND LocalHour("&amp;$E$16&amp;")="&amp;F4&amp;" AND LocalMinute("&amp;$E$16&amp;")="&amp;G4&amp;"))", "Bar", "", "Close", "5", "0", "", "", "","FALSE","T"))</f>
        <v>39143</v>
      </c>
      <c r="W4" s="138">
        <f ca="1">IF(O4=1,"",RTD("cqg.rtd",,"StudyData", "(Vol("&amp;$E$17&amp;")when  (LocalYear("&amp;$E$17&amp;")="&amp;$D$1&amp;" AND LocalMonth("&amp;$E$17&amp;")="&amp;$C$6&amp;" AND LocalDay("&amp;$E$17&amp;")="&amp;$B$6&amp;" AND LocalHour("&amp;$E$17&amp;")="&amp;F4&amp;" AND LocalMinute("&amp;$E$17&amp;")="&amp;G4&amp;"))", "Bar", "", "Close", "5", "0", "", "", "","FALSE","T"))</f>
        <v>26303</v>
      </c>
      <c r="X4" s="138">
        <f ca="1">IF(O4=1,"",RTD("cqg.rtd",,"StudyData", "(Vol("&amp;$E$18&amp;")when  (LocalYear("&amp;$E$18&amp;")="&amp;$D$1&amp;"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15368</v>
      </c>
      <c r="Y4" s="138">
        <f ca="1">IF(O4=1,"",RTD("cqg.rtd",,"StudyData", "(Vol("&amp;$E$19&amp;")when  (LocalYear("&amp;$E$19&amp;")="&amp;$D$1&amp;" AND LocalMonth("&amp;$E$19&amp;")="&amp;$C$8&amp;" AND LocalDay("&amp;$E$19&amp;")="&amp;$B$8&amp;" AND LocalHour("&amp;$E$19&amp;")="&amp;F4&amp;" AND LocalMinute("&amp;$E$19&amp;")="&amp;G4&amp;"))", "Bar", "", "Close", "5", "0", "", "", "","FALSE","T"))</f>
        <v>18451</v>
      </c>
      <c r="Z4" s="138">
        <f ca="1">IF(O4=1,"",RTD("cqg.rtd",,"StudyData", "(Vol("&amp;$E$20&amp;")when  (LocalYear("&amp;$E$20&amp;")="&amp;$D$1&amp;" AND LocalMonth("&amp;$E$20&amp;")="&amp;$C$9&amp;" AND LocalDay("&amp;$E$20&amp;")="&amp;$B$9&amp;" AND LocalHour("&amp;$E$20&amp;")="&amp;F4&amp;" AND LocalMinute("&amp;$E$20&amp;")="&amp;G4&amp;"))", "Bar", "", "Close", "5", "0", "", "", "","FALSE","T"))</f>
        <v>305</v>
      </c>
      <c r="AA4" s="138">
        <f ca="1">IF(O4=1,"",RTD("cqg.rtd",,"StudyData", "(Vol("&amp;$E$21&amp;")when  (LocalYear("&amp;$E$21&amp;")="&amp;$D$1&amp;"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21390</v>
      </c>
      <c r="AB4" s="138">
        <f ca="1">IF(O4=1,"",RTD("cqg.rtd",,"StudyData", "(Vol("&amp;$E$21&amp;")when  (LocalYear("&amp;$E$21&amp;")="&amp;$D$1&amp;"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27594</v>
      </c>
      <c r="AC4" s="139">
        <f t="shared" ca="1" si="9"/>
        <v>21495</v>
      </c>
      <c r="AE4" s="138" t="str">
        <f ca="1">IF($R4=1,SUM($S$1:S4),"")</f>
        <v/>
      </c>
      <c r="AF4" s="138" t="str">
        <f ca="1">IF($R4=1,SUM($T$1:T4),"")</f>
        <v/>
      </c>
      <c r="AG4" s="138" t="str">
        <f ca="1">IF($R4=1,SUM($U$1:U4),"")</f>
        <v/>
      </c>
      <c r="AH4" s="138" t="str">
        <f ca="1">IF($R4=1,SUM($V$1:V4),"")</f>
        <v/>
      </c>
      <c r="AI4" s="138" t="str">
        <f ca="1">IF($R4=1,SUM($W$1:W4),"")</f>
        <v/>
      </c>
      <c r="AJ4" s="138" t="str">
        <f ca="1">IF($R4=1,SUM($X$1:X4),"")</f>
        <v/>
      </c>
      <c r="AK4" s="138" t="str">
        <f ca="1">IF($R4=1,SUM($Y$1:Y4),"")</f>
        <v/>
      </c>
      <c r="AL4" s="138" t="str">
        <f ca="1">IF($R4=1,SUM($Z$1:Z4),"")</f>
        <v/>
      </c>
      <c r="AM4" s="138" t="str">
        <f ca="1">IF($R4=1,SUM($AA$1:AA4),"")</f>
        <v/>
      </c>
      <c r="AN4" s="138" t="str">
        <f ca="1">IF($R4=1,SUM($AB$1:AB4),"")</f>
        <v/>
      </c>
      <c r="AO4" s="138" t="str">
        <f ca="1">IF($R4=1,SUM($AC$1:AC4),"")</f>
        <v/>
      </c>
      <c r="AQ4" s="143" t="str">
        <f t="shared" si="10"/>
        <v>8:45</v>
      </c>
    </row>
    <row r="5" spans="1:43" x14ac:dyDescent="0.25">
      <c r="B5" s="138">
        <f t="shared" ca="1" si="0"/>
        <v>20</v>
      </c>
      <c r="C5" s="138">
        <f t="shared" ca="1" si="1"/>
        <v>2</v>
      </c>
      <c r="F5" s="138">
        <f t="shared" si="11"/>
        <v>8</v>
      </c>
      <c r="G5" s="140">
        <f t="shared" si="5"/>
        <v>50</v>
      </c>
      <c r="H5" s="141">
        <f t="shared" si="6"/>
        <v>0.36805555555555558</v>
      </c>
      <c r="J5" s="142"/>
      <c r="K5" s="139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17693</v>
      </c>
      <c r="L5" s="139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17693</v>
      </c>
      <c r="M5" s="139">
        <f t="shared" ca="1" si="2"/>
        <v>19373.2</v>
      </c>
      <c r="O5" s="138">
        <f t="shared" si="7"/>
        <v>0</v>
      </c>
      <c r="R5" s="138">
        <f t="shared" ca="1" si="8"/>
        <v>4.0000000000000001E-3</v>
      </c>
      <c r="S5" s="138">
        <f ca="1">IF(O5=1,"",RTD("cqg.rtd",,"StudyData", "(Vol("&amp;$E$13&amp;")when  (LocalYear("&amp;$E$13&amp;")="&amp;$D$1&amp;" AND LocalMonth("&amp;$E$13&amp;")="&amp;$C$2&amp;" AND LocalDay("&amp;$E$13&amp;")="&amp;$B$2&amp;" AND LocalHour("&amp;$E$13&amp;")="&amp;F5&amp;" AND LocalMinute("&amp;$E$13&amp;")="&amp;G5&amp;"))", "Bar", "", "Close", "5", "0", "", "", "","FALSE","T"))</f>
        <v>15104</v>
      </c>
      <c r="T5" s="138">
        <f ca="1">IF(O5=1,"",RTD("cqg.rtd",,"StudyData", "(Vol("&amp;$E$14&amp;")when  (LocalYear("&amp;$E$14&amp;")="&amp;$D$1&amp;" AND LocalMonth("&amp;$E$14&amp;")="&amp;$C$3&amp;" AND LocalDay("&amp;$E$14&amp;")="&amp;$B$3&amp;" AND LocalHour("&amp;$E$14&amp;")="&amp;F5&amp;" AND LocalMinute("&amp;$E$14&amp;")="&amp;G5&amp;"))", "Bar", "", "Close", "5", "0", "", "", "","FALSE","T"))</f>
        <v>19842</v>
      </c>
      <c r="U5" s="138">
        <f ca="1">IF(O5=1,"",RTD("cqg.rtd",,"StudyData", "(Vol("&amp;$E$15&amp;")when  (LocalYear("&amp;$E$15&amp;")="&amp;$D$1&amp;" AND LocalMonth("&amp;$E$15&amp;")="&amp;$C$4&amp;" AND LocalDay("&amp;$E$15&amp;")="&amp;$B$4&amp;" AND LocalHour("&amp;$E$15&amp;")="&amp;F5&amp;" AND LocalMinute("&amp;$E$15&amp;")="&amp;G5&amp;"))", "Bar", "", "Close", "5", "0", "", "", "","FALSE","T"))</f>
        <v>20528</v>
      </c>
      <c r="V5" s="138">
        <f ca="1">IF(O5=1,"",RTD("cqg.rtd",,"StudyData", "(Vol("&amp;$E$16&amp;")when  (LocalYear("&amp;$E$16&amp;")="&amp;$D$1&amp;" AND LocalMonth("&amp;$E$16&amp;")="&amp;$C$5&amp;" AND LocalDay("&amp;$E$16&amp;")="&amp;$B$5&amp;" AND LocalHour("&amp;$E$16&amp;")="&amp;F5&amp;" AND LocalMinute("&amp;$E$16&amp;")="&amp;G5&amp;"))", "Bar", "", "Close", "5", "0", "", "", "","FALSE","T"))</f>
        <v>31347</v>
      </c>
      <c r="W5" s="138">
        <f ca="1">IF(O5=1,"",RTD("cqg.rtd",,"StudyData", "(Vol("&amp;$E$17&amp;")when  (LocalYear("&amp;$E$17&amp;")="&amp;$D$1&amp;" AND LocalMonth("&amp;$E$17&amp;")="&amp;$C$6&amp;" AND LocalDay("&amp;$E$17&amp;")="&amp;$B$6&amp;" AND LocalHour("&amp;$E$17&amp;")="&amp;F5&amp;" AND LocalMinute("&amp;$E$17&amp;")="&amp;G5&amp;"))", "Bar", "", "Close", "5", "0", "", "", "","FALSE","T"))</f>
        <v>10830</v>
      </c>
      <c r="X5" s="138">
        <f ca="1">IF(O5=1,"",RTD("cqg.rtd",,"StudyData", "(Vol("&amp;$E$18&amp;")when  (LocalYear("&amp;$E$18&amp;")="&amp;$D$1&amp;" AND LocalMonth("&amp;$E$18&amp;")="&amp;$C$7&amp;" AND LocalDay("&amp;$E$18&amp;")="&amp;$B$7&amp;" AND LocalHour("&amp;$E$18&amp;")="&amp;F5&amp;" AND LocalMinute("&amp;$E$18&amp;")="&amp;G5&amp;"))", "Bar", "", "Close", "5", "0", "", "", "","FALSE","T"))</f>
        <v>17239</v>
      </c>
      <c r="Y5" s="138">
        <f ca="1">IF(O5=1,"",RTD("cqg.rtd",,"StudyData", "(Vol("&amp;$E$19&amp;")when  (LocalYear("&amp;$E$19&amp;")="&amp;$D$1&amp;" AND LocalMonth("&amp;$E$19&amp;")="&amp;$C$8&amp;" AND LocalDay("&amp;$E$19&amp;")="&amp;$B$8&amp;" AND LocalHour("&amp;$E$19&amp;")="&amp;F5&amp;" AND LocalMinute("&amp;$E$19&amp;")="&amp;G5&amp;"))", "Bar", "", "Close", "5", "0", "", "", "","FALSE","T"))</f>
        <v>20697</v>
      </c>
      <c r="Z5" s="138">
        <f ca="1">IF(O5=1,"",RTD("cqg.rtd",,"StudyData", "(Vol("&amp;$E$20&amp;")when  (LocalYear("&amp;$E$20&amp;")="&amp;$D$1&amp;" AND LocalMonth("&amp;$E$20&amp;")="&amp;$C$9&amp;" AND LocalDay("&amp;$E$20&amp;")="&amp;$B$9&amp;" AND LocalHour("&amp;$E$20&amp;")="&amp;F5&amp;" AND LocalMinute("&amp;$E$20&amp;")="&amp;G5&amp;"))", "Bar", "", "Close", "5", "0", "", "", "","FALSE","T"))</f>
        <v>164</v>
      </c>
      <c r="AA5" s="138">
        <f ca="1">IF(O5=1,"",RTD("cqg.rtd",,"StudyData", "(Vol("&amp;$E$21&amp;")when  (LocalYear("&amp;$E$21&amp;")="&amp;$D$1&amp;"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23597</v>
      </c>
      <c r="AB5" s="138">
        <f ca="1">IF(O5=1,"",RTD("cqg.rtd",,"StudyData", "(Vol("&amp;$E$21&amp;")when  (LocalYear("&amp;$E$21&amp;")="&amp;$D$1&amp;"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34384</v>
      </c>
      <c r="AC5" s="139">
        <f t="shared" ca="1" si="9"/>
        <v>17693</v>
      </c>
      <c r="AE5" s="138" t="str">
        <f ca="1">IF($R5=1,SUM($S$1:S5),"")</f>
        <v/>
      </c>
      <c r="AF5" s="138" t="str">
        <f ca="1">IF($R5=1,SUM($T$1:T5),"")</f>
        <v/>
      </c>
      <c r="AG5" s="138" t="str">
        <f ca="1">IF($R5=1,SUM($U$1:U5),"")</f>
        <v/>
      </c>
      <c r="AH5" s="138" t="str">
        <f ca="1">IF($R5=1,SUM($V$1:V5),"")</f>
        <v/>
      </c>
      <c r="AI5" s="138" t="str">
        <f ca="1">IF($R5=1,SUM($W$1:W5),"")</f>
        <v/>
      </c>
      <c r="AJ5" s="138" t="str">
        <f ca="1">IF($R5=1,SUM($X$1:X5),"")</f>
        <v/>
      </c>
      <c r="AK5" s="138" t="str">
        <f ca="1">IF($R5=1,SUM($Y$1:Y5),"")</f>
        <v/>
      </c>
      <c r="AL5" s="138" t="str">
        <f ca="1">IF($R5=1,SUM($Z$1:Z5),"")</f>
        <v/>
      </c>
      <c r="AM5" s="138" t="str">
        <f ca="1">IF($R5=1,SUM($AA$1:AA5),"")</f>
        <v/>
      </c>
      <c r="AN5" s="138" t="str">
        <f ca="1">IF($R5=1,SUM($AB$1:AB5),"")</f>
        <v/>
      </c>
      <c r="AO5" s="138" t="str">
        <f ca="1">IF($R5=1,SUM($AC$1:AC5),"")</f>
        <v/>
      </c>
      <c r="AQ5" s="143" t="str">
        <f t="shared" si="10"/>
        <v>8:50</v>
      </c>
    </row>
    <row r="6" spans="1:43" x14ac:dyDescent="0.25">
      <c r="B6" s="138">
        <f t="shared" ca="1" si="0"/>
        <v>19</v>
      </c>
      <c r="C6" s="138">
        <f t="shared" ca="1" si="1"/>
        <v>2</v>
      </c>
      <c r="E6" s="144"/>
      <c r="F6" s="138">
        <f t="shared" si="11"/>
        <v>8</v>
      </c>
      <c r="G6" s="140">
        <f t="shared" si="5"/>
        <v>55</v>
      </c>
      <c r="H6" s="141">
        <f t="shared" si="6"/>
        <v>0.37152777777777773</v>
      </c>
      <c r="J6" s="142"/>
      <c r="K6" s="139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40411</v>
      </c>
      <c r="L6" s="139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40411</v>
      </c>
      <c r="M6" s="139">
        <f t="shared" ca="1" si="2"/>
        <v>11843.6</v>
      </c>
      <c r="O6" s="138">
        <f t="shared" si="7"/>
        <v>0</v>
      </c>
      <c r="R6" s="138">
        <f t="shared" ca="1" si="8"/>
        <v>5.0000000000000001E-3</v>
      </c>
      <c r="S6" s="138">
        <f ca="1">IF(O6=1,"",RTD("cqg.rtd",,"StudyData", "(Vol("&amp;$E$13&amp;")when  (LocalYear("&amp;$E$13&amp;")="&amp;$D$1&amp;" AND LocalMonth("&amp;$E$13&amp;")="&amp;$C$2&amp;" AND LocalDay("&amp;$E$13&amp;")="&amp;$B$2&amp;" AND LocalHour("&amp;$E$13&amp;")="&amp;F6&amp;" AND LocalMinute("&amp;$E$13&amp;")="&amp;G6&amp;"))", "Bar", "", "Close", "5", "0", "", "", "","FALSE","T"))</f>
        <v>6942</v>
      </c>
      <c r="T6" s="138">
        <f ca="1">IF(O6=1,"",RTD("cqg.rtd",,"StudyData", "(Vol("&amp;$E$14&amp;")when  (LocalYear("&amp;$E$14&amp;")="&amp;$D$1&amp;" AND LocalMonth("&amp;$E$14&amp;")="&amp;$C$3&amp;" AND LocalDay("&amp;$E$14&amp;")="&amp;$B$3&amp;" AND LocalHour("&amp;$E$14&amp;")="&amp;F6&amp;" AND LocalMinute("&amp;$E$14&amp;")="&amp;G6&amp;"))", "Bar", "", "Close", "5", "0", "", "", "","FALSE","T"))</f>
        <v>10525</v>
      </c>
      <c r="U6" s="138">
        <f ca="1">IF(O6=1,"",RTD("cqg.rtd",,"StudyData", "(Vol("&amp;$E$15&amp;")when  (LocalYear("&amp;$E$15&amp;")="&amp;$D$1&amp;" AND LocalMonth("&amp;$E$15&amp;")="&amp;$C$4&amp;" AND LocalDay("&amp;$E$15&amp;")="&amp;$B$4&amp;" AND LocalHour("&amp;$E$15&amp;")="&amp;F6&amp;" AND LocalMinute("&amp;$E$15&amp;")="&amp;G6&amp;"))", "Bar", "", "Close", "5", "0", "", "", "","FALSE","T"))</f>
        <v>16345</v>
      </c>
      <c r="V6" s="138">
        <f ca="1">IF(O6=1,"",RTD("cqg.rtd",,"StudyData", "(Vol("&amp;$E$16&amp;")when  (LocalYear("&amp;$E$16&amp;")="&amp;$D$1&amp;" AND LocalMonth("&amp;$E$16&amp;")="&amp;$C$5&amp;" AND LocalDay("&amp;$E$16&amp;")="&amp;$B$5&amp;" AND LocalHour("&amp;$E$16&amp;")="&amp;F6&amp;" AND LocalMinute("&amp;$E$16&amp;")="&amp;G6&amp;"))", "Bar", "", "Close", "5", "0", "", "", "","FALSE","T"))</f>
        <v>20166</v>
      </c>
      <c r="W6" s="138">
        <f ca="1">IF(O6=1,"",RTD("cqg.rtd",,"StudyData", "(Vol("&amp;$E$17&amp;")when  (LocalYear("&amp;$E$17&amp;")="&amp;$D$1&amp;" AND LocalMonth("&amp;$E$17&amp;")="&amp;$C$6&amp;" AND LocalDay("&amp;$E$17&amp;")="&amp;$B$6&amp;" AND LocalHour("&amp;$E$17&amp;")="&amp;F6&amp;" AND LocalMinute("&amp;$E$17&amp;")="&amp;G6&amp;"))", "Bar", "", "Close", "5", "0", "", "", "","FALSE","T"))</f>
        <v>8589</v>
      </c>
      <c r="X6" s="138">
        <f ca="1">IF(O6=1,"",RTD("cqg.rtd",,"StudyData", "(Vol("&amp;$E$18&amp;")when  (LocalYear("&amp;$E$18&amp;")="&amp;$D$1&amp;" AND LocalMonth("&amp;$E$18&amp;")="&amp;$C$7&amp;" AND LocalDay("&amp;$E$18&amp;")="&amp;$B$7&amp;" AND LocalHour("&amp;$E$18&amp;")="&amp;F6&amp;" AND LocalMinute("&amp;$E$18&amp;")="&amp;G6&amp;"))", "Bar", "", "Close", "5", "0", "", "", "","FALSE","T"))</f>
        <v>16707</v>
      </c>
      <c r="Y6" s="138">
        <f ca="1">IF(O6=1,"",RTD("cqg.rtd",,"StudyData", "(Vol("&amp;$E$19&amp;")when  (LocalYear("&amp;$E$19&amp;")="&amp;$D$1&amp;" AND LocalMonth("&amp;$E$19&amp;")="&amp;$C$8&amp;" AND LocalDay("&amp;$E$19&amp;")="&amp;$B$8&amp;" AND LocalHour("&amp;$E$19&amp;")="&amp;F6&amp;" AND LocalMinute("&amp;$E$19&amp;")="&amp;G6&amp;"))", "Bar", "", "Close", "5", "0", "", "", "","FALSE","T"))</f>
        <v>11679</v>
      </c>
      <c r="Z6" s="138">
        <f ca="1">IF(O6=1,"",RTD("cqg.rtd",,"StudyData", "(Vol("&amp;$E$20&amp;")when  (LocalYear("&amp;$E$20&amp;")="&amp;$D$1&amp;" AND LocalMonth("&amp;$E$20&amp;")="&amp;$C$9&amp;" AND LocalDay("&amp;$E$20&amp;")="&amp;$B$9&amp;" AND LocalHour("&amp;$E$20&amp;")="&amp;F6&amp;" AND LocalMinute("&amp;$E$20&amp;")="&amp;G6&amp;"))", "Bar", "", "Close", "5", "0", "", "", "","FALSE","T"))</f>
        <v>446</v>
      </c>
      <c r="AA6" s="138">
        <f ca="1">IF(O6=1,"",RTD("cqg.rtd",,"StudyData", "(Vol("&amp;$E$21&amp;")when  (LocalYear("&amp;$E$21&amp;")="&amp;$D$1&amp;"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8010</v>
      </c>
      <c r="AB6" s="138">
        <f ca="1">IF(O6=1,"",RTD("cqg.rtd",,"StudyData", "(Vol("&amp;$E$21&amp;")when  (LocalYear("&amp;$E$21&amp;")="&amp;$D$1&amp;"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19027</v>
      </c>
      <c r="AC6" s="139">
        <f t="shared" ca="1" si="9"/>
        <v>40411</v>
      </c>
      <c r="AE6" s="138" t="str">
        <f ca="1">IF($R6=1,SUM($S$1:S6),"")</f>
        <v/>
      </c>
      <c r="AF6" s="138" t="str">
        <f ca="1">IF($R6=1,SUM($T$1:T6),"")</f>
        <v/>
      </c>
      <c r="AG6" s="138" t="str">
        <f ca="1">IF($R6=1,SUM($U$1:U6),"")</f>
        <v/>
      </c>
      <c r="AH6" s="138" t="str">
        <f ca="1">IF($R6=1,SUM($V$1:V6),"")</f>
        <v/>
      </c>
      <c r="AI6" s="138" t="str">
        <f ca="1">IF($R6=1,SUM($W$1:W6),"")</f>
        <v/>
      </c>
      <c r="AJ6" s="138" t="str">
        <f ca="1">IF($R6=1,SUM($X$1:X6),"")</f>
        <v/>
      </c>
      <c r="AK6" s="138" t="str">
        <f ca="1">IF($R6=1,SUM($Y$1:Y6),"")</f>
        <v/>
      </c>
      <c r="AL6" s="138" t="str">
        <f ca="1">IF($R6=1,SUM($Z$1:Z6),"")</f>
        <v/>
      </c>
      <c r="AM6" s="138" t="str">
        <f ca="1">IF($R6=1,SUM($AA$1:AA6),"")</f>
        <v/>
      </c>
      <c r="AN6" s="138" t="str">
        <f ca="1">IF($R6=1,SUM($AB$1:AB6),"")</f>
        <v/>
      </c>
      <c r="AO6" s="138" t="str">
        <f ca="1">IF($R6=1,SUM($AC$1:AC6),"")</f>
        <v/>
      </c>
      <c r="AQ6" s="143" t="str">
        <f t="shared" si="10"/>
        <v>8:55</v>
      </c>
    </row>
    <row r="7" spans="1:43" x14ac:dyDescent="0.25">
      <c r="B7" s="138">
        <f t="shared" ca="1" si="0"/>
        <v>18</v>
      </c>
      <c r="C7" s="138">
        <f t="shared" ca="1" si="1"/>
        <v>2</v>
      </c>
      <c r="F7" s="138">
        <f t="shared" si="11"/>
        <v>9</v>
      </c>
      <c r="G7" s="140" t="str">
        <f t="shared" si="5"/>
        <v>00</v>
      </c>
      <c r="H7" s="141">
        <f t="shared" si="6"/>
        <v>0.375</v>
      </c>
      <c r="J7" s="142"/>
      <c r="K7" s="139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25114</v>
      </c>
      <c r="L7" s="139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25114</v>
      </c>
      <c r="M7" s="139">
        <f t="shared" ca="1" si="2"/>
        <v>20527.599999999999</v>
      </c>
      <c r="O7" s="138">
        <f t="shared" si="7"/>
        <v>0</v>
      </c>
      <c r="R7" s="138">
        <f t="shared" ca="1" si="8"/>
        <v>6.0000000000000001E-3</v>
      </c>
      <c r="S7" s="138">
        <f ca="1">IF(O7=1,"",RTD("cqg.rtd",,"StudyData", "(Vol("&amp;$E$13&amp;")when  (LocalYear("&amp;$E$13&amp;")="&amp;$D$1&amp;" AND LocalMonth("&amp;$E$13&amp;")="&amp;$C$2&amp;" AND LocalDay("&amp;$E$13&amp;")="&amp;$B$2&amp;" AND LocalHour("&amp;$E$13&amp;")="&amp;F7&amp;" AND LocalMinute("&amp;$E$13&amp;")="&amp;G7&amp;"))", "Bar", "", "Close", "5", "0", "", "", "","FALSE","T"))</f>
        <v>16669</v>
      </c>
      <c r="T7" s="138">
        <f ca="1">IF(O7=1,"",RTD("cqg.rtd",,"StudyData", "(Vol("&amp;$E$14&amp;")when  (LocalYear("&amp;$E$14&amp;")="&amp;$D$1&amp;" AND LocalMonth("&amp;$E$14&amp;")="&amp;$C$3&amp;" AND LocalDay("&amp;$E$14&amp;")="&amp;$B$3&amp;" AND LocalHour("&amp;$E$14&amp;")="&amp;F7&amp;" AND LocalMinute("&amp;$E$14&amp;")="&amp;G7&amp;"))", "Bar", "", "Close", "5", "0", "", "", "","FALSE","T"))</f>
        <v>40590</v>
      </c>
      <c r="U7" s="138">
        <f ca="1">IF(O7=1,"",RTD("cqg.rtd",,"StudyData", "(Vol("&amp;$E$15&amp;")when  (LocalYear("&amp;$E$15&amp;")="&amp;$D$1&amp;" AND LocalMonth("&amp;$E$15&amp;")="&amp;$C$4&amp;" AND LocalDay("&amp;$E$15&amp;")="&amp;$B$4&amp;" AND LocalHour("&amp;$E$15&amp;")="&amp;F7&amp;" AND LocalMinute("&amp;$E$15&amp;")="&amp;G7&amp;"))", "Bar", "", "Close", "5", "0", "", "", "","FALSE","T"))</f>
        <v>14901</v>
      </c>
      <c r="V7" s="138">
        <f ca="1">IF(O7=1,"",RTD("cqg.rtd",,"StudyData", "(Vol("&amp;$E$16&amp;")when  (LocalYear("&amp;$E$16&amp;")="&amp;$D$1&amp;" AND LocalMonth("&amp;$E$16&amp;")="&amp;$C$5&amp;" AND LocalDay("&amp;$E$16&amp;")="&amp;$B$5&amp;" AND LocalHour("&amp;$E$16&amp;")="&amp;F7&amp;" AND LocalMinute("&amp;$E$16&amp;")="&amp;G7&amp;"))", "Bar", "", "Close", "5", "0", "", "", "","FALSE","T"))</f>
        <v>23151</v>
      </c>
      <c r="W7" s="138">
        <f ca="1">IF(O7=1,"",RTD("cqg.rtd",,"StudyData", "(Vol("&amp;$E$17&amp;")when  (LocalYear("&amp;$E$17&amp;")="&amp;$D$1&amp;" AND LocalMonth("&amp;$E$17&amp;")="&amp;$C$6&amp;" AND LocalDay("&amp;$E$17&amp;")="&amp;$B$6&amp;" AND LocalHour("&amp;$E$17&amp;")="&amp;F7&amp;" AND LocalMinute("&amp;$E$17&amp;")="&amp;G7&amp;"))", "Bar", "", "Close", "5", "0", "", "", "","FALSE","T"))</f>
        <v>20917</v>
      </c>
      <c r="X7" s="138">
        <f ca="1">IF(O7=1,"",RTD("cqg.rtd",,"StudyData", "(Vol("&amp;$E$18&amp;")when  (LocalYear("&amp;$E$18&amp;")="&amp;$D$1&amp;" AND LocalMonth("&amp;$E$18&amp;")="&amp;$C$7&amp;" AND LocalDay("&amp;$E$18&amp;")="&amp;$B$7&amp;" AND LocalHour("&amp;$E$18&amp;")="&amp;F7&amp;" AND LocalMinute("&amp;$E$18&amp;")="&amp;G7&amp;"))", "Bar", "", "Close", "5", "0", "", "", "","FALSE","T"))</f>
        <v>21578</v>
      </c>
      <c r="Y7" s="138">
        <f ca="1">IF(O7=1,"",RTD("cqg.rtd",,"StudyData", "(Vol("&amp;$E$19&amp;")when  (LocalYear("&amp;$E$19&amp;")="&amp;$D$1&amp;" AND LocalMonth("&amp;$E$19&amp;")="&amp;$C$8&amp;" AND LocalDay("&amp;$E$19&amp;")="&amp;$B$8&amp;" AND LocalHour("&amp;$E$19&amp;")="&amp;F7&amp;" AND LocalMinute("&amp;$E$19&amp;")="&amp;G7&amp;"))", "Bar", "", "Close", "5", "0", "", "", "","FALSE","T"))</f>
        <v>14996</v>
      </c>
      <c r="Z7" s="138">
        <f ca="1">IF(O7=1,"",RTD("cqg.rtd",,"StudyData", "(Vol("&amp;$E$20&amp;")when  (LocalYear("&amp;$E$20&amp;")="&amp;$D$1&amp;" AND LocalMonth("&amp;$E$20&amp;")="&amp;$C$9&amp;" AND LocalDay("&amp;$E$20&amp;")="&amp;$B$9&amp;" AND LocalHour("&amp;$E$20&amp;")="&amp;F7&amp;" AND LocalMinute("&amp;$E$20&amp;")="&amp;G7&amp;"))", "Bar", "", "Close", "5", "0", "", "", "","FALSE","T"))</f>
        <v>323</v>
      </c>
      <c r="AA7" s="138">
        <f ca="1">IF(O7=1,"",RTD("cqg.rtd",,"StudyData", "(Vol("&amp;$E$21&amp;")when  (LocalYear("&amp;$E$21&amp;")="&amp;$D$1&amp;"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37206</v>
      </c>
      <c r="AB7" s="138">
        <f ca="1">IF(O7=1,"",RTD("cqg.rtd",,"StudyData", "(Vol("&amp;$E$21&amp;")when  (LocalYear("&amp;$E$21&amp;")="&amp;$D$1&amp;"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14945</v>
      </c>
      <c r="AC7" s="139">
        <f t="shared" ca="1" si="9"/>
        <v>25114</v>
      </c>
      <c r="AE7" s="138" t="str">
        <f ca="1">IF($R7=1,SUM($S$1:S7),"")</f>
        <v/>
      </c>
      <c r="AF7" s="138" t="str">
        <f ca="1">IF($R7=1,SUM($T$1:T7),"")</f>
        <v/>
      </c>
      <c r="AG7" s="138" t="str">
        <f ca="1">IF($R7=1,SUM($U$1:U7),"")</f>
        <v/>
      </c>
      <c r="AH7" s="138" t="str">
        <f ca="1">IF($R7=1,SUM($V$1:V7),"")</f>
        <v/>
      </c>
      <c r="AI7" s="138" t="str">
        <f ca="1">IF($R7=1,SUM($W$1:W7),"")</f>
        <v/>
      </c>
      <c r="AJ7" s="138" t="str">
        <f ca="1">IF($R7=1,SUM($X$1:X7),"")</f>
        <v/>
      </c>
      <c r="AK7" s="138" t="str">
        <f ca="1">IF($R7=1,SUM($Y$1:Y7),"")</f>
        <v/>
      </c>
      <c r="AL7" s="138" t="str">
        <f ca="1">IF($R7=1,SUM($Z$1:Z7),"")</f>
        <v/>
      </c>
      <c r="AM7" s="138" t="str">
        <f ca="1">IF($R7=1,SUM($AA$1:AA7),"")</f>
        <v/>
      </c>
      <c r="AN7" s="138" t="str">
        <f ca="1">IF($R7=1,SUM($AB$1:AB7),"")</f>
        <v/>
      </c>
      <c r="AO7" s="138" t="str">
        <f ca="1">IF($R7=1,SUM($AC$1:AC7),"")</f>
        <v/>
      </c>
      <c r="AQ7" s="143" t="str">
        <f t="shared" si="10"/>
        <v>9:00</v>
      </c>
    </row>
    <row r="8" spans="1:43" x14ac:dyDescent="0.25">
      <c r="B8" s="138">
        <f t="shared" ca="1" si="0"/>
        <v>17</v>
      </c>
      <c r="C8" s="138">
        <f t="shared" ca="1" si="1"/>
        <v>2</v>
      </c>
      <c r="F8" s="138">
        <f t="shared" si="11"/>
        <v>9</v>
      </c>
      <c r="G8" s="140" t="str">
        <f t="shared" si="5"/>
        <v>05</v>
      </c>
      <c r="H8" s="141">
        <f t="shared" si="6"/>
        <v>0.37847222222222227</v>
      </c>
      <c r="K8" s="139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12403</v>
      </c>
      <c r="L8" s="139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12403</v>
      </c>
      <c r="M8" s="139">
        <f t="shared" ca="1" si="2"/>
        <v>18556.099999999999</v>
      </c>
      <c r="O8" s="138">
        <f t="shared" si="7"/>
        <v>0</v>
      </c>
      <c r="R8" s="138">
        <f t="shared" ca="1" si="8"/>
        <v>7.0000000000000001E-3</v>
      </c>
      <c r="S8" s="138">
        <f ca="1">IF(O8=1,"",RTD("cqg.rtd",,"StudyData", "(Vol("&amp;$E$13&amp;")when  (LocalYear("&amp;$E$13&amp;")="&amp;$D$1&amp;" AND LocalMonth("&amp;$E$13&amp;")="&amp;$C$2&amp;" AND LocalDay("&amp;$E$13&amp;")="&amp;$B$2&amp;" AND LocalHour("&amp;$E$13&amp;")="&amp;F8&amp;" AND LocalMinute("&amp;$E$13&amp;")="&amp;G8&amp;"))", "Bar", "", "Close", "5", "0", "", "", "","FALSE","T"))</f>
        <v>12950</v>
      </c>
      <c r="T8" s="138">
        <f ca="1">IF(O8=1,"",RTD("cqg.rtd",,"StudyData", "(Vol("&amp;$E$14&amp;")when  (LocalYear("&amp;$E$14&amp;")="&amp;$D$1&amp;" AND LocalMonth("&amp;$E$14&amp;")="&amp;$C$3&amp;" AND LocalDay("&amp;$E$14&amp;")="&amp;$B$3&amp;" AND LocalHour("&amp;$E$14&amp;")="&amp;F8&amp;" AND LocalMinute("&amp;$E$14&amp;")="&amp;G8&amp;"))", "Bar", "", "Close", "5", "0", "", "", "","FALSE","T"))</f>
        <v>25791</v>
      </c>
      <c r="U8" s="138">
        <f ca="1">IF(O8=1,"",RTD("cqg.rtd",,"StudyData", "(Vol("&amp;$E$15&amp;")when  (LocalYear("&amp;$E$15&amp;")="&amp;$D$1&amp;" AND LocalMonth("&amp;$E$15&amp;")="&amp;$C$4&amp;" AND LocalDay("&amp;$E$15&amp;")="&amp;$B$4&amp;" AND LocalHour("&amp;$E$15&amp;")="&amp;F8&amp;" AND LocalMinute("&amp;$E$15&amp;")="&amp;G8&amp;"))", "Bar", "", "Close", "5", "0", "", "", "","FALSE","T"))</f>
        <v>12956</v>
      </c>
      <c r="V8" s="138">
        <f ca="1">IF(O8=1,"",RTD("cqg.rtd",,"StudyData", "(Vol("&amp;$E$16&amp;")when  (LocalYear("&amp;$E$16&amp;")="&amp;$D$1&amp;" AND LocalMonth("&amp;$E$16&amp;")="&amp;$C$5&amp;" AND LocalDay("&amp;$E$16&amp;")="&amp;$B$5&amp;" AND LocalHour("&amp;$E$16&amp;")="&amp;F8&amp;" AND LocalMinute("&amp;$E$16&amp;")="&amp;G8&amp;"))", "Bar", "", "Close", "5", "0", "", "", "","FALSE","T"))</f>
        <v>22407</v>
      </c>
      <c r="W8" s="138">
        <f ca="1">IF(O8=1,"",RTD("cqg.rtd",,"StudyData", "(Vol("&amp;$E$17&amp;")when  (LocalYear("&amp;$E$17&amp;")="&amp;$D$1&amp;" AND LocalMonth("&amp;$E$17&amp;")="&amp;$C$6&amp;" AND LocalDay("&amp;$E$17&amp;")="&amp;$B$6&amp;" AND LocalHour("&amp;$E$17&amp;")="&amp;F8&amp;" AND LocalMinute("&amp;$E$17&amp;")="&amp;G8&amp;"))", "Bar", "", "Close", "5", "0", "", "", "","FALSE","T"))</f>
        <v>19806</v>
      </c>
      <c r="X8" s="138">
        <f ca="1">IF(O8=1,"",RTD("cqg.rtd",,"StudyData", "(Vol("&amp;$E$18&amp;")when  (LocalYear("&amp;$E$18&amp;")="&amp;$D$1&amp;" AND LocalMonth("&amp;$E$18&amp;")="&amp;$C$7&amp;" AND LocalDay("&amp;$E$18&amp;")="&amp;$B$7&amp;" AND LocalHour("&amp;$E$18&amp;")="&amp;F8&amp;" AND LocalMinute("&amp;$E$18&amp;")="&amp;G8&amp;"))", "Bar", "", "Close", "5", "0", "", "", "","FALSE","T"))</f>
        <v>12243</v>
      </c>
      <c r="Y8" s="138">
        <f ca="1">IF(O8=1,"",RTD("cqg.rtd",,"StudyData", "(Vol("&amp;$E$19&amp;")when  (LocalYear("&amp;$E$19&amp;")="&amp;$D$1&amp;" AND LocalMonth("&amp;$E$19&amp;")="&amp;$C$8&amp;" AND LocalDay("&amp;$E$19&amp;")="&amp;$B$8&amp;" AND LocalHour("&amp;$E$19&amp;")="&amp;F8&amp;" AND LocalMinute("&amp;$E$19&amp;")="&amp;G8&amp;"))", "Bar", "", "Close", "5", "0", "", "", "","FALSE","T"))</f>
        <v>23187</v>
      </c>
      <c r="Z8" s="138">
        <f ca="1">IF(O8=1,"",RTD("cqg.rtd",,"StudyData", "(Vol("&amp;$E$20&amp;")when  (LocalYear("&amp;$E$20&amp;")="&amp;$D$1&amp;" AND LocalMonth("&amp;$E$20&amp;")="&amp;$C$9&amp;" AND LocalDay("&amp;$E$20&amp;")="&amp;$B$9&amp;" AND LocalHour("&amp;$E$20&amp;")="&amp;F8&amp;" AND LocalMinute("&amp;$E$20&amp;")="&amp;G8&amp;"))", "Bar", "", "Close", "5", "0", "", "", "","FALSE","T"))</f>
        <v>764</v>
      </c>
      <c r="AA8" s="138">
        <f ca="1">IF(O8=1,"",RTD("cqg.rtd",,"StudyData", "(Vol("&amp;$E$21&amp;")when  (LocalYear("&amp;$E$21&amp;")="&amp;$D$1&amp;"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31027</v>
      </c>
      <c r="AB8" s="138">
        <f ca="1">IF(O8=1,"",RTD("cqg.rtd",,"StudyData", "(Vol("&amp;$E$21&amp;")when  (LocalYear("&amp;$E$21&amp;")="&amp;$D$1&amp;"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24430</v>
      </c>
      <c r="AC8" s="139">
        <f t="shared" ca="1" si="9"/>
        <v>12403</v>
      </c>
      <c r="AE8" s="138" t="str">
        <f ca="1">IF($R8=1,SUM($S$1:S8),"")</f>
        <v/>
      </c>
      <c r="AF8" s="138" t="str">
        <f ca="1">IF($R8=1,SUM($T$1:T8),"")</f>
        <v/>
      </c>
      <c r="AG8" s="138" t="str">
        <f ca="1">IF($R8=1,SUM($U$1:U8),"")</f>
        <v/>
      </c>
      <c r="AH8" s="138" t="str">
        <f ca="1">IF($R8=1,SUM($V$1:V8),"")</f>
        <v/>
      </c>
      <c r="AI8" s="138" t="str">
        <f ca="1">IF($R8=1,SUM($W$1:W8),"")</f>
        <v/>
      </c>
      <c r="AJ8" s="138" t="str">
        <f ca="1">IF($R8=1,SUM($X$1:X8),"")</f>
        <v/>
      </c>
      <c r="AK8" s="138" t="str">
        <f ca="1">IF($R8=1,SUM($Y$1:Y8),"")</f>
        <v/>
      </c>
      <c r="AL8" s="138" t="str">
        <f ca="1">IF($R8=1,SUM($Z$1:Z8),"")</f>
        <v/>
      </c>
      <c r="AM8" s="138" t="str">
        <f ca="1">IF($R8=1,SUM($AA$1:AA8),"")</f>
        <v/>
      </c>
      <c r="AN8" s="138" t="str">
        <f ca="1">IF($R8=1,SUM($AB$1:AB8),"")</f>
        <v/>
      </c>
      <c r="AO8" s="138" t="str">
        <f ca="1">IF($R8=1,SUM($AC$1:AC8),"")</f>
        <v/>
      </c>
      <c r="AQ8" s="143" t="str">
        <f t="shared" si="10"/>
        <v>9:05</v>
      </c>
    </row>
    <row r="9" spans="1:43" x14ac:dyDescent="0.25">
      <c r="B9" s="138">
        <f t="shared" ca="1" si="0"/>
        <v>16</v>
      </c>
      <c r="C9" s="138">
        <f t="shared" ca="1" si="1"/>
        <v>2</v>
      </c>
      <c r="F9" s="138">
        <f t="shared" si="11"/>
        <v>9</v>
      </c>
      <c r="G9" s="140">
        <f t="shared" si="5"/>
        <v>10</v>
      </c>
      <c r="H9" s="141">
        <f t="shared" si="6"/>
        <v>0.38194444444444442</v>
      </c>
      <c r="K9" s="139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13535</v>
      </c>
      <c r="L9" s="139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13535</v>
      </c>
      <c r="M9" s="139">
        <f t="shared" ca="1" si="2"/>
        <v>14839.6</v>
      </c>
      <c r="O9" s="138">
        <f t="shared" si="7"/>
        <v>0</v>
      </c>
      <c r="R9" s="138">
        <f t="shared" ca="1" si="8"/>
        <v>8.0000000000000002E-3</v>
      </c>
      <c r="S9" s="138">
        <f ca="1">IF(O9=1,"",RTD("cqg.rtd",,"StudyData", "(Vol("&amp;$E$13&amp;")when  (LocalYear("&amp;$E$13&amp;")="&amp;$D$1&amp;" AND LocalMonth("&amp;$E$13&amp;")="&amp;$C$2&amp;" AND LocalDay("&amp;$E$13&amp;")="&amp;$B$2&amp;" AND LocalHour("&amp;$E$13&amp;")="&amp;F9&amp;" AND LocalMinute("&amp;$E$13&amp;")="&amp;G9&amp;"))", "Bar", "", "Close", "5", "0", "", "", "","FALSE","T"))</f>
        <v>13364</v>
      </c>
      <c r="T9" s="138">
        <f ca="1">IF(O9=1,"",RTD("cqg.rtd",,"StudyData", "(Vol("&amp;$E$14&amp;")when  (LocalYear("&amp;$E$14&amp;")="&amp;$D$1&amp;" AND LocalMonth("&amp;$E$14&amp;")="&amp;$C$3&amp;" AND LocalDay("&amp;$E$14&amp;")="&amp;$B$3&amp;" AND LocalHour("&amp;$E$14&amp;")="&amp;F9&amp;" AND LocalMinute("&amp;$E$14&amp;")="&amp;G9&amp;"))", "Bar", "", "Close", "5", "0", "", "", "","FALSE","T"))</f>
        <v>24816</v>
      </c>
      <c r="U9" s="138">
        <f ca="1">IF(O9=1,"",RTD("cqg.rtd",,"StudyData", "(Vol("&amp;$E$15&amp;")when  (LocalYear("&amp;$E$15&amp;")="&amp;$D$1&amp;" AND LocalMonth("&amp;$E$15&amp;")="&amp;$C$4&amp;" AND LocalDay("&amp;$E$15&amp;")="&amp;$B$4&amp;" AND LocalHour("&amp;$E$15&amp;")="&amp;F9&amp;" AND LocalMinute("&amp;$E$15&amp;")="&amp;G9&amp;"))", "Bar", "", "Close", "5", "0", "", "", "","FALSE","T"))</f>
        <v>11152</v>
      </c>
      <c r="V9" s="138">
        <f ca="1">IF(O9=1,"",RTD("cqg.rtd",,"StudyData", "(Vol("&amp;$E$16&amp;")when  (LocalYear("&amp;$E$16&amp;")="&amp;$D$1&amp;" AND LocalMonth("&amp;$E$16&amp;")="&amp;$C$5&amp;" AND LocalDay("&amp;$E$16&amp;")="&amp;$B$5&amp;" AND LocalHour("&amp;$E$16&amp;")="&amp;F9&amp;" AND LocalMinute("&amp;$E$16&amp;")="&amp;G9&amp;"))", "Bar", "", "Close", "5", "0", "", "", "","FALSE","T"))</f>
        <v>17761</v>
      </c>
      <c r="W9" s="138">
        <f ca="1">IF(O9=1,"",RTD("cqg.rtd",,"StudyData", "(Vol("&amp;$E$17&amp;")when  (LocalYear("&amp;$E$17&amp;")="&amp;$D$1&amp;" AND LocalMonth("&amp;$E$17&amp;")="&amp;$C$6&amp;" AND LocalDay("&amp;$E$17&amp;")="&amp;$B$6&amp;" AND LocalHour("&amp;$E$17&amp;")="&amp;F9&amp;" AND LocalMinute("&amp;$E$17&amp;")="&amp;G9&amp;"))", "Bar", "", "Close", "5", "0", "", "", "","FALSE","T"))</f>
        <v>17238</v>
      </c>
      <c r="X9" s="138">
        <f ca="1">IF(O9=1,"",RTD("cqg.rtd",,"StudyData", "(Vol("&amp;$E$18&amp;")when  (LocalYear("&amp;$E$18&amp;")="&amp;$D$1&amp;" AND LocalMonth("&amp;$E$18&amp;")="&amp;$C$7&amp;" AND LocalDay("&amp;$E$18&amp;")="&amp;$B$7&amp;" AND LocalHour("&amp;$E$18&amp;")="&amp;F9&amp;" AND LocalMinute("&amp;$E$18&amp;")="&amp;G9&amp;"))", "Bar", "", "Close", "5", "0", "", "", "","FALSE","T"))</f>
        <v>17823</v>
      </c>
      <c r="Y9" s="138">
        <f ca="1">IF(O9=1,"",RTD("cqg.rtd",,"StudyData", "(Vol("&amp;$E$19&amp;")when  (LocalYear("&amp;$E$19&amp;")="&amp;$D$1&amp;" AND LocalMonth("&amp;$E$19&amp;")="&amp;$C$8&amp;" AND LocalDay("&amp;$E$19&amp;")="&amp;$B$8&amp;" AND LocalHour("&amp;$E$19&amp;")="&amp;F9&amp;" AND LocalMinute("&amp;$E$19&amp;")="&amp;G9&amp;"))", "Bar", "", "Close", "5", "0", "", "", "","FALSE","T"))</f>
        <v>12492</v>
      </c>
      <c r="Z9" s="138">
        <f ca="1">IF(O9=1,"",RTD("cqg.rtd",,"StudyData", "(Vol("&amp;$E$20&amp;")when  (LocalYear("&amp;$E$20&amp;")="&amp;$D$1&amp;" AND LocalMonth("&amp;$E$20&amp;")="&amp;$C$9&amp;" AND LocalDay("&amp;$E$20&amp;")="&amp;$B$9&amp;" AND LocalHour("&amp;$E$20&amp;")="&amp;F9&amp;" AND LocalMinute("&amp;$E$20&amp;")="&amp;G9&amp;"))", "Bar", "", "Close", "5", "0", "", "", "","FALSE","T"))</f>
        <v>446</v>
      </c>
      <c r="AA9" s="138">
        <f ca="1">IF(O9=1,"",RTD("cqg.rtd",,"StudyData", "(Vol("&amp;$E$21&amp;")when  (LocalYear("&amp;$E$21&amp;")="&amp;$D$1&amp;"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16128</v>
      </c>
      <c r="AB9" s="138">
        <f ca="1">IF(O9=1,"",RTD("cqg.rtd",,"StudyData", "(Vol("&amp;$E$21&amp;")when  (LocalYear("&amp;$E$21&amp;")="&amp;$D$1&amp;"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17176</v>
      </c>
      <c r="AC9" s="139">
        <f t="shared" ca="1" si="9"/>
        <v>13535</v>
      </c>
      <c r="AE9" s="138" t="str">
        <f ca="1">IF($R9=1,SUM($S$1:S9),"")</f>
        <v/>
      </c>
      <c r="AF9" s="138" t="str">
        <f ca="1">IF($R9=1,SUM($T$1:T9),"")</f>
        <v/>
      </c>
      <c r="AG9" s="138" t="str">
        <f ca="1">IF($R9=1,SUM($U$1:U9),"")</f>
        <v/>
      </c>
      <c r="AH9" s="138" t="str">
        <f ca="1">IF($R9=1,SUM($V$1:V9),"")</f>
        <v/>
      </c>
      <c r="AI9" s="138" t="str">
        <f ca="1">IF($R9=1,SUM($W$1:W9),"")</f>
        <v/>
      </c>
      <c r="AJ9" s="138" t="str">
        <f ca="1">IF($R9=1,SUM($X$1:X9),"")</f>
        <v/>
      </c>
      <c r="AK9" s="138" t="str">
        <f ca="1">IF($R9=1,SUM($Y$1:Y9),"")</f>
        <v/>
      </c>
      <c r="AL9" s="138" t="str">
        <f ca="1">IF($R9=1,SUM($Z$1:Z9),"")</f>
        <v/>
      </c>
      <c r="AM9" s="138" t="str">
        <f ca="1">IF($R9=1,SUM($AA$1:AA9),"")</f>
        <v/>
      </c>
      <c r="AN9" s="138" t="str">
        <f ca="1">IF($R9=1,SUM($AB$1:AB9),"")</f>
        <v/>
      </c>
      <c r="AO9" s="138" t="str">
        <f ca="1">IF($R9=1,SUM($AC$1:AC9),"")</f>
        <v/>
      </c>
      <c r="AQ9" s="143" t="str">
        <f t="shared" si="10"/>
        <v>9:10</v>
      </c>
    </row>
    <row r="10" spans="1:43" x14ac:dyDescent="0.25">
      <c r="B10" s="138">
        <f t="shared" ca="1" si="0"/>
        <v>13</v>
      </c>
      <c r="C10" s="138">
        <f t="shared" ca="1" si="1"/>
        <v>2</v>
      </c>
      <c r="E10" s="145"/>
      <c r="F10" s="138">
        <f t="shared" si="11"/>
        <v>9</v>
      </c>
      <c r="G10" s="140">
        <f t="shared" si="5"/>
        <v>15</v>
      </c>
      <c r="H10" s="141">
        <f t="shared" si="6"/>
        <v>0.38541666666666669</v>
      </c>
      <c r="K10" s="139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13117</v>
      </c>
      <c r="L10" s="139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13117</v>
      </c>
      <c r="M10" s="139">
        <f t="shared" ca="1" si="2"/>
        <v>13583.6</v>
      </c>
      <c r="O10" s="138">
        <f t="shared" si="7"/>
        <v>0</v>
      </c>
      <c r="R10" s="138">
        <f t="shared" ca="1" si="8"/>
        <v>9.0000000000000011E-3</v>
      </c>
      <c r="S10" s="138">
        <f ca="1">IF(O10=1,"",RTD("cqg.rtd",,"StudyData", "(Vol("&amp;$E$13&amp;")when  (LocalYear("&amp;$E$13&amp;")="&amp;$D$1&amp;"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10123</v>
      </c>
      <c r="T10" s="138">
        <f ca="1">IF(O10=1,"",RTD("cqg.rtd",,"StudyData", "(Vol("&amp;$E$14&amp;")when  (LocalYear("&amp;$E$14&amp;")="&amp;$D$1&amp;"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19819</v>
      </c>
      <c r="U10" s="138">
        <f ca="1">IF(O10=1,"",RTD("cqg.rtd",,"StudyData", "(Vol("&amp;$E$15&amp;")when  (LocalYear("&amp;$E$15&amp;")="&amp;$D$1&amp;"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16828</v>
      </c>
      <c r="V10" s="138">
        <f ca="1">IF(O10=1,"",RTD("cqg.rtd",,"StudyData", "(Vol("&amp;$E$16&amp;")when  (LocalYear("&amp;$E$16&amp;")="&amp;$D$1&amp;"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19117</v>
      </c>
      <c r="W10" s="138">
        <f ca="1">IF(O10=1,"",RTD("cqg.rtd",,"StudyData", "(Vol("&amp;$E$17&amp;")when  (LocalYear("&amp;$E$17&amp;")="&amp;$D$1&amp;"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8543</v>
      </c>
      <c r="X10" s="138">
        <f ca="1">IF(O10=1,"",RTD("cqg.rtd",,"StudyData", "(Vol("&amp;$E$18&amp;")when  (LocalYear("&amp;$E$18&amp;")="&amp;$D$1&amp;"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12730</v>
      </c>
      <c r="Y10" s="138">
        <f ca="1">IF(O10=1,"",RTD("cqg.rtd",,"StudyData", "(Vol("&amp;$E$19&amp;")when  (LocalYear("&amp;$E$19&amp;")="&amp;$D$1&amp;"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15272</v>
      </c>
      <c r="Z10" s="138">
        <f ca="1">IF(O10=1,"",RTD("cqg.rtd",,"StudyData", "(Vol("&amp;$E$20&amp;")when  (LocalYear("&amp;$E$20&amp;")="&amp;$D$1&amp;"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220</v>
      </c>
      <c r="AA10" s="138">
        <f ca="1">IF(O10=1,"",RTD("cqg.rtd",,"StudyData", "(Vol("&amp;$E$21&amp;")when  (LocalYear("&amp;$E$21&amp;")="&amp;$D$1&amp;"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16075</v>
      </c>
      <c r="AB10" s="138">
        <f ca="1">IF(O10=1,"",RTD("cqg.rtd",,"StudyData", "(Vol("&amp;$E$21&amp;")when  (LocalYear("&amp;$E$21&amp;")="&amp;$D$1&amp;"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17109</v>
      </c>
      <c r="AC10" s="139">
        <f t="shared" ca="1" si="9"/>
        <v>13117</v>
      </c>
      <c r="AE10" s="138" t="str">
        <f ca="1">IF($R10=1,SUM($S$1:S10),"")</f>
        <v/>
      </c>
      <c r="AF10" s="138" t="str">
        <f ca="1">IF($R10=1,SUM($T$1:T10),"")</f>
        <v/>
      </c>
      <c r="AG10" s="138" t="str">
        <f ca="1">IF($R10=1,SUM($U$1:U10),"")</f>
        <v/>
      </c>
      <c r="AH10" s="138" t="str">
        <f ca="1">IF($R10=1,SUM($V$1:V10),"")</f>
        <v/>
      </c>
      <c r="AI10" s="138" t="str">
        <f ca="1">IF($R10=1,SUM($W$1:W10),"")</f>
        <v/>
      </c>
      <c r="AJ10" s="138" t="str">
        <f ca="1">IF($R10=1,SUM($X$1:X10),"")</f>
        <v/>
      </c>
      <c r="AK10" s="138" t="str">
        <f ca="1">IF($R10=1,SUM($Y$1:Y10),"")</f>
        <v/>
      </c>
      <c r="AL10" s="138" t="str">
        <f ca="1">IF($R10=1,SUM($Z$1:Z10),"")</f>
        <v/>
      </c>
      <c r="AM10" s="138" t="str">
        <f ca="1">IF($R10=1,SUM($AA$1:AA10),"")</f>
        <v/>
      </c>
      <c r="AN10" s="138" t="str">
        <f ca="1">IF($R10=1,SUM($AB$1:AB10),"")</f>
        <v/>
      </c>
      <c r="AO10" s="138" t="str">
        <f ca="1">IF($R10=1,SUM($AC$1:AC10),"")</f>
        <v/>
      </c>
      <c r="AQ10" s="143" t="str">
        <f t="shared" si="10"/>
        <v>9:15</v>
      </c>
    </row>
    <row r="11" spans="1:43" x14ac:dyDescent="0.25">
      <c r="B11" s="138">
        <f t="shared" ca="1" si="0"/>
        <v>12</v>
      </c>
      <c r="C11" s="138">
        <f t="shared" ca="1" si="1"/>
        <v>2</v>
      </c>
      <c r="F11" s="138">
        <f t="shared" si="11"/>
        <v>9</v>
      </c>
      <c r="G11" s="140">
        <f t="shared" si="5"/>
        <v>20</v>
      </c>
      <c r="H11" s="141">
        <f t="shared" si="6"/>
        <v>0.3888888888888889</v>
      </c>
      <c r="K11" s="139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9436</v>
      </c>
      <c r="L11" s="139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9436</v>
      </c>
      <c r="M11" s="139">
        <f t="shared" ca="1" si="2"/>
        <v>14314.4</v>
      </c>
      <c r="O11" s="138">
        <f t="shared" si="7"/>
        <v>0</v>
      </c>
      <c r="R11" s="138">
        <f t="shared" ca="1" si="8"/>
        <v>1.0000000000000002E-2</v>
      </c>
      <c r="S11" s="138">
        <f ca="1">IF(O11=1,"",RTD("cqg.rtd",,"StudyData", "(Vol("&amp;$E$13&amp;")when  (LocalYear("&amp;$E$13&amp;")="&amp;$D$1&amp;"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8435</v>
      </c>
      <c r="T11" s="138">
        <f ca="1">IF(O11=1,"",RTD("cqg.rtd",,"StudyData", "(Vol("&amp;$E$14&amp;")when  (LocalYear("&amp;$E$14&amp;")="&amp;$D$1&amp;"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26627</v>
      </c>
      <c r="U11" s="138">
        <f ca="1">IF(O11=1,"",RTD("cqg.rtd",,"StudyData", "(Vol("&amp;$E$15&amp;")when  (LocalYear("&amp;$E$15&amp;")="&amp;$D$1&amp;"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13571</v>
      </c>
      <c r="V11" s="138">
        <f ca="1">IF(O11=1,"",RTD("cqg.rtd",,"StudyData", "(Vol("&amp;$E$16&amp;")when  (LocalYear("&amp;$E$16&amp;")="&amp;$D$1&amp;"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14120</v>
      </c>
      <c r="W11" s="138">
        <f ca="1">IF(O11=1,"",RTD("cqg.rtd",,"StudyData", "(Vol("&amp;$E$17&amp;")when  (LocalYear("&amp;$E$17&amp;")="&amp;$D$1&amp;"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12792</v>
      </c>
      <c r="X11" s="138">
        <f ca="1">IF(O11=1,"",RTD("cqg.rtd",,"StudyData", "(Vol("&amp;$E$18&amp;")when  (LocalYear("&amp;$E$18&amp;")="&amp;$D$1&amp;"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21383</v>
      </c>
      <c r="Y11" s="138">
        <f ca="1">IF(O11=1,"",RTD("cqg.rtd",,"StudyData", "(Vol("&amp;$E$19&amp;")when  (LocalYear("&amp;$E$19&amp;")="&amp;$D$1&amp;"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11229</v>
      </c>
      <c r="Z11" s="138">
        <f ca="1">IF(O11=1,"",RTD("cqg.rtd",,"StudyData", "(Vol("&amp;$E$20&amp;")when  (LocalYear("&amp;$E$20&amp;")="&amp;$D$1&amp;"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977</v>
      </c>
      <c r="AA11" s="138">
        <f ca="1">IF(O11=1,"",RTD("cqg.rtd",,"StudyData", "(Vol("&amp;$E$21&amp;")when  (LocalYear("&amp;$E$21&amp;")="&amp;$D$1&amp;"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16445</v>
      </c>
      <c r="AB11" s="138">
        <f ca="1">IF(O11=1,"",RTD("cqg.rtd",,"StudyData", "(Vol("&amp;$E$21&amp;")when  (LocalYear("&amp;$E$21&amp;")="&amp;$D$1&amp;"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17565</v>
      </c>
      <c r="AC11" s="139">
        <f t="shared" ca="1" si="9"/>
        <v>9436</v>
      </c>
      <c r="AE11" s="138" t="str">
        <f ca="1">IF($R11=1,SUM($S$1:S11),"")</f>
        <v/>
      </c>
      <c r="AF11" s="138" t="str">
        <f ca="1">IF($R11=1,SUM($T$1:T11),"")</f>
        <v/>
      </c>
      <c r="AG11" s="138" t="str">
        <f ca="1">IF($R11=1,SUM($U$1:U11),"")</f>
        <v/>
      </c>
      <c r="AH11" s="138" t="str">
        <f ca="1">IF($R11=1,SUM($V$1:V11),"")</f>
        <v/>
      </c>
      <c r="AI11" s="138" t="str">
        <f ca="1">IF($R11=1,SUM($W$1:W11),"")</f>
        <v/>
      </c>
      <c r="AJ11" s="138" t="str">
        <f ca="1">IF($R11=1,SUM($X$1:X11),"")</f>
        <v/>
      </c>
      <c r="AK11" s="138" t="str">
        <f ca="1">IF($R11=1,SUM($Y$1:Y11),"")</f>
        <v/>
      </c>
      <c r="AL11" s="138" t="str">
        <f ca="1">IF($R11=1,SUM($Z$1:Z11),"")</f>
        <v/>
      </c>
      <c r="AM11" s="138" t="str">
        <f ca="1">IF($R11=1,SUM($AA$1:AA11),"")</f>
        <v/>
      </c>
      <c r="AN11" s="138" t="str">
        <f ca="1">IF($R11=1,SUM($AB$1:AB11),"")</f>
        <v/>
      </c>
      <c r="AO11" s="138" t="str">
        <f ca="1">IF($R11=1,SUM($AC$1:AC11),"")</f>
        <v/>
      </c>
      <c r="AQ11" s="143" t="str">
        <f t="shared" si="10"/>
        <v>9:20</v>
      </c>
    </row>
    <row r="12" spans="1:43" x14ac:dyDescent="0.25">
      <c r="B12" s="146" t="str">
        <f>FormatMainDisplay!B4</f>
        <v>EP</v>
      </c>
      <c r="C12" s="138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29870</v>
      </c>
      <c r="D12" s="138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84</v>
      </c>
      <c r="E12" s="138" t="str">
        <f ca="1">$B$12&amp;"?"&amp;IF(C12&gt;D12,1,2)</f>
        <v>EP?1</v>
      </c>
      <c r="F12" s="138">
        <f t="shared" si="11"/>
        <v>9</v>
      </c>
      <c r="G12" s="140">
        <f t="shared" si="5"/>
        <v>25</v>
      </c>
      <c r="H12" s="141">
        <f t="shared" si="6"/>
        <v>0.3923611111111111</v>
      </c>
      <c r="K12" s="139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8451</v>
      </c>
      <c r="L12" s="139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8451</v>
      </c>
      <c r="M12" s="139">
        <f t="shared" ca="1" si="2"/>
        <v>15008.5</v>
      </c>
      <c r="O12" s="138">
        <f t="shared" si="7"/>
        <v>0</v>
      </c>
      <c r="R12" s="138">
        <f t="shared" ca="1" si="8"/>
        <v>1.1000000000000003E-2</v>
      </c>
      <c r="S12" s="138">
        <f ca="1">IF(O12=1,"",RTD("cqg.rtd",,"StudyData", "(Vol("&amp;$E$13&amp;")when  (LocalYear("&amp;$E$13&amp;")="&amp;$D$1&amp;"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10701</v>
      </c>
      <c r="T12" s="138">
        <f ca="1">IF(O12=1,"",RTD("cqg.rtd",,"StudyData", "(Vol("&amp;$E$14&amp;")when  (LocalYear("&amp;$E$14&amp;")="&amp;$D$1&amp;"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31960</v>
      </c>
      <c r="U12" s="138">
        <f ca="1">IF(O12=1,"",RTD("cqg.rtd",,"StudyData", "(Vol("&amp;$E$15&amp;")when  (LocalYear("&amp;$E$15&amp;")="&amp;$D$1&amp;"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9118</v>
      </c>
      <c r="V12" s="138">
        <f ca="1">IF(O12=1,"",RTD("cqg.rtd",,"StudyData", "(Vol("&amp;$E$16&amp;")when  (LocalYear("&amp;$E$16&amp;")="&amp;$D$1&amp;"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13306</v>
      </c>
      <c r="W12" s="138">
        <f ca="1">IF(O12=1,"",RTD("cqg.rtd",,"StudyData", "(Vol("&amp;$E$17&amp;")when  (LocalYear("&amp;$E$17&amp;")="&amp;$D$1&amp;"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13634</v>
      </c>
      <c r="X12" s="138">
        <f ca="1">IF(O12=1,"",RTD("cqg.rtd",,"StudyData", "(Vol("&amp;$E$18&amp;")when  (LocalYear("&amp;$E$18&amp;")="&amp;$D$1&amp;"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11792</v>
      </c>
      <c r="Y12" s="138">
        <f ca="1">IF(O12=1,"",RTD("cqg.rtd",,"StudyData", "(Vol("&amp;$E$19&amp;")when  (LocalYear("&amp;$E$19&amp;")="&amp;$D$1&amp;"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10654</v>
      </c>
      <c r="Z12" s="138">
        <f ca="1">IF(O12=1,"",RTD("cqg.rtd",,"StudyData", "(Vol("&amp;$E$20&amp;")when  (LocalYear("&amp;$E$20&amp;")="&amp;$D$1&amp;"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724</v>
      </c>
      <c r="AA12" s="138">
        <f ca="1">IF(O12=1,"",RTD("cqg.rtd",,"StudyData", "(Vol("&amp;$E$21&amp;")when  (LocalYear("&amp;$E$21&amp;")="&amp;$D$1&amp;"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33085</v>
      </c>
      <c r="AB12" s="138">
        <f ca="1">IF(O12=1,"",RTD("cqg.rtd",,"StudyData", "(Vol("&amp;$E$21&amp;")when  (LocalYear("&amp;$E$21&amp;")="&amp;$D$1&amp;"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15111</v>
      </c>
      <c r="AC12" s="139">
        <f t="shared" ca="1" si="9"/>
        <v>8451</v>
      </c>
      <c r="AE12" s="138" t="str">
        <f ca="1">IF($R12=1,SUM($S$1:S12),"")</f>
        <v/>
      </c>
      <c r="AF12" s="138" t="str">
        <f ca="1">IF($R12=1,SUM($T$1:T12),"")</f>
        <v/>
      </c>
      <c r="AG12" s="138" t="str">
        <f ca="1">IF($R12=1,SUM($U$1:U12),"")</f>
        <v/>
      </c>
      <c r="AH12" s="138" t="str">
        <f ca="1">IF($R12=1,SUM($V$1:V12),"")</f>
        <v/>
      </c>
      <c r="AI12" s="138" t="str">
        <f ca="1">IF($R12=1,SUM($W$1:W12),"")</f>
        <v/>
      </c>
      <c r="AJ12" s="138" t="str">
        <f ca="1">IF($R12=1,SUM($X$1:X12),"")</f>
        <v/>
      </c>
      <c r="AK12" s="138" t="str">
        <f ca="1">IF($R12=1,SUM($Y$1:Y12),"")</f>
        <v/>
      </c>
      <c r="AL12" s="138" t="str">
        <f ca="1">IF($R12=1,SUM($Z$1:Z12),"")</f>
        <v/>
      </c>
      <c r="AM12" s="138" t="str">
        <f ca="1">IF($R12=1,SUM($AA$1:AA12),"")</f>
        <v/>
      </c>
      <c r="AN12" s="138" t="str">
        <f ca="1">IF($R12=1,SUM($AB$1:AB12),"")</f>
        <v/>
      </c>
      <c r="AO12" s="138" t="str">
        <f ca="1">IF($R12=1,SUM($AC$1:AC12),"")</f>
        <v/>
      </c>
      <c r="AQ12" s="143" t="str">
        <f t="shared" si="10"/>
        <v>9:25</v>
      </c>
    </row>
    <row r="13" spans="1:43" x14ac:dyDescent="0.25">
      <c r="C13" s="138">
        <f ca="1" xml:space="preserve"> RTD("cqg.rtd",,"StudyData", "(Vol("&amp;$B$12&amp;"?1"&amp;")when  (LocalYear("&amp;$B$12&amp;"?1"&amp;")="&amp;$D$1&amp;"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22295</v>
      </c>
      <c r="D13" s="138">
        <f ca="1" xml:space="preserve"> RTD("cqg.rtd",,"StudyData", "(Vol("&amp;$B$12&amp;"?2"&amp;")when  (LocalYear("&amp;$B$12&amp;"?2"&amp;")="&amp;$D$1&amp;"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61</v>
      </c>
      <c r="E13" s="138" t="str">
        <f t="shared" ref="E13:E21" ca="1" si="12">$B$12&amp;"?"&amp;IF(C13&gt;D13,1,2)</f>
        <v>EP?1</v>
      </c>
      <c r="F13" s="138">
        <f t="shared" si="11"/>
        <v>9</v>
      </c>
      <c r="G13" s="140">
        <f t="shared" si="5"/>
        <v>30</v>
      </c>
      <c r="H13" s="141">
        <f t="shared" si="6"/>
        <v>0.39583333333333331</v>
      </c>
      <c r="K13" s="139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12879</v>
      </c>
      <c r="L13" s="139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12879</v>
      </c>
      <c r="M13" s="139">
        <f t="shared" ca="1" si="2"/>
        <v>14222.7</v>
      </c>
      <c r="O13" s="138">
        <f t="shared" si="7"/>
        <v>0</v>
      </c>
      <c r="R13" s="138">
        <f t="shared" ca="1" si="8"/>
        <v>1.2000000000000004E-2</v>
      </c>
      <c r="S13" s="138">
        <f ca="1">IF(O13=1,"",RTD("cqg.rtd",,"StudyData", "(Vol("&amp;$E$13&amp;")when  (LocalYear("&amp;$E$13&amp;")="&amp;$D$1&amp;"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21477</v>
      </c>
      <c r="T13" s="138">
        <f ca="1">IF(O13=1,"",RTD("cqg.rtd",,"StudyData", "(Vol("&amp;$E$14&amp;")when  (LocalYear("&amp;$E$14&amp;")="&amp;$D$1&amp;"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14080</v>
      </c>
      <c r="U13" s="138">
        <f ca="1">IF(O13=1,"",RTD("cqg.rtd",,"StudyData", "(Vol("&amp;$E$15&amp;")when  (LocalYear("&amp;$E$15&amp;")="&amp;$D$1&amp;"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11396</v>
      </c>
      <c r="V13" s="138">
        <f ca="1">IF(O13=1,"",RTD("cqg.rtd",,"StudyData", "(Vol("&amp;$E$16&amp;")when  (LocalYear("&amp;$E$16&amp;")="&amp;$D$1&amp;"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13757</v>
      </c>
      <c r="W13" s="138">
        <f ca="1">IF(O13=1,"",RTD("cqg.rtd",,"StudyData", "(Vol("&amp;$E$17&amp;")when  (LocalYear("&amp;$E$17&amp;")="&amp;$D$1&amp;"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12173</v>
      </c>
      <c r="X13" s="138">
        <f ca="1">IF(O13=1,"",RTD("cqg.rtd",,"StudyData", "(Vol("&amp;$E$18&amp;")when  (LocalYear("&amp;$E$18&amp;")="&amp;$D$1&amp;"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17630</v>
      </c>
      <c r="Y13" s="138">
        <f ca="1">IF(O13=1,"",RTD("cqg.rtd",,"StudyData", "(Vol("&amp;$E$19&amp;")when  (LocalYear("&amp;$E$19&amp;")="&amp;$D$1&amp;"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10106</v>
      </c>
      <c r="Z13" s="138">
        <f ca="1">IF(O13=1,"",RTD("cqg.rtd",,"StudyData", "(Vol("&amp;$E$20&amp;")when  (LocalYear("&amp;$E$20&amp;")="&amp;$D$1&amp;"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314</v>
      </c>
      <c r="AA13" s="138">
        <f ca="1">IF(O13=1,"",RTD("cqg.rtd",,"StudyData", "(Vol("&amp;$E$21&amp;")when  (LocalYear("&amp;$E$21&amp;")="&amp;$D$1&amp;"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19241</v>
      </c>
      <c r="AB13" s="138">
        <f ca="1">IF(O13=1,"",RTD("cqg.rtd",,"StudyData", "(Vol("&amp;$E$21&amp;")when  (LocalYear("&amp;$E$21&amp;")="&amp;$D$1&amp;"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22053</v>
      </c>
      <c r="AC13" s="139">
        <f t="shared" ca="1" si="9"/>
        <v>12879</v>
      </c>
      <c r="AE13" s="138" t="str">
        <f ca="1">IF($R13=1,SUM($S$1:S13),"")</f>
        <v/>
      </c>
      <c r="AF13" s="138" t="str">
        <f ca="1">IF($R13=1,SUM($T$1:T13),"")</f>
        <v/>
      </c>
      <c r="AG13" s="138" t="str">
        <f ca="1">IF($R13=1,SUM($U$1:U13),"")</f>
        <v/>
      </c>
      <c r="AH13" s="138" t="str">
        <f ca="1">IF($R13=1,SUM($V$1:V13),"")</f>
        <v/>
      </c>
      <c r="AI13" s="138" t="str">
        <f ca="1">IF($R13=1,SUM($W$1:W13),"")</f>
        <v/>
      </c>
      <c r="AJ13" s="138" t="str">
        <f ca="1">IF($R13=1,SUM($X$1:X13),"")</f>
        <v/>
      </c>
      <c r="AK13" s="138" t="str">
        <f ca="1">IF($R13=1,SUM($Y$1:Y13),"")</f>
        <v/>
      </c>
      <c r="AL13" s="138" t="str">
        <f ca="1">IF($R13=1,SUM($Z$1:Z13),"")</f>
        <v/>
      </c>
      <c r="AM13" s="138" t="str">
        <f ca="1">IF($R13=1,SUM($AA$1:AA13),"")</f>
        <v/>
      </c>
      <c r="AN13" s="138" t="str">
        <f ca="1">IF($R13=1,SUM($AB$1:AB13),"")</f>
        <v/>
      </c>
      <c r="AO13" s="138" t="str">
        <f ca="1">IF($R13=1,SUM($AC$1:AC13),"")</f>
        <v/>
      </c>
      <c r="AQ13" s="143" t="str">
        <f t="shared" si="10"/>
        <v>9:30</v>
      </c>
    </row>
    <row r="14" spans="1:43" x14ac:dyDescent="0.25">
      <c r="C14" s="138">
        <f ca="1" xml:space="preserve"> RTD("cqg.rtd",,"StudyData", "(Vol("&amp;$B$12&amp;"?1"&amp;")when  (LocalYear("&amp;$B$12&amp;"?1"&amp;")="&amp;$D$1&amp;"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31222</v>
      </c>
      <c r="D14" s="138">
        <f ca="1" xml:space="preserve"> RTD("cqg.rtd",,"StudyData", "(Vol("&amp;$B$12&amp;"?2"&amp;")when  (LocalYear("&amp;$B$12&amp;"?2"&amp;")="&amp;$D$1&amp;"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49</v>
      </c>
      <c r="E14" s="138" t="str">
        <f t="shared" ca="1" si="12"/>
        <v>EP?1</v>
      </c>
      <c r="F14" s="138">
        <f t="shared" si="11"/>
        <v>9</v>
      </c>
      <c r="G14" s="140">
        <f t="shared" si="5"/>
        <v>35</v>
      </c>
      <c r="H14" s="141">
        <f t="shared" si="6"/>
        <v>0.39930555555555558</v>
      </c>
      <c r="K14" s="139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20684</v>
      </c>
      <c r="L14" s="139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20684</v>
      </c>
      <c r="M14" s="139">
        <f t="shared" ca="1" si="2"/>
        <v>11243.5</v>
      </c>
      <c r="O14" s="138">
        <f t="shared" si="7"/>
        <v>0</v>
      </c>
      <c r="R14" s="138">
        <f t="shared" ca="1" si="8"/>
        <v>1.3000000000000005E-2</v>
      </c>
      <c r="S14" s="138">
        <f ca="1">IF(O14=1,"",RTD("cqg.rtd",,"StudyData", "(Vol("&amp;$E$13&amp;")when  (LocalYear("&amp;$E$13&amp;")="&amp;$D$1&amp;"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7735</v>
      </c>
      <c r="T14" s="138">
        <f ca="1">IF(O14=1,"",RTD("cqg.rtd",,"StudyData", "(Vol("&amp;$E$14&amp;")when  (LocalYear("&amp;$E$14&amp;")="&amp;$D$1&amp;"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8864</v>
      </c>
      <c r="U14" s="138">
        <f ca="1">IF(O14=1,"",RTD("cqg.rtd",,"StudyData", "(Vol("&amp;$E$15&amp;")when  (LocalYear("&amp;$E$15&amp;")="&amp;$D$1&amp;"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8519</v>
      </c>
      <c r="V14" s="138">
        <f ca="1">IF(O14=1,"",RTD("cqg.rtd",,"StudyData", "(Vol("&amp;$E$16&amp;")when  (LocalYear("&amp;$E$16&amp;")="&amp;$D$1&amp;"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24806</v>
      </c>
      <c r="W14" s="138">
        <f ca="1">IF(O14=1,"",RTD("cqg.rtd",,"StudyData", "(Vol("&amp;$E$17&amp;")when  (LocalYear("&amp;$E$17&amp;")="&amp;$D$1&amp;"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9886</v>
      </c>
      <c r="X14" s="138">
        <f ca="1">IF(O14=1,"",RTD("cqg.rtd",,"StudyData", "(Vol("&amp;$E$18&amp;")when  (LocalYear("&amp;$E$18&amp;")="&amp;$D$1&amp;"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10787</v>
      </c>
      <c r="Y14" s="138">
        <f ca="1">IF(O14=1,"",RTD("cqg.rtd",,"StudyData", "(Vol("&amp;$E$19&amp;")when  (LocalYear("&amp;$E$19&amp;")="&amp;$D$1&amp;"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11007</v>
      </c>
      <c r="Z14" s="138">
        <f ca="1">IF(O14=1,"",RTD("cqg.rtd",,"StudyData", "(Vol("&amp;$E$20&amp;")when  (LocalYear("&amp;$E$20&amp;")="&amp;$D$1&amp;"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537</v>
      </c>
      <c r="AA14" s="138">
        <f ca="1">IF(O14=1,"",RTD("cqg.rtd",,"StudyData", "(Vol("&amp;$E$21&amp;")when  (LocalYear("&amp;$E$21&amp;")="&amp;$D$1&amp;"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15347</v>
      </c>
      <c r="AB14" s="138">
        <f ca="1">IF(O14=1,"",RTD("cqg.rtd",,"StudyData", "(Vol("&amp;$E$21&amp;")when  (LocalYear("&amp;$E$21&amp;")="&amp;$D$1&amp;"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14947</v>
      </c>
      <c r="AC14" s="139">
        <f t="shared" ca="1" si="9"/>
        <v>20684</v>
      </c>
      <c r="AE14" s="138" t="str">
        <f ca="1">IF($R14=1,SUM($S$1:S14),"")</f>
        <v/>
      </c>
      <c r="AF14" s="138" t="str">
        <f ca="1">IF($R14=1,SUM($T$1:T14),"")</f>
        <v/>
      </c>
      <c r="AG14" s="138" t="str">
        <f ca="1">IF($R14=1,SUM($U$1:U14),"")</f>
        <v/>
      </c>
      <c r="AH14" s="138" t="str">
        <f ca="1">IF($R14=1,SUM($V$1:V14),"")</f>
        <v/>
      </c>
      <c r="AI14" s="138" t="str">
        <f ca="1">IF($R14=1,SUM($W$1:W14),"")</f>
        <v/>
      </c>
      <c r="AJ14" s="138" t="str">
        <f ca="1">IF($R14=1,SUM($X$1:X14),"")</f>
        <v/>
      </c>
      <c r="AK14" s="138" t="str">
        <f ca="1">IF($R14=1,SUM($Y$1:Y14),"")</f>
        <v/>
      </c>
      <c r="AL14" s="138" t="str">
        <f ca="1">IF($R14=1,SUM($Z$1:Z14),"")</f>
        <v/>
      </c>
      <c r="AM14" s="138" t="str">
        <f ca="1">IF($R14=1,SUM($AA$1:AA14),"")</f>
        <v/>
      </c>
      <c r="AN14" s="138" t="str">
        <f ca="1">IF($R14=1,SUM($AB$1:AB14),"")</f>
        <v/>
      </c>
      <c r="AO14" s="138" t="str">
        <f ca="1">IF($R14=1,SUM($AC$1:AC14),"")</f>
        <v/>
      </c>
      <c r="AQ14" s="143" t="str">
        <f t="shared" si="10"/>
        <v>9:35</v>
      </c>
    </row>
    <row r="15" spans="1:43" x14ac:dyDescent="0.25">
      <c r="C15" s="138">
        <f ca="1" xml:space="preserve"> RTD("cqg.rtd",,"StudyData", "(Vol("&amp;$B$12&amp;"?1"&amp;")when  (LocalYear("&amp;$B$12&amp;"?1"&amp;")="&amp;$D$1&amp;"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31608</v>
      </c>
      <c r="D15" s="138">
        <f ca="1" xml:space="preserve"> RTD("cqg.rtd",,"StudyData", "(Vol("&amp;$B$12&amp;"?2"&amp;")when  (LocalYear("&amp;$B$12&amp;"?2"&amp;")="&amp;$D$1&amp;"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162</v>
      </c>
      <c r="E15" s="138" t="str">
        <f t="shared" ca="1" si="12"/>
        <v>EP?1</v>
      </c>
      <c r="F15" s="138">
        <f t="shared" si="11"/>
        <v>9</v>
      </c>
      <c r="G15" s="140">
        <f t="shared" si="5"/>
        <v>40</v>
      </c>
      <c r="H15" s="141">
        <f t="shared" si="6"/>
        <v>0.40277777777777773</v>
      </c>
      <c r="K15" s="139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7195</v>
      </c>
      <c r="L15" s="139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7195</v>
      </c>
      <c r="M15" s="139">
        <f t="shared" ca="1" si="2"/>
        <v>13365.7</v>
      </c>
      <c r="O15" s="138">
        <f t="shared" si="7"/>
        <v>0</v>
      </c>
      <c r="R15" s="138">
        <f t="shared" ca="1" si="8"/>
        <v>1.4000000000000005E-2</v>
      </c>
      <c r="S15" s="138">
        <f ca="1">IF(O15=1,"",RTD("cqg.rtd",,"StudyData", "(Vol("&amp;$E$13&amp;")when  (LocalYear("&amp;$E$13&amp;")="&amp;$D$1&amp;"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10403</v>
      </c>
      <c r="T15" s="138">
        <f ca="1">IF(O15=1,"",RTD("cqg.rtd",,"StudyData", "(Vol("&amp;$E$14&amp;")when  (LocalYear("&amp;$E$14&amp;")="&amp;$D$1&amp;"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13914</v>
      </c>
      <c r="U15" s="138">
        <f ca="1">IF(O15=1,"",RTD("cqg.rtd",,"StudyData", "(Vol("&amp;$E$15&amp;")when  (LocalYear("&amp;$E$15&amp;")="&amp;$D$1&amp;"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10209</v>
      </c>
      <c r="V15" s="138">
        <f ca="1">IF(O15=1,"",RTD("cqg.rtd",,"StudyData", "(Vol("&amp;$E$16&amp;")when  (LocalYear("&amp;$E$16&amp;")="&amp;$D$1&amp;"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27372</v>
      </c>
      <c r="W15" s="138">
        <f ca="1">IF(O15=1,"",RTD("cqg.rtd",,"StudyData", "(Vol("&amp;$E$17&amp;")when  (LocalYear("&amp;$E$17&amp;")="&amp;$D$1&amp;"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12876</v>
      </c>
      <c r="X15" s="138">
        <f ca="1">IF(O15=1,"",RTD("cqg.rtd",,"StudyData", "(Vol("&amp;$E$18&amp;")when  (LocalYear("&amp;$E$18&amp;")="&amp;$D$1&amp;"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20270</v>
      </c>
      <c r="Y15" s="138">
        <f ca="1">IF(O15=1,"",RTD("cqg.rtd",,"StudyData", "(Vol("&amp;$E$19&amp;")when  (LocalYear("&amp;$E$19&amp;")="&amp;$D$1&amp;"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9979</v>
      </c>
      <c r="Z15" s="138">
        <f ca="1">IF(O15=1,"",RTD("cqg.rtd",,"StudyData", "(Vol("&amp;$E$20&amp;")when  (LocalYear("&amp;$E$20&amp;")="&amp;$D$1&amp;"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202</v>
      </c>
      <c r="AA15" s="138">
        <f ca="1">IF(O15=1,"",RTD("cqg.rtd",,"StudyData", "(Vol("&amp;$E$21&amp;")when  (LocalYear("&amp;$E$21&amp;")="&amp;$D$1&amp;"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12620</v>
      </c>
      <c r="AB15" s="138">
        <f ca="1">IF(O15=1,"",RTD("cqg.rtd",,"StudyData", "(Vol("&amp;$E$21&amp;")when  (LocalYear("&amp;$E$21&amp;")="&amp;$D$1&amp;"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15812</v>
      </c>
      <c r="AC15" s="139">
        <f t="shared" ca="1" si="9"/>
        <v>7195</v>
      </c>
      <c r="AE15" s="138" t="str">
        <f ca="1">IF($R15=1,SUM($S$1:S15),"")</f>
        <v/>
      </c>
      <c r="AF15" s="138" t="str">
        <f ca="1">IF($R15=1,SUM($T$1:T15),"")</f>
        <v/>
      </c>
      <c r="AG15" s="138" t="str">
        <f ca="1">IF($R15=1,SUM($U$1:U15),"")</f>
        <v/>
      </c>
      <c r="AH15" s="138" t="str">
        <f ca="1">IF($R15=1,SUM($V$1:V15),"")</f>
        <v/>
      </c>
      <c r="AI15" s="138" t="str">
        <f ca="1">IF($R15=1,SUM($W$1:W15),"")</f>
        <v/>
      </c>
      <c r="AJ15" s="138" t="str">
        <f ca="1">IF($R15=1,SUM($X$1:X15),"")</f>
        <v/>
      </c>
      <c r="AK15" s="138" t="str">
        <f ca="1">IF($R15=1,SUM($Y$1:Y15),"")</f>
        <v/>
      </c>
      <c r="AL15" s="138" t="str">
        <f ca="1">IF($R15=1,SUM($Z$1:Z15),"")</f>
        <v/>
      </c>
      <c r="AM15" s="138" t="str">
        <f ca="1">IF($R15=1,SUM($AA$1:AA15),"")</f>
        <v/>
      </c>
      <c r="AN15" s="138" t="str">
        <f ca="1">IF($R15=1,SUM($AB$1:AB15),"")</f>
        <v/>
      </c>
      <c r="AO15" s="138" t="str">
        <f ca="1">IF($R15=1,SUM($AC$1:AC15),"")</f>
        <v/>
      </c>
      <c r="AQ15" s="143" t="str">
        <f t="shared" si="10"/>
        <v>9:40</v>
      </c>
    </row>
    <row r="16" spans="1:43" x14ac:dyDescent="0.25">
      <c r="A16" s="147">
        <f ca="1">NOW()</f>
        <v>42061.585762499999</v>
      </c>
      <c r="B16" s="138">
        <f t="shared" ref="B16:B26" ca="1" si="13">WEEKDAY(A16)</f>
        <v>5</v>
      </c>
      <c r="C16" s="138">
        <f ca="1" xml:space="preserve"> RTD("cqg.rtd",,"StudyData", "(Vol("&amp;$B$12&amp;"?1"&amp;")when  (LocalYear("&amp;$B$12&amp;"?1"&amp;")="&amp;$D$1&amp;"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53520</v>
      </c>
      <c r="D16" s="138">
        <f ca="1" xml:space="preserve"> RTD("cqg.rtd",,"StudyData", "(Vol("&amp;$B$12&amp;"?2"&amp;")when  (LocalYear("&amp;$B$12&amp;"?2"&amp;")="&amp;$D$1&amp;"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27</v>
      </c>
      <c r="E16" s="138" t="str">
        <f t="shared" ca="1" si="12"/>
        <v>EP?1</v>
      </c>
      <c r="F16" s="138">
        <f t="shared" si="11"/>
        <v>9</v>
      </c>
      <c r="G16" s="140">
        <f t="shared" si="5"/>
        <v>45</v>
      </c>
      <c r="H16" s="141">
        <f t="shared" si="6"/>
        <v>0.40625</v>
      </c>
      <c r="K16" s="139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11284</v>
      </c>
      <c r="L16" s="139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11284</v>
      </c>
      <c r="M16" s="139">
        <f t="shared" ca="1" si="2"/>
        <v>13351.4</v>
      </c>
      <c r="O16" s="138">
        <f t="shared" si="7"/>
        <v>0</v>
      </c>
      <c r="R16" s="138">
        <f t="shared" ca="1" si="8"/>
        <v>1.5000000000000006E-2</v>
      </c>
      <c r="S16" s="138">
        <f ca="1">IF(O16=1,"",RTD("cqg.rtd",,"StudyData", "(Vol("&amp;$E$13&amp;")when  (LocalYear("&amp;$E$13&amp;")="&amp;$D$1&amp;"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13413</v>
      </c>
      <c r="T16" s="138">
        <f ca="1">IF(O16=1,"",RTD("cqg.rtd",,"StudyData", "(Vol("&amp;$E$14&amp;")when  (LocalYear("&amp;$E$14&amp;")="&amp;$D$1&amp;"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16838</v>
      </c>
      <c r="U16" s="138">
        <f ca="1">IF(O16=1,"",RTD("cqg.rtd",,"StudyData", "(Vol("&amp;$E$15&amp;")when  (LocalYear("&amp;$E$15&amp;")="&amp;$D$1&amp;"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8188</v>
      </c>
      <c r="V16" s="138">
        <f ca="1">IF(O16=1,"",RTD("cqg.rtd",,"StudyData", "(Vol("&amp;$E$16&amp;")when  (LocalYear("&amp;$E$16&amp;")="&amp;$D$1&amp;"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21529</v>
      </c>
      <c r="W16" s="138">
        <f ca="1">IF(O16=1,"",RTD("cqg.rtd",,"StudyData", "(Vol("&amp;$E$17&amp;")when  (LocalYear("&amp;$E$17&amp;")="&amp;$D$1&amp;"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20704</v>
      </c>
      <c r="X16" s="138">
        <f ca="1">IF(O16=1,"",RTD("cqg.rtd",,"StudyData", "(Vol("&amp;$E$18&amp;")when  (LocalYear("&amp;$E$18&amp;")="&amp;$D$1&amp;"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12233</v>
      </c>
      <c r="Y16" s="138">
        <f ca="1">IF(O16=1,"",RTD("cqg.rtd",,"StudyData", "(Vol("&amp;$E$19&amp;")when  (LocalYear("&amp;$E$19&amp;")="&amp;$D$1&amp;"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9560</v>
      </c>
      <c r="Z16" s="138">
        <f ca="1">IF(O16=1,"",RTD("cqg.rtd",,"StudyData", "(Vol("&amp;$E$20&amp;")when  (LocalYear("&amp;$E$20&amp;")="&amp;$D$1&amp;"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120</v>
      </c>
      <c r="AA16" s="138">
        <f ca="1">IF(O16=1,"",RTD("cqg.rtd",,"StudyData", "(Vol("&amp;$E$21&amp;")when  (LocalYear("&amp;$E$21&amp;")="&amp;$D$1&amp;"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11670</v>
      </c>
      <c r="AB16" s="138">
        <f ca="1">IF(O16=1,"",RTD("cqg.rtd",,"StudyData", "(Vol("&amp;$E$21&amp;")when  (LocalYear("&amp;$E$21&amp;")="&amp;$D$1&amp;"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19259</v>
      </c>
      <c r="AC16" s="139">
        <f t="shared" ca="1" si="9"/>
        <v>11284</v>
      </c>
      <c r="AE16" s="138" t="str">
        <f ca="1">IF($R16=1,SUM($S$1:S16),"")</f>
        <v/>
      </c>
      <c r="AF16" s="138" t="str">
        <f ca="1">IF($R16=1,SUM($T$1:T16),"")</f>
        <v/>
      </c>
      <c r="AG16" s="138" t="str">
        <f ca="1">IF($R16=1,SUM($U$1:U16),"")</f>
        <v/>
      </c>
      <c r="AH16" s="138" t="str">
        <f ca="1">IF($R16=1,SUM($V$1:V16),"")</f>
        <v/>
      </c>
      <c r="AI16" s="138" t="str">
        <f ca="1">IF($R16=1,SUM($W$1:W16),"")</f>
        <v/>
      </c>
      <c r="AJ16" s="138" t="str">
        <f ca="1">IF($R16=1,SUM($X$1:X16),"")</f>
        <v/>
      </c>
      <c r="AK16" s="138" t="str">
        <f ca="1">IF($R16=1,SUM($Y$1:Y16),"")</f>
        <v/>
      </c>
      <c r="AL16" s="138" t="str">
        <f ca="1">IF($R16=1,SUM($Z$1:Z16),"")</f>
        <v/>
      </c>
      <c r="AM16" s="138" t="str">
        <f ca="1">IF($R16=1,SUM($AA$1:AA16),"")</f>
        <v/>
      </c>
      <c r="AN16" s="138" t="str">
        <f ca="1">IF($R16=1,SUM($AB$1:AB16),"")</f>
        <v/>
      </c>
      <c r="AO16" s="138" t="str">
        <f ca="1">IF($R16=1,SUM($AC$1:AC16),"")</f>
        <v/>
      </c>
      <c r="AQ16" s="143" t="str">
        <f t="shared" si="10"/>
        <v>9:45</v>
      </c>
    </row>
    <row r="17" spans="1:43" x14ac:dyDescent="0.25">
      <c r="A17" s="147">
        <f t="shared" ref="A17:A26" ca="1" si="14">IF(B16=2,A16-3,A16-1)</f>
        <v>42060.585762499999</v>
      </c>
      <c r="B17" s="138">
        <f t="shared" ca="1" si="13"/>
        <v>4</v>
      </c>
      <c r="C17" s="138">
        <f ca="1" xml:space="preserve"> RTD("cqg.rtd",,"StudyData", "(Vol("&amp;$B$12&amp;"?1"&amp;")when  (LocalYear("&amp;$B$12&amp;"?1"&amp;")="&amp;$D$1&amp;"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37398</v>
      </c>
      <c r="D17" s="138">
        <f ca="1" xml:space="preserve"> RTD("cqg.rtd",,"StudyData", "(Vol("&amp;$B$12&amp;"?2"&amp;")when  (LocalYear("&amp;$B$12&amp;"?2"&amp;")="&amp;$D$1&amp;"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1</v>
      </c>
      <c r="E17" s="138" t="str">
        <f t="shared" ca="1" si="12"/>
        <v>EP?1</v>
      </c>
      <c r="F17" s="138">
        <f t="shared" si="11"/>
        <v>9</v>
      </c>
      <c r="G17" s="140">
        <f t="shared" si="5"/>
        <v>50</v>
      </c>
      <c r="H17" s="141">
        <f t="shared" si="6"/>
        <v>0.40972222222222227</v>
      </c>
      <c r="K17" s="139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10980</v>
      </c>
      <c r="L17" s="139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10980</v>
      </c>
      <c r="M17" s="139">
        <f t="shared" ca="1" si="2"/>
        <v>9916.5</v>
      </c>
      <c r="O17" s="138">
        <f t="shared" si="7"/>
        <v>0</v>
      </c>
      <c r="R17" s="138">
        <f t="shared" ca="1" si="8"/>
        <v>1.6000000000000007E-2</v>
      </c>
      <c r="S17" s="138">
        <f ca="1">IF(O17=1,"",RTD("cqg.rtd",,"StudyData", "(Vol("&amp;$E$13&amp;")when  (LocalYear("&amp;$E$13&amp;")="&amp;$D$1&amp;"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5591</v>
      </c>
      <c r="T17" s="138">
        <f ca="1">IF(O17=1,"",RTD("cqg.rtd",,"StudyData", "(Vol("&amp;$E$14&amp;")when  (LocalYear("&amp;$E$14&amp;")="&amp;$D$1&amp;"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9718</v>
      </c>
      <c r="U17" s="138">
        <f ca="1">IF(O17=1,"",RTD("cqg.rtd",,"StudyData", "(Vol("&amp;$E$15&amp;")when  (LocalYear("&amp;$E$15&amp;")="&amp;$D$1&amp;"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8839</v>
      </c>
      <c r="V17" s="138">
        <f ca="1">IF(O17=1,"",RTD("cqg.rtd",,"StudyData", "(Vol("&amp;$E$16&amp;")when  (LocalYear("&amp;$E$16&amp;")="&amp;$D$1&amp;"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10644</v>
      </c>
      <c r="W17" s="138">
        <f ca="1">IF(O17=1,"",RTD("cqg.rtd",,"StudyData", "(Vol("&amp;$E$17&amp;")when  (LocalYear("&amp;$E$17&amp;")="&amp;$D$1&amp;"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8299</v>
      </c>
      <c r="X17" s="138">
        <f ca="1">IF(O17=1,"",RTD("cqg.rtd",,"StudyData", "(Vol("&amp;$E$18&amp;")when  (LocalYear("&amp;$E$18&amp;")="&amp;$D$1&amp;"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12233</v>
      </c>
      <c r="Y17" s="138">
        <f ca="1">IF(O17=1,"",RTD("cqg.rtd",,"StudyData", "(Vol("&amp;$E$19&amp;")when  (LocalYear("&amp;$E$19&amp;")="&amp;$D$1&amp;"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11888</v>
      </c>
      <c r="Z17" s="138">
        <f ca="1">IF(O17=1,"",RTD("cqg.rtd",,"StudyData", "(Vol("&amp;$E$20&amp;")when  (LocalYear("&amp;$E$20&amp;")="&amp;$D$1&amp;"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882</v>
      </c>
      <c r="AA17" s="138">
        <f ca="1">IF(O17=1,"",RTD("cqg.rtd",,"StudyData", "(Vol("&amp;$E$21&amp;")when  (LocalYear("&amp;$E$21&amp;")="&amp;$D$1&amp;"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13377</v>
      </c>
      <c r="AB17" s="138">
        <f ca="1">IF(O17=1,"",RTD("cqg.rtd",,"StudyData", "(Vol("&amp;$E$21&amp;")when  (LocalYear("&amp;$E$21&amp;")="&amp;$D$1&amp;"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17694</v>
      </c>
      <c r="AC17" s="139">
        <f t="shared" ca="1" si="9"/>
        <v>10980</v>
      </c>
      <c r="AE17" s="138" t="str">
        <f ca="1">IF($R17=1,SUM($S$1:S17),"")</f>
        <v/>
      </c>
      <c r="AF17" s="138" t="str">
        <f ca="1">IF($R17=1,SUM($T$1:T17),"")</f>
        <v/>
      </c>
      <c r="AG17" s="138" t="str">
        <f ca="1">IF($R17=1,SUM($U$1:U17),"")</f>
        <v/>
      </c>
      <c r="AH17" s="138" t="str">
        <f ca="1">IF($R17=1,SUM($V$1:V17),"")</f>
        <v/>
      </c>
      <c r="AI17" s="138" t="str">
        <f ca="1">IF($R17=1,SUM($W$1:W17),"")</f>
        <v/>
      </c>
      <c r="AJ17" s="138" t="str">
        <f ca="1">IF($R17=1,SUM($X$1:X17),"")</f>
        <v/>
      </c>
      <c r="AK17" s="138" t="str">
        <f ca="1">IF($R17=1,SUM($Y$1:Y17),"")</f>
        <v/>
      </c>
      <c r="AL17" s="138" t="str">
        <f ca="1">IF($R17=1,SUM($Z$1:Z17),"")</f>
        <v/>
      </c>
      <c r="AM17" s="138" t="str">
        <f ca="1">IF($R17=1,SUM($AA$1:AA17),"")</f>
        <v/>
      </c>
      <c r="AN17" s="138" t="str">
        <f ca="1">IF($R17=1,SUM($AB$1:AB17),"")</f>
        <v/>
      </c>
      <c r="AO17" s="138" t="str">
        <f ca="1">IF($R17=1,SUM($AC$1:AC17),"")</f>
        <v/>
      </c>
      <c r="AQ17" s="143" t="str">
        <f t="shared" si="10"/>
        <v>9:50</v>
      </c>
    </row>
    <row r="18" spans="1:43" x14ac:dyDescent="0.25">
      <c r="A18" s="147">
        <f t="shared" ca="1" si="14"/>
        <v>42059.585762499999</v>
      </c>
      <c r="B18" s="138">
        <f t="shared" ca="1" si="13"/>
        <v>3</v>
      </c>
      <c r="C18" s="138">
        <f ca="1" xml:space="preserve"> RTD("cqg.rtd",,"StudyData", "(Vol("&amp;$B$12&amp;"?1"&amp;")when  (LocalYear("&amp;$B$12&amp;"?1"&amp;")="&amp;$D$1&amp;"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31468</v>
      </c>
      <c r="D18" s="138">
        <f ca="1" xml:space="preserve"> RTD("cqg.rtd",,"StudyData", "(Vol("&amp;$B$12&amp;"?2"&amp;")when  (LocalYear("&amp;$B$12&amp;"?2"&amp;")="&amp;$D$1&amp;"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12</v>
      </c>
      <c r="E18" s="138" t="str">
        <f t="shared" ca="1" si="12"/>
        <v>EP?1</v>
      </c>
      <c r="F18" s="138">
        <f t="shared" si="11"/>
        <v>9</v>
      </c>
      <c r="G18" s="140">
        <f t="shared" si="5"/>
        <v>55</v>
      </c>
      <c r="H18" s="141">
        <f t="shared" si="6"/>
        <v>0.41319444444444442</v>
      </c>
      <c r="K18" s="139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9144</v>
      </c>
      <c r="L18" s="139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9144</v>
      </c>
      <c r="M18" s="139">
        <f t="shared" ca="1" si="2"/>
        <v>11011.7</v>
      </c>
      <c r="O18" s="138">
        <f t="shared" si="7"/>
        <v>0</v>
      </c>
      <c r="R18" s="138">
        <f t="shared" ca="1" si="8"/>
        <v>1.7000000000000008E-2</v>
      </c>
      <c r="S18" s="138">
        <f ca="1">IF(O18=1,"",RTD("cqg.rtd",,"StudyData", "(Vol("&amp;$E$13&amp;")when  (LocalYear("&amp;$E$13&amp;")="&amp;$D$1&amp;"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7025</v>
      </c>
      <c r="T18" s="138">
        <f ca="1">IF(O18=1,"",RTD("cqg.rtd",,"StudyData", "(Vol("&amp;$E$14&amp;")when  (LocalYear("&amp;$E$14&amp;")="&amp;$D$1&amp;"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11503</v>
      </c>
      <c r="U18" s="138">
        <f ca="1">IF(O18=1,"",RTD("cqg.rtd",,"StudyData", "(Vol("&amp;$E$15&amp;")when  (LocalYear("&amp;$E$15&amp;")="&amp;$D$1&amp;"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8579</v>
      </c>
      <c r="V18" s="138">
        <f ca="1">IF(O18=1,"",RTD("cqg.rtd",,"StudyData", "(Vol("&amp;$E$16&amp;")when  (LocalYear("&amp;$E$16&amp;")="&amp;$D$1&amp;"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14304</v>
      </c>
      <c r="W18" s="138">
        <f ca="1">IF(O18=1,"",RTD("cqg.rtd",,"StudyData", "(Vol("&amp;$E$17&amp;")when  (LocalYear("&amp;$E$17&amp;")="&amp;$D$1&amp;"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10726</v>
      </c>
      <c r="X18" s="138">
        <f ca="1">IF(O18=1,"",RTD("cqg.rtd",,"StudyData", "(Vol("&amp;$E$18&amp;")when  (LocalYear("&amp;$E$18&amp;")="&amp;$D$1&amp;"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14353</v>
      </c>
      <c r="Y18" s="138">
        <f ca="1">IF(O18=1,"",RTD("cqg.rtd",,"StudyData", "(Vol("&amp;$E$19&amp;")when  (LocalYear("&amp;$E$19&amp;")="&amp;$D$1&amp;"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11403</v>
      </c>
      <c r="Z18" s="138">
        <f ca="1">IF(O18=1,"",RTD("cqg.rtd",,"StudyData", "(Vol("&amp;$E$20&amp;")when  (LocalYear("&amp;$E$20&amp;")="&amp;$D$1&amp;"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1761</v>
      </c>
      <c r="AA18" s="138">
        <f ca="1">IF(O18=1,"",RTD("cqg.rtd",,"StudyData", "(Vol("&amp;$E$21&amp;")when  (LocalYear("&amp;$E$21&amp;")="&amp;$D$1&amp;"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11246</v>
      </c>
      <c r="AB18" s="138">
        <f ca="1">IF(O18=1,"",RTD("cqg.rtd",,"StudyData", "(Vol("&amp;$E$21&amp;")when  (LocalYear("&amp;$E$21&amp;")="&amp;$D$1&amp;"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19217</v>
      </c>
      <c r="AC18" s="139">
        <f t="shared" ca="1" si="9"/>
        <v>9144</v>
      </c>
      <c r="AE18" s="138" t="str">
        <f ca="1">IF($R18=1,SUM($S$1:S18),"")</f>
        <v/>
      </c>
      <c r="AF18" s="138" t="str">
        <f ca="1">IF($R18=1,SUM($T$1:T18),"")</f>
        <v/>
      </c>
      <c r="AG18" s="138" t="str">
        <f ca="1">IF($R18=1,SUM($U$1:U18),"")</f>
        <v/>
      </c>
      <c r="AH18" s="138" t="str">
        <f ca="1">IF($R18=1,SUM($V$1:V18),"")</f>
        <v/>
      </c>
      <c r="AI18" s="138" t="str">
        <f ca="1">IF($R18=1,SUM($W$1:W18),"")</f>
        <v/>
      </c>
      <c r="AJ18" s="138" t="str">
        <f ca="1">IF($R18=1,SUM($X$1:X18),"")</f>
        <v/>
      </c>
      <c r="AK18" s="138" t="str">
        <f ca="1">IF($R18=1,SUM($Y$1:Y18),"")</f>
        <v/>
      </c>
      <c r="AL18" s="138" t="str">
        <f ca="1">IF($R18=1,SUM($Z$1:Z18),"")</f>
        <v/>
      </c>
      <c r="AM18" s="138" t="str">
        <f ca="1">IF($R18=1,SUM($AA$1:AA18),"")</f>
        <v/>
      </c>
      <c r="AN18" s="138" t="str">
        <f ca="1">IF($R18=1,SUM($AB$1:AB18),"")</f>
        <v/>
      </c>
      <c r="AO18" s="138" t="str">
        <f ca="1">IF($R18=1,SUM($AC$1:AC18),"")</f>
        <v/>
      </c>
      <c r="AQ18" s="143" t="str">
        <f t="shared" si="10"/>
        <v>9:55</v>
      </c>
    </row>
    <row r="19" spans="1:43" x14ac:dyDescent="0.25">
      <c r="A19" s="147">
        <f t="shared" ca="1" si="14"/>
        <v>42058.585762499999</v>
      </c>
      <c r="B19" s="138">
        <f t="shared" ca="1" si="13"/>
        <v>2</v>
      </c>
      <c r="C19" s="138">
        <f ca="1" xml:space="preserve"> RTD("cqg.rtd",,"StudyData", "(Vol("&amp;$B$12&amp;"?1"&amp;")when  (LocalYear("&amp;$B$12&amp;"?1"&amp;")="&amp;$D$1&amp;"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43735</v>
      </c>
      <c r="D19" s="138">
        <f ca="1" xml:space="preserve"> RTD("cqg.rtd",,"StudyData", "(Vol("&amp;$B$12&amp;"?2"&amp;")when  (LocalYear("&amp;$B$12&amp;"?2"&amp;")="&amp;$D$1&amp;"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34</v>
      </c>
      <c r="E19" s="138" t="str">
        <f t="shared" ca="1" si="12"/>
        <v>EP?1</v>
      </c>
      <c r="F19" s="138">
        <f t="shared" si="11"/>
        <v>10</v>
      </c>
      <c r="G19" s="140" t="str">
        <f t="shared" si="5"/>
        <v>00</v>
      </c>
      <c r="H19" s="141">
        <f t="shared" si="6"/>
        <v>0.41666666666666669</v>
      </c>
      <c r="K19" s="139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13815</v>
      </c>
      <c r="L19" s="139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13815</v>
      </c>
      <c r="M19" s="139">
        <f t="shared" ca="1" si="2"/>
        <v>13039.8</v>
      </c>
      <c r="O19" s="138">
        <f t="shared" si="7"/>
        <v>0</v>
      </c>
      <c r="R19" s="138">
        <f t="shared" ca="1" si="8"/>
        <v>1.8000000000000009E-2</v>
      </c>
      <c r="S19" s="138">
        <f ca="1">IF(O19=1,"",RTD("cqg.rtd",,"StudyData", "(Vol("&amp;$E$13&amp;")when  (LocalYear("&amp;$E$13&amp;")="&amp;$D$1&amp;"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7118</v>
      </c>
      <c r="T19" s="138">
        <f ca="1">IF(O19=1,"",RTD("cqg.rtd",,"StudyData", "(Vol("&amp;$E$14&amp;")when  (LocalYear("&amp;$E$14&amp;")="&amp;$D$1&amp;"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11169</v>
      </c>
      <c r="U19" s="138">
        <f ca="1">IF(O19=1,"",RTD("cqg.rtd",,"StudyData", "(Vol("&amp;$E$15&amp;")when  (LocalYear("&amp;$E$15&amp;")="&amp;$D$1&amp;"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8892</v>
      </c>
      <c r="V19" s="138">
        <f ca="1">IF(O19=1,"",RTD("cqg.rtd",,"StudyData", "(Vol("&amp;$E$16&amp;")when  (LocalYear("&amp;$E$16&amp;")="&amp;$D$1&amp;"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18097</v>
      </c>
      <c r="W19" s="138">
        <f ca="1">IF(O19=1,"",RTD("cqg.rtd",,"StudyData", "(Vol("&amp;$E$17&amp;")when  (LocalYear("&amp;$E$17&amp;")="&amp;$D$1&amp;"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15589</v>
      </c>
      <c r="X19" s="138">
        <f ca="1">IF(O19=1,"",RTD("cqg.rtd",,"StudyData", "(Vol("&amp;$E$18&amp;")when  (LocalYear("&amp;$E$18&amp;")="&amp;$D$1&amp;"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10991</v>
      </c>
      <c r="Y19" s="138">
        <f ca="1">IF(O19=1,"",RTD("cqg.rtd",,"StudyData", "(Vol("&amp;$E$19&amp;")when  (LocalYear("&amp;$E$19&amp;")="&amp;$D$1&amp;"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12890</v>
      </c>
      <c r="Z19" s="138">
        <f ca="1">IF(O19=1,"",RTD("cqg.rtd",,"StudyData", "(Vol("&amp;$E$20&amp;")when  (LocalYear("&amp;$E$20&amp;")="&amp;$D$1&amp;"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546</v>
      </c>
      <c r="AA19" s="138">
        <f ca="1">IF(O19=1,"",RTD("cqg.rtd",,"StudyData", "(Vol("&amp;$E$21&amp;")when  (LocalYear("&amp;$E$21&amp;")="&amp;$D$1&amp;"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24165</v>
      </c>
      <c r="AB19" s="138">
        <f ca="1">IF(O19=1,"",RTD("cqg.rtd",,"StudyData", "(Vol("&amp;$E$21&amp;")when  (LocalYear("&amp;$E$21&amp;")="&amp;$D$1&amp;"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20941</v>
      </c>
      <c r="AC19" s="139">
        <f t="shared" ca="1" si="9"/>
        <v>13815</v>
      </c>
      <c r="AE19" s="138" t="str">
        <f ca="1">IF($R19=1,SUM($S$1:S19),"")</f>
        <v/>
      </c>
      <c r="AF19" s="138" t="str">
        <f ca="1">IF($R19=1,SUM($T$1:T19),"")</f>
        <v/>
      </c>
      <c r="AG19" s="138" t="str">
        <f ca="1">IF($R19=1,SUM($U$1:U19),"")</f>
        <v/>
      </c>
      <c r="AH19" s="138" t="str">
        <f ca="1">IF($R19=1,SUM($V$1:V19),"")</f>
        <v/>
      </c>
      <c r="AI19" s="138" t="str">
        <f ca="1">IF($R19=1,SUM($W$1:W19),"")</f>
        <v/>
      </c>
      <c r="AJ19" s="138" t="str">
        <f ca="1">IF($R19=1,SUM($X$1:X19),"")</f>
        <v/>
      </c>
      <c r="AK19" s="138" t="str">
        <f ca="1">IF($R19=1,SUM($Y$1:Y19),"")</f>
        <v/>
      </c>
      <c r="AL19" s="138" t="str">
        <f ca="1">IF($R19=1,SUM($Z$1:Z19),"")</f>
        <v/>
      </c>
      <c r="AM19" s="138" t="str">
        <f ca="1">IF($R19=1,SUM($AA$1:AA19),"")</f>
        <v/>
      </c>
      <c r="AN19" s="138" t="str">
        <f ca="1">IF($R19=1,SUM($AB$1:AB19),"")</f>
        <v/>
      </c>
      <c r="AO19" s="138" t="str">
        <f ca="1">IF($R19=1,SUM($AC$1:AC19),"")</f>
        <v/>
      </c>
      <c r="AQ19" s="143" t="str">
        <f t="shared" si="10"/>
        <v>10:00</v>
      </c>
    </row>
    <row r="20" spans="1:43" x14ac:dyDescent="0.25">
      <c r="A20" s="147">
        <f t="shared" ca="1" si="14"/>
        <v>42055.585762499999</v>
      </c>
      <c r="B20" s="138">
        <f t="shared" ca="1" si="13"/>
        <v>6</v>
      </c>
      <c r="C20" s="138">
        <f ca="1" xml:space="preserve"> RTD("cqg.rtd",,"StudyData", "(Vol("&amp;$B$12&amp;"?1"&amp;")when  (LocalYear("&amp;$B$12&amp;"?1"&amp;")="&amp;$D$1&amp;"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824</v>
      </c>
      <c r="D20" s="138">
        <f ca="1" xml:space="preserve"> RTD("cqg.rtd",,"StudyData", "(Vol("&amp;$B$12&amp;"?2"&amp;")when  (LocalYear("&amp;$B$12&amp;"?2"&amp;")="&amp;$D$1&amp;"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4</v>
      </c>
      <c r="E20" s="138" t="str">
        <f t="shared" ca="1" si="12"/>
        <v>EP?1</v>
      </c>
      <c r="F20" s="138">
        <f t="shared" si="11"/>
        <v>10</v>
      </c>
      <c r="G20" s="140" t="str">
        <f t="shared" si="5"/>
        <v>05</v>
      </c>
      <c r="H20" s="141">
        <f t="shared" si="6"/>
        <v>0.4201388888888889</v>
      </c>
      <c r="K20" s="139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19983</v>
      </c>
      <c r="L20" s="139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19983</v>
      </c>
      <c r="M20" s="139">
        <f t="shared" ca="1" si="2"/>
        <v>10476.5</v>
      </c>
      <c r="O20" s="138">
        <f t="shared" si="7"/>
        <v>0</v>
      </c>
      <c r="R20" s="138">
        <f t="shared" ca="1" si="8"/>
        <v>1.900000000000001E-2</v>
      </c>
      <c r="S20" s="138">
        <f ca="1">IF(O20=1,"",RTD("cqg.rtd",,"StudyData", "(Vol("&amp;$E$13&amp;")when  (LocalYear("&amp;$E$13&amp;")="&amp;$D$1&amp;"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7290</v>
      </c>
      <c r="T20" s="138">
        <f ca="1">IF(O20=1,"",RTD("cqg.rtd",,"StudyData", "(Vol("&amp;$E$14&amp;")when  (LocalYear("&amp;$E$14&amp;")="&amp;$D$1&amp;"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13814</v>
      </c>
      <c r="U20" s="138">
        <f ca="1">IF(O20=1,"",RTD("cqg.rtd",,"StudyData", "(Vol("&amp;$E$15&amp;")when  (LocalYear("&amp;$E$15&amp;")="&amp;$D$1&amp;"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6999</v>
      </c>
      <c r="V20" s="138">
        <f ca="1">IF(O20=1,"",RTD("cqg.rtd",,"StudyData", "(Vol("&amp;$E$16&amp;")when  (LocalYear("&amp;$E$16&amp;")="&amp;$D$1&amp;"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18759</v>
      </c>
      <c r="W20" s="138">
        <f ca="1">IF(O20=1,"",RTD("cqg.rtd",,"StudyData", "(Vol("&amp;$E$17&amp;")when  (LocalYear("&amp;$E$17&amp;")="&amp;$D$1&amp;"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11615</v>
      </c>
      <c r="X20" s="138">
        <f ca="1">IF(O20=1,"",RTD("cqg.rtd",,"StudyData", "(Vol("&amp;$E$18&amp;")when  (LocalYear("&amp;$E$18&amp;")="&amp;$D$1&amp;"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11693</v>
      </c>
      <c r="Y20" s="138">
        <f ca="1">IF(O20=1,"",RTD("cqg.rtd",,"StudyData", "(Vol("&amp;$E$19&amp;")when  (LocalYear("&amp;$E$19&amp;")="&amp;$D$1&amp;"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7273</v>
      </c>
      <c r="Z20" s="138">
        <f ca="1">IF(O20=1,"",RTD("cqg.rtd",,"StudyData", "(Vol("&amp;$E$20&amp;")when  (LocalYear("&amp;$E$20&amp;")="&amp;$D$1&amp;"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584</v>
      </c>
      <c r="AA20" s="138">
        <f ca="1">IF(O20=1,"",RTD("cqg.rtd",,"StudyData", "(Vol("&amp;$E$21&amp;")when  (LocalYear("&amp;$E$21&amp;")="&amp;$D$1&amp;"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10964</v>
      </c>
      <c r="AB20" s="138">
        <f ca="1">IF(O20=1,"",RTD("cqg.rtd",,"StudyData", "(Vol("&amp;$E$21&amp;")when  (LocalYear("&amp;$E$21&amp;")="&amp;$D$1&amp;"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15774</v>
      </c>
      <c r="AC20" s="139">
        <f t="shared" ca="1" si="9"/>
        <v>19983</v>
      </c>
      <c r="AE20" s="138" t="str">
        <f ca="1">IF($R20=1,SUM($S$1:S20),"")</f>
        <v/>
      </c>
      <c r="AF20" s="138" t="str">
        <f ca="1">IF($R20=1,SUM($T$1:T20),"")</f>
        <v/>
      </c>
      <c r="AG20" s="138" t="str">
        <f ca="1">IF($R20=1,SUM($U$1:U20),"")</f>
        <v/>
      </c>
      <c r="AH20" s="138" t="str">
        <f ca="1">IF($R20=1,SUM($V$1:V20),"")</f>
        <v/>
      </c>
      <c r="AI20" s="138" t="str">
        <f ca="1">IF($R20=1,SUM($W$1:W20),"")</f>
        <v/>
      </c>
      <c r="AJ20" s="138" t="str">
        <f ca="1">IF($R20=1,SUM($X$1:X20),"")</f>
        <v/>
      </c>
      <c r="AK20" s="138" t="str">
        <f ca="1">IF($R20=1,SUM($Y$1:Y20),"")</f>
        <v/>
      </c>
      <c r="AL20" s="138" t="str">
        <f ca="1">IF($R20=1,SUM($Z$1:Z20),"")</f>
        <v/>
      </c>
      <c r="AM20" s="138" t="str">
        <f ca="1">IF($R20=1,SUM($AA$1:AA20),"")</f>
        <v/>
      </c>
      <c r="AN20" s="138" t="str">
        <f ca="1">IF($R20=1,SUM($AB$1:AB20),"")</f>
        <v/>
      </c>
      <c r="AO20" s="138" t="str">
        <f ca="1">IF($R20=1,SUM($AC$1:AC20),"")</f>
        <v/>
      </c>
      <c r="AQ20" s="143" t="str">
        <f t="shared" si="10"/>
        <v>10:05</v>
      </c>
    </row>
    <row r="21" spans="1:43" x14ac:dyDescent="0.25">
      <c r="A21" s="147">
        <f t="shared" ca="1" si="14"/>
        <v>42054.585762499999</v>
      </c>
      <c r="B21" s="138">
        <f t="shared" ca="1" si="13"/>
        <v>5</v>
      </c>
      <c r="C21" s="138">
        <f ca="1" xml:space="preserve"> RTD("cqg.rtd",,"StudyData", "(Vol("&amp;$B$12&amp;"?1"&amp;")when  (LocalYear("&amp;$B$12&amp;"?1"&amp;")="&amp;$D$1&amp;"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43165</v>
      </c>
      <c r="D21" s="138">
        <f ca="1" xml:space="preserve"> RTD("cqg.rtd",,"StudyData", "(Vol("&amp;$B$12&amp;"?2"&amp;")when  (LocalYear("&amp;$B$12&amp;"?2"&amp;")="&amp;$D$1&amp;"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69</v>
      </c>
      <c r="E21" s="138" t="str">
        <f t="shared" ca="1" si="12"/>
        <v>EP?1</v>
      </c>
      <c r="F21" s="138">
        <f t="shared" si="11"/>
        <v>10</v>
      </c>
      <c r="G21" s="140">
        <f t="shared" si="5"/>
        <v>10</v>
      </c>
      <c r="H21" s="141">
        <f t="shared" si="6"/>
        <v>0.4236111111111111</v>
      </c>
      <c r="K21" s="139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10810</v>
      </c>
      <c r="L21" s="139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10810</v>
      </c>
      <c r="M21" s="139">
        <f t="shared" ca="1" si="2"/>
        <v>10520.2</v>
      </c>
      <c r="O21" s="138">
        <f t="shared" si="7"/>
        <v>0</v>
      </c>
      <c r="R21" s="138">
        <f t="shared" ca="1" si="8"/>
        <v>2.0000000000000011E-2</v>
      </c>
      <c r="S21" s="138">
        <f ca="1">IF(O21=1,"",RTD("cqg.rtd",,"StudyData", "(Vol("&amp;$E$13&amp;")when  (LocalYear("&amp;$E$13&amp;")="&amp;$D$1&amp;"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9097</v>
      </c>
      <c r="T21" s="138">
        <f ca="1">IF(O21=1,"",RTD("cqg.rtd",,"StudyData", "(Vol("&amp;$E$14&amp;")when  (LocalYear("&amp;$E$14&amp;")="&amp;$D$1&amp;"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24092</v>
      </c>
      <c r="U21" s="138">
        <f ca="1">IF(O21=1,"",RTD("cqg.rtd",,"StudyData", "(Vol("&amp;$E$15&amp;")when  (LocalYear("&amp;$E$15&amp;")="&amp;$D$1&amp;"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6029</v>
      </c>
      <c r="V21" s="138">
        <f ca="1">IF(O21=1,"",RTD("cqg.rtd",,"StudyData", "(Vol("&amp;$E$16&amp;")when  (LocalYear("&amp;$E$16&amp;")="&amp;$D$1&amp;"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10762</v>
      </c>
      <c r="W21" s="138">
        <f ca="1">IF(O21=1,"",RTD("cqg.rtd",,"StudyData", "(Vol("&amp;$E$17&amp;")when  (LocalYear("&amp;$E$17&amp;")="&amp;$D$1&amp;"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10646</v>
      </c>
      <c r="X21" s="138">
        <f ca="1">IF(O21=1,"",RTD("cqg.rtd",,"StudyData", "(Vol("&amp;$E$18&amp;")when  (LocalYear("&amp;$E$18&amp;")="&amp;$D$1&amp;"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9989</v>
      </c>
      <c r="Y21" s="138">
        <f ca="1">IF(O21=1,"",RTD("cqg.rtd",,"StudyData", "(Vol("&amp;$E$19&amp;")when  (LocalYear("&amp;$E$19&amp;")="&amp;$D$1&amp;"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11272</v>
      </c>
      <c r="Z21" s="138">
        <f ca="1">IF(O21=1,"",RTD("cqg.rtd",,"StudyData", "(Vol("&amp;$E$20&amp;")when  (LocalYear("&amp;$E$20&amp;")="&amp;$D$1&amp;"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429</v>
      </c>
      <c r="AA21" s="138">
        <f ca="1">IF(O21=1,"",RTD("cqg.rtd",,"StudyData", "(Vol("&amp;$E$21&amp;")when  (LocalYear("&amp;$E$21&amp;")="&amp;$D$1&amp;"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6678</v>
      </c>
      <c r="AB21" s="138">
        <f ca="1">IF(O21=1,"",RTD("cqg.rtd",,"StudyData", "(Vol("&amp;$E$21&amp;")when  (LocalYear("&amp;$E$21&amp;")="&amp;$D$1&amp;"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16208</v>
      </c>
      <c r="AC21" s="139">
        <f t="shared" ca="1" si="9"/>
        <v>10810</v>
      </c>
      <c r="AE21" s="138" t="str">
        <f ca="1">IF($R21=1,SUM($S$1:S21),"")</f>
        <v/>
      </c>
      <c r="AF21" s="138" t="str">
        <f ca="1">IF($R21=1,SUM($T$1:T21),"")</f>
        <v/>
      </c>
      <c r="AG21" s="138" t="str">
        <f ca="1">IF($R21=1,SUM($U$1:U21),"")</f>
        <v/>
      </c>
      <c r="AH21" s="138" t="str">
        <f ca="1">IF($R21=1,SUM($V$1:V21),"")</f>
        <v/>
      </c>
      <c r="AI21" s="138" t="str">
        <f ca="1">IF($R21=1,SUM($W$1:W21),"")</f>
        <v/>
      </c>
      <c r="AJ21" s="138" t="str">
        <f ca="1">IF($R21=1,SUM($X$1:X21),"")</f>
        <v/>
      </c>
      <c r="AK21" s="138" t="str">
        <f ca="1">IF($R21=1,SUM($Y$1:Y21),"")</f>
        <v/>
      </c>
      <c r="AL21" s="138" t="str">
        <f ca="1">IF($R21=1,SUM($Z$1:Z21),"")</f>
        <v/>
      </c>
      <c r="AM21" s="138" t="str">
        <f ca="1">IF($R21=1,SUM($AA$1:AA21),"")</f>
        <v/>
      </c>
      <c r="AN21" s="138" t="str">
        <f ca="1">IF($R21=1,SUM($AB$1:AB21),"")</f>
        <v/>
      </c>
      <c r="AO21" s="138" t="str">
        <f ca="1">IF($R21=1,SUM($AC$1:AC21),"")</f>
        <v/>
      </c>
      <c r="AQ21" s="143" t="str">
        <f t="shared" si="10"/>
        <v>10:10</v>
      </c>
    </row>
    <row r="22" spans="1:43" x14ac:dyDescent="0.25">
      <c r="A22" s="147">
        <f t="shared" ca="1" si="14"/>
        <v>42053.585762499999</v>
      </c>
      <c r="B22" s="138">
        <f t="shared" ca="1" si="13"/>
        <v>4</v>
      </c>
      <c r="F22" s="138">
        <f t="shared" si="11"/>
        <v>10</v>
      </c>
      <c r="G22" s="140">
        <f t="shared" si="5"/>
        <v>15</v>
      </c>
      <c r="H22" s="141">
        <f t="shared" si="6"/>
        <v>0.42708333333333331</v>
      </c>
      <c r="K22" s="139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6667</v>
      </c>
      <c r="L22" s="139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6667</v>
      </c>
      <c r="M22" s="139">
        <f t="shared" ca="1" si="2"/>
        <v>9307.6</v>
      </c>
      <c r="O22" s="138">
        <f t="shared" si="7"/>
        <v>0</v>
      </c>
      <c r="R22" s="138">
        <f t="shared" ca="1" si="8"/>
        <v>2.1000000000000012E-2</v>
      </c>
      <c r="S22" s="138">
        <f ca="1">IF(O22=1,"",RTD("cqg.rtd",,"StudyData", "(Vol("&amp;$E$13&amp;")when  (LocalYear("&amp;$E$13&amp;")="&amp;$D$1&amp;"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5643</v>
      </c>
      <c r="T22" s="138">
        <f ca="1">IF(O22=1,"",RTD("cqg.rtd",,"StudyData", "(Vol("&amp;$E$14&amp;")when  (LocalYear("&amp;$E$14&amp;")="&amp;$D$1&amp;"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10385</v>
      </c>
      <c r="U22" s="138">
        <f ca="1">IF(O22=1,"",RTD("cqg.rtd",,"StudyData", "(Vol("&amp;$E$15&amp;")when  (LocalYear("&amp;$E$15&amp;")="&amp;$D$1&amp;"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9334</v>
      </c>
      <c r="V22" s="138">
        <f ca="1">IF(O22=1,"",RTD("cqg.rtd",,"StudyData", "(Vol("&amp;$E$16&amp;")when  (LocalYear("&amp;$E$16&amp;")="&amp;$D$1&amp;"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8029</v>
      </c>
      <c r="W22" s="138">
        <f ca="1">IF(O22=1,"",RTD("cqg.rtd",,"StudyData", "(Vol("&amp;$E$17&amp;")when  (LocalYear("&amp;$E$17&amp;")="&amp;$D$1&amp;"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12298</v>
      </c>
      <c r="X22" s="138">
        <f ca="1">IF(O22=1,"",RTD("cqg.rtd",,"StudyData", "(Vol("&amp;$E$18&amp;")when  (LocalYear("&amp;$E$18&amp;")="&amp;$D$1&amp;"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9999</v>
      </c>
      <c r="Y22" s="138">
        <f ca="1">IF(O22=1,"",RTD("cqg.rtd",,"StudyData", "(Vol("&amp;$E$19&amp;")when  (LocalYear("&amp;$E$19&amp;")="&amp;$D$1&amp;"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10909</v>
      </c>
      <c r="Z22" s="138">
        <f ca="1">IF(O22=1,"",RTD("cqg.rtd",,"StudyData", "(Vol("&amp;$E$20&amp;")when  (LocalYear("&amp;$E$20&amp;")="&amp;$D$1&amp;"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283</v>
      </c>
      <c r="AA22" s="138">
        <f ca="1">IF(O22=1,"",RTD("cqg.rtd",,"StudyData", "(Vol("&amp;$E$21&amp;")when  (LocalYear("&amp;$E$21&amp;")="&amp;$D$1&amp;"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9022</v>
      </c>
      <c r="AB22" s="138">
        <f ca="1">IF(O22=1,"",RTD("cqg.rtd",,"StudyData", "(Vol("&amp;$E$21&amp;")when  (LocalYear("&amp;$E$21&amp;")="&amp;$D$1&amp;"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17174</v>
      </c>
      <c r="AC22" s="139">
        <f t="shared" ca="1" si="9"/>
        <v>6667</v>
      </c>
      <c r="AE22" s="138" t="str">
        <f ca="1">IF($R22=1,SUM($S$1:S22),"")</f>
        <v/>
      </c>
      <c r="AF22" s="138" t="str">
        <f ca="1">IF($R22=1,SUM($T$1:T22),"")</f>
        <v/>
      </c>
      <c r="AG22" s="138" t="str">
        <f ca="1">IF($R22=1,SUM($U$1:U22),"")</f>
        <v/>
      </c>
      <c r="AH22" s="138" t="str">
        <f ca="1">IF($R22=1,SUM($V$1:V22),"")</f>
        <v/>
      </c>
      <c r="AI22" s="138" t="str">
        <f ca="1">IF($R22=1,SUM($W$1:W22),"")</f>
        <v/>
      </c>
      <c r="AJ22" s="138" t="str">
        <f ca="1">IF($R22=1,SUM($X$1:X22),"")</f>
        <v/>
      </c>
      <c r="AK22" s="138" t="str">
        <f ca="1">IF($R22=1,SUM($Y$1:Y22),"")</f>
        <v/>
      </c>
      <c r="AL22" s="138" t="str">
        <f ca="1">IF($R22=1,SUM($Z$1:Z22),"")</f>
        <v/>
      </c>
      <c r="AM22" s="138" t="str">
        <f ca="1">IF($R22=1,SUM($AA$1:AA22),"")</f>
        <v/>
      </c>
      <c r="AN22" s="138" t="str">
        <f ca="1">IF($R22=1,SUM($AB$1:AB22),"")</f>
        <v/>
      </c>
      <c r="AO22" s="138" t="str">
        <f ca="1">IF($R22=1,SUM($AC$1:AC22),"")</f>
        <v/>
      </c>
      <c r="AQ22" s="143" t="str">
        <f t="shared" si="10"/>
        <v>10:15</v>
      </c>
    </row>
    <row r="23" spans="1:43" x14ac:dyDescent="0.25">
      <c r="A23" s="147">
        <f t="shared" ca="1" si="14"/>
        <v>42052.585762499999</v>
      </c>
      <c r="B23" s="138">
        <f t="shared" ca="1" si="13"/>
        <v>3</v>
      </c>
      <c r="F23" s="138">
        <f t="shared" si="11"/>
        <v>10</v>
      </c>
      <c r="G23" s="140">
        <f t="shared" si="5"/>
        <v>20</v>
      </c>
      <c r="H23" s="141">
        <f t="shared" si="6"/>
        <v>0.43055555555555558</v>
      </c>
      <c r="K23" s="139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7430</v>
      </c>
      <c r="L23" s="139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7430</v>
      </c>
      <c r="M23" s="139">
        <f t="shared" ca="1" si="2"/>
        <v>10742.5</v>
      </c>
      <c r="O23" s="138">
        <f t="shared" si="7"/>
        <v>0</v>
      </c>
      <c r="R23" s="138">
        <f t="shared" ca="1" si="8"/>
        <v>2.2000000000000013E-2</v>
      </c>
      <c r="S23" s="138">
        <f ca="1">IF(O23=1,"",RTD("cqg.rtd",,"StudyData", "(Vol("&amp;$E$13&amp;")when  (LocalYear("&amp;$E$13&amp;")="&amp;$D$1&amp;"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8130</v>
      </c>
      <c r="T23" s="138">
        <f ca="1">IF(O23=1,"",RTD("cqg.rtd",,"StudyData", "(Vol("&amp;$E$14&amp;")when  (LocalYear("&amp;$E$14&amp;")="&amp;$D$1&amp;"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9035</v>
      </c>
      <c r="U23" s="138">
        <f ca="1">IF(O23=1,"",RTD("cqg.rtd",,"StudyData", "(Vol("&amp;$E$15&amp;")when  (LocalYear("&amp;$E$15&amp;")="&amp;$D$1&amp;"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7550</v>
      </c>
      <c r="V23" s="138">
        <f ca="1">IF(O23=1,"",RTD("cqg.rtd",,"StudyData", "(Vol("&amp;$E$16&amp;")when  (LocalYear("&amp;$E$16&amp;")="&amp;$D$1&amp;"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10983</v>
      </c>
      <c r="W23" s="138">
        <f ca="1">IF(O23=1,"",RTD("cqg.rtd",,"StudyData", "(Vol("&amp;$E$17&amp;")when  (LocalYear("&amp;$E$17&amp;")="&amp;$D$1&amp;"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15145</v>
      </c>
      <c r="X23" s="138">
        <f ca="1">IF(O23=1,"",RTD("cqg.rtd",,"StudyData", "(Vol("&amp;$E$18&amp;")when  (LocalYear("&amp;$E$18&amp;")="&amp;$D$1&amp;"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7885</v>
      </c>
      <c r="Y23" s="138">
        <f ca="1">IF(O23=1,"",RTD("cqg.rtd",,"StudyData", "(Vol("&amp;$E$19&amp;")when  (LocalYear("&amp;$E$19&amp;")="&amp;$D$1&amp;"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11194</v>
      </c>
      <c r="Z23" s="138">
        <f ca="1">IF(O23=1,"",RTD("cqg.rtd",,"StudyData", "(Vol("&amp;$E$20&amp;")when  (LocalYear("&amp;$E$20&amp;")="&amp;$D$1&amp;"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1493</v>
      </c>
      <c r="AA23" s="138">
        <f ca="1">IF(O23=1,"",RTD("cqg.rtd",,"StudyData", "(Vol("&amp;$E$21&amp;")when  (LocalYear("&amp;$E$21&amp;")="&amp;$D$1&amp;"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14468</v>
      </c>
      <c r="AB23" s="138">
        <f ca="1">IF(O23=1,"",RTD("cqg.rtd",,"StudyData", "(Vol("&amp;$E$21&amp;")when  (LocalYear("&amp;$E$21&amp;")="&amp;$D$1&amp;"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21542</v>
      </c>
      <c r="AC23" s="139">
        <f t="shared" ca="1" si="9"/>
        <v>7430</v>
      </c>
      <c r="AE23" s="138" t="str">
        <f ca="1">IF($R23=1,SUM($S$1:S23),"")</f>
        <v/>
      </c>
      <c r="AF23" s="138" t="str">
        <f ca="1">IF($R23=1,SUM($T$1:T23),"")</f>
        <v/>
      </c>
      <c r="AG23" s="138" t="str">
        <f ca="1">IF($R23=1,SUM($U$1:U23),"")</f>
        <v/>
      </c>
      <c r="AH23" s="138" t="str">
        <f ca="1">IF($R23=1,SUM($V$1:V23),"")</f>
        <v/>
      </c>
      <c r="AI23" s="138" t="str">
        <f ca="1">IF($R23=1,SUM($W$1:W23),"")</f>
        <v/>
      </c>
      <c r="AJ23" s="138" t="str">
        <f ca="1">IF($R23=1,SUM($X$1:X23),"")</f>
        <v/>
      </c>
      <c r="AK23" s="138" t="str">
        <f ca="1">IF($R23=1,SUM($Y$1:Y23),"")</f>
        <v/>
      </c>
      <c r="AL23" s="138" t="str">
        <f ca="1">IF($R23=1,SUM($Z$1:Z23),"")</f>
        <v/>
      </c>
      <c r="AM23" s="138" t="str">
        <f ca="1">IF($R23=1,SUM($AA$1:AA23),"")</f>
        <v/>
      </c>
      <c r="AN23" s="138" t="str">
        <f ca="1">IF($R23=1,SUM($AB$1:AB23),"")</f>
        <v/>
      </c>
      <c r="AO23" s="138" t="str">
        <f ca="1">IF($R23=1,SUM($AC$1:AC23),"")</f>
        <v/>
      </c>
      <c r="AQ23" s="143" t="str">
        <f t="shared" si="10"/>
        <v>10:20</v>
      </c>
    </row>
    <row r="24" spans="1:43" x14ac:dyDescent="0.25">
      <c r="A24" s="147">
        <f t="shared" ca="1" si="14"/>
        <v>42051.585762499999</v>
      </c>
      <c r="B24" s="138">
        <f t="shared" ca="1" si="13"/>
        <v>2</v>
      </c>
      <c r="F24" s="138">
        <f t="shared" si="11"/>
        <v>10</v>
      </c>
      <c r="G24" s="140">
        <f t="shared" si="5"/>
        <v>25</v>
      </c>
      <c r="H24" s="141">
        <f t="shared" si="6"/>
        <v>0.43402777777777773</v>
      </c>
      <c r="K24" s="139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12994</v>
      </c>
      <c r="L24" s="139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12994</v>
      </c>
      <c r="M24" s="139">
        <f t="shared" ca="1" si="2"/>
        <v>10162</v>
      </c>
      <c r="O24" s="138">
        <f t="shared" si="7"/>
        <v>0</v>
      </c>
      <c r="R24" s="138">
        <f t="shared" ca="1" si="8"/>
        <v>2.3000000000000013E-2</v>
      </c>
      <c r="S24" s="138">
        <f ca="1">IF(O24=1,"",RTD("cqg.rtd",,"StudyData", "(Vol("&amp;$E$13&amp;")when  (LocalYear("&amp;$E$13&amp;")="&amp;$D$1&amp;"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9006</v>
      </c>
      <c r="T24" s="138">
        <f ca="1">IF(O24=1,"",RTD("cqg.rtd",,"StudyData", "(Vol("&amp;$E$14&amp;")when  (LocalYear("&amp;$E$14&amp;")="&amp;$D$1&amp;"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10234</v>
      </c>
      <c r="U24" s="138">
        <f ca="1">IF(O24=1,"",RTD("cqg.rtd",,"StudyData", "(Vol("&amp;$E$15&amp;")when  (LocalYear("&amp;$E$15&amp;")="&amp;$D$1&amp;"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4863</v>
      </c>
      <c r="V24" s="138">
        <f ca="1">IF(O24=1,"",RTD("cqg.rtd",,"StudyData", "(Vol("&amp;$E$16&amp;")when  (LocalYear("&amp;$E$16&amp;")="&amp;$D$1&amp;"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11605</v>
      </c>
      <c r="W24" s="138">
        <f ca="1">IF(O24=1,"",RTD("cqg.rtd",,"StudyData", "(Vol("&amp;$E$17&amp;")when  (LocalYear("&amp;$E$17&amp;")="&amp;$D$1&amp;"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14111</v>
      </c>
      <c r="X24" s="138">
        <f ca="1">IF(O24=1,"",RTD("cqg.rtd",,"StudyData", "(Vol("&amp;$E$18&amp;")when  (LocalYear("&amp;$E$18&amp;")="&amp;$D$1&amp;"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15022</v>
      </c>
      <c r="Y24" s="138">
        <f ca="1">IF(O24=1,"",RTD("cqg.rtd",,"StudyData", "(Vol("&amp;$E$19&amp;")when  (LocalYear("&amp;$E$19&amp;")="&amp;$D$1&amp;"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9827</v>
      </c>
      <c r="Z24" s="138">
        <f ca="1">IF(O24=1,"",RTD("cqg.rtd",,"StudyData", "(Vol("&amp;$E$20&amp;")when  (LocalYear("&amp;$E$20&amp;")="&amp;$D$1&amp;"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1128</v>
      </c>
      <c r="AA24" s="138">
        <f ca="1">IF(O24=1,"",RTD("cqg.rtd",,"StudyData", "(Vol("&amp;$E$21&amp;")when  (LocalYear("&amp;$E$21&amp;")="&amp;$D$1&amp;"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9209</v>
      </c>
      <c r="AB24" s="138">
        <f ca="1">IF(O24=1,"",RTD("cqg.rtd",,"StudyData", "(Vol("&amp;$E$21&amp;")when  (LocalYear("&amp;$E$21&amp;")="&amp;$D$1&amp;"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16615</v>
      </c>
      <c r="AC24" s="139">
        <f t="shared" ca="1" si="9"/>
        <v>12994</v>
      </c>
      <c r="AE24" s="138" t="str">
        <f ca="1">IF($R24=1,SUM($S$1:S24),"")</f>
        <v/>
      </c>
      <c r="AF24" s="138" t="str">
        <f ca="1">IF($R24=1,SUM($T$1:T24),"")</f>
        <v/>
      </c>
      <c r="AG24" s="138" t="str">
        <f ca="1">IF($R24=1,SUM($U$1:U24),"")</f>
        <v/>
      </c>
      <c r="AH24" s="138" t="str">
        <f ca="1">IF($R24=1,SUM($V$1:V24),"")</f>
        <v/>
      </c>
      <c r="AI24" s="138" t="str">
        <f ca="1">IF($R24=1,SUM($W$1:W24),"")</f>
        <v/>
      </c>
      <c r="AJ24" s="138" t="str">
        <f ca="1">IF($R24=1,SUM($X$1:X24),"")</f>
        <v/>
      </c>
      <c r="AK24" s="138" t="str">
        <f ca="1">IF($R24=1,SUM($Y$1:Y24),"")</f>
        <v/>
      </c>
      <c r="AL24" s="138" t="str">
        <f ca="1">IF($R24=1,SUM($Z$1:Z24),"")</f>
        <v/>
      </c>
      <c r="AM24" s="138" t="str">
        <f ca="1">IF($R24=1,SUM($AA$1:AA24),"")</f>
        <v/>
      </c>
      <c r="AN24" s="138" t="str">
        <f ca="1">IF($R24=1,SUM($AB$1:AB24),"")</f>
        <v/>
      </c>
      <c r="AO24" s="138" t="str">
        <f ca="1">IF($R24=1,SUM($AC$1:AC24),"")</f>
        <v/>
      </c>
      <c r="AQ24" s="143" t="str">
        <f t="shared" si="10"/>
        <v>10:25</v>
      </c>
    </row>
    <row r="25" spans="1:43" x14ac:dyDescent="0.25">
      <c r="A25" s="147">
        <f t="shared" ca="1" si="14"/>
        <v>42048.585762499999</v>
      </c>
      <c r="B25" s="138">
        <f t="shared" ca="1" si="13"/>
        <v>6</v>
      </c>
      <c r="F25" s="138">
        <f t="shared" si="11"/>
        <v>10</v>
      </c>
      <c r="G25" s="140">
        <f t="shared" si="5"/>
        <v>30</v>
      </c>
      <c r="H25" s="141">
        <f t="shared" si="6"/>
        <v>0.4375</v>
      </c>
      <c r="K25" s="139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18353</v>
      </c>
      <c r="L25" s="139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18353</v>
      </c>
      <c r="M25" s="139">
        <f t="shared" ca="1" si="2"/>
        <v>12411.9</v>
      </c>
      <c r="O25" s="138">
        <f t="shared" si="7"/>
        <v>0</v>
      </c>
      <c r="R25" s="138">
        <f t="shared" ca="1" si="8"/>
        <v>2.4000000000000014E-2</v>
      </c>
      <c r="S25" s="138">
        <f ca="1">IF(O25=1,"",RTD("cqg.rtd",,"StudyData", "(Vol("&amp;$E$13&amp;")when  (LocalYear("&amp;$E$13&amp;")="&amp;$D$1&amp;"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6698</v>
      </c>
      <c r="T25" s="138">
        <f ca="1">IF(O25=1,"",RTD("cqg.rtd",,"StudyData", "(Vol("&amp;$E$14&amp;")when  (LocalYear("&amp;$E$14&amp;")="&amp;$D$1&amp;"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13290</v>
      </c>
      <c r="U25" s="138">
        <f ca="1">IF(O25=1,"",RTD("cqg.rtd",,"StudyData", "(Vol("&amp;$E$15&amp;")when  (LocalYear("&amp;$E$15&amp;")="&amp;$D$1&amp;"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8230</v>
      </c>
      <c r="V25" s="138">
        <f ca="1">IF(O25=1,"",RTD("cqg.rtd",,"StudyData", "(Vol("&amp;$E$16&amp;")when  (LocalYear("&amp;$E$16&amp;")="&amp;$D$1&amp;"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12881</v>
      </c>
      <c r="W25" s="138">
        <f ca="1">IF(O25=1,"",RTD("cqg.rtd",,"StudyData", "(Vol("&amp;$E$17&amp;")when  (LocalYear("&amp;$E$17&amp;")="&amp;$D$1&amp;"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13793</v>
      </c>
      <c r="X25" s="138">
        <f ca="1">IF(O25=1,"",RTD("cqg.rtd",,"StudyData", "(Vol("&amp;$E$18&amp;")when  (LocalYear("&amp;$E$18&amp;")="&amp;$D$1&amp;"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13533</v>
      </c>
      <c r="Y25" s="138">
        <f ca="1">IF(O25=1,"",RTD("cqg.rtd",,"StudyData", "(Vol("&amp;$E$19&amp;")when  (LocalYear("&amp;$E$19&amp;")="&amp;$D$1&amp;"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15918</v>
      </c>
      <c r="Z25" s="138">
        <f ca="1">IF(O25=1,"",RTD("cqg.rtd",,"StudyData", "(Vol("&amp;$E$20&amp;")when  (LocalYear("&amp;$E$20&amp;")="&amp;$D$1&amp;"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2862</v>
      </c>
      <c r="AA25" s="138">
        <f ca="1">IF(O25=1,"",RTD("cqg.rtd",,"StudyData", "(Vol("&amp;$E$21&amp;")when  (LocalYear("&amp;$E$21&amp;")="&amp;$D$1&amp;"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16660</v>
      </c>
      <c r="AB25" s="138">
        <f ca="1">IF(O25=1,"",RTD("cqg.rtd",,"StudyData", "(Vol("&amp;$E$21&amp;")when  (LocalYear("&amp;$E$21&amp;")="&amp;$D$1&amp;"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20254</v>
      </c>
      <c r="AC25" s="139">
        <f t="shared" ca="1" si="9"/>
        <v>18353</v>
      </c>
      <c r="AE25" s="138" t="str">
        <f ca="1">IF($R25=1,SUM($S$1:S25),"")</f>
        <v/>
      </c>
      <c r="AF25" s="138" t="str">
        <f ca="1">IF($R25=1,SUM($T$1:T25),"")</f>
        <v/>
      </c>
      <c r="AG25" s="138" t="str">
        <f ca="1">IF($R25=1,SUM($U$1:U25),"")</f>
        <v/>
      </c>
      <c r="AH25" s="138" t="str">
        <f ca="1">IF($R25=1,SUM($V$1:V25),"")</f>
        <v/>
      </c>
      <c r="AI25" s="138" t="str">
        <f ca="1">IF($R25=1,SUM($W$1:W25),"")</f>
        <v/>
      </c>
      <c r="AJ25" s="138" t="str">
        <f ca="1">IF($R25=1,SUM($X$1:X25),"")</f>
        <v/>
      </c>
      <c r="AK25" s="138" t="str">
        <f ca="1">IF($R25=1,SUM($Y$1:Y25),"")</f>
        <v/>
      </c>
      <c r="AL25" s="138" t="str">
        <f ca="1">IF($R25=1,SUM($Z$1:Z25),"")</f>
        <v/>
      </c>
      <c r="AM25" s="138" t="str">
        <f ca="1">IF($R25=1,SUM($AA$1:AA25),"")</f>
        <v/>
      </c>
      <c r="AN25" s="138" t="str">
        <f ca="1">IF($R25=1,SUM($AB$1:AB25),"")</f>
        <v/>
      </c>
      <c r="AO25" s="138" t="str">
        <f ca="1">IF($R25=1,SUM($AC$1:AC25),"")</f>
        <v/>
      </c>
      <c r="AQ25" s="143" t="str">
        <f t="shared" si="10"/>
        <v>10:30</v>
      </c>
    </row>
    <row r="26" spans="1:43" x14ac:dyDescent="0.25">
      <c r="A26" s="147">
        <f t="shared" ca="1" si="14"/>
        <v>42047.585762499999</v>
      </c>
      <c r="B26" s="138">
        <f t="shared" ca="1" si="13"/>
        <v>5</v>
      </c>
      <c r="F26" s="138">
        <f t="shared" si="11"/>
        <v>10</v>
      </c>
      <c r="G26" s="140">
        <f t="shared" si="5"/>
        <v>35</v>
      </c>
      <c r="H26" s="141">
        <f t="shared" si="6"/>
        <v>0.44097222222222227</v>
      </c>
      <c r="K26" s="139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11669</v>
      </c>
      <c r="L26" s="139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11669</v>
      </c>
      <c r="M26" s="139">
        <f t="shared" ca="1" si="2"/>
        <v>11598.4</v>
      </c>
      <c r="O26" s="138">
        <f t="shared" si="7"/>
        <v>0</v>
      </c>
      <c r="R26" s="138">
        <f t="shared" ca="1" si="8"/>
        <v>2.5000000000000015E-2</v>
      </c>
      <c r="S26" s="138">
        <f ca="1">IF(O26=1,"",RTD("cqg.rtd",,"StudyData", "(Vol("&amp;$E$13&amp;")when  (LocalYear("&amp;$E$13&amp;")="&amp;$D$1&amp;"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11458</v>
      </c>
      <c r="T26" s="138">
        <f ca="1">IF(O26=1,"",RTD("cqg.rtd",,"StudyData", "(Vol("&amp;$E$14&amp;")when  (LocalYear("&amp;$E$14&amp;")="&amp;$D$1&amp;"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13285</v>
      </c>
      <c r="U26" s="138">
        <f ca="1">IF(O26=1,"",RTD("cqg.rtd",,"StudyData", "(Vol("&amp;$E$15&amp;")when  (LocalYear("&amp;$E$15&amp;")="&amp;$D$1&amp;"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9373</v>
      </c>
      <c r="V26" s="138">
        <f ca="1">IF(O26=1,"",RTD("cqg.rtd",,"StudyData", "(Vol("&amp;$E$16&amp;")when  (LocalYear("&amp;$E$16&amp;")="&amp;$D$1&amp;"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15363</v>
      </c>
      <c r="W26" s="138">
        <f ca="1">IF(O26=1,"",RTD("cqg.rtd",,"StudyData", "(Vol("&amp;$E$17&amp;")when  (LocalYear("&amp;$E$17&amp;")="&amp;$D$1&amp;"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12352</v>
      </c>
      <c r="X26" s="138">
        <f ca="1">IF(O26=1,"",RTD("cqg.rtd",,"StudyData", "(Vol("&amp;$E$18&amp;")when  (LocalYear("&amp;$E$18&amp;")="&amp;$D$1&amp;"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7717</v>
      </c>
      <c r="Y26" s="138">
        <f ca="1">IF(O26=1,"",RTD("cqg.rtd",,"StudyData", "(Vol("&amp;$E$19&amp;")when  (LocalYear("&amp;$E$19&amp;")="&amp;$D$1&amp;"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14291</v>
      </c>
      <c r="Z26" s="138">
        <f ca="1">IF(O26=1,"",RTD("cqg.rtd",,"StudyData", "(Vol("&amp;$E$20&amp;")when  (LocalYear("&amp;$E$20&amp;")="&amp;$D$1&amp;"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658</v>
      </c>
      <c r="AA26" s="138">
        <f ca="1">IF(O26=1,"",RTD("cqg.rtd",,"StudyData", "(Vol("&amp;$E$21&amp;")when  (LocalYear("&amp;$E$21&amp;")="&amp;$D$1&amp;"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12896</v>
      </c>
      <c r="AB26" s="138">
        <f ca="1">IF(O26=1,"",RTD("cqg.rtd",,"StudyData", "(Vol("&amp;$E$21&amp;")when  (LocalYear("&amp;$E$21&amp;")="&amp;$D$1&amp;"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18591</v>
      </c>
      <c r="AC26" s="139">
        <f t="shared" ca="1" si="9"/>
        <v>11669</v>
      </c>
      <c r="AE26" s="138" t="str">
        <f ca="1">IF($R26=1,SUM($S$1:S26),"")</f>
        <v/>
      </c>
      <c r="AF26" s="138" t="str">
        <f ca="1">IF($R26=1,SUM($T$1:T26),"")</f>
        <v/>
      </c>
      <c r="AG26" s="138" t="str">
        <f ca="1">IF($R26=1,SUM($U$1:U26),"")</f>
        <v/>
      </c>
      <c r="AH26" s="138" t="str">
        <f ca="1">IF($R26=1,SUM($V$1:V26),"")</f>
        <v/>
      </c>
      <c r="AI26" s="138" t="str">
        <f ca="1">IF($R26=1,SUM($W$1:W26),"")</f>
        <v/>
      </c>
      <c r="AJ26" s="138" t="str">
        <f ca="1">IF($R26=1,SUM($X$1:X26),"")</f>
        <v/>
      </c>
      <c r="AK26" s="138" t="str">
        <f ca="1">IF($R26=1,SUM($Y$1:Y26),"")</f>
        <v/>
      </c>
      <c r="AL26" s="138" t="str">
        <f ca="1">IF($R26=1,SUM($Z$1:Z26),"")</f>
        <v/>
      </c>
      <c r="AM26" s="138" t="str">
        <f ca="1">IF($R26=1,SUM($AA$1:AA26),"")</f>
        <v/>
      </c>
      <c r="AN26" s="138" t="str">
        <f ca="1">IF($R26=1,SUM($AB$1:AB26),"")</f>
        <v/>
      </c>
      <c r="AO26" s="138" t="str">
        <f ca="1">IF($R26=1,SUM($AC$1:AC26),"")</f>
        <v/>
      </c>
      <c r="AQ26" s="143" t="str">
        <f t="shared" si="10"/>
        <v>10:35</v>
      </c>
    </row>
    <row r="27" spans="1:43" x14ac:dyDescent="0.25">
      <c r="A27" s="147"/>
      <c r="F27" s="138">
        <f t="shared" si="11"/>
        <v>10</v>
      </c>
      <c r="G27" s="140">
        <f t="shared" si="5"/>
        <v>40</v>
      </c>
      <c r="H27" s="141">
        <f t="shared" si="6"/>
        <v>0.44444444444444442</v>
      </c>
      <c r="K27" s="139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11198</v>
      </c>
      <c r="L27" s="139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11198</v>
      </c>
      <c r="M27" s="139">
        <f t="shared" ca="1" si="2"/>
        <v>9190.4</v>
      </c>
      <c r="O27" s="138">
        <f t="shared" si="7"/>
        <v>0</v>
      </c>
      <c r="R27" s="138">
        <f t="shared" ca="1" si="8"/>
        <v>2.6000000000000016E-2</v>
      </c>
      <c r="S27" s="138">
        <f ca="1">IF(O27=1,"",RTD("cqg.rtd",,"StudyData", "(Vol("&amp;$E$13&amp;")when  (LocalYear("&amp;$E$13&amp;")="&amp;$D$1&amp;"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18580</v>
      </c>
      <c r="T27" s="138">
        <f ca="1">IF(O27=1,"",RTD("cqg.rtd",,"StudyData", "(Vol("&amp;$E$14&amp;")when  (LocalYear("&amp;$E$14&amp;")="&amp;$D$1&amp;"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5282</v>
      </c>
      <c r="U27" s="138">
        <f ca="1">IF(O27=1,"",RTD("cqg.rtd",,"StudyData", "(Vol("&amp;$E$15&amp;")when  (LocalYear("&amp;$E$15&amp;")="&amp;$D$1&amp;"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4893</v>
      </c>
      <c r="V27" s="138">
        <f ca="1">IF(O27=1,"",RTD("cqg.rtd",,"StudyData", "(Vol("&amp;$E$16&amp;")when  (LocalYear("&amp;$E$16&amp;")="&amp;$D$1&amp;"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6687</v>
      </c>
      <c r="W27" s="138">
        <f ca="1">IF(O27=1,"",RTD("cqg.rtd",,"StudyData", "(Vol("&amp;$E$17&amp;")when  (LocalYear("&amp;$E$17&amp;")="&amp;$D$1&amp;"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12447</v>
      </c>
      <c r="X27" s="138">
        <f ca="1">IF(O27=1,"",RTD("cqg.rtd",,"StudyData", "(Vol("&amp;$E$18&amp;")when  (LocalYear("&amp;$E$18&amp;")="&amp;$D$1&amp;"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10685</v>
      </c>
      <c r="Y27" s="138">
        <f ca="1">IF(O27=1,"",RTD("cqg.rtd",,"StudyData", "(Vol("&amp;$E$19&amp;")when  (LocalYear("&amp;$E$19&amp;")="&amp;$D$1&amp;"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11462</v>
      </c>
      <c r="Z27" s="138">
        <f ca="1">IF(O27=1,"",RTD("cqg.rtd",,"StudyData", "(Vol("&amp;$E$20&amp;")when  (LocalYear("&amp;$E$20&amp;")="&amp;$D$1&amp;"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855</v>
      </c>
      <c r="AA27" s="138">
        <f ca="1">IF(O27=1,"",RTD("cqg.rtd",,"StudyData", "(Vol("&amp;$E$21&amp;")when  (LocalYear("&amp;$E$21&amp;")="&amp;$D$1&amp;"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10918</v>
      </c>
      <c r="AB27" s="138">
        <f ca="1">IF(O27=1,"",RTD("cqg.rtd",,"StudyData", "(Vol("&amp;$E$21&amp;")when  (LocalYear("&amp;$E$21&amp;")="&amp;$D$1&amp;"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10095</v>
      </c>
      <c r="AC27" s="139">
        <f t="shared" ca="1" si="9"/>
        <v>11198</v>
      </c>
      <c r="AE27" s="138" t="str">
        <f ca="1">IF($R27=1,SUM($S$1:S27),"")</f>
        <v/>
      </c>
      <c r="AF27" s="138" t="str">
        <f ca="1">IF($R27=1,SUM($T$1:T27),"")</f>
        <v/>
      </c>
      <c r="AG27" s="138" t="str">
        <f ca="1">IF($R27=1,SUM($U$1:U27),"")</f>
        <v/>
      </c>
      <c r="AH27" s="138" t="str">
        <f ca="1">IF($R27=1,SUM($V$1:V27),"")</f>
        <v/>
      </c>
      <c r="AI27" s="138" t="str">
        <f ca="1">IF($R27=1,SUM($W$1:W27),"")</f>
        <v/>
      </c>
      <c r="AJ27" s="138" t="str">
        <f ca="1">IF($R27=1,SUM($X$1:X27),"")</f>
        <v/>
      </c>
      <c r="AK27" s="138" t="str">
        <f ca="1">IF($R27=1,SUM($Y$1:Y27),"")</f>
        <v/>
      </c>
      <c r="AL27" s="138" t="str">
        <f ca="1">IF($R27=1,SUM($Z$1:Z27),"")</f>
        <v/>
      </c>
      <c r="AM27" s="138" t="str">
        <f ca="1">IF($R27=1,SUM($AA$1:AA27),"")</f>
        <v/>
      </c>
      <c r="AN27" s="138" t="str">
        <f ca="1">IF($R27=1,SUM($AB$1:AB27),"")</f>
        <v/>
      </c>
      <c r="AO27" s="138" t="str">
        <f ca="1">IF($R27=1,SUM($AC$1:AC27),"")</f>
        <v/>
      </c>
      <c r="AQ27" s="143" t="str">
        <f t="shared" si="10"/>
        <v>10:40</v>
      </c>
    </row>
    <row r="28" spans="1:43" x14ac:dyDescent="0.25">
      <c r="A28" s="147"/>
      <c r="F28" s="138">
        <f t="shared" si="11"/>
        <v>10</v>
      </c>
      <c r="G28" s="140">
        <f t="shared" si="5"/>
        <v>45</v>
      </c>
      <c r="H28" s="141">
        <f t="shared" si="6"/>
        <v>0.44791666666666669</v>
      </c>
      <c r="K28" s="139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7688</v>
      </c>
      <c r="L28" s="139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7688</v>
      </c>
      <c r="M28" s="139">
        <f t="shared" ca="1" si="2"/>
        <v>9736.2999999999993</v>
      </c>
      <c r="O28" s="138">
        <f t="shared" si="7"/>
        <v>0</v>
      </c>
      <c r="R28" s="138">
        <f t="shared" ca="1" si="8"/>
        <v>2.7000000000000017E-2</v>
      </c>
      <c r="S28" s="138">
        <f ca="1">IF(O28=1,"",RTD("cqg.rtd",,"StudyData", "(Vol("&amp;$E$13&amp;")when  (LocalYear("&amp;$E$13&amp;")="&amp;$D$1&amp;"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11139</v>
      </c>
      <c r="T28" s="138">
        <f ca="1">IF(O28=1,"",RTD("cqg.rtd",,"StudyData", "(Vol("&amp;$E$14&amp;")when  (LocalYear("&amp;$E$14&amp;")="&amp;$D$1&amp;"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8148</v>
      </c>
      <c r="U28" s="138">
        <f ca="1">IF(O28=1,"",RTD("cqg.rtd",,"StudyData", "(Vol("&amp;$E$15&amp;")when  (LocalYear("&amp;$E$15&amp;")="&amp;$D$1&amp;"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5567</v>
      </c>
      <c r="V28" s="138">
        <f ca="1">IF(O28=1,"",RTD("cqg.rtd",,"StudyData", "(Vol("&amp;$E$16&amp;")when  (LocalYear("&amp;$E$16&amp;")="&amp;$D$1&amp;"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12572</v>
      </c>
      <c r="W28" s="138">
        <f ca="1">IF(O28=1,"",RTD("cqg.rtd",,"StudyData", "(Vol("&amp;$E$17&amp;")when  (LocalYear("&amp;$E$17&amp;")="&amp;$D$1&amp;"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14018</v>
      </c>
      <c r="X28" s="138">
        <f ca="1">IF(O28=1,"",RTD("cqg.rtd",,"StudyData", "(Vol("&amp;$E$18&amp;")when  (LocalYear("&amp;$E$18&amp;")="&amp;$D$1&amp;"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12318</v>
      </c>
      <c r="Y28" s="138">
        <f ca="1">IF(O28=1,"",RTD("cqg.rtd",,"StudyData", "(Vol("&amp;$E$19&amp;")when  (LocalYear("&amp;$E$19&amp;")="&amp;$D$1&amp;"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9600</v>
      </c>
      <c r="Z28" s="138">
        <f ca="1">IF(O28=1,"",RTD("cqg.rtd",,"StudyData", "(Vol("&amp;$E$20&amp;")when  (LocalYear("&amp;$E$20&amp;")="&amp;$D$1&amp;"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422</v>
      </c>
      <c r="AA28" s="138">
        <f ca="1">IF(O28=1,"",RTD("cqg.rtd",,"StudyData", "(Vol("&amp;$E$21&amp;")when  (LocalYear("&amp;$E$21&amp;")="&amp;$D$1&amp;"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8543</v>
      </c>
      <c r="AB28" s="138">
        <f ca="1">IF(O28=1,"",RTD("cqg.rtd",,"StudyData", "(Vol("&amp;$E$21&amp;")when  (LocalYear("&amp;$E$21&amp;")="&amp;$D$1&amp;"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15036</v>
      </c>
      <c r="AC28" s="139">
        <f t="shared" ca="1" si="9"/>
        <v>7688</v>
      </c>
      <c r="AE28" s="138" t="str">
        <f ca="1">IF($R28=1,SUM($S$1:S28),"")</f>
        <v/>
      </c>
      <c r="AF28" s="138" t="str">
        <f ca="1">IF($R28=1,SUM($T$1:T28),"")</f>
        <v/>
      </c>
      <c r="AG28" s="138" t="str">
        <f ca="1">IF($R28=1,SUM($U$1:U28),"")</f>
        <v/>
      </c>
      <c r="AH28" s="138" t="str">
        <f ca="1">IF($R28=1,SUM($V$1:V28),"")</f>
        <v/>
      </c>
      <c r="AI28" s="138" t="str">
        <f ca="1">IF($R28=1,SUM($W$1:W28),"")</f>
        <v/>
      </c>
      <c r="AJ28" s="138" t="str">
        <f ca="1">IF($R28=1,SUM($X$1:X28),"")</f>
        <v/>
      </c>
      <c r="AK28" s="138" t="str">
        <f ca="1">IF($R28=1,SUM($Y$1:Y28),"")</f>
        <v/>
      </c>
      <c r="AL28" s="138" t="str">
        <f ca="1">IF($R28=1,SUM($Z$1:Z28),"")</f>
        <v/>
      </c>
      <c r="AM28" s="138" t="str">
        <f ca="1">IF($R28=1,SUM($AA$1:AA28),"")</f>
        <v/>
      </c>
      <c r="AN28" s="138" t="str">
        <f ca="1">IF($R28=1,SUM($AB$1:AB28),"")</f>
        <v/>
      </c>
      <c r="AO28" s="138" t="str">
        <f ca="1">IF($R28=1,SUM($AC$1:AC28),"")</f>
        <v/>
      </c>
      <c r="AQ28" s="143" t="str">
        <f t="shared" si="10"/>
        <v>10:45</v>
      </c>
    </row>
    <row r="29" spans="1:43" x14ac:dyDescent="0.25">
      <c r="A29" s="147"/>
      <c r="F29" s="138">
        <f t="shared" si="11"/>
        <v>10</v>
      </c>
      <c r="G29" s="140">
        <f t="shared" si="5"/>
        <v>50</v>
      </c>
      <c r="H29" s="141">
        <f t="shared" si="6"/>
        <v>0.4513888888888889</v>
      </c>
      <c r="K29" s="139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11383</v>
      </c>
      <c r="L29" s="139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11383</v>
      </c>
      <c r="M29" s="139">
        <f t="shared" ca="1" si="2"/>
        <v>9052.7999999999993</v>
      </c>
      <c r="O29" s="138">
        <f t="shared" si="7"/>
        <v>0</v>
      </c>
      <c r="R29" s="138">
        <f t="shared" ca="1" si="8"/>
        <v>2.8000000000000018E-2</v>
      </c>
      <c r="S29" s="138">
        <f ca="1">IF(O29=1,"",RTD("cqg.rtd",,"StudyData", "(Vol("&amp;$E$13&amp;")when  (LocalYear("&amp;$E$13&amp;")="&amp;$D$1&amp;"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18724</v>
      </c>
      <c r="T29" s="138">
        <f ca="1">IF(O29=1,"",RTD("cqg.rtd",,"StudyData", "(Vol("&amp;$E$14&amp;")when  (LocalYear("&amp;$E$14&amp;")="&amp;$D$1&amp;"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8384</v>
      </c>
      <c r="U29" s="138">
        <f ca="1">IF(O29=1,"",RTD("cqg.rtd",,"StudyData", "(Vol("&amp;$E$15&amp;")when  (LocalYear("&amp;$E$15&amp;")="&amp;$D$1&amp;"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6149</v>
      </c>
      <c r="V29" s="138">
        <f ca="1">IF(O29=1,"",RTD("cqg.rtd",,"StudyData", "(Vol("&amp;$E$16&amp;")when  (LocalYear("&amp;$E$16&amp;")="&amp;$D$1&amp;"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13489</v>
      </c>
      <c r="W29" s="138">
        <f ca="1">IF(O29=1,"",RTD("cqg.rtd",,"StudyData", "(Vol("&amp;$E$17&amp;")when  (LocalYear("&amp;$E$17&amp;")="&amp;$D$1&amp;"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8895</v>
      </c>
      <c r="X29" s="138">
        <f ca="1">IF(O29=1,"",RTD("cqg.rtd",,"StudyData", "(Vol("&amp;$E$18&amp;")when  (LocalYear("&amp;$E$18&amp;")="&amp;$D$1&amp;"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3804</v>
      </c>
      <c r="Y29" s="138">
        <f ca="1">IF(O29=1,"",RTD("cqg.rtd",,"StudyData", "(Vol("&amp;$E$19&amp;")when  (LocalYear("&amp;$E$19&amp;")="&amp;$D$1&amp;"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4617</v>
      </c>
      <c r="Z29" s="138">
        <f ca="1">IF(O29=1,"",RTD("cqg.rtd",,"StudyData", "(Vol("&amp;$E$20&amp;")when  (LocalYear("&amp;$E$20&amp;")="&amp;$D$1&amp;"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2594</v>
      </c>
      <c r="AA29" s="138">
        <f ca="1">IF(O29=1,"",RTD("cqg.rtd",,"StudyData", "(Vol("&amp;$E$21&amp;")when  (LocalYear("&amp;$E$21&amp;")="&amp;$D$1&amp;"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7120</v>
      </c>
      <c r="AB29" s="138">
        <f ca="1">IF(O29=1,"",RTD("cqg.rtd",,"StudyData", "(Vol("&amp;$E$21&amp;")when  (LocalYear("&amp;$E$21&amp;")="&amp;$D$1&amp;"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16752</v>
      </c>
      <c r="AC29" s="139">
        <f t="shared" ca="1" si="9"/>
        <v>11383</v>
      </c>
      <c r="AE29" s="138" t="str">
        <f ca="1">IF($R29=1,SUM($S$1:S29),"")</f>
        <v/>
      </c>
      <c r="AF29" s="138" t="str">
        <f ca="1">IF($R29=1,SUM($T$1:T29),"")</f>
        <v/>
      </c>
      <c r="AG29" s="138" t="str">
        <f ca="1">IF($R29=1,SUM($U$1:U29),"")</f>
        <v/>
      </c>
      <c r="AH29" s="138" t="str">
        <f ca="1">IF($R29=1,SUM($V$1:V29),"")</f>
        <v/>
      </c>
      <c r="AI29" s="138" t="str">
        <f ca="1">IF($R29=1,SUM($W$1:W29),"")</f>
        <v/>
      </c>
      <c r="AJ29" s="138" t="str">
        <f ca="1">IF($R29=1,SUM($X$1:X29),"")</f>
        <v/>
      </c>
      <c r="AK29" s="138" t="str">
        <f ca="1">IF($R29=1,SUM($Y$1:Y29),"")</f>
        <v/>
      </c>
      <c r="AL29" s="138" t="str">
        <f ca="1">IF($R29=1,SUM($Z$1:Z29),"")</f>
        <v/>
      </c>
      <c r="AM29" s="138" t="str">
        <f ca="1">IF($R29=1,SUM($AA$1:AA29),"")</f>
        <v/>
      </c>
      <c r="AN29" s="138" t="str">
        <f ca="1">IF($R29=1,SUM($AB$1:AB29),"")</f>
        <v/>
      </c>
      <c r="AO29" s="138" t="str">
        <f ca="1">IF($R29=1,SUM($AC$1:AC29),"")</f>
        <v/>
      </c>
      <c r="AQ29" s="143" t="str">
        <f t="shared" si="10"/>
        <v>10:50</v>
      </c>
    </row>
    <row r="30" spans="1:43" x14ac:dyDescent="0.25">
      <c r="F30" s="138">
        <f t="shared" si="11"/>
        <v>10</v>
      </c>
      <c r="G30" s="140">
        <f t="shared" si="5"/>
        <v>55</v>
      </c>
      <c r="H30" s="141">
        <f t="shared" si="6"/>
        <v>0.4548611111111111</v>
      </c>
      <c r="K30" s="139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9888</v>
      </c>
      <c r="L30" s="139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9888</v>
      </c>
      <c r="M30" s="139">
        <f t="shared" ca="1" si="2"/>
        <v>9482.4</v>
      </c>
      <c r="O30" s="138">
        <f t="shared" si="7"/>
        <v>0</v>
      </c>
      <c r="R30" s="138">
        <f t="shared" ca="1" si="8"/>
        <v>2.9000000000000019E-2</v>
      </c>
      <c r="S30" s="138">
        <f ca="1">IF(O30=1,"",RTD("cqg.rtd",,"StudyData", "(Vol("&amp;$E$13&amp;")when  (LocalYear("&amp;$E$13&amp;")="&amp;$D$1&amp;"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10696</v>
      </c>
      <c r="T30" s="138">
        <f ca="1">IF(O30=1,"",RTD("cqg.rtd",,"StudyData", "(Vol("&amp;$E$14&amp;")when  (LocalYear("&amp;$E$14&amp;")="&amp;$D$1&amp;"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9499</v>
      </c>
      <c r="U30" s="138">
        <f ca="1">IF(O30=1,"",RTD("cqg.rtd",,"StudyData", "(Vol("&amp;$E$15&amp;")when  (LocalYear("&amp;$E$15&amp;")="&amp;$D$1&amp;"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5179</v>
      </c>
      <c r="V30" s="138">
        <f ca="1">IF(O30=1,"",RTD("cqg.rtd",,"StudyData", "(Vol("&amp;$E$16&amp;")when  (LocalYear("&amp;$E$16&amp;")="&amp;$D$1&amp;"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9038</v>
      </c>
      <c r="W30" s="138">
        <f ca="1">IF(O30=1,"",RTD("cqg.rtd",,"StudyData", "(Vol("&amp;$E$17&amp;")when  (LocalYear("&amp;$E$17&amp;")="&amp;$D$1&amp;"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10052</v>
      </c>
      <c r="X30" s="138">
        <f ca="1">IF(O30=1,"",RTD("cqg.rtd",,"StudyData", "(Vol("&amp;$E$18&amp;")when  (LocalYear("&amp;$E$18&amp;")="&amp;$D$1&amp;"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7752</v>
      </c>
      <c r="Y30" s="138">
        <f ca="1">IF(O30=1,"",RTD("cqg.rtd",,"StudyData", "(Vol("&amp;$E$19&amp;")when  (LocalYear("&amp;$E$19&amp;")="&amp;$D$1&amp;"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5611</v>
      </c>
      <c r="Z30" s="138">
        <f ca="1">IF(O30=1,"",RTD("cqg.rtd",,"StudyData", "(Vol("&amp;$E$20&amp;")when  (LocalYear("&amp;$E$20&amp;")="&amp;$D$1&amp;"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7242</v>
      </c>
      <c r="AA30" s="138">
        <f ca="1">IF(O30=1,"",RTD("cqg.rtd",,"StudyData", "(Vol("&amp;$E$21&amp;")when  (LocalYear("&amp;$E$21&amp;")="&amp;$D$1&amp;"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18223</v>
      </c>
      <c r="AB30" s="138">
        <f ca="1">IF(O30=1,"",RTD("cqg.rtd",,"StudyData", "(Vol("&amp;$E$21&amp;")when  (LocalYear("&amp;$E$21&amp;")="&amp;$D$1&amp;"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11532</v>
      </c>
      <c r="AC30" s="139">
        <f t="shared" ca="1" si="9"/>
        <v>9888</v>
      </c>
      <c r="AE30" s="138" t="str">
        <f ca="1">IF($R30=1,SUM($S$1:S30),"")</f>
        <v/>
      </c>
      <c r="AF30" s="138" t="str">
        <f ca="1">IF($R30=1,SUM($T$1:T30),"")</f>
        <v/>
      </c>
      <c r="AG30" s="138" t="str">
        <f ca="1">IF($R30=1,SUM($U$1:U30),"")</f>
        <v/>
      </c>
      <c r="AH30" s="138" t="str">
        <f ca="1">IF($R30=1,SUM($V$1:V30),"")</f>
        <v/>
      </c>
      <c r="AI30" s="138" t="str">
        <f ca="1">IF($R30=1,SUM($W$1:W30),"")</f>
        <v/>
      </c>
      <c r="AJ30" s="138" t="str">
        <f ca="1">IF($R30=1,SUM($X$1:X30),"")</f>
        <v/>
      </c>
      <c r="AK30" s="138" t="str">
        <f ca="1">IF($R30=1,SUM($Y$1:Y30),"")</f>
        <v/>
      </c>
      <c r="AL30" s="138" t="str">
        <f ca="1">IF($R30=1,SUM($Z$1:Z30),"")</f>
        <v/>
      </c>
      <c r="AM30" s="138" t="str">
        <f ca="1">IF($R30=1,SUM($AA$1:AA30),"")</f>
        <v/>
      </c>
      <c r="AN30" s="138" t="str">
        <f ca="1">IF($R30=1,SUM($AB$1:AB30),"")</f>
        <v/>
      </c>
      <c r="AO30" s="138" t="str">
        <f ca="1">IF($R30=1,SUM($AC$1:AC30),"")</f>
        <v/>
      </c>
      <c r="AQ30" s="143" t="str">
        <f t="shared" si="10"/>
        <v>10:55</v>
      </c>
    </row>
    <row r="31" spans="1:43" x14ac:dyDescent="0.25">
      <c r="F31" s="138">
        <f t="shared" si="11"/>
        <v>11</v>
      </c>
      <c r="G31" s="140" t="str">
        <f t="shared" si="5"/>
        <v>00</v>
      </c>
      <c r="H31" s="141">
        <f t="shared" si="6"/>
        <v>0.45833333333333331</v>
      </c>
      <c r="K31" s="139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13390</v>
      </c>
      <c r="L31" s="139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13390</v>
      </c>
      <c r="M31" s="139">
        <f t="shared" ca="1" si="2"/>
        <v>9664.6</v>
      </c>
      <c r="O31" s="138">
        <f t="shared" si="7"/>
        <v>0</v>
      </c>
      <c r="R31" s="138">
        <f t="shared" ca="1" si="8"/>
        <v>3.000000000000002E-2</v>
      </c>
      <c r="S31" s="138">
        <f ca="1">IF(O31=1,"",RTD("cqg.rtd",,"StudyData", "(Vol("&amp;$E$13&amp;")when  (LocalYear("&amp;$E$13&amp;")="&amp;$D$1&amp;"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12512</v>
      </c>
      <c r="T31" s="138">
        <f ca="1">IF(O31=1,"",RTD("cqg.rtd",,"StudyData", "(Vol("&amp;$E$14&amp;")when  (LocalYear("&amp;$E$14&amp;")="&amp;$D$1&amp;"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8782</v>
      </c>
      <c r="U31" s="138">
        <f ca="1">IF(O31=1,"",RTD("cqg.rtd",,"StudyData", "(Vol("&amp;$E$15&amp;")when  (LocalYear("&amp;$E$15&amp;")="&amp;$D$1&amp;"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5217</v>
      </c>
      <c r="V31" s="138">
        <f ca="1">IF(O31=1,"",RTD("cqg.rtd",,"StudyData", "(Vol("&amp;$E$16&amp;")when  (LocalYear("&amp;$E$16&amp;")="&amp;$D$1&amp;"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19006</v>
      </c>
      <c r="W31" s="138">
        <f ca="1">IF(O31=1,"",RTD("cqg.rtd",,"StudyData", "(Vol("&amp;$E$17&amp;")when  (LocalYear("&amp;$E$17&amp;")="&amp;$D$1&amp;"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13351</v>
      </c>
      <c r="X31" s="138">
        <f ca="1">IF(O31=1,"",RTD("cqg.rtd",,"StudyData", "(Vol("&amp;$E$18&amp;")when  (LocalYear("&amp;$E$18&amp;")="&amp;$D$1&amp;"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5352</v>
      </c>
      <c r="Y31" s="138">
        <f ca="1">IF(O31=1,"",RTD("cqg.rtd",,"StudyData", "(Vol("&amp;$E$19&amp;")when  (LocalYear("&amp;$E$19&amp;")="&amp;$D$1&amp;"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13107</v>
      </c>
      <c r="Z31" s="138">
        <f ca="1">IF(O31=1,"",RTD("cqg.rtd",,"StudyData", "(Vol("&amp;$E$20&amp;")when  (LocalYear("&amp;$E$20&amp;")="&amp;$D$1&amp;"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2926</v>
      </c>
      <c r="AA31" s="138">
        <f ca="1">IF(O31=1,"",RTD("cqg.rtd",,"StudyData", "(Vol("&amp;$E$21&amp;")when  (LocalYear("&amp;$E$21&amp;")="&amp;$D$1&amp;"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9442</v>
      </c>
      <c r="AB31" s="138">
        <f ca="1">IF(O31=1,"",RTD("cqg.rtd",,"StudyData", "(Vol("&amp;$E$21&amp;")when  (LocalYear("&amp;$E$21&amp;")="&amp;$D$1&amp;"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6951</v>
      </c>
      <c r="AC31" s="139">
        <f t="shared" ca="1" si="9"/>
        <v>13390</v>
      </c>
      <c r="AE31" s="138" t="str">
        <f ca="1">IF($R31=1,SUM($S$1:S31),"")</f>
        <v/>
      </c>
      <c r="AF31" s="138" t="str">
        <f ca="1">IF($R31=1,SUM($T$1:T31),"")</f>
        <v/>
      </c>
      <c r="AG31" s="138" t="str">
        <f ca="1">IF($R31=1,SUM($U$1:U31),"")</f>
        <v/>
      </c>
      <c r="AH31" s="138" t="str">
        <f ca="1">IF($R31=1,SUM($V$1:V31),"")</f>
        <v/>
      </c>
      <c r="AI31" s="138" t="str">
        <f ca="1">IF($R31=1,SUM($W$1:W31),"")</f>
        <v/>
      </c>
      <c r="AJ31" s="138" t="str">
        <f ca="1">IF($R31=1,SUM($X$1:X31),"")</f>
        <v/>
      </c>
      <c r="AK31" s="138" t="str">
        <f ca="1">IF($R31=1,SUM($Y$1:Y31),"")</f>
        <v/>
      </c>
      <c r="AL31" s="138" t="str">
        <f ca="1">IF($R31=1,SUM($Z$1:Z31),"")</f>
        <v/>
      </c>
      <c r="AM31" s="138" t="str">
        <f ca="1">IF($R31=1,SUM($AA$1:AA31),"")</f>
        <v/>
      </c>
      <c r="AN31" s="138" t="str">
        <f ca="1">IF($R31=1,SUM($AB$1:AB31),"")</f>
        <v/>
      </c>
      <c r="AO31" s="138" t="str">
        <f ca="1">IF($R31=1,SUM($AC$1:AC31),"")</f>
        <v/>
      </c>
      <c r="AQ31" s="143" t="str">
        <f t="shared" si="10"/>
        <v>11:00</v>
      </c>
    </row>
    <row r="32" spans="1:43" x14ac:dyDescent="0.25">
      <c r="A32" s="147"/>
      <c r="F32" s="138">
        <f t="shared" si="11"/>
        <v>11</v>
      </c>
      <c r="G32" s="140" t="str">
        <f t="shared" si="5"/>
        <v>05</v>
      </c>
      <c r="H32" s="141">
        <f t="shared" si="6"/>
        <v>0.46180555555555558</v>
      </c>
      <c r="K32" s="139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12798</v>
      </c>
      <c r="L32" s="139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12798</v>
      </c>
      <c r="M32" s="139">
        <f t="shared" ca="1" si="2"/>
        <v>6720.4</v>
      </c>
      <c r="O32" s="138">
        <f t="shared" si="7"/>
        <v>0</v>
      </c>
      <c r="R32" s="138">
        <f t="shared" ca="1" si="8"/>
        <v>3.1000000000000021E-2</v>
      </c>
      <c r="S32" s="138">
        <f ca="1">IF(O32=1,"",RTD("cqg.rtd",,"StudyData", "(Vol("&amp;$E$13&amp;")when  (LocalYear("&amp;$E$13&amp;")="&amp;$D$1&amp;"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6247</v>
      </c>
      <c r="T32" s="138">
        <f ca="1">IF(O32=1,"",RTD("cqg.rtd",,"StudyData", "(Vol("&amp;$E$14&amp;")when  (LocalYear("&amp;$E$14&amp;")="&amp;$D$1&amp;"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3590</v>
      </c>
      <c r="U32" s="138">
        <f ca="1">IF(O32=1,"",RTD("cqg.rtd",,"StudyData", "(Vol("&amp;$E$15&amp;")when  (LocalYear("&amp;$E$15&amp;")="&amp;$D$1&amp;"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5684</v>
      </c>
      <c r="V32" s="138">
        <f ca="1">IF(O32=1,"",RTD("cqg.rtd",,"StudyData", "(Vol("&amp;$E$16&amp;")when  (LocalYear("&amp;$E$16&amp;")="&amp;$D$1&amp;"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11785</v>
      </c>
      <c r="W32" s="138">
        <f ca="1">IF(O32=1,"",RTD("cqg.rtd",,"StudyData", "(Vol("&amp;$E$17&amp;")when  (LocalYear("&amp;$E$17&amp;")="&amp;$D$1&amp;"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7041</v>
      </c>
      <c r="X32" s="138">
        <f ca="1">IF(O32=1,"",RTD("cqg.rtd",,"StudyData", "(Vol("&amp;$E$18&amp;")when  (LocalYear("&amp;$E$18&amp;")="&amp;$D$1&amp;"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8932</v>
      </c>
      <c r="Y32" s="138">
        <f ca="1">IF(O32=1,"",RTD("cqg.rtd",,"StudyData", "(Vol("&amp;$E$19&amp;")when  (LocalYear("&amp;$E$19&amp;")="&amp;$D$1&amp;"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7523</v>
      </c>
      <c r="Z32" s="138">
        <f ca="1">IF(O32=1,"",RTD("cqg.rtd",,"StudyData", "(Vol("&amp;$E$20&amp;")when  (LocalYear("&amp;$E$20&amp;")="&amp;$D$1&amp;"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1818</v>
      </c>
      <c r="AA32" s="138">
        <f ca="1">IF(O32=1,"",RTD("cqg.rtd",,"StudyData", "(Vol("&amp;$E$21&amp;")when  (LocalYear("&amp;$E$21&amp;")="&amp;$D$1&amp;"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8228</v>
      </c>
      <c r="AB32" s="138">
        <f ca="1">IF(O32=1,"",RTD("cqg.rtd",,"StudyData", "(Vol("&amp;$E$21&amp;")when  (LocalYear("&amp;$E$21&amp;")="&amp;$D$1&amp;"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6356</v>
      </c>
      <c r="AC32" s="139">
        <f t="shared" ca="1" si="9"/>
        <v>12798</v>
      </c>
      <c r="AE32" s="138" t="str">
        <f ca="1">IF($R32=1,SUM($S$1:S32),"")</f>
        <v/>
      </c>
      <c r="AF32" s="138" t="str">
        <f ca="1">IF($R32=1,SUM($T$1:T32),"")</f>
        <v/>
      </c>
      <c r="AG32" s="138" t="str">
        <f ca="1">IF($R32=1,SUM($U$1:U32),"")</f>
        <v/>
      </c>
      <c r="AH32" s="138" t="str">
        <f ca="1">IF($R32=1,SUM($V$1:V32),"")</f>
        <v/>
      </c>
      <c r="AI32" s="138" t="str">
        <f ca="1">IF($R32=1,SUM($W$1:W32),"")</f>
        <v/>
      </c>
      <c r="AJ32" s="138" t="str">
        <f ca="1">IF($R32=1,SUM($X$1:X32),"")</f>
        <v/>
      </c>
      <c r="AK32" s="138" t="str">
        <f ca="1">IF($R32=1,SUM($Y$1:Y32),"")</f>
        <v/>
      </c>
      <c r="AL32" s="138" t="str">
        <f ca="1">IF($R32=1,SUM($Z$1:Z32),"")</f>
        <v/>
      </c>
      <c r="AM32" s="138" t="str">
        <f ca="1">IF($R32=1,SUM($AA$1:AA32),"")</f>
        <v/>
      </c>
      <c r="AN32" s="138" t="str">
        <f ca="1">IF($R32=1,SUM($AB$1:AB32),"")</f>
        <v/>
      </c>
      <c r="AO32" s="138" t="str">
        <f ca="1">IF($R32=1,SUM($AC$1:AC32),"")</f>
        <v/>
      </c>
      <c r="AQ32" s="143" t="str">
        <f t="shared" si="10"/>
        <v>11:05</v>
      </c>
    </row>
    <row r="33" spans="6:43" x14ac:dyDescent="0.25">
      <c r="F33" s="138">
        <f t="shared" si="11"/>
        <v>11</v>
      </c>
      <c r="G33" s="140">
        <f t="shared" si="5"/>
        <v>10</v>
      </c>
      <c r="H33" s="141">
        <f t="shared" si="6"/>
        <v>0.46527777777777773</v>
      </c>
      <c r="K33" s="139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10424</v>
      </c>
      <c r="L33" s="139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10424</v>
      </c>
      <c r="M33" s="139">
        <f t="shared" ref="M33:M64" ca="1" si="15">SUM(S33:AB33)/10</f>
        <v>5097.3999999999996</v>
      </c>
      <c r="O33" s="138">
        <f t="shared" si="7"/>
        <v>0</v>
      </c>
      <c r="R33" s="138">
        <f t="shared" ca="1" si="8"/>
        <v>3.2000000000000021E-2</v>
      </c>
      <c r="S33" s="138">
        <f ca="1">IF(O33=1,"",RTD("cqg.rtd",,"StudyData", "(Vol("&amp;$E$13&amp;")when  (LocalYear("&amp;$E$13&amp;")="&amp;$D$1&amp;"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4456</v>
      </c>
      <c r="T33" s="138">
        <f ca="1">IF(O33=1,"",RTD("cqg.rtd",,"StudyData", "(Vol("&amp;$E$14&amp;")when  (LocalYear("&amp;$E$14&amp;")="&amp;$D$1&amp;"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1760</v>
      </c>
      <c r="U33" s="138">
        <f ca="1">IF(O33=1,"",RTD("cqg.rtd",,"StudyData", "(Vol("&amp;$E$15&amp;")when  (LocalYear("&amp;$E$15&amp;")="&amp;$D$1&amp;"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4156</v>
      </c>
      <c r="V33" s="138">
        <f ca="1">IF(O33=1,"",RTD("cqg.rtd",,"StudyData", "(Vol("&amp;$E$16&amp;")when  (LocalYear("&amp;$E$16&amp;")="&amp;$D$1&amp;"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6770</v>
      </c>
      <c r="W33" s="138">
        <f ca="1">IF(O33=1,"",RTD("cqg.rtd",,"StudyData", "(Vol("&amp;$E$17&amp;")when  (LocalYear("&amp;$E$17&amp;")="&amp;$D$1&amp;"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6472</v>
      </c>
      <c r="X33" s="138">
        <f ca="1">IF(O33=1,"",RTD("cqg.rtd",,"StudyData", "(Vol("&amp;$E$18&amp;")when  (LocalYear("&amp;$E$18&amp;")="&amp;$D$1&amp;"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3779</v>
      </c>
      <c r="Y33" s="138">
        <f ca="1">IF(O33=1,"",RTD("cqg.rtd",,"StudyData", "(Vol("&amp;$E$19&amp;")when  (LocalYear("&amp;$E$19&amp;")="&amp;$D$1&amp;"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8709</v>
      </c>
      <c r="Z33" s="138">
        <f ca="1">IF(O33=1,"",RTD("cqg.rtd",,"StudyData", "(Vol("&amp;$E$20&amp;")when  (LocalYear("&amp;$E$20&amp;")="&amp;$D$1&amp;"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1577</v>
      </c>
      <c r="AA33" s="138">
        <f ca="1">IF(O33=1,"",RTD("cqg.rtd",,"StudyData", "(Vol("&amp;$E$21&amp;")when  (LocalYear("&amp;$E$21&amp;")="&amp;$D$1&amp;"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5974</v>
      </c>
      <c r="AB33" s="138">
        <f ca="1">IF(O33=1,"",RTD("cqg.rtd",,"StudyData", "(Vol("&amp;$E$21&amp;")when  (LocalYear("&amp;$E$21&amp;")="&amp;$D$1&amp;"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7321</v>
      </c>
      <c r="AC33" s="139">
        <f t="shared" ca="1" si="9"/>
        <v>10424</v>
      </c>
      <c r="AE33" s="138" t="str">
        <f ca="1">IF($R33=1,SUM($S$1:S33),"")</f>
        <v/>
      </c>
      <c r="AF33" s="138" t="str">
        <f ca="1">IF($R33=1,SUM($T$1:T33),"")</f>
        <v/>
      </c>
      <c r="AG33" s="138" t="str">
        <f ca="1">IF($R33=1,SUM($U$1:U33),"")</f>
        <v/>
      </c>
      <c r="AH33" s="138" t="str">
        <f ca="1">IF($R33=1,SUM($V$1:V33),"")</f>
        <v/>
      </c>
      <c r="AI33" s="138" t="str">
        <f ca="1">IF($R33=1,SUM($W$1:W33),"")</f>
        <v/>
      </c>
      <c r="AJ33" s="138" t="str">
        <f ca="1">IF($R33=1,SUM($X$1:X33),"")</f>
        <v/>
      </c>
      <c r="AK33" s="138" t="str">
        <f ca="1">IF($R33=1,SUM($Y$1:Y33),"")</f>
        <v/>
      </c>
      <c r="AL33" s="138" t="str">
        <f ca="1">IF($R33=1,SUM($Z$1:Z33),"")</f>
        <v/>
      </c>
      <c r="AM33" s="138" t="str">
        <f ca="1">IF($R33=1,SUM($AA$1:AA33),"")</f>
        <v/>
      </c>
      <c r="AN33" s="138" t="str">
        <f ca="1">IF($R33=1,SUM($AB$1:AB33),"")</f>
        <v/>
      </c>
      <c r="AO33" s="138" t="str">
        <f ca="1">IF($R33=1,SUM($AC$1:AC33),"")</f>
        <v/>
      </c>
      <c r="AQ33" s="143" t="str">
        <f t="shared" si="10"/>
        <v>11:10</v>
      </c>
    </row>
    <row r="34" spans="6:43" x14ac:dyDescent="0.25">
      <c r="F34" s="138">
        <f t="shared" ref="F34:F65" si="16">IF(G33=55,F33+1,F33)</f>
        <v>11</v>
      </c>
      <c r="G34" s="140">
        <f t="shared" ref="G34:G65" si="17">IF(G33=55,0&amp;0,IF(G33=0&amp;0,G33+0&amp;5,G33+5))</f>
        <v>15</v>
      </c>
      <c r="H34" s="141">
        <f t="shared" si="6"/>
        <v>0.46875</v>
      </c>
      <c r="K34" s="139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16124</v>
      </c>
      <c r="L34" s="139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16124</v>
      </c>
      <c r="M34" s="139">
        <f t="shared" ca="1" si="15"/>
        <v>6832.4</v>
      </c>
      <c r="O34" s="138">
        <f t="shared" si="7"/>
        <v>0</v>
      </c>
      <c r="R34" s="138">
        <f t="shared" ref="R34:R65" ca="1" si="18">IF(AND(K35="",K34&lt;&gt;""),1,0.001+R33)</f>
        <v>3.3000000000000022E-2</v>
      </c>
      <c r="S34" s="138">
        <f ca="1">IF(O34=1,"",RTD("cqg.rtd",,"StudyData", "(Vol("&amp;$E$13&amp;")when  (LocalYear("&amp;$E$13&amp;")="&amp;$D$1&amp;"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4202</v>
      </c>
      <c r="T34" s="138">
        <f ca="1">IF(O34=1,"",RTD("cqg.rtd",,"StudyData", "(Vol("&amp;$E$14&amp;")when  (LocalYear("&amp;$E$14&amp;")="&amp;$D$1&amp;"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9133</v>
      </c>
      <c r="U34" s="138">
        <f ca="1">IF(O34=1,"",RTD("cqg.rtd",,"StudyData", "(Vol("&amp;$E$15&amp;")when  (LocalYear("&amp;$E$15&amp;")="&amp;$D$1&amp;"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5864</v>
      </c>
      <c r="V34" s="138">
        <f ca="1">IF(O34=1,"",RTD("cqg.rtd",,"StudyData", "(Vol("&amp;$E$16&amp;")when  (LocalYear("&amp;$E$16&amp;")="&amp;$D$1&amp;"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11243</v>
      </c>
      <c r="W34" s="138">
        <f ca="1">IF(O34=1,"",RTD("cqg.rtd",,"StudyData", "(Vol("&amp;$E$17&amp;")when  (LocalYear("&amp;$E$17&amp;")="&amp;$D$1&amp;"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8465</v>
      </c>
      <c r="X34" s="138">
        <f ca="1">IF(O34=1,"",RTD("cqg.rtd",,"StudyData", "(Vol("&amp;$E$18&amp;")when  (LocalYear("&amp;$E$18&amp;")="&amp;$D$1&amp;"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2802</v>
      </c>
      <c r="Y34" s="138">
        <f ca="1">IF(O34=1,"",RTD("cqg.rtd",,"StudyData", "(Vol("&amp;$E$19&amp;")when  (LocalYear("&amp;$E$19&amp;")="&amp;$D$1&amp;"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8172</v>
      </c>
      <c r="Z34" s="138">
        <f ca="1">IF(O34=1,"",RTD("cqg.rtd",,"StudyData", "(Vol("&amp;$E$20&amp;")when  (LocalYear("&amp;$E$20&amp;")="&amp;$D$1&amp;"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1279</v>
      </c>
      <c r="AA34" s="138">
        <f ca="1">IF(O34=1,"",RTD("cqg.rtd",,"StudyData", "(Vol("&amp;$E$21&amp;")when  (LocalYear("&amp;$E$21&amp;")="&amp;$D$1&amp;"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7992</v>
      </c>
      <c r="AB34" s="138">
        <f ca="1">IF(O34=1,"",RTD("cqg.rtd",,"StudyData", "(Vol("&amp;$E$21&amp;")when  (LocalYear("&amp;$E$21&amp;")="&amp;$D$1&amp;"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9172</v>
      </c>
      <c r="AC34" s="139">
        <f t="shared" ca="1" si="9"/>
        <v>16124</v>
      </c>
      <c r="AE34" s="138" t="str">
        <f ca="1">IF($R34=1,SUM($S$1:S34),"")</f>
        <v/>
      </c>
      <c r="AF34" s="138" t="str">
        <f ca="1">IF($R34=1,SUM($T$1:T34),"")</f>
        <v/>
      </c>
      <c r="AG34" s="138" t="str">
        <f ca="1">IF($R34=1,SUM($U$1:U34),"")</f>
        <v/>
      </c>
      <c r="AH34" s="138" t="str">
        <f ca="1">IF($R34=1,SUM($V$1:V34),"")</f>
        <v/>
      </c>
      <c r="AI34" s="138" t="str">
        <f ca="1">IF($R34=1,SUM($W$1:W34),"")</f>
        <v/>
      </c>
      <c r="AJ34" s="138" t="str">
        <f ca="1">IF($R34=1,SUM($X$1:X34),"")</f>
        <v/>
      </c>
      <c r="AK34" s="138" t="str">
        <f ca="1">IF($R34=1,SUM($Y$1:Y34),"")</f>
        <v/>
      </c>
      <c r="AL34" s="138" t="str">
        <f ca="1">IF($R34=1,SUM($Z$1:Z34),"")</f>
        <v/>
      </c>
      <c r="AM34" s="138" t="str">
        <f ca="1">IF($R34=1,SUM($AA$1:AA34),"")</f>
        <v/>
      </c>
      <c r="AN34" s="138" t="str">
        <f ca="1">IF($R34=1,SUM($AB$1:AB34),"")</f>
        <v/>
      </c>
      <c r="AO34" s="138" t="str">
        <f ca="1">IF($R34=1,SUM($AC$1:AC34),"")</f>
        <v/>
      </c>
      <c r="AQ34" s="143" t="str">
        <f t="shared" si="10"/>
        <v>11:15</v>
      </c>
    </row>
    <row r="35" spans="6:43" x14ac:dyDescent="0.25">
      <c r="F35" s="138">
        <f t="shared" si="16"/>
        <v>11</v>
      </c>
      <c r="G35" s="140">
        <f t="shared" si="17"/>
        <v>20</v>
      </c>
      <c r="H35" s="141">
        <f t="shared" si="6"/>
        <v>0.47222222222222227</v>
      </c>
      <c r="K35" s="139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18286</v>
      </c>
      <c r="L35" s="139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18286</v>
      </c>
      <c r="M35" s="139">
        <f t="shared" ca="1" si="15"/>
        <v>5427.6</v>
      </c>
      <c r="O35" s="138">
        <f t="shared" si="7"/>
        <v>0</v>
      </c>
      <c r="R35" s="138">
        <f t="shared" ca="1" si="18"/>
        <v>3.4000000000000023E-2</v>
      </c>
      <c r="S35" s="138">
        <f ca="1">IF(O35=1,"",RTD("cqg.rtd",,"StudyData", "(Vol("&amp;$E$13&amp;")when  (LocalYear("&amp;$E$13&amp;")="&amp;$D$1&amp;"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2540</v>
      </c>
      <c r="T35" s="138">
        <f ca="1">IF(O35=1,"",RTD("cqg.rtd",,"StudyData", "(Vol("&amp;$E$14&amp;")when  (LocalYear("&amp;$E$14&amp;")="&amp;$D$1&amp;"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3479</v>
      </c>
      <c r="U35" s="138">
        <f ca="1">IF(O35=1,"",RTD("cqg.rtd",,"StudyData", "(Vol("&amp;$E$15&amp;")when  (LocalYear("&amp;$E$15&amp;")="&amp;$D$1&amp;"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8217</v>
      </c>
      <c r="V35" s="138">
        <f ca="1">IF(O35=1,"",RTD("cqg.rtd",,"StudyData", "(Vol("&amp;$E$16&amp;")when  (LocalYear("&amp;$E$16&amp;")="&amp;$D$1&amp;"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8109</v>
      </c>
      <c r="W35" s="138">
        <f ca="1">IF(O35=1,"",RTD("cqg.rtd",,"StudyData", "(Vol("&amp;$E$17&amp;")when  (LocalYear("&amp;$E$17&amp;")="&amp;$D$1&amp;"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7548</v>
      </c>
      <c r="X35" s="138">
        <f ca="1">IF(O35=1,"",RTD("cqg.rtd",,"StudyData", "(Vol("&amp;$E$18&amp;")when  (LocalYear("&amp;$E$18&amp;")="&amp;$D$1&amp;"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3434</v>
      </c>
      <c r="Y35" s="138">
        <f ca="1">IF(O35=1,"",RTD("cqg.rtd",,"StudyData", "(Vol("&amp;$E$19&amp;")when  (LocalYear("&amp;$E$19&amp;")="&amp;$D$1&amp;"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5569</v>
      </c>
      <c r="Z35" s="138">
        <f ca="1">IF(O35=1,"",RTD("cqg.rtd",,"StudyData", "(Vol("&amp;$E$20&amp;")when  (LocalYear("&amp;$E$20&amp;")="&amp;$D$1&amp;"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2540</v>
      </c>
      <c r="AA35" s="138">
        <f ca="1">IF(O35=1,"",RTD("cqg.rtd",,"StudyData", "(Vol("&amp;$E$21&amp;")when  (LocalYear("&amp;$E$21&amp;")="&amp;$D$1&amp;"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6005</v>
      </c>
      <c r="AB35" s="138">
        <f ca="1">IF(O35=1,"",RTD("cqg.rtd",,"StudyData", "(Vol("&amp;$E$21&amp;")when  (LocalYear("&amp;$E$21&amp;")="&amp;$D$1&amp;"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6835</v>
      </c>
      <c r="AC35" s="139">
        <f t="shared" ca="1" si="9"/>
        <v>18286</v>
      </c>
      <c r="AE35" s="138" t="str">
        <f ca="1">IF($R35=1,SUM($S$1:S35),"")</f>
        <v/>
      </c>
      <c r="AF35" s="138" t="str">
        <f ca="1">IF($R35=1,SUM($T$1:T35),"")</f>
        <v/>
      </c>
      <c r="AG35" s="138" t="str">
        <f ca="1">IF($R35=1,SUM($U$1:U35),"")</f>
        <v/>
      </c>
      <c r="AH35" s="138" t="str">
        <f ca="1">IF($R35=1,SUM($V$1:V35),"")</f>
        <v/>
      </c>
      <c r="AI35" s="138" t="str">
        <f ca="1">IF($R35=1,SUM($W$1:W35),"")</f>
        <v/>
      </c>
      <c r="AJ35" s="138" t="str">
        <f ca="1">IF($R35=1,SUM($X$1:X35),"")</f>
        <v/>
      </c>
      <c r="AK35" s="138" t="str">
        <f ca="1">IF($R35=1,SUM($Y$1:Y35),"")</f>
        <v/>
      </c>
      <c r="AL35" s="138" t="str">
        <f ca="1">IF($R35=1,SUM($Z$1:Z35),"")</f>
        <v/>
      </c>
      <c r="AM35" s="138" t="str">
        <f ca="1">IF($R35=1,SUM($AA$1:AA35),"")</f>
        <v/>
      </c>
      <c r="AN35" s="138" t="str">
        <f ca="1">IF($R35=1,SUM($AB$1:AB35),"")</f>
        <v/>
      </c>
      <c r="AO35" s="138" t="str">
        <f ca="1">IF($R35=1,SUM($AC$1:AC35),"")</f>
        <v/>
      </c>
      <c r="AQ35" s="143" t="str">
        <f t="shared" si="10"/>
        <v>11:20</v>
      </c>
    </row>
    <row r="36" spans="6:43" x14ac:dyDescent="0.25">
      <c r="F36" s="138">
        <f t="shared" si="16"/>
        <v>11</v>
      </c>
      <c r="G36" s="140">
        <f t="shared" si="17"/>
        <v>25</v>
      </c>
      <c r="H36" s="141">
        <f t="shared" si="6"/>
        <v>0.47569444444444442</v>
      </c>
      <c r="K36" s="139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12662</v>
      </c>
      <c r="L36" s="139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12662</v>
      </c>
      <c r="M36" s="139">
        <f t="shared" ca="1" si="15"/>
        <v>5730.6</v>
      </c>
      <c r="O36" s="138">
        <f t="shared" si="7"/>
        <v>0</v>
      </c>
      <c r="R36" s="138">
        <f t="shared" ca="1" si="18"/>
        <v>3.5000000000000024E-2</v>
      </c>
      <c r="S36" s="138">
        <f ca="1">IF(O36=1,"",RTD("cqg.rtd",,"StudyData", "(Vol("&amp;$E$13&amp;")when  (LocalYear("&amp;$E$13&amp;")="&amp;$D$1&amp;"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4699</v>
      </c>
      <c r="T36" s="138">
        <f ca="1">IF(O36=1,"",RTD("cqg.rtd",,"StudyData", "(Vol("&amp;$E$14&amp;")when  (LocalYear("&amp;$E$14&amp;")="&amp;$D$1&amp;"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5841</v>
      </c>
      <c r="U36" s="138">
        <f ca="1">IF(O36=1,"",RTD("cqg.rtd",,"StudyData", "(Vol("&amp;$E$15&amp;")when  (LocalYear("&amp;$E$15&amp;")="&amp;$D$1&amp;"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3412</v>
      </c>
      <c r="V36" s="138">
        <f ca="1">IF(O36=1,"",RTD("cqg.rtd",,"StudyData", "(Vol("&amp;$E$16&amp;")when  (LocalYear("&amp;$E$16&amp;")="&amp;$D$1&amp;"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7230</v>
      </c>
      <c r="W36" s="138">
        <f ca="1">IF(O36=1,"",RTD("cqg.rtd",,"StudyData", "(Vol("&amp;$E$17&amp;")when  (LocalYear("&amp;$E$17&amp;")="&amp;$D$1&amp;"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11206</v>
      </c>
      <c r="X36" s="138">
        <f ca="1">IF(O36=1,"",RTD("cqg.rtd",,"StudyData", "(Vol("&amp;$E$18&amp;")when  (LocalYear("&amp;$E$18&amp;")="&amp;$D$1&amp;"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4949</v>
      </c>
      <c r="Y36" s="138">
        <f ca="1">IF(O36=1,"",RTD("cqg.rtd",,"StudyData", "(Vol("&amp;$E$19&amp;")when  (LocalYear("&amp;$E$19&amp;")="&amp;$D$1&amp;"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5596</v>
      </c>
      <c r="Z36" s="138">
        <f ca="1">IF(O36=1,"",RTD("cqg.rtd",,"StudyData", "(Vol("&amp;$E$20&amp;")when  (LocalYear("&amp;$E$20&amp;")="&amp;$D$1&amp;"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1648</v>
      </c>
      <c r="AA36" s="138">
        <f ca="1">IF(O36=1,"",RTD("cqg.rtd",,"StudyData", "(Vol("&amp;$E$21&amp;")when  (LocalYear("&amp;$E$21&amp;")="&amp;$D$1&amp;"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6358</v>
      </c>
      <c r="AB36" s="138">
        <f ca="1">IF(O36=1,"",RTD("cqg.rtd",,"StudyData", "(Vol("&amp;$E$21&amp;")when  (LocalYear("&amp;$E$21&amp;")="&amp;$D$1&amp;"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6367</v>
      </c>
      <c r="AC36" s="139">
        <f t="shared" ca="1" si="9"/>
        <v>12662</v>
      </c>
      <c r="AE36" s="138" t="str">
        <f ca="1">IF($R36=1,SUM($S$1:S36),"")</f>
        <v/>
      </c>
      <c r="AF36" s="138" t="str">
        <f ca="1">IF($R36=1,SUM($T$1:T36),"")</f>
        <v/>
      </c>
      <c r="AG36" s="138" t="str">
        <f ca="1">IF($R36=1,SUM($U$1:U36),"")</f>
        <v/>
      </c>
      <c r="AH36" s="138" t="str">
        <f ca="1">IF($R36=1,SUM($V$1:V36),"")</f>
        <v/>
      </c>
      <c r="AI36" s="138" t="str">
        <f ca="1">IF($R36=1,SUM($W$1:W36),"")</f>
        <v/>
      </c>
      <c r="AJ36" s="138" t="str">
        <f ca="1">IF($R36=1,SUM($X$1:X36),"")</f>
        <v/>
      </c>
      <c r="AK36" s="138" t="str">
        <f ca="1">IF($R36=1,SUM($Y$1:Y36),"")</f>
        <v/>
      </c>
      <c r="AL36" s="138" t="str">
        <f ca="1">IF($R36=1,SUM($Z$1:Z36),"")</f>
        <v/>
      </c>
      <c r="AM36" s="138" t="str">
        <f ca="1">IF($R36=1,SUM($AA$1:AA36),"")</f>
        <v/>
      </c>
      <c r="AN36" s="138" t="str">
        <f ca="1">IF($R36=1,SUM($AB$1:AB36),"")</f>
        <v/>
      </c>
      <c r="AO36" s="138" t="str">
        <f ca="1">IF($R36=1,SUM($AC$1:AC36),"")</f>
        <v/>
      </c>
      <c r="AQ36" s="143" t="str">
        <f t="shared" si="10"/>
        <v>11:25</v>
      </c>
    </row>
    <row r="37" spans="6:43" x14ac:dyDescent="0.25">
      <c r="F37" s="138">
        <f t="shared" si="16"/>
        <v>11</v>
      </c>
      <c r="G37" s="140">
        <f t="shared" si="17"/>
        <v>30</v>
      </c>
      <c r="H37" s="141">
        <f t="shared" si="6"/>
        <v>0.47916666666666669</v>
      </c>
      <c r="K37" s="139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5007</v>
      </c>
      <c r="L37" s="139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5007</v>
      </c>
      <c r="M37" s="139">
        <f t="shared" ca="1" si="15"/>
        <v>11945</v>
      </c>
      <c r="O37" s="138">
        <f t="shared" si="7"/>
        <v>0</v>
      </c>
      <c r="R37" s="138">
        <f t="shared" ca="1" si="18"/>
        <v>3.6000000000000025E-2</v>
      </c>
      <c r="S37" s="138">
        <f ca="1">IF(O37=1,"",RTD("cqg.rtd",,"StudyData", "(Vol("&amp;$E$13&amp;")when  (LocalYear("&amp;$E$13&amp;")="&amp;$D$1&amp;"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3587</v>
      </c>
      <c r="T37" s="138">
        <f ca="1">IF(O37=1,"",RTD("cqg.rtd",,"StudyData", "(Vol("&amp;$E$14&amp;")when  (LocalYear("&amp;$E$14&amp;")="&amp;$D$1&amp;"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26957</v>
      </c>
      <c r="U37" s="138">
        <f ca="1">IF(O37=1,"",RTD("cqg.rtd",,"StudyData", "(Vol("&amp;$E$15&amp;")when  (LocalYear("&amp;$E$15&amp;")="&amp;$D$1&amp;"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4273</v>
      </c>
      <c r="V37" s="138">
        <f ca="1">IF(O37=1,"",RTD("cqg.rtd",,"StudyData", "(Vol("&amp;$E$16&amp;")when  (LocalYear("&amp;$E$16&amp;")="&amp;$D$1&amp;"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8889</v>
      </c>
      <c r="W37" s="138">
        <f ca="1">IF(O37=1,"",RTD("cqg.rtd",,"StudyData", "(Vol("&amp;$E$17&amp;")when  (LocalYear("&amp;$E$17&amp;")="&amp;$D$1&amp;"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12404</v>
      </c>
      <c r="X37" s="138">
        <f ca="1">IF(O37=1,"",RTD("cqg.rtd",,"StudyData", "(Vol("&amp;$E$18&amp;")when  (LocalYear("&amp;$E$18&amp;")="&amp;$D$1&amp;"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7538</v>
      </c>
      <c r="Y37" s="138">
        <f ca="1">IF(O37=1,"",RTD("cqg.rtd",,"StudyData", "(Vol("&amp;$E$19&amp;")when  (LocalYear("&amp;$E$19&amp;")="&amp;$D$1&amp;"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24156</v>
      </c>
      <c r="Z37" s="138">
        <f ca="1">IF(O37=1,"",RTD("cqg.rtd",,"StudyData", "(Vol("&amp;$E$20&amp;")when  (LocalYear("&amp;$E$20&amp;")="&amp;$D$1&amp;"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2615</v>
      </c>
      <c r="AA37" s="138">
        <f ca="1">IF(O37=1,"",RTD("cqg.rtd",,"StudyData", "(Vol("&amp;$E$21&amp;")when  (LocalYear("&amp;$E$21&amp;")="&amp;$D$1&amp;"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6171</v>
      </c>
      <c r="AB37" s="138">
        <f ca="1">IF(O37=1,"",RTD("cqg.rtd",,"StudyData", "(Vol("&amp;$E$21&amp;")when  (LocalYear("&amp;$E$21&amp;")="&amp;$D$1&amp;"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22860</v>
      </c>
      <c r="AC37" s="139">
        <f t="shared" ca="1" si="9"/>
        <v>5007</v>
      </c>
      <c r="AE37" s="138" t="str">
        <f ca="1">IF($R37=1,SUM($S$1:S37),"")</f>
        <v/>
      </c>
      <c r="AF37" s="138" t="str">
        <f ca="1">IF($R37=1,SUM($T$1:T37),"")</f>
        <v/>
      </c>
      <c r="AG37" s="138" t="str">
        <f ca="1">IF($R37=1,SUM($U$1:U37),"")</f>
        <v/>
      </c>
      <c r="AH37" s="138" t="str">
        <f ca="1">IF($R37=1,SUM($V$1:V37),"")</f>
        <v/>
      </c>
      <c r="AI37" s="138" t="str">
        <f ca="1">IF($R37=1,SUM($W$1:W37),"")</f>
        <v/>
      </c>
      <c r="AJ37" s="138" t="str">
        <f ca="1">IF($R37=1,SUM($X$1:X37),"")</f>
        <v/>
      </c>
      <c r="AK37" s="138" t="str">
        <f ca="1">IF($R37=1,SUM($Y$1:Y37),"")</f>
        <v/>
      </c>
      <c r="AL37" s="138" t="str">
        <f ca="1">IF($R37=1,SUM($Z$1:Z37),"")</f>
        <v/>
      </c>
      <c r="AM37" s="138" t="str">
        <f ca="1">IF($R37=1,SUM($AA$1:AA37),"")</f>
        <v/>
      </c>
      <c r="AN37" s="138" t="str">
        <f ca="1">IF($R37=1,SUM($AB$1:AB37),"")</f>
        <v/>
      </c>
      <c r="AO37" s="138" t="str">
        <f ca="1">IF($R37=1,SUM($AC$1:AC37),"")</f>
        <v/>
      </c>
      <c r="AQ37" s="143" t="str">
        <f t="shared" si="10"/>
        <v>11:30</v>
      </c>
    </row>
    <row r="38" spans="6:43" x14ac:dyDescent="0.25">
      <c r="F38" s="138">
        <f t="shared" si="16"/>
        <v>11</v>
      </c>
      <c r="G38" s="140">
        <f t="shared" si="17"/>
        <v>35</v>
      </c>
      <c r="H38" s="141">
        <f t="shared" si="6"/>
        <v>0.4826388888888889</v>
      </c>
      <c r="K38" s="139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6429</v>
      </c>
      <c r="L38" s="139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6429</v>
      </c>
      <c r="M38" s="139">
        <f t="shared" ca="1" si="15"/>
        <v>13568.4</v>
      </c>
      <c r="O38" s="138">
        <f t="shared" si="7"/>
        <v>0</v>
      </c>
      <c r="R38" s="138">
        <f t="shared" ca="1" si="18"/>
        <v>3.7000000000000026E-2</v>
      </c>
      <c r="S38" s="138">
        <f ca="1">IF(O38=1,"",RTD("cqg.rtd",,"StudyData", "(Vol("&amp;$E$13&amp;")when  (LocalYear("&amp;$E$13&amp;")="&amp;$D$1&amp;"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4220</v>
      </c>
      <c r="T38" s="138">
        <f ca="1">IF(O38=1,"",RTD("cqg.rtd",,"StudyData", "(Vol("&amp;$E$14&amp;")when  (LocalYear("&amp;$E$14&amp;")="&amp;$D$1&amp;"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8739</v>
      </c>
      <c r="U38" s="138">
        <f ca="1">IF(O38=1,"",RTD("cqg.rtd",,"StudyData", "(Vol("&amp;$E$15&amp;")when  (LocalYear("&amp;$E$15&amp;")="&amp;$D$1&amp;"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10361</v>
      </c>
      <c r="V38" s="138">
        <f ca="1">IF(O38=1,"",RTD("cqg.rtd",,"StudyData", "(Vol("&amp;$E$16&amp;")when  (LocalYear("&amp;$E$16&amp;")="&amp;$D$1&amp;"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56635</v>
      </c>
      <c r="W38" s="138">
        <f ca="1">IF(O38=1,"",RTD("cqg.rtd",,"StudyData", "(Vol("&amp;$E$17&amp;")when  (LocalYear("&amp;$E$17&amp;")="&amp;$D$1&amp;"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20717</v>
      </c>
      <c r="X38" s="138">
        <f ca="1">IF(O38=1,"",RTD("cqg.rtd",,"StudyData", "(Vol("&amp;$E$18&amp;")when  (LocalYear("&amp;$E$18&amp;")="&amp;$D$1&amp;"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9716</v>
      </c>
      <c r="Y38" s="138">
        <f ca="1">IF(O38=1,"",RTD("cqg.rtd",,"StudyData", "(Vol("&amp;$E$19&amp;")when  (LocalYear("&amp;$E$19&amp;")="&amp;$D$1&amp;"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11125</v>
      </c>
      <c r="Z38" s="138">
        <f ca="1">IF(O38=1,"",RTD("cqg.rtd",,"StudyData", "(Vol("&amp;$E$20&amp;")when  (LocalYear("&amp;$E$20&amp;")="&amp;$D$1&amp;"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693</v>
      </c>
      <c r="AA38" s="138">
        <f ca="1">IF(O38=1,"",RTD("cqg.rtd",,"StudyData", "(Vol("&amp;$E$21&amp;")when  (LocalYear("&amp;$E$21&amp;")="&amp;$D$1&amp;"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5270</v>
      </c>
      <c r="AB38" s="138">
        <f ca="1">IF(O38=1,"",RTD("cqg.rtd",,"StudyData", "(Vol("&amp;$E$21&amp;")when  (LocalYear("&amp;$E$21&amp;")="&amp;$D$1&amp;"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8208</v>
      </c>
      <c r="AC38" s="139">
        <f t="shared" ca="1" si="9"/>
        <v>6429</v>
      </c>
      <c r="AE38" s="138" t="str">
        <f ca="1">IF($R38=1,SUM($S$1:S38),"")</f>
        <v/>
      </c>
      <c r="AF38" s="138" t="str">
        <f ca="1">IF($R38=1,SUM($T$1:T38),"")</f>
        <v/>
      </c>
      <c r="AG38" s="138" t="str">
        <f ca="1">IF($R38=1,SUM($U$1:U38),"")</f>
        <v/>
      </c>
      <c r="AH38" s="138" t="str">
        <f ca="1">IF($R38=1,SUM($V$1:V38),"")</f>
        <v/>
      </c>
      <c r="AI38" s="138" t="str">
        <f ca="1">IF($R38=1,SUM($W$1:W38),"")</f>
        <v/>
      </c>
      <c r="AJ38" s="138" t="str">
        <f ca="1">IF($R38=1,SUM($X$1:X38),"")</f>
        <v/>
      </c>
      <c r="AK38" s="138" t="str">
        <f ca="1">IF($R38=1,SUM($Y$1:Y38),"")</f>
        <v/>
      </c>
      <c r="AL38" s="138" t="str">
        <f ca="1">IF($R38=1,SUM($Z$1:Z38),"")</f>
        <v/>
      </c>
      <c r="AM38" s="138" t="str">
        <f ca="1">IF($R38=1,SUM($AA$1:AA38),"")</f>
        <v/>
      </c>
      <c r="AN38" s="138" t="str">
        <f ca="1">IF($R38=1,SUM($AB$1:AB38),"")</f>
        <v/>
      </c>
      <c r="AO38" s="138" t="str">
        <f ca="1">IF($R38=1,SUM($AC$1:AC38),"")</f>
        <v/>
      </c>
      <c r="AQ38" s="143" t="str">
        <f t="shared" si="10"/>
        <v>11:35</v>
      </c>
    </row>
    <row r="39" spans="6:43" x14ac:dyDescent="0.25">
      <c r="F39" s="138">
        <f t="shared" si="16"/>
        <v>11</v>
      </c>
      <c r="G39" s="140">
        <f t="shared" si="17"/>
        <v>40</v>
      </c>
      <c r="H39" s="141">
        <f t="shared" si="6"/>
        <v>0.4861111111111111</v>
      </c>
      <c r="K39" s="139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4165</v>
      </c>
      <c r="L39" s="139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4165</v>
      </c>
      <c r="M39" s="139">
        <f t="shared" ca="1" si="15"/>
        <v>11087.3</v>
      </c>
      <c r="O39" s="138">
        <f t="shared" si="7"/>
        <v>0</v>
      </c>
      <c r="R39" s="138">
        <f t="shared" ca="1" si="18"/>
        <v>3.8000000000000027E-2</v>
      </c>
      <c r="S39" s="138">
        <f ca="1">IF(O39=1,"",RTD("cqg.rtd",,"StudyData", "(Vol("&amp;$E$13&amp;")when  (LocalYear("&amp;$E$13&amp;")="&amp;$D$1&amp;"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5974</v>
      </c>
      <c r="T39" s="138">
        <f ca="1">IF(O39=1,"",RTD("cqg.rtd",,"StudyData", "(Vol("&amp;$E$14&amp;")when  (LocalYear("&amp;$E$14&amp;")="&amp;$D$1&amp;"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8053</v>
      </c>
      <c r="U39" s="138">
        <f ca="1">IF(O39=1,"",RTD("cqg.rtd",,"StudyData", "(Vol("&amp;$E$15&amp;")when  (LocalYear("&amp;$E$15&amp;")="&amp;$D$1&amp;"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8452</v>
      </c>
      <c r="V39" s="138">
        <f ca="1">IF(O39=1,"",RTD("cqg.rtd",,"StudyData", "(Vol("&amp;$E$16&amp;")when  (LocalYear("&amp;$E$16&amp;")="&amp;$D$1&amp;"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51357</v>
      </c>
      <c r="W39" s="138">
        <f ca="1">IF(O39=1,"",RTD("cqg.rtd",,"StudyData", "(Vol("&amp;$E$17&amp;")when  (LocalYear("&amp;$E$17&amp;")="&amp;$D$1&amp;"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9604</v>
      </c>
      <c r="X39" s="138">
        <f ca="1">IF(O39=1,"",RTD("cqg.rtd",,"StudyData", "(Vol("&amp;$E$18&amp;")when  (LocalYear("&amp;$E$18&amp;")="&amp;$D$1&amp;"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9130</v>
      </c>
      <c r="Y39" s="138">
        <f ca="1">IF(O39=1,"",RTD("cqg.rtd",,"StudyData", "(Vol("&amp;$E$19&amp;")when  (LocalYear("&amp;$E$19&amp;")="&amp;$D$1&amp;"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5239</v>
      </c>
      <c r="Z39" s="138">
        <f ca="1">IF(O39=1,"",RTD("cqg.rtd",,"StudyData", "(Vol("&amp;$E$20&amp;")when  (LocalYear("&amp;$E$20&amp;")="&amp;$D$1&amp;"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1229</v>
      </c>
      <c r="AA39" s="138">
        <f ca="1">IF(O39=1,"",RTD("cqg.rtd",,"StudyData", "(Vol("&amp;$E$21&amp;")when  (LocalYear("&amp;$E$21&amp;")="&amp;$D$1&amp;"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3717</v>
      </c>
      <c r="AB39" s="138">
        <f ca="1">IF(O39=1,"",RTD("cqg.rtd",,"StudyData", "(Vol("&amp;$E$21&amp;")when  (LocalYear("&amp;$E$21&amp;")="&amp;$D$1&amp;"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8118</v>
      </c>
      <c r="AC39" s="139">
        <f t="shared" ca="1" si="9"/>
        <v>4165</v>
      </c>
      <c r="AE39" s="138" t="str">
        <f ca="1">IF($R39=1,SUM($S$1:S39),"")</f>
        <v/>
      </c>
      <c r="AF39" s="138" t="str">
        <f ca="1">IF($R39=1,SUM($T$1:T39),"")</f>
        <v/>
      </c>
      <c r="AG39" s="138" t="str">
        <f ca="1">IF($R39=1,SUM($U$1:U39),"")</f>
        <v/>
      </c>
      <c r="AH39" s="138" t="str">
        <f ca="1">IF($R39=1,SUM($V$1:V39),"")</f>
        <v/>
      </c>
      <c r="AI39" s="138" t="str">
        <f ca="1">IF($R39=1,SUM($W$1:W39),"")</f>
        <v/>
      </c>
      <c r="AJ39" s="138" t="str">
        <f ca="1">IF($R39=1,SUM($X$1:X39),"")</f>
        <v/>
      </c>
      <c r="AK39" s="138" t="str">
        <f ca="1">IF($R39=1,SUM($Y$1:Y39),"")</f>
        <v/>
      </c>
      <c r="AL39" s="138" t="str">
        <f ca="1">IF($R39=1,SUM($Z$1:Z39),"")</f>
        <v/>
      </c>
      <c r="AM39" s="138" t="str">
        <f ca="1">IF($R39=1,SUM($AA$1:AA39),"")</f>
        <v/>
      </c>
      <c r="AN39" s="138" t="str">
        <f ca="1">IF($R39=1,SUM($AB$1:AB39),"")</f>
        <v/>
      </c>
      <c r="AO39" s="138" t="str">
        <f ca="1">IF($R39=1,SUM($AC$1:AC39),"")</f>
        <v/>
      </c>
      <c r="AQ39" s="143" t="str">
        <f t="shared" si="10"/>
        <v>11:40</v>
      </c>
    </row>
    <row r="40" spans="6:43" x14ac:dyDescent="0.25">
      <c r="F40" s="138">
        <f t="shared" si="16"/>
        <v>11</v>
      </c>
      <c r="G40" s="140">
        <f t="shared" si="17"/>
        <v>45</v>
      </c>
      <c r="H40" s="141">
        <f t="shared" si="6"/>
        <v>0.48958333333333331</v>
      </c>
      <c r="K40" s="139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13928</v>
      </c>
      <c r="L40" s="139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13928</v>
      </c>
      <c r="M40" s="139">
        <f t="shared" ca="1" si="15"/>
        <v>7499.4</v>
      </c>
      <c r="O40" s="138">
        <f t="shared" si="7"/>
        <v>0</v>
      </c>
      <c r="R40" s="138">
        <f t="shared" ca="1" si="18"/>
        <v>3.9000000000000028E-2</v>
      </c>
      <c r="S40" s="138">
        <f ca="1">IF(O40=1,"",RTD("cqg.rtd",,"StudyData", "(Vol("&amp;$E$13&amp;")when  (LocalYear("&amp;$E$13&amp;")="&amp;$D$1&amp;"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4060</v>
      </c>
      <c r="T40" s="138">
        <f ca="1">IF(O40=1,"",RTD("cqg.rtd",,"StudyData", "(Vol("&amp;$E$14&amp;")when  (LocalYear("&amp;$E$14&amp;")="&amp;$D$1&amp;"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5259</v>
      </c>
      <c r="U40" s="138">
        <f ca="1">IF(O40=1,"",RTD("cqg.rtd",,"StudyData", "(Vol("&amp;$E$15&amp;")when  (LocalYear("&amp;$E$15&amp;")="&amp;$D$1&amp;"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8710</v>
      </c>
      <c r="V40" s="138">
        <f ca="1">IF(O40=1,"",RTD("cqg.rtd",,"StudyData", "(Vol("&amp;$E$16&amp;")when  (LocalYear("&amp;$E$16&amp;")="&amp;$D$1&amp;"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19969</v>
      </c>
      <c r="W40" s="138">
        <f ca="1">IF(O40=1,"",RTD("cqg.rtd",,"StudyData", "(Vol("&amp;$E$17&amp;")when  (LocalYear("&amp;$E$17&amp;")="&amp;$D$1&amp;"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4285</v>
      </c>
      <c r="X40" s="138">
        <f ca="1">IF(O40=1,"",RTD("cqg.rtd",,"StudyData", "(Vol("&amp;$E$18&amp;")when  (LocalYear("&amp;$E$18&amp;")="&amp;$D$1&amp;"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6876</v>
      </c>
      <c r="Y40" s="138">
        <f ca="1">IF(O40=1,"",RTD("cqg.rtd",,"StudyData", "(Vol("&amp;$E$19&amp;")when  (LocalYear("&amp;$E$19&amp;")="&amp;$D$1&amp;"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9395</v>
      </c>
      <c r="Z40" s="138">
        <f ca="1">IF(O40=1,"",RTD("cqg.rtd",,"StudyData", "(Vol("&amp;$E$20&amp;")when  (LocalYear("&amp;$E$20&amp;")="&amp;$D$1&amp;"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864</v>
      </c>
      <c r="AA40" s="138">
        <f ca="1">IF(O40=1,"",RTD("cqg.rtd",,"StudyData", "(Vol("&amp;$E$21&amp;")when  (LocalYear("&amp;$E$21&amp;")="&amp;$D$1&amp;"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6087</v>
      </c>
      <c r="AB40" s="138">
        <f ca="1">IF(O40=1,"",RTD("cqg.rtd",,"StudyData", "(Vol("&amp;$E$21&amp;")when  (LocalYear("&amp;$E$21&amp;")="&amp;$D$1&amp;"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9489</v>
      </c>
      <c r="AC40" s="139">
        <f t="shared" ca="1" si="9"/>
        <v>13928</v>
      </c>
      <c r="AE40" s="138" t="str">
        <f ca="1">IF($R40=1,SUM($S$1:S40),"")</f>
        <v/>
      </c>
      <c r="AF40" s="138" t="str">
        <f ca="1">IF($R40=1,SUM($T$1:T40),"")</f>
        <v/>
      </c>
      <c r="AG40" s="138" t="str">
        <f ca="1">IF($R40=1,SUM($U$1:U40),"")</f>
        <v/>
      </c>
      <c r="AH40" s="138" t="str">
        <f ca="1">IF($R40=1,SUM($V$1:V40),"")</f>
        <v/>
      </c>
      <c r="AI40" s="138" t="str">
        <f ca="1">IF($R40=1,SUM($W$1:W40),"")</f>
        <v/>
      </c>
      <c r="AJ40" s="138" t="str">
        <f ca="1">IF($R40=1,SUM($X$1:X40),"")</f>
        <v/>
      </c>
      <c r="AK40" s="138" t="str">
        <f ca="1">IF($R40=1,SUM($Y$1:Y40),"")</f>
        <v/>
      </c>
      <c r="AL40" s="138" t="str">
        <f ca="1">IF($R40=1,SUM($Z$1:Z40),"")</f>
        <v/>
      </c>
      <c r="AM40" s="138" t="str">
        <f ca="1">IF($R40=1,SUM($AA$1:AA40),"")</f>
        <v/>
      </c>
      <c r="AN40" s="138" t="str">
        <f ca="1">IF($R40=1,SUM($AB$1:AB40),"")</f>
        <v/>
      </c>
      <c r="AO40" s="138" t="str">
        <f ca="1">IF($R40=1,SUM($AC$1:AC40),"")</f>
        <v/>
      </c>
      <c r="AQ40" s="143" t="str">
        <f t="shared" si="10"/>
        <v>11:45</v>
      </c>
    </row>
    <row r="41" spans="6:43" x14ac:dyDescent="0.25">
      <c r="F41" s="138">
        <f t="shared" si="16"/>
        <v>11</v>
      </c>
      <c r="G41" s="140">
        <f t="shared" si="17"/>
        <v>50</v>
      </c>
      <c r="H41" s="141">
        <f t="shared" si="6"/>
        <v>0.49305555555555558</v>
      </c>
      <c r="K41" s="139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5229</v>
      </c>
      <c r="L41" s="139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5229</v>
      </c>
      <c r="M41" s="139">
        <f t="shared" ca="1" si="15"/>
        <v>5806.9</v>
      </c>
      <c r="O41" s="138">
        <f t="shared" si="7"/>
        <v>0</v>
      </c>
      <c r="R41" s="138">
        <f t="shared" ca="1" si="18"/>
        <v>4.0000000000000029E-2</v>
      </c>
      <c r="S41" s="138">
        <f ca="1">IF(O41=1,"",RTD("cqg.rtd",,"StudyData", "(Vol("&amp;$E$13&amp;")when  (LocalYear("&amp;$E$13&amp;")="&amp;$D$1&amp;"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6180</v>
      </c>
      <c r="T41" s="138">
        <f ca="1">IF(O41=1,"",RTD("cqg.rtd",,"StudyData", "(Vol("&amp;$E$14&amp;")when  (LocalYear("&amp;$E$14&amp;")="&amp;$D$1&amp;"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4113</v>
      </c>
      <c r="U41" s="138">
        <f ca="1">IF(O41=1,"",RTD("cqg.rtd",,"StudyData", "(Vol("&amp;$E$15&amp;")when  (LocalYear("&amp;$E$15&amp;")="&amp;$D$1&amp;"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5847</v>
      </c>
      <c r="V41" s="138">
        <f ca="1">IF(O41=1,"",RTD("cqg.rtd",,"StudyData", "(Vol("&amp;$E$16&amp;")when  (LocalYear("&amp;$E$16&amp;")="&amp;$D$1&amp;"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10015</v>
      </c>
      <c r="W41" s="138">
        <f ca="1">IF(O41=1,"",RTD("cqg.rtd",,"StudyData", "(Vol("&amp;$E$17&amp;")when  (LocalYear("&amp;$E$17&amp;")="&amp;$D$1&amp;"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5841</v>
      </c>
      <c r="X41" s="138">
        <f ca="1">IF(O41=1,"",RTD("cqg.rtd",,"StudyData", "(Vol("&amp;$E$18&amp;")when  (LocalYear("&amp;$E$18&amp;")="&amp;$D$1&amp;"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4469</v>
      </c>
      <c r="Y41" s="138">
        <f ca="1">IF(O41=1,"",RTD("cqg.rtd",,"StudyData", "(Vol("&amp;$E$19&amp;")when  (LocalYear("&amp;$E$19&amp;")="&amp;$D$1&amp;"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4619</v>
      </c>
      <c r="Z41" s="138">
        <f ca="1">IF(O41=1,"",RTD("cqg.rtd",,"StudyData", "(Vol("&amp;$E$20&amp;")when  (LocalYear("&amp;$E$20&amp;")="&amp;$D$1&amp;"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3205</v>
      </c>
      <c r="AA41" s="138">
        <f ca="1">IF(O41=1,"",RTD("cqg.rtd",,"StudyData", "(Vol("&amp;$E$21&amp;")when  (LocalYear("&amp;$E$21&amp;")="&amp;$D$1&amp;"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5904</v>
      </c>
      <c r="AB41" s="138">
        <f ca="1">IF(O41=1,"",RTD("cqg.rtd",,"StudyData", "(Vol("&amp;$E$21&amp;")when  (LocalYear("&amp;$E$21&amp;")="&amp;$D$1&amp;"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7876</v>
      </c>
      <c r="AC41" s="139">
        <f t="shared" ca="1" si="9"/>
        <v>5229</v>
      </c>
      <c r="AE41" s="138" t="str">
        <f ca="1">IF($R41=1,SUM($S$1:S41),"")</f>
        <v/>
      </c>
      <c r="AF41" s="138" t="str">
        <f ca="1">IF($R41=1,SUM($T$1:T41),"")</f>
        <v/>
      </c>
      <c r="AG41" s="138" t="str">
        <f ca="1">IF($R41=1,SUM($U$1:U41),"")</f>
        <v/>
      </c>
      <c r="AH41" s="138" t="str">
        <f ca="1">IF($R41=1,SUM($V$1:V41),"")</f>
        <v/>
      </c>
      <c r="AI41" s="138" t="str">
        <f ca="1">IF($R41=1,SUM($W$1:W41),"")</f>
        <v/>
      </c>
      <c r="AJ41" s="138" t="str">
        <f ca="1">IF($R41=1,SUM($X$1:X41),"")</f>
        <v/>
      </c>
      <c r="AK41" s="138" t="str">
        <f ca="1">IF($R41=1,SUM($Y$1:Y41),"")</f>
        <v/>
      </c>
      <c r="AL41" s="138" t="str">
        <f ca="1">IF($R41=1,SUM($Z$1:Z41),"")</f>
        <v/>
      </c>
      <c r="AM41" s="138" t="str">
        <f ca="1">IF($R41=1,SUM($AA$1:AA41),"")</f>
        <v/>
      </c>
      <c r="AN41" s="138" t="str">
        <f ca="1">IF($R41=1,SUM($AB$1:AB41),"")</f>
        <v/>
      </c>
      <c r="AO41" s="138" t="str">
        <f ca="1">IF($R41=1,SUM($AC$1:AC41),"")</f>
        <v/>
      </c>
      <c r="AQ41" s="143" t="str">
        <f t="shared" si="10"/>
        <v>11:50</v>
      </c>
    </row>
    <row r="42" spans="6:43" x14ac:dyDescent="0.25">
      <c r="F42" s="138">
        <f t="shared" si="16"/>
        <v>11</v>
      </c>
      <c r="G42" s="140">
        <f t="shared" si="17"/>
        <v>55</v>
      </c>
      <c r="H42" s="141">
        <f t="shared" si="6"/>
        <v>0.49652777777777773</v>
      </c>
      <c r="K42" s="139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7103</v>
      </c>
      <c r="L42" s="139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7103</v>
      </c>
      <c r="M42" s="139">
        <f t="shared" ca="1" si="15"/>
        <v>6435.4</v>
      </c>
      <c r="O42" s="138">
        <f t="shared" si="7"/>
        <v>0</v>
      </c>
      <c r="R42" s="138">
        <f t="shared" ca="1" si="18"/>
        <v>4.1000000000000029E-2</v>
      </c>
      <c r="S42" s="138">
        <f ca="1">IF(O42=1,"",RTD("cqg.rtd",,"StudyData", "(Vol("&amp;$E$13&amp;")when  (LocalYear("&amp;$E$13&amp;")="&amp;$D$1&amp;"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3158</v>
      </c>
      <c r="T42" s="138">
        <f ca="1">IF(O42=1,"",RTD("cqg.rtd",,"StudyData", "(Vol("&amp;$E$14&amp;")when  (LocalYear("&amp;$E$14&amp;")="&amp;$D$1&amp;"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13171</v>
      </c>
      <c r="U42" s="138">
        <f ca="1">IF(O42=1,"",RTD("cqg.rtd",,"StudyData", "(Vol("&amp;$E$15&amp;")when  (LocalYear("&amp;$E$15&amp;")="&amp;$D$1&amp;"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4177</v>
      </c>
      <c r="V42" s="138">
        <f ca="1">IF(O42=1,"",RTD("cqg.rtd",,"StudyData", "(Vol("&amp;$E$16&amp;")when  (LocalYear("&amp;$E$16&amp;")="&amp;$D$1&amp;"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9914</v>
      </c>
      <c r="W42" s="138">
        <f ca="1">IF(O42=1,"",RTD("cqg.rtd",,"StudyData", "(Vol("&amp;$E$17&amp;")when  (LocalYear("&amp;$E$17&amp;")="&amp;$D$1&amp;"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9077</v>
      </c>
      <c r="X42" s="138">
        <f ca="1">IF(O42=1,"",RTD("cqg.rtd",,"StudyData", "(Vol("&amp;$E$18&amp;")when  (LocalYear("&amp;$E$18&amp;")="&amp;$D$1&amp;"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5355</v>
      </c>
      <c r="Y42" s="138">
        <f ca="1">IF(O42=1,"",RTD("cqg.rtd",,"StudyData", "(Vol("&amp;$E$19&amp;")when  (LocalYear("&amp;$E$19&amp;")="&amp;$D$1&amp;"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5821</v>
      </c>
      <c r="Z42" s="138">
        <f ca="1">IF(O42=1,"",RTD("cqg.rtd",,"StudyData", "(Vol("&amp;$E$20&amp;")when  (LocalYear("&amp;$E$20&amp;")="&amp;$D$1&amp;"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3759</v>
      </c>
      <c r="AA42" s="138">
        <f ca="1">IF(O42=1,"",RTD("cqg.rtd",,"StudyData", "(Vol("&amp;$E$21&amp;")when  (LocalYear("&amp;$E$21&amp;")="&amp;$D$1&amp;"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4017</v>
      </c>
      <c r="AB42" s="138">
        <f ca="1">IF(O42=1,"",RTD("cqg.rtd",,"StudyData", "(Vol("&amp;$E$21&amp;")when  (LocalYear("&amp;$E$21&amp;")="&amp;$D$1&amp;"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5905</v>
      </c>
      <c r="AC42" s="139">
        <f t="shared" ca="1" si="9"/>
        <v>7103</v>
      </c>
      <c r="AE42" s="138" t="str">
        <f ca="1">IF($R42=1,SUM($S$1:S42),"")</f>
        <v/>
      </c>
      <c r="AF42" s="138" t="str">
        <f ca="1">IF($R42=1,SUM($T$1:T42),"")</f>
        <v/>
      </c>
      <c r="AG42" s="138" t="str">
        <f ca="1">IF($R42=1,SUM($U$1:U42),"")</f>
        <v/>
      </c>
      <c r="AH42" s="138" t="str">
        <f ca="1">IF($R42=1,SUM($V$1:V42),"")</f>
        <v/>
      </c>
      <c r="AI42" s="138" t="str">
        <f ca="1">IF($R42=1,SUM($W$1:W42),"")</f>
        <v/>
      </c>
      <c r="AJ42" s="138" t="str">
        <f ca="1">IF($R42=1,SUM($X$1:X42),"")</f>
        <v/>
      </c>
      <c r="AK42" s="138" t="str">
        <f ca="1">IF($R42=1,SUM($Y$1:Y42),"")</f>
        <v/>
      </c>
      <c r="AL42" s="138" t="str">
        <f ca="1">IF($R42=1,SUM($Z$1:Z42),"")</f>
        <v/>
      </c>
      <c r="AM42" s="138" t="str">
        <f ca="1">IF($R42=1,SUM($AA$1:AA42),"")</f>
        <v/>
      </c>
      <c r="AN42" s="138" t="str">
        <f ca="1">IF($R42=1,SUM($AB$1:AB42),"")</f>
        <v/>
      </c>
      <c r="AO42" s="138" t="str">
        <f ca="1">IF($R42=1,SUM($AC$1:AC42),"")</f>
        <v/>
      </c>
      <c r="AQ42" s="143" t="str">
        <f t="shared" si="10"/>
        <v>11:55</v>
      </c>
    </row>
    <row r="43" spans="6:43" x14ac:dyDescent="0.25">
      <c r="F43" s="138">
        <f t="shared" si="16"/>
        <v>12</v>
      </c>
      <c r="G43" s="140" t="str">
        <f t="shared" si="17"/>
        <v>00</v>
      </c>
      <c r="H43" s="141">
        <f t="shared" si="6"/>
        <v>0.5</v>
      </c>
      <c r="K43" s="139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3768</v>
      </c>
      <c r="L43" s="139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3768</v>
      </c>
      <c r="M43" s="139">
        <f t="shared" ca="1" si="15"/>
        <v>7717.8</v>
      </c>
      <c r="O43" s="138">
        <f t="shared" si="7"/>
        <v>0</v>
      </c>
      <c r="R43" s="138">
        <f t="shared" ca="1" si="18"/>
        <v>4.200000000000003E-2</v>
      </c>
      <c r="S43" s="138">
        <f ca="1">IF(O43=1,"",RTD("cqg.rtd",,"StudyData", "(Vol("&amp;$E$13&amp;")when  (LocalYear("&amp;$E$13&amp;")="&amp;$D$1&amp;"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5236</v>
      </c>
      <c r="T43" s="138">
        <f ca="1">IF(O43=1,"",RTD("cqg.rtd",,"StudyData", "(Vol("&amp;$E$14&amp;")when  (LocalYear("&amp;$E$14&amp;")="&amp;$D$1&amp;"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6127</v>
      </c>
      <c r="U43" s="138">
        <f ca="1">IF(O43=1,"",RTD("cqg.rtd",,"StudyData", "(Vol("&amp;$E$15&amp;")when  (LocalYear("&amp;$E$15&amp;")="&amp;$D$1&amp;"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3417</v>
      </c>
      <c r="V43" s="138">
        <f ca="1">IF(O43=1,"",RTD("cqg.rtd",,"StudyData", "(Vol("&amp;$E$16&amp;")when  (LocalYear("&amp;$E$16&amp;")="&amp;$D$1&amp;"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13217</v>
      </c>
      <c r="W43" s="138">
        <f ca="1">IF(O43=1,"",RTD("cqg.rtd",,"StudyData", "(Vol("&amp;$E$17&amp;")when  (LocalYear("&amp;$E$17&amp;")="&amp;$D$1&amp;"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13100</v>
      </c>
      <c r="X43" s="138">
        <f ca="1">IF(O43=1,"",RTD("cqg.rtd",,"StudyData", "(Vol("&amp;$E$18&amp;")when  (LocalYear("&amp;$E$18&amp;")="&amp;$D$1&amp;"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7378</v>
      </c>
      <c r="Y43" s="138">
        <f ca="1">IF(O43=1,"",RTD("cqg.rtd",,"StudyData", "(Vol("&amp;$E$19&amp;")when  (LocalYear("&amp;$E$19&amp;")="&amp;$D$1&amp;"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13965</v>
      </c>
      <c r="Z43" s="138" t="str">
        <f ca="1">IF(O43=1,"",RTD("cqg.rtd",,"StudyData", "(Vol("&amp;$E$20&amp;")when  (LocalYear("&amp;$E$20&amp;")="&amp;$D$1&amp;"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/>
      </c>
      <c r="AA43" s="138">
        <f ca="1">IF(O43=1,"",RTD("cqg.rtd",,"StudyData", "(Vol("&amp;$E$21&amp;")when  (LocalYear("&amp;$E$21&amp;")="&amp;$D$1&amp;"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7143</v>
      </c>
      <c r="AB43" s="138">
        <f ca="1">IF(O43=1,"",RTD("cqg.rtd",,"StudyData", "(Vol("&amp;$E$21&amp;")when  (LocalYear("&amp;$E$21&amp;")="&amp;$D$1&amp;"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7595</v>
      </c>
      <c r="AC43" s="139">
        <f t="shared" ca="1" si="9"/>
        <v>3768</v>
      </c>
      <c r="AE43" s="138" t="str">
        <f ca="1">IF($R43=1,SUM($S$1:S43),"")</f>
        <v/>
      </c>
      <c r="AF43" s="138" t="str">
        <f ca="1">IF($R43=1,SUM($T$1:T43),"")</f>
        <v/>
      </c>
      <c r="AG43" s="138" t="str">
        <f ca="1">IF($R43=1,SUM($U$1:U43),"")</f>
        <v/>
      </c>
      <c r="AH43" s="138" t="str">
        <f ca="1">IF($R43=1,SUM($V$1:V43),"")</f>
        <v/>
      </c>
      <c r="AI43" s="138" t="str">
        <f ca="1">IF($R43=1,SUM($W$1:W43),"")</f>
        <v/>
      </c>
      <c r="AJ43" s="138" t="str">
        <f ca="1">IF($R43=1,SUM($X$1:X43),"")</f>
        <v/>
      </c>
      <c r="AK43" s="138" t="str">
        <f ca="1">IF($R43=1,SUM($Y$1:Y43),"")</f>
        <v/>
      </c>
      <c r="AL43" s="138" t="str">
        <f ca="1">IF($R43=1,SUM($Z$1:Z43),"")</f>
        <v/>
      </c>
      <c r="AM43" s="138" t="str">
        <f ca="1">IF($R43=1,SUM($AA$1:AA43),"")</f>
        <v/>
      </c>
      <c r="AN43" s="138" t="str">
        <f ca="1">IF($R43=1,SUM($AB$1:AB43),"")</f>
        <v/>
      </c>
      <c r="AO43" s="138" t="str">
        <f ca="1">IF($R43=1,SUM($AC$1:AC43),"")</f>
        <v/>
      </c>
      <c r="AQ43" s="143" t="str">
        <f t="shared" si="10"/>
        <v>12:00</v>
      </c>
    </row>
    <row r="44" spans="6:43" x14ac:dyDescent="0.25">
      <c r="F44" s="138">
        <f t="shared" si="16"/>
        <v>12</v>
      </c>
      <c r="G44" s="140" t="str">
        <f t="shared" si="17"/>
        <v>05</v>
      </c>
      <c r="H44" s="141">
        <f t="shared" si="6"/>
        <v>0.50347222222222221</v>
      </c>
      <c r="K44" s="139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4894</v>
      </c>
      <c r="L44" s="139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4894</v>
      </c>
      <c r="M44" s="139">
        <f t="shared" ca="1" si="15"/>
        <v>6456.4</v>
      </c>
      <c r="O44" s="138">
        <f t="shared" si="7"/>
        <v>0</v>
      </c>
      <c r="R44" s="138">
        <f t="shared" ca="1" si="18"/>
        <v>4.3000000000000031E-2</v>
      </c>
      <c r="S44" s="138">
        <f ca="1">IF(O44=1,"",RTD("cqg.rtd",,"StudyData", "(Vol("&amp;$E$13&amp;")when  (LocalYear("&amp;$E$13&amp;")="&amp;$D$1&amp;"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6550</v>
      </c>
      <c r="T44" s="138">
        <f ca="1">IF(O44=1,"",RTD("cqg.rtd",,"StudyData", "(Vol("&amp;$E$14&amp;")when  (LocalYear("&amp;$E$14&amp;")="&amp;$D$1&amp;"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4413</v>
      </c>
      <c r="U44" s="138">
        <f ca="1">IF(O44=1,"",RTD("cqg.rtd",,"StudyData", "(Vol("&amp;$E$15&amp;")when  (LocalYear("&amp;$E$15&amp;")="&amp;$D$1&amp;"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1574</v>
      </c>
      <c r="V44" s="138">
        <f ca="1">IF(O44=1,"",RTD("cqg.rtd",,"StudyData", "(Vol("&amp;$E$16&amp;")when  (LocalYear("&amp;$E$16&amp;")="&amp;$D$1&amp;"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9625</v>
      </c>
      <c r="W44" s="138">
        <f ca="1">IF(O44=1,"",RTD("cqg.rtd",,"StudyData", "(Vol("&amp;$E$17&amp;")when  (LocalYear("&amp;$E$17&amp;")="&amp;$D$1&amp;"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7119</v>
      </c>
      <c r="X44" s="138">
        <f ca="1">IF(O44=1,"",RTD("cqg.rtd",,"StudyData", "(Vol("&amp;$E$18&amp;")when  (LocalYear("&amp;$E$18&amp;")="&amp;$D$1&amp;"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3623</v>
      </c>
      <c r="Y44" s="138">
        <f ca="1">IF(O44=1,"",RTD("cqg.rtd",,"StudyData", "(Vol("&amp;$E$19&amp;")when  (LocalYear("&amp;$E$19&amp;")="&amp;$D$1&amp;"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16189</v>
      </c>
      <c r="Z44" s="138" t="str">
        <f ca="1">IF(O44=1,"",RTD("cqg.rtd",,"StudyData", "(Vol("&amp;$E$20&amp;")when  (LocalYear("&amp;$E$20&amp;")="&amp;$D$1&amp;"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/>
      </c>
      <c r="AA44" s="138">
        <f ca="1">IF(O44=1,"",RTD("cqg.rtd",,"StudyData", "(Vol("&amp;$E$21&amp;")when  (LocalYear("&amp;$E$21&amp;")="&amp;$D$1&amp;"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4644</v>
      </c>
      <c r="AB44" s="138">
        <f ca="1">IF(O44=1,"",RTD("cqg.rtd",,"StudyData", "(Vol("&amp;$E$21&amp;")when  (LocalYear("&amp;$E$21&amp;")="&amp;$D$1&amp;"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10827</v>
      </c>
      <c r="AC44" s="139">
        <f t="shared" ca="1" si="9"/>
        <v>4894</v>
      </c>
      <c r="AE44" s="138" t="str">
        <f ca="1">IF($R44=1,SUM($S$1:S44),"")</f>
        <v/>
      </c>
      <c r="AF44" s="138" t="str">
        <f ca="1">IF($R44=1,SUM($T$1:T44),"")</f>
        <v/>
      </c>
      <c r="AG44" s="138" t="str">
        <f ca="1">IF($R44=1,SUM($U$1:U44),"")</f>
        <v/>
      </c>
      <c r="AH44" s="138" t="str">
        <f ca="1">IF($R44=1,SUM($V$1:V44),"")</f>
        <v/>
      </c>
      <c r="AI44" s="138" t="str">
        <f ca="1">IF($R44=1,SUM($W$1:W44),"")</f>
        <v/>
      </c>
      <c r="AJ44" s="138" t="str">
        <f ca="1">IF($R44=1,SUM($X$1:X44),"")</f>
        <v/>
      </c>
      <c r="AK44" s="138" t="str">
        <f ca="1">IF($R44=1,SUM($Y$1:Y44),"")</f>
        <v/>
      </c>
      <c r="AL44" s="138" t="str">
        <f ca="1">IF($R44=1,SUM($Z$1:Z44),"")</f>
        <v/>
      </c>
      <c r="AM44" s="138" t="str">
        <f ca="1">IF($R44=1,SUM($AA$1:AA44),"")</f>
        <v/>
      </c>
      <c r="AN44" s="138" t="str">
        <f ca="1">IF($R44=1,SUM($AB$1:AB44),"")</f>
        <v/>
      </c>
      <c r="AO44" s="138" t="str">
        <f ca="1">IF($R44=1,SUM($AC$1:AC44),"")</f>
        <v/>
      </c>
      <c r="AQ44" s="143" t="str">
        <f t="shared" si="10"/>
        <v>12:05</v>
      </c>
    </row>
    <row r="45" spans="6:43" x14ac:dyDescent="0.25">
      <c r="F45" s="138">
        <f t="shared" si="16"/>
        <v>12</v>
      </c>
      <c r="G45" s="140">
        <f t="shared" si="17"/>
        <v>10</v>
      </c>
      <c r="H45" s="141">
        <f t="shared" si="6"/>
        <v>0.50694444444444442</v>
      </c>
      <c r="K45" s="139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2549</v>
      </c>
      <c r="L45" s="139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2549</v>
      </c>
      <c r="M45" s="139">
        <f t="shared" ca="1" si="15"/>
        <v>8018.9</v>
      </c>
      <c r="O45" s="138">
        <f t="shared" si="7"/>
        <v>0</v>
      </c>
      <c r="R45" s="138">
        <f t="shared" ca="1" si="18"/>
        <v>4.4000000000000032E-2</v>
      </c>
      <c r="S45" s="138">
        <f ca="1">IF(O45=1,"",RTD("cqg.rtd",,"StudyData", "(Vol("&amp;$E$13&amp;")when  (LocalYear("&amp;$E$13&amp;")="&amp;$D$1&amp;"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4523</v>
      </c>
      <c r="T45" s="138">
        <f ca="1">IF(O45=1,"",RTD("cqg.rtd",,"StudyData", "(Vol("&amp;$E$14&amp;")when  (LocalYear("&amp;$E$14&amp;")="&amp;$D$1&amp;"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4960</v>
      </c>
      <c r="U45" s="138">
        <f ca="1">IF(O45=1,"",RTD("cqg.rtd",,"StudyData", "(Vol("&amp;$E$15&amp;")when  (LocalYear("&amp;$E$15&amp;")="&amp;$D$1&amp;"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4485</v>
      </c>
      <c r="V45" s="138">
        <f ca="1">IF(O45=1,"",RTD("cqg.rtd",,"StudyData", "(Vol("&amp;$E$16&amp;")when  (LocalYear("&amp;$E$16&amp;")="&amp;$D$1&amp;"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21887</v>
      </c>
      <c r="W45" s="138">
        <f ca="1">IF(O45=1,"",RTD("cqg.rtd",,"StudyData", "(Vol("&amp;$E$17&amp;")when  (LocalYear("&amp;$E$17&amp;")="&amp;$D$1&amp;"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9796</v>
      </c>
      <c r="X45" s="138">
        <f ca="1">IF(O45=1,"",RTD("cqg.rtd",,"StudyData", "(Vol("&amp;$E$18&amp;")when  (LocalYear("&amp;$E$18&amp;")="&amp;$D$1&amp;"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5831</v>
      </c>
      <c r="Y45" s="138">
        <f ca="1">IF(O45=1,"",RTD("cqg.rtd",,"StudyData", "(Vol("&amp;$E$19&amp;")when  (LocalYear("&amp;$E$19&amp;")="&amp;$D$1&amp;"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13517</v>
      </c>
      <c r="Z45" s="138" t="str">
        <f ca="1">IF(O45=1,"",RTD("cqg.rtd",,"StudyData", "(Vol("&amp;$E$20&amp;")when  (LocalYear("&amp;$E$20&amp;")="&amp;$D$1&amp;"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/>
      </c>
      <c r="AA45" s="138">
        <f ca="1">IF(O45=1,"",RTD("cqg.rtd",,"StudyData", "(Vol("&amp;$E$21&amp;")when  (LocalYear("&amp;$E$21&amp;")="&amp;$D$1&amp;"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6051</v>
      </c>
      <c r="AB45" s="138">
        <f ca="1">IF(O45=1,"",RTD("cqg.rtd",,"StudyData", "(Vol("&amp;$E$21&amp;")when  (LocalYear("&amp;$E$21&amp;")="&amp;$D$1&amp;"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9139</v>
      </c>
      <c r="AC45" s="139">
        <f t="shared" ca="1" si="9"/>
        <v>2549</v>
      </c>
      <c r="AE45" s="138" t="str">
        <f ca="1">IF($R45=1,SUM($S$1:S45),"")</f>
        <v/>
      </c>
      <c r="AF45" s="138" t="str">
        <f ca="1">IF($R45=1,SUM($T$1:T45),"")</f>
        <v/>
      </c>
      <c r="AG45" s="138" t="str">
        <f ca="1">IF($R45=1,SUM($U$1:U45),"")</f>
        <v/>
      </c>
      <c r="AH45" s="138" t="str">
        <f ca="1">IF($R45=1,SUM($V$1:V45),"")</f>
        <v/>
      </c>
      <c r="AI45" s="138" t="str">
        <f ca="1">IF($R45=1,SUM($W$1:W45),"")</f>
        <v/>
      </c>
      <c r="AJ45" s="138" t="str">
        <f ca="1">IF($R45=1,SUM($X$1:X45),"")</f>
        <v/>
      </c>
      <c r="AK45" s="138" t="str">
        <f ca="1">IF($R45=1,SUM($Y$1:Y45),"")</f>
        <v/>
      </c>
      <c r="AL45" s="138" t="str">
        <f ca="1">IF($R45=1,SUM($Z$1:Z45),"")</f>
        <v/>
      </c>
      <c r="AM45" s="138" t="str">
        <f ca="1">IF($R45=1,SUM($AA$1:AA45),"")</f>
        <v/>
      </c>
      <c r="AN45" s="138" t="str">
        <f ca="1">IF($R45=1,SUM($AB$1:AB45),"")</f>
        <v/>
      </c>
      <c r="AO45" s="138" t="str">
        <f ca="1">IF($R45=1,SUM($AC$1:AC45),"")</f>
        <v/>
      </c>
      <c r="AQ45" s="143" t="str">
        <f t="shared" si="10"/>
        <v>12:10</v>
      </c>
    </row>
    <row r="46" spans="6:43" x14ac:dyDescent="0.25">
      <c r="F46" s="138">
        <f t="shared" si="16"/>
        <v>12</v>
      </c>
      <c r="G46" s="140">
        <f t="shared" si="17"/>
        <v>15</v>
      </c>
      <c r="H46" s="141">
        <f t="shared" si="6"/>
        <v>0.51041666666666663</v>
      </c>
      <c r="K46" s="139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5646</v>
      </c>
      <c r="L46" s="139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5646</v>
      </c>
      <c r="M46" s="139">
        <f t="shared" ca="1" si="15"/>
        <v>6245.2</v>
      </c>
      <c r="O46" s="138">
        <f t="shared" si="7"/>
        <v>0</v>
      </c>
      <c r="R46" s="138">
        <f t="shared" ca="1" si="18"/>
        <v>4.5000000000000033E-2</v>
      </c>
      <c r="S46" s="138">
        <f ca="1">IF(O46=1,"",RTD("cqg.rtd",,"StudyData", "(Vol("&amp;$E$13&amp;")when  (LocalYear("&amp;$E$13&amp;")="&amp;$D$1&amp;"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8093</v>
      </c>
      <c r="T46" s="138">
        <f ca="1">IF(O46=1,"",RTD("cqg.rtd",,"StudyData", "(Vol("&amp;$E$14&amp;")when  (LocalYear("&amp;$E$14&amp;")="&amp;$D$1&amp;"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6460</v>
      </c>
      <c r="U46" s="138">
        <f ca="1">IF(O46=1,"",RTD("cqg.rtd",,"StudyData", "(Vol("&amp;$E$15&amp;")when  (LocalYear("&amp;$E$15&amp;")="&amp;$D$1&amp;"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2979</v>
      </c>
      <c r="V46" s="138">
        <f ca="1">IF(O46=1,"",RTD("cqg.rtd",,"StudyData", "(Vol("&amp;$E$16&amp;")when  (LocalYear("&amp;$E$16&amp;")="&amp;$D$1&amp;"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8373</v>
      </c>
      <c r="W46" s="138">
        <f ca="1">IF(O46=1,"",RTD("cqg.rtd",,"StudyData", "(Vol("&amp;$E$17&amp;")when  (LocalYear("&amp;$E$17&amp;")="&amp;$D$1&amp;"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9213</v>
      </c>
      <c r="X46" s="138">
        <f ca="1">IF(O46=1,"",RTD("cqg.rtd",,"StudyData", "(Vol("&amp;$E$18&amp;")when  (LocalYear("&amp;$E$18&amp;")="&amp;$D$1&amp;"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5154</v>
      </c>
      <c r="Y46" s="138">
        <f ca="1">IF(O46=1,"",RTD("cqg.rtd",,"StudyData", "(Vol("&amp;$E$19&amp;")when  (LocalYear("&amp;$E$19&amp;")="&amp;$D$1&amp;"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11417</v>
      </c>
      <c r="Z46" s="138" t="str">
        <f ca="1">IF(O46=1,"",RTD("cqg.rtd",,"StudyData", "(Vol("&amp;$E$20&amp;")when  (LocalYear("&amp;$E$20&amp;")="&amp;$D$1&amp;"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/>
      </c>
      <c r="AA46" s="138">
        <f ca="1">IF(O46=1,"",RTD("cqg.rtd",,"StudyData", "(Vol("&amp;$E$21&amp;")when  (LocalYear("&amp;$E$21&amp;")="&amp;$D$1&amp;"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4972</v>
      </c>
      <c r="AB46" s="138">
        <f ca="1">IF(O46=1,"",RTD("cqg.rtd",,"StudyData", "(Vol("&amp;$E$21&amp;")when  (LocalYear("&amp;$E$21&amp;")="&amp;$D$1&amp;"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5791</v>
      </c>
      <c r="AC46" s="139">
        <f t="shared" ca="1" si="9"/>
        <v>5646</v>
      </c>
      <c r="AE46" s="138" t="str">
        <f ca="1">IF($R46=1,SUM($S$1:S46),"")</f>
        <v/>
      </c>
      <c r="AF46" s="138" t="str">
        <f ca="1">IF($R46=1,SUM($T$1:T46),"")</f>
        <v/>
      </c>
      <c r="AG46" s="138" t="str">
        <f ca="1">IF($R46=1,SUM($U$1:U46),"")</f>
        <v/>
      </c>
      <c r="AH46" s="138" t="str">
        <f ca="1">IF($R46=1,SUM($V$1:V46),"")</f>
        <v/>
      </c>
      <c r="AI46" s="138" t="str">
        <f ca="1">IF($R46=1,SUM($W$1:W46),"")</f>
        <v/>
      </c>
      <c r="AJ46" s="138" t="str">
        <f ca="1">IF($R46=1,SUM($X$1:X46),"")</f>
        <v/>
      </c>
      <c r="AK46" s="138" t="str">
        <f ca="1">IF($R46=1,SUM($Y$1:Y46),"")</f>
        <v/>
      </c>
      <c r="AL46" s="138" t="str">
        <f ca="1">IF($R46=1,SUM($Z$1:Z46),"")</f>
        <v/>
      </c>
      <c r="AM46" s="138" t="str">
        <f ca="1">IF($R46=1,SUM($AA$1:AA46),"")</f>
        <v/>
      </c>
      <c r="AN46" s="138" t="str">
        <f ca="1">IF($R46=1,SUM($AB$1:AB46),"")</f>
        <v/>
      </c>
      <c r="AO46" s="138" t="str">
        <f ca="1">IF($R46=1,SUM($AC$1:AC46),"")</f>
        <v/>
      </c>
      <c r="AQ46" s="143" t="str">
        <f t="shared" si="10"/>
        <v>12:15</v>
      </c>
    </row>
    <row r="47" spans="6:43" x14ac:dyDescent="0.25">
      <c r="F47" s="138">
        <f t="shared" si="16"/>
        <v>12</v>
      </c>
      <c r="G47" s="140">
        <f t="shared" si="17"/>
        <v>20</v>
      </c>
      <c r="H47" s="141">
        <f t="shared" si="6"/>
        <v>0.51388888888888895</v>
      </c>
      <c r="K47" s="139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18795</v>
      </c>
      <c r="L47" s="139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18795</v>
      </c>
      <c r="M47" s="139">
        <f t="shared" ca="1" si="15"/>
        <v>8469.2000000000007</v>
      </c>
      <c r="O47" s="138">
        <f t="shared" si="7"/>
        <v>0</v>
      </c>
      <c r="R47" s="138">
        <f t="shared" ca="1" si="18"/>
        <v>4.6000000000000034E-2</v>
      </c>
      <c r="S47" s="138">
        <f ca="1">IF(O47=1,"",RTD("cqg.rtd",,"StudyData", "(Vol("&amp;$E$13&amp;")when  (LocalYear("&amp;$E$13&amp;")="&amp;$D$1&amp;"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3116</v>
      </c>
      <c r="T47" s="138">
        <f ca="1">IF(O47=1,"",RTD("cqg.rtd",,"StudyData", "(Vol("&amp;$E$14&amp;")when  (LocalYear("&amp;$E$14&amp;")="&amp;$D$1&amp;"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6447</v>
      </c>
      <c r="U47" s="138">
        <f ca="1">IF(O47=1,"",RTD("cqg.rtd",,"StudyData", "(Vol("&amp;$E$15&amp;")when  (LocalYear("&amp;$E$15&amp;")="&amp;$D$1&amp;"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2702</v>
      </c>
      <c r="V47" s="138">
        <f ca="1">IF(O47=1,"",RTD("cqg.rtd",,"StudyData", "(Vol("&amp;$E$16&amp;")when  (LocalYear("&amp;$E$16&amp;")="&amp;$D$1&amp;"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13448</v>
      </c>
      <c r="W47" s="138">
        <f ca="1">IF(O47=1,"",RTD("cqg.rtd",,"StudyData", "(Vol("&amp;$E$17&amp;")when  (LocalYear("&amp;$E$17&amp;")="&amp;$D$1&amp;"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18821</v>
      </c>
      <c r="X47" s="138">
        <f ca="1">IF(O47=1,"",RTD("cqg.rtd",,"StudyData", "(Vol("&amp;$E$18&amp;")when  (LocalYear("&amp;$E$18&amp;")="&amp;$D$1&amp;"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5651</v>
      </c>
      <c r="Y47" s="138">
        <f ca="1">IF(O47=1,"",RTD("cqg.rtd",,"StudyData", "(Vol("&amp;$E$19&amp;")when  (LocalYear("&amp;$E$19&amp;")="&amp;$D$1&amp;"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12287</v>
      </c>
      <c r="Z47" s="138" t="str">
        <f ca="1">IF(O47=1,"",RTD("cqg.rtd",,"StudyData", "(Vol("&amp;$E$20&amp;")when  (LocalYear("&amp;$E$20&amp;")="&amp;$D$1&amp;"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/>
      </c>
      <c r="AA47" s="138">
        <f ca="1">IF(O47=1,"",RTD("cqg.rtd",,"StudyData", "(Vol("&amp;$E$21&amp;")when  (LocalYear("&amp;$E$21&amp;")="&amp;$D$1&amp;"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7512</v>
      </c>
      <c r="AB47" s="138">
        <f ca="1">IF(O47=1,"",RTD("cqg.rtd",,"StudyData", "(Vol("&amp;$E$21&amp;")when  (LocalYear("&amp;$E$21&amp;")="&amp;$D$1&amp;"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14708</v>
      </c>
      <c r="AC47" s="139">
        <f t="shared" ca="1" si="9"/>
        <v>18795</v>
      </c>
      <c r="AE47" s="138" t="str">
        <f ca="1">IF($R47=1,SUM($S$1:S47),"")</f>
        <v/>
      </c>
      <c r="AF47" s="138" t="str">
        <f ca="1">IF($R47=1,SUM($T$1:T47),"")</f>
        <v/>
      </c>
      <c r="AG47" s="138" t="str">
        <f ca="1">IF($R47=1,SUM($U$1:U47),"")</f>
        <v/>
      </c>
      <c r="AH47" s="138" t="str">
        <f ca="1">IF($R47=1,SUM($V$1:V47),"")</f>
        <v/>
      </c>
      <c r="AI47" s="138" t="str">
        <f ca="1">IF($R47=1,SUM($W$1:W47),"")</f>
        <v/>
      </c>
      <c r="AJ47" s="138" t="str">
        <f ca="1">IF($R47=1,SUM($X$1:X47),"")</f>
        <v/>
      </c>
      <c r="AK47" s="138" t="str">
        <f ca="1">IF($R47=1,SUM($Y$1:Y47),"")</f>
        <v/>
      </c>
      <c r="AL47" s="138" t="str">
        <f ca="1">IF($R47=1,SUM($Z$1:Z47),"")</f>
        <v/>
      </c>
      <c r="AM47" s="138" t="str">
        <f ca="1">IF($R47=1,SUM($AA$1:AA47),"")</f>
        <v/>
      </c>
      <c r="AN47" s="138" t="str">
        <f ca="1">IF($R47=1,SUM($AB$1:AB47),"")</f>
        <v/>
      </c>
      <c r="AO47" s="138" t="str">
        <f ca="1">IF($R47=1,SUM($AC$1:AC47),"")</f>
        <v/>
      </c>
      <c r="AQ47" s="143" t="str">
        <f t="shared" si="10"/>
        <v>12:20</v>
      </c>
    </row>
    <row r="48" spans="6:43" x14ac:dyDescent="0.25">
      <c r="F48" s="138">
        <f t="shared" si="16"/>
        <v>12</v>
      </c>
      <c r="G48" s="140">
        <f t="shared" si="17"/>
        <v>25</v>
      </c>
      <c r="H48" s="141">
        <f t="shared" si="6"/>
        <v>0.51736111111111105</v>
      </c>
      <c r="K48" s="139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4833</v>
      </c>
      <c r="L48" s="139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4833</v>
      </c>
      <c r="M48" s="139">
        <f t="shared" ca="1" si="15"/>
        <v>6788.5</v>
      </c>
      <c r="O48" s="138">
        <f t="shared" si="7"/>
        <v>0</v>
      </c>
      <c r="R48" s="138">
        <f t="shared" ca="1" si="18"/>
        <v>4.7000000000000035E-2</v>
      </c>
      <c r="S48" s="138">
        <f ca="1">IF(O48=1,"",RTD("cqg.rtd",,"StudyData", "(Vol("&amp;$E$13&amp;")when  (LocalYear("&amp;$E$13&amp;")="&amp;$D$1&amp;"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5679</v>
      </c>
      <c r="T48" s="138">
        <f ca="1">IF(O48=1,"",RTD("cqg.rtd",,"StudyData", "(Vol("&amp;$E$14&amp;")when  (LocalYear("&amp;$E$14&amp;")="&amp;$D$1&amp;"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5148</v>
      </c>
      <c r="U48" s="138">
        <f ca="1">IF(O48=1,"",RTD("cqg.rtd",,"StudyData", "(Vol("&amp;$E$15&amp;")when  (LocalYear("&amp;$E$15&amp;")="&amp;$D$1&amp;"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2717</v>
      </c>
      <c r="V48" s="138">
        <f ca="1">IF(O48=1,"",RTD("cqg.rtd",,"StudyData", "(Vol("&amp;$E$16&amp;")when  (LocalYear("&amp;$E$16&amp;")="&amp;$D$1&amp;"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14761</v>
      </c>
      <c r="W48" s="138">
        <f ca="1">IF(O48=1,"",RTD("cqg.rtd",,"StudyData", "(Vol("&amp;$E$17&amp;")when  (LocalYear("&amp;$E$17&amp;")="&amp;$D$1&amp;"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10087</v>
      </c>
      <c r="X48" s="138">
        <f ca="1">IF(O48=1,"",RTD("cqg.rtd",,"StudyData", "(Vol("&amp;$E$18&amp;")when  (LocalYear("&amp;$E$18&amp;")="&amp;$D$1&amp;"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4739</v>
      </c>
      <c r="Y48" s="138">
        <f ca="1">IF(O48=1,"",RTD("cqg.rtd",,"StudyData", "(Vol("&amp;$E$19&amp;")when  (LocalYear("&amp;$E$19&amp;")="&amp;$D$1&amp;"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8377</v>
      </c>
      <c r="Z48" s="138" t="str">
        <f ca="1">IF(O48=1,"",RTD("cqg.rtd",,"StudyData", "(Vol("&amp;$E$20&amp;")when  (LocalYear("&amp;$E$20&amp;")="&amp;$D$1&amp;"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/>
      </c>
      <c r="AA48" s="138">
        <f ca="1">IF(O48=1,"",RTD("cqg.rtd",,"StudyData", "(Vol("&amp;$E$21&amp;")when  (LocalYear("&amp;$E$21&amp;")="&amp;$D$1&amp;"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8575</v>
      </c>
      <c r="AB48" s="138">
        <f ca="1">IF(O48=1,"",RTD("cqg.rtd",,"StudyData", "(Vol("&amp;$E$21&amp;")when  (LocalYear("&amp;$E$21&amp;")="&amp;$D$1&amp;"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7802</v>
      </c>
      <c r="AC48" s="139">
        <f t="shared" ca="1" si="9"/>
        <v>4833</v>
      </c>
      <c r="AE48" s="138" t="str">
        <f ca="1">IF($R48=1,SUM($S$1:S48),"")</f>
        <v/>
      </c>
      <c r="AF48" s="138" t="str">
        <f ca="1">IF($R48=1,SUM($T$1:T48),"")</f>
        <v/>
      </c>
      <c r="AG48" s="138" t="str">
        <f ca="1">IF($R48=1,SUM($U$1:U48),"")</f>
        <v/>
      </c>
      <c r="AH48" s="138" t="str">
        <f ca="1">IF($R48=1,SUM($V$1:V48),"")</f>
        <v/>
      </c>
      <c r="AI48" s="138" t="str">
        <f ca="1">IF($R48=1,SUM($W$1:W48),"")</f>
        <v/>
      </c>
      <c r="AJ48" s="138" t="str">
        <f ca="1">IF($R48=1,SUM($X$1:X48),"")</f>
        <v/>
      </c>
      <c r="AK48" s="138" t="str">
        <f ca="1">IF($R48=1,SUM($Y$1:Y48),"")</f>
        <v/>
      </c>
      <c r="AL48" s="138" t="str">
        <f ca="1">IF($R48=1,SUM($Z$1:Z48),"")</f>
        <v/>
      </c>
      <c r="AM48" s="138" t="str">
        <f ca="1">IF($R48=1,SUM($AA$1:AA48),"")</f>
        <v/>
      </c>
      <c r="AN48" s="138" t="str">
        <f ca="1">IF($R48=1,SUM($AB$1:AB48),"")</f>
        <v/>
      </c>
      <c r="AO48" s="138" t="str">
        <f ca="1">IF($R48=1,SUM($AC$1:AC48),"")</f>
        <v/>
      </c>
      <c r="AQ48" s="143" t="str">
        <f t="shared" si="10"/>
        <v>12:25</v>
      </c>
    </row>
    <row r="49" spans="6:43" x14ac:dyDescent="0.25">
      <c r="F49" s="138">
        <f t="shared" si="16"/>
        <v>12</v>
      </c>
      <c r="G49" s="140">
        <f t="shared" si="17"/>
        <v>30</v>
      </c>
      <c r="H49" s="141">
        <f t="shared" si="6"/>
        <v>0.52083333333333337</v>
      </c>
      <c r="K49" s="139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5521</v>
      </c>
      <c r="L49" s="139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5521</v>
      </c>
      <c r="M49" s="139">
        <f t="shared" ca="1" si="15"/>
        <v>10803.2</v>
      </c>
      <c r="O49" s="138">
        <f t="shared" si="7"/>
        <v>0</v>
      </c>
      <c r="R49" s="138">
        <f t="shared" ca="1" si="18"/>
        <v>4.8000000000000036E-2</v>
      </c>
      <c r="S49" s="138">
        <f ca="1">IF(O49=1,"",RTD("cqg.rtd",,"StudyData", "(Vol("&amp;$E$13&amp;")when  (LocalYear("&amp;$E$13&amp;")="&amp;$D$1&amp;"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22504</v>
      </c>
      <c r="T49" s="138">
        <f ca="1">IF(O49=1,"",RTD("cqg.rtd",,"StudyData", "(Vol("&amp;$E$14&amp;")when  (LocalYear("&amp;$E$14&amp;")="&amp;$D$1&amp;"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7887</v>
      </c>
      <c r="U49" s="138">
        <f ca="1">IF(O49=1,"",RTD("cqg.rtd",,"StudyData", "(Vol("&amp;$E$15&amp;")when  (LocalYear("&amp;$E$15&amp;")="&amp;$D$1&amp;"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15284</v>
      </c>
      <c r="V49" s="138">
        <f ca="1">IF(O49=1,"",RTD("cqg.rtd",,"StudyData", "(Vol("&amp;$E$16&amp;")when  (LocalYear("&amp;$E$16&amp;")="&amp;$D$1&amp;"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12366</v>
      </c>
      <c r="W49" s="138">
        <f ca="1">IF(O49=1,"",RTD("cqg.rtd",,"StudyData", "(Vol("&amp;$E$17&amp;")when  (LocalYear("&amp;$E$17&amp;")="&amp;$D$1&amp;"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6889</v>
      </c>
      <c r="X49" s="138">
        <f ca="1">IF(O49=1,"",RTD("cqg.rtd",,"StudyData", "(Vol("&amp;$E$18&amp;")when  (LocalYear("&amp;$E$18&amp;")="&amp;$D$1&amp;"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6300</v>
      </c>
      <c r="Y49" s="138">
        <f ca="1">IF(O49=1,"",RTD("cqg.rtd",,"StudyData", "(Vol("&amp;$E$19&amp;")when  (LocalYear("&amp;$E$19&amp;")="&amp;$D$1&amp;"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9432</v>
      </c>
      <c r="Z49" s="138" t="str">
        <f ca="1">IF(O49=1,"",RTD("cqg.rtd",,"StudyData", "(Vol("&amp;$E$20&amp;")when  (LocalYear("&amp;$E$20&amp;")="&amp;$D$1&amp;"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/>
      </c>
      <c r="AA49" s="138">
        <f ca="1">IF(O49=1,"",RTD("cqg.rtd",,"StudyData", "(Vol("&amp;$E$21&amp;")when  (LocalYear("&amp;$E$21&amp;")="&amp;$D$1&amp;"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17089</v>
      </c>
      <c r="AB49" s="138">
        <f ca="1">IF(O49=1,"",RTD("cqg.rtd",,"StudyData", "(Vol("&amp;$E$21&amp;")when  (LocalYear("&amp;$E$21&amp;")="&amp;$D$1&amp;"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10281</v>
      </c>
      <c r="AC49" s="139">
        <f t="shared" ca="1" si="9"/>
        <v>5521</v>
      </c>
      <c r="AE49" s="138" t="str">
        <f ca="1">IF($R49=1,SUM($S$1:S49),"")</f>
        <v/>
      </c>
      <c r="AF49" s="138" t="str">
        <f ca="1">IF($R49=1,SUM($T$1:T49),"")</f>
        <v/>
      </c>
      <c r="AG49" s="138" t="str">
        <f ca="1">IF($R49=1,SUM($U$1:U49),"")</f>
        <v/>
      </c>
      <c r="AH49" s="138" t="str">
        <f ca="1">IF($R49=1,SUM($V$1:V49),"")</f>
        <v/>
      </c>
      <c r="AI49" s="138" t="str">
        <f ca="1">IF($R49=1,SUM($W$1:W49),"")</f>
        <v/>
      </c>
      <c r="AJ49" s="138" t="str">
        <f ca="1">IF($R49=1,SUM($X$1:X49),"")</f>
        <v/>
      </c>
      <c r="AK49" s="138" t="str">
        <f ca="1">IF($R49=1,SUM($Y$1:Y49),"")</f>
        <v/>
      </c>
      <c r="AL49" s="138" t="str">
        <f ca="1">IF($R49=1,SUM($Z$1:Z49),"")</f>
        <v/>
      </c>
      <c r="AM49" s="138" t="str">
        <f ca="1">IF($R49=1,SUM($AA$1:AA49),"")</f>
        <v/>
      </c>
      <c r="AN49" s="138" t="str">
        <f ca="1">IF($R49=1,SUM($AB$1:AB49),"")</f>
        <v/>
      </c>
      <c r="AO49" s="138" t="str">
        <f ca="1">IF($R49=1,SUM($AC$1:AC49),"")</f>
        <v/>
      </c>
      <c r="AQ49" s="143" t="str">
        <f t="shared" si="10"/>
        <v>12:30</v>
      </c>
    </row>
    <row r="50" spans="6:43" x14ac:dyDescent="0.25">
      <c r="F50" s="138">
        <f t="shared" si="16"/>
        <v>12</v>
      </c>
      <c r="G50" s="140">
        <f t="shared" si="17"/>
        <v>35</v>
      </c>
      <c r="H50" s="141">
        <f t="shared" si="6"/>
        <v>0.52430555555555558</v>
      </c>
      <c r="K50" s="139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3921</v>
      </c>
      <c r="L50" s="139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3921</v>
      </c>
      <c r="M50" s="139">
        <f t="shared" ca="1" si="15"/>
        <v>10363.1</v>
      </c>
      <c r="O50" s="138">
        <f t="shared" si="7"/>
        <v>0</v>
      </c>
      <c r="R50" s="138">
        <f t="shared" ca="1" si="18"/>
        <v>4.9000000000000037E-2</v>
      </c>
      <c r="S50" s="138">
        <f ca="1">IF(O50=1,"",RTD("cqg.rtd",,"StudyData", "(Vol("&amp;$E$13&amp;")when  (LocalYear("&amp;$E$13&amp;")="&amp;$D$1&amp;"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15454</v>
      </c>
      <c r="T50" s="138">
        <f ca="1">IF(O50=1,"",RTD("cqg.rtd",,"StudyData", "(Vol("&amp;$E$14&amp;")when  (LocalYear("&amp;$E$14&amp;")="&amp;$D$1&amp;"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5563</v>
      </c>
      <c r="U50" s="138">
        <f ca="1">IF(O50=1,"",RTD("cqg.rtd",,"StudyData", "(Vol("&amp;$E$15&amp;")when  (LocalYear("&amp;$E$15&amp;")="&amp;$D$1&amp;"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4290</v>
      </c>
      <c r="V50" s="138">
        <f ca="1">IF(O50=1,"",RTD("cqg.rtd",,"StudyData", "(Vol("&amp;$E$16&amp;")when  (LocalYear("&amp;$E$16&amp;")="&amp;$D$1&amp;"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25049</v>
      </c>
      <c r="W50" s="138">
        <f ca="1">IF(O50=1,"",RTD("cqg.rtd",,"StudyData", "(Vol("&amp;$E$17&amp;")when  (LocalYear("&amp;$E$17&amp;")="&amp;$D$1&amp;"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5999</v>
      </c>
      <c r="X50" s="138">
        <f ca="1">IF(O50=1,"",RTD("cqg.rtd",,"StudyData", "(Vol("&amp;$E$18&amp;")when  (LocalYear("&amp;$E$18&amp;")="&amp;$D$1&amp;"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5957</v>
      </c>
      <c r="Y50" s="138">
        <f ca="1">IF(O50=1,"",RTD("cqg.rtd",,"StudyData", "(Vol("&amp;$E$19&amp;")when  (LocalYear("&amp;$E$19&amp;")="&amp;$D$1&amp;"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9603</v>
      </c>
      <c r="Z50" s="138" t="str">
        <f ca="1">IF(O50=1,"",RTD("cqg.rtd",,"StudyData", "(Vol("&amp;$E$20&amp;")when  (LocalYear("&amp;$E$20&amp;")="&amp;$D$1&amp;"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/>
      </c>
      <c r="AA50" s="138">
        <f ca="1">IF(O50=1,"",RTD("cqg.rtd",,"StudyData", "(Vol("&amp;$E$21&amp;")when  (LocalYear("&amp;$E$21&amp;")="&amp;$D$1&amp;"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22758</v>
      </c>
      <c r="AB50" s="138">
        <f ca="1">IF(O50=1,"",RTD("cqg.rtd",,"StudyData", "(Vol("&amp;$E$21&amp;")when  (LocalYear("&amp;$E$21&amp;")="&amp;$D$1&amp;"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8958</v>
      </c>
      <c r="AC50" s="139">
        <f t="shared" ca="1" si="9"/>
        <v>3921</v>
      </c>
      <c r="AE50" s="138" t="str">
        <f ca="1">IF($R50=1,SUM($S$1:S50),"")</f>
        <v/>
      </c>
      <c r="AF50" s="138" t="str">
        <f ca="1">IF($R50=1,SUM($T$1:T50),"")</f>
        <v/>
      </c>
      <c r="AG50" s="138" t="str">
        <f ca="1">IF($R50=1,SUM($U$1:U50),"")</f>
        <v/>
      </c>
      <c r="AH50" s="138" t="str">
        <f ca="1">IF($R50=1,SUM($V$1:V50),"")</f>
        <v/>
      </c>
      <c r="AI50" s="138" t="str">
        <f ca="1">IF($R50=1,SUM($W$1:W50),"")</f>
        <v/>
      </c>
      <c r="AJ50" s="138" t="str">
        <f ca="1">IF($R50=1,SUM($X$1:X50),"")</f>
        <v/>
      </c>
      <c r="AK50" s="138" t="str">
        <f ca="1">IF($R50=1,SUM($Y$1:Y50),"")</f>
        <v/>
      </c>
      <c r="AL50" s="138" t="str">
        <f ca="1">IF($R50=1,SUM($Z$1:Z50),"")</f>
        <v/>
      </c>
      <c r="AM50" s="138" t="str">
        <f ca="1">IF($R50=1,SUM($AA$1:AA50),"")</f>
        <v/>
      </c>
      <c r="AN50" s="138" t="str">
        <f ca="1">IF($R50=1,SUM($AB$1:AB50),"")</f>
        <v/>
      </c>
      <c r="AO50" s="138" t="str">
        <f ca="1">IF($R50=1,SUM($AC$1:AC50),"")</f>
        <v/>
      </c>
      <c r="AQ50" s="143" t="str">
        <f t="shared" si="10"/>
        <v>12:35</v>
      </c>
    </row>
    <row r="51" spans="6:43" x14ac:dyDescent="0.25">
      <c r="F51" s="138">
        <f t="shared" si="16"/>
        <v>12</v>
      </c>
      <c r="G51" s="140">
        <f t="shared" si="17"/>
        <v>40</v>
      </c>
      <c r="H51" s="141">
        <f t="shared" si="6"/>
        <v>0.52777777777777779</v>
      </c>
      <c r="K51" s="139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3430</v>
      </c>
      <c r="L51" s="139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3430</v>
      </c>
      <c r="M51" s="139">
        <f t="shared" ca="1" si="15"/>
        <v>9083.7999999999993</v>
      </c>
      <c r="O51" s="138">
        <f t="shared" si="7"/>
        <v>0</v>
      </c>
      <c r="R51" s="138">
        <f t="shared" ca="1" si="18"/>
        <v>5.0000000000000037E-2</v>
      </c>
      <c r="S51" s="138">
        <f ca="1">IF(O51=1,"",RTD("cqg.rtd",,"StudyData", "(Vol("&amp;$E$13&amp;")when  (LocalYear("&amp;$E$13&amp;")="&amp;$D$1&amp;"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9775</v>
      </c>
      <c r="T51" s="138">
        <f ca="1">IF(O51=1,"",RTD("cqg.rtd",,"StudyData", "(Vol("&amp;$E$14&amp;")when  (LocalYear("&amp;$E$14&amp;")="&amp;$D$1&amp;"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8711</v>
      </c>
      <c r="U51" s="138">
        <f ca="1">IF(O51=1,"",RTD("cqg.rtd",,"StudyData", "(Vol("&amp;$E$15&amp;")when  (LocalYear("&amp;$E$15&amp;")="&amp;$D$1&amp;"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7804</v>
      </c>
      <c r="V51" s="138">
        <f ca="1">IF(O51=1,"",RTD("cqg.rtd",,"StudyData", "(Vol("&amp;$E$16&amp;")when  (LocalYear("&amp;$E$16&amp;")="&amp;$D$1&amp;"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15728</v>
      </c>
      <c r="W51" s="138">
        <f ca="1">IF(O51=1,"",RTD("cqg.rtd",,"StudyData", "(Vol("&amp;$E$17&amp;")when  (LocalYear("&amp;$E$17&amp;")="&amp;$D$1&amp;"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9324</v>
      </c>
      <c r="X51" s="138">
        <f ca="1">IF(O51=1,"",RTD("cqg.rtd",,"StudyData", "(Vol("&amp;$E$18&amp;")when  (LocalYear("&amp;$E$18&amp;")="&amp;$D$1&amp;"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4703</v>
      </c>
      <c r="Y51" s="138">
        <f ca="1">IF(O51=1,"",RTD("cqg.rtd",,"StudyData", "(Vol("&amp;$E$19&amp;")when  (LocalYear("&amp;$E$19&amp;")="&amp;$D$1&amp;"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7029</v>
      </c>
      <c r="Z51" s="138" t="str">
        <f ca="1">IF(O51=1,"",RTD("cqg.rtd",,"StudyData", "(Vol("&amp;$E$20&amp;")when  (LocalYear("&amp;$E$20&amp;")="&amp;$D$1&amp;"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/>
      </c>
      <c r="AA51" s="138">
        <f ca="1">IF(O51=1,"",RTD("cqg.rtd",,"StudyData", "(Vol("&amp;$E$21&amp;")when  (LocalYear("&amp;$E$21&amp;")="&amp;$D$1&amp;"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21127</v>
      </c>
      <c r="AB51" s="138">
        <f ca="1">IF(O51=1,"",RTD("cqg.rtd",,"StudyData", "(Vol("&amp;$E$21&amp;")when  (LocalYear("&amp;$E$21&amp;")="&amp;$D$1&amp;"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6637</v>
      </c>
      <c r="AC51" s="139">
        <f t="shared" ca="1" si="9"/>
        <v>3430</v>
      </c>
      <c r="AE51" s="138" t="str">
        <f ca="1">IF($R51=1,SUM($S$1:S51),"")</f>
        <v/>
      </c>
      <c r="AF51" s="138" t="str">
        <f ca="1">IF($R51=1,SUM($T$1:T51),"")</f>
        <v/>
      </c>
      <c r="AG51" s="138" t="str">
        <f ca="1">IF($R51=1,SUM($U$1:U51),"")</f>
        <v/>
      </c>
      <c r="AH51" s="138" t="str">
        <f ca="1">IF($R51=1,SUM($V$1:V51),"")</f>
        <v/>
      </c>
      <c r="AI51" s="138" t="str">
        <f ca="1">IF($R51=1,SUM($W$1:W51),"")</f>
        <v/>
      </c>
      <c r="AJ51" s="138" t="str">
        <f ca="1">IF($R51=1,SUM($X$1:X51),"")</f>
        <v/>
      </c>
      <c r="AK51" s="138" t="str">
        <f ca="1">IF($R51=1,SUM($Y$1:Y51),"")</f>
        <v/>
      </c>
      <c r="AL51" s="138" t="str">
        <f ca="1">IF($R51=1,SUM($Z$1:Z51),"")</f>
        <v/>
      </c>
      <c r="AM51" s="138" t="str">
        <f ca="1">IF($R51=1,SUM($AA$1:AA51),"")</f>
        <v/>
      </c>
      <c r="AN51" s="138" t="str">
        <f ca="1">IF($R51=1,SUM($AB$1:AB51),"")</f>
        <v/>
      </c>
      <c r="AO51" s="138" t="str">
        <f ca="1">IF($R51=1,SUM($AC$1:AC51),"")</f>
        <v/>
      </c>
      <c r="AQ51" s="143" t="str">
        <f t="shared" si="10"/>
        <v>12:40</v>
      </c>
    </row>
    <row r="52" spans="6:43" x14ac:dyDescent="0.25">
      <c r="F52" s="138">
        <f t="shared" si="16"/>
        <v>12</v>
      </c>
      <c r="G52" s="140">
        <f t="shared" si="17"/>
        <v>45</v>
      </c>
      <c r="H52" s="141">
        <f t="shared" si="6"/>
        <v>0.53125</v>
      </c>
      <c r="K52" s="139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4066</v>
      </c>
      <c r="L52" s="139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4066</v>
      </c>
      <c r="M52" s="139">
        <f t="shared" ca="1" si="15"/>
        <v>8084.3</v>
      </c>
      <c r="O52" s="138">
        <f t="shared" si="7"/>
        <v>0</v>
      </c>
      <c r="R52" s="138">
        <f t="shared" ca="1" si="18"/>
        <v>5.1000000000000038E-2</v>
      </c>
      <c r="S52" s="138">
        <f ca="1">IF(O52=1,"",RTD("cqg.rtd",,"StudyData", "(Vol("&amp;$E$13&amp;")when  (LocalYear("&amp;$E$13&amp;")="&amp;$D$1&amp;"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6501</v>
      </c>
      <c r="T52" s="138">
        <f ca="1">IF(O52=1,"",RTD("cqg.rtd",,"StudyData", "(Vol("&amp;$E$14&amp;")when  (LocalYear("&amp;$E$14&amp;")="&amp;$D$1&amp;"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8265</v>
      </c>
      <c r="U52" s="138">
        <f ca="1">IF(O52=1,"",RTD("cqg.rtd",,"StudyData", "(Vol("&amp;$E$15&amp;")when  (LocalYear("&amp;$E$15&amp;")="&amp;$D$1&amp;"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6283</v>
      </c>
      <c r="V52" s="138">
        <f ca="1">IF(O52=1,"",RTD("cqg.rtd",,"StudyData", "(Vol("&amp;$E$16&amp;")when  (LocalYear("&amp;$E$16&amp;")="&amp;$D$1&amp;"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11517</v>
      </c>
      <c r="W52" s="138">
        <f ca="1">IF(O52=1,"",RTD("cqg.rtd",,"StudyData", "(Vol("&amp;$E$17&amp;")when  (LocalYear("&amp;$E$17&amp;")="&amp;$D$1&amp;"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13566</v>
      </c>
      <c r="X52" s="138">
        <f ca="1">IF(O52=1,"",RTD("cqg.rtd",,"StudyData", "(Vol("&amp;$E$18&amp;")when  (LocalYear("&amp;$E$18&amp;")="&amp;$D$1&amp;"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11369</v>
      </c>
      <c r="Y52" s="138">
        <f ca="1">IF(O52=1,"",RTD("cqg.rtd",,"StudyData", "(Vol("&amp;$E$19&amp;")when  (LocalYear("&amp;$E$19&amp;")="&amp;$D$1&amp;"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9288</v>
      </c>
      <c r="Z52" s="138" t="str">
        <f ca="1">IF(O52=1,"",RTD("cqg.rtd",,"StudyData", "(Vol("&amp;$E$20&amp;")when  (LocalYear("&amp;$E$20&amp;")="&amp;$D$1&amp;"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/>
      </c>
      <c r="AA52" s="138">
        <f ca="1">IF(O52=1,"",RTD("cqg.rtd",,"StudyData", "(Vol("&amp;$E$21&amp;")when  (LocalYear("&amp;$E$21&amp;")="&amp;$D$1&amp;"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7324</v>
      </c>
      <c r="AB52" s="138">
        <f ca="1">IF(O52=1,"",RTD("cqg.rtd",,"StudyData", "(Vol("&amp;$E$21&amp;")when  (LocalYear("&amp;$E$21&amp;")="&amp;$D$1&amp;"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6730</v>
      </c>
      <c r="AC52" s="139">
        <f t="shared" ca="1" si="9"/>
        <v>4066</v>
      </c>
      <c r="AE52" s="138" t="str">
        <f ca="1">IF($R52=1,SUM($S$1:S52),"")</f>
        <v/>
      </c>
      <c r="AF52" s="138" t="str">
        <f ca="1">IF($R52=1,SUM($T$1:T52),"")</f>
        <v/>
      </c>
      <c r="AG52" s="138" t="str">
        <f ca="1">IF($R52=1,SUM($U$1:U52),"")</f>
        <v/>
      </c>
      <c r="AH52" s="138" t="str">
        <f ca="1">IF($R52=1,SUM($V$1:V52),"")</f>
        <v/>
      </c>
      <c r="AI52" s="138" t="str">
        <f ca="1">IF($R52=1,SUM($W$1:W52),"")</f>
        <v/>
      </c>
      <c r="AJ52" s="138" t="str">
        <f ca="1">IF($R52=1,SUM($X$1:X52),"")</f>
        <v/>
      </c>
      <c r="AK52" s="138" t="str">
        <f ca="1">IF($R52=1,SUM($Y$1:Y52),"")</f>
        <v/>
      </c>
      <c r="AL52" s="138" t="str">
        <f ca="1">IF($R52=1,SUM($Z$1:Z52),"")</f>
        <v/>
      </c>
      <c r="AM52" s="138" t="str">
        <f ca="1">IF($R52=1,SUM($AA$1:AA52),"")</f>
        <v/>
      </c>
      <c r="AN52" s="138" t="str">
        <f ca="1">IF($R52=1,SUM($AB$1:AB52),"")</f>
        <v/>
      </c>
      <c r="AO52" s="138" t="str">
        <f ca="1">IF($R52=1,SUM($AC$1:AC52),"")</f>
        <v/>
      </c>
      <c r="AQ52" s="143" t="str">
        <f t="shared" si="10"/>
        <v>12:45</v>
      </c>
    </row>
    <row r="53" spans="6:43" x14ac:dyDescent="0.25">
      <c r="F53" s="138">
        <f t="shared" si="16"/>
        <v>12</v>
      </c>
      <c r="G53" s="140">
        <f t="shared" si="17"/>
        <v>50</v>
      </c>
      <c r="H53" s="141">
        <f t="shared" si="6"/>
        <v>0.53472222222222221</v>
      </c>
      <c r="K53" s="139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4487</v>
      </c>
      <c r="L53" s="139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4487</v>
      </c>
      <c r="M53" s="139">
        <f t="shared" ca="1" si="15"/>
        <v>6584.8</v>
      </c>
      <c r="O53" s="138">
        <f t="shared" si="7"/>
        <v>0</v>
      </c>
      <c r="R53" s="138">
        <f t="shared" ca="1" si="18"/>
        <v>5.2000000000000039E-2</v>
      </c>
      <c r="S53" s="138">
        <f ca="1">IF(O53=1,"",RTD("cqg.rtd",,"StudyData", "(Vol("&amp;$E$13&amp;")when  (LocalYear("&amp;$E$13&amp;")="&amp;$D$1&amp;"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4602</v>
      </c>
      <c r="T53" s="138">
        <f ca="1">IF(O53=1,"",RTD("cqg.rtd",,"StudyData", "(Vol("&amp;$E$14&amp;")when  (LocalYear("&amp;$E$14&amp;")="&amp;$D$1&amp;"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5113</v>
      </c>
      <c r="U53" s="138">
        <f ca="1">IF(O53=1,"",RTD("cqg.rtd",,"StudyData", "(Vol("&amp;$E$15&amp;")when  (LocalYear("&amp;$E$15&amp;")="&amp;$D$1&amp;"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4249</v>
      </c>
      <c r="V53" s="138">
        <f ca="1">IF(O53=1,"",RTD("cqg.rtd",,"StudyData", "(Vol("&amp;$E$16&amp;")when  (LocalYear("&amp;$E$16&amp;")="&amp;$D$1&amp;"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6915</v>
      </c>
      <c r="W53" s="138">
        <f ca="1">IF(O53=1,"",RTD("cqg.rtd",,"StudyData", "(Vol("&amp;$E$17&amp;")when  (LocalYear("&amp;$E$17&amp;")="&amp;$D$1&amp;"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16630</v>
      </c>
      <c r="X53" s="138">
        <f ca="1">IF(O53=1,"",RTD("cqg.rtd",,"StudyData", "(Vol("&amp;$E$18&amp;")when  (LocalYear("&amp;$E$18&amp;")="&amp;$D$1&amp;"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7478</v>
      </c>
      <c r="Y53" s="138">
        <f ca="1">IF(O53=1,"",RTD("cqg.rtd",,"StudyData", "(Vol("&amp;$E$19&amp;")when  (LocalYear("&amp;$E$19&amp;")="&amp;$D$1&amp;"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5555</v>
      </c>
      <c r="Z53" s="138" t="str">
        <f ca="1">IF(O53=1,"",RTD("cqg.rtd",,"StudyData", "(Vol("&amp;$E$20&amp;")when  (LocalYear("&amp;$E$20&amp;")="&amp;$D$1&amp;"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/>
      </c>
      <c r="AA53" s="138">
        <f ca="1">IF(O53=1,"",RTD("cqg.rtd",,"StudyData", "(Vol("&amp;$E$21&amp;")when  (LocalYear("&amp;$E$21&amp;")="&amp;$D$1&amp;"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7866</v>
      </c>
      <c r="AB53" s="138">
        <f ca="1">IF(O53=1,"",RTD("cqg.rtd",,"StudyData", "(Vol("&amp;$E$21&amp;")when  (LocalYear("&amp;$E$21&amp;")="&amp;$D$1&amp;"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7440</v>
      </c>
      <c r="AC53" s="139">
        <f t="shared" ca="1" si="9"/>
        <v>4487</v>
      </c>
      <c r="AE53" s="138" t="str">
        <f ca="1">IF($R53=1,SUM($S$1:S53),"")</f>
        <v/>
      </c>
      <c r="AF53" s="138" t="str">
        <f ca="1">IF($R53=1,SUM($T$1:T53),"")</f>
        <v/>
      </c>
      <c r="AG53" s="138" t="str">
        <f ca="1">IF($R53=1,SUM($U$1:U53),"")</f>
        <v/>
      </c>
      <c r="AH53" s="138" t="str">
        <f ca="1">IF($R53=1,SUM($V$1:V53),"")</f>
        <v/>
      </c>
      <c r="AI53" s="138" t="str">
        <f ca="1">IF($R53=1,SUM($W$1:W53),"")</f>
        <v/>
      </c>
      <c r="AJ53" s="138" t="str">
        <f ca="1">IF($R53=1,SUM($X$1:X53),"")</f>
        <v/>
      </c>
      <c r="AK53" s="138" t="str">
        <f ca="1">IF($R53=1,SUM($Y$1:Y53),"")</f>
        <v/>
      </c>
      <c r="AL53" s="138" t="str">
        <f ca="1">IF($R53=1,SUM($Z$1:Z53),"")</f>
        <v/>
      </c>
      <c r="AM53" s="138" t="str">
        <f ca="1">IF($R53=1,SUM($AA$1:AA53),"")</f>
        <v/>
      </c>
      <c r="AN53" s="138" t="str">
        <f ca="1">IF($R53=1,SUM($AB$1:AB53),"")</f>
        <v/>
      </c>
      <c r="AO53" s="138" t="str">
        <f ca="1">IF($R53=1,SUM($AC$1:AC53),"")</f>
        <v/>
      </c>
      <c r="AQ53" s="143" t="str">
        <f t="shared" si="10"/>
        <v>12:50</v>
      </c>
    </row>
    <row r="54" spans="6:43" x14ac:dyDescent="0.25">
      <c r="F54" s="138">
        <f t="shared" si="16"/>
        <v>12</v>
      </c>
      <c r="G54" s="140">
        <f t="shared" si="17"/>
        <v>55</v>
      </c>
      <c r="H54" s="141">
        <f t="shared" si="6"/>
        <v>0.53819444444444442</v>
      </c>
      <c r="K54" s="139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3161</v>
      </c>
      <c r="L54" s="139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3161</v>
      </c>
      <c r="M54" s="139">
        <f t="shared" ca="1" si="15"/>
        <v>5945.5</v>
      </c>
      <c r="O54" s="138">
        <f t="shared" si="7"/>
        <v>0</v>
      </c>
      <c r="R54" s="138">
        <f t="shared" ca="1" si="18"/>
        <v>5.300000000000004E-2</v>
      </c>
      <c r="S54" s="138">
        <f ca="1">IF(O54=1,"",RTD("cqg.rtd",,"StudyData", "(Vol("&amp;$E$13&amp;")when  (LocalYear("&amp;$E$13&amp;")="&amp;$D$1&amp;"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5375</v>
      </c>
      <c r="T54" s="138">
        <f ca="1">IF(O54=1,"",RTD("cqg.rtd",,"StudyData", "(Vol("&amp;$E$14&amp;")when  (LocalYear("&amp;$E$14&amp;")="&amp;$D$1&amp;"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5433</v>
      </c>
      <c r="U54" s="138">
        <f ca="1">IF(O54=1,"",RTD("cqg.rtd",,"StudyData", "(Vol("&amp;$E$15&amp;")when  (LocalYear("&amp;$E$15&amp;")="&amp;$D$1&amp;"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4169</v>
      </c>
      <c r="V54" s="138">
        <f ca="1">IF(O54=1,"",RTD("cqg.rtd",,"StudyData", "(Vol("&amp;$E$16&amp;")when  (LocalYear("&amp;$E$16&amp;")="&amp;$D$1&amp;"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11859</v>
      </c>
      <c r="W54" s="138">
        <f ca="1">IF(O54=1,"",RTD("cqg.rtd",,"StudyData", "(Vol("&amp;$E$17&amp;")when  (LocalYear("&amp;$E$17&amp;")="&amp;$D$1&amp;"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4939</v>
      </c>
      <c r="X54" s="138">
        <f ca="1">IF(O54=1,"",RTD("cqg.rtd",,"StudyData", "(Vol("&amp;$E$18&amp;")when  (LocalYear("&amp;$E$18&amp;")="&amp;$D$1&amp;"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5412</v>
      </c>
      <c r="Y54" s="138">
        <f ca="1">IF(O54=1,"",RTD("cqg.rtd",,"StudyData", "(Vol("&amp;$E$19&amp;")when  (LocalYear("&amp;$E$19&amp;")="&amp;$D$1&amp;"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7961</v>
      </c>
      <c r="Z54" s="138" t="str">
        <f ca="1">IF(O54=1,"",RTD("cqg.rtd",,"StudyData", "(Vol("&amp;$E$20&amp;")when  (LocalYear("&amp;$E$20&amp;")="&amp;$D$1&amp;"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/>
      </c>
      <c r="AA54" s="138">
        <f ca="1">IF(O54=1,"",RTD("cqg.rtd",,"StudyData", "(Vol("&amp;$E$21&amp;")when  (LocalYear("&amp;$E$21&amp;")="&amp;$D$1&amp;"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6603</v>
      </c>
      <c r="AB54" s="138">
        <f ca="1">IF(O54=1,"",RTD("cqg.rtd",,"StudyData", "(Vol("&amp;$E$21&amp;")when  (LocalYear("&amp;$E$21&amp;")="&amp;$D$1&amp;"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7704</v>
      </c>
      <c r="AC54" s="139">
        <f t="shared" ca="1" si="9"/>
        <v>3161</v>
      </c>
      <c r="AE54" s="138" t="str">
        <f ca="1">IF($R54=1,SUM($S$1:S54),"")</f>
        <v/>
      </c>
      <c r="AF54" s="138" t="str">
        <f ca="1">IF($R54=1,SUM($T$1:T54),"")</f>
        <v/>
      </c>
      <c r="AG54" s="138" t="str">
        <f ca="1">IF($R54=1,SUM($U$1:U54),"")</f>
        <v/>
      </c>
      <c r="AH54" s="138" t="str">
        <f ca="1">IF($R54=1,SUM($V$1:V54),"")</f>
        <v/>
      </c>
      <c r="AI54" s="138" t="str">
        <f ca="1">IF($R54=1,SUM($W$1:W54),"")</f>
        <v/>
      </c>
      <c r="AJ54" s="138" t="str">
        <f ca="1">IF($R54=1,SUM($X$1:X54),"")</f>
        <v/>
      </c>
      <c r="AK54" s="138" t="str">
        <f ca="1">IF($R54=1,SUM($Y$1:Y54),"")</f>
        <v/>
      </c>
      <c r="AL54" s="138" t="str">
        <f ca="1">IF($R54=1,SUM($Z$1:Z54),"")</f>
        <v/>
      </c>
      <c r="AM54" s="138" t="str">
        <f ca="1">IF($R54=1,SUM($AA$1:AA54),"")</f>
        <v/>
      </c>
      <c r="AN54" s="138" t="str">
        <f ca="1">IF($R54=1,SUM($AB$1:AB54),"")</f>
        <v/>
      </c>
      <c r="AO54" s="138" t="str">
        <f ca="1">IF($R54=1,SUM($AC$1:AC54),"")</f>
        <v/>
      </c>
      <c r="AQ54" s="143" t="str">
        <f t="shared" si="10"/>
        <v>12:55</v>
      </c>
    </row>
    <row r="55" spans="6:43" x14ac:dyDescent="0.25">
      <c r="F55" s="138">
        <f t="shared" si="16"/>
        <v>13</v>
      </c>
      <c r="G55" s="140" t="str">
        <f t="shared" si="17"/>
        <v>00</v>
      </c>
      <c r="H55" s="141">
        <f t="shared" si="6"/>
        <v>0.54166666666666663</v>
      </c>
      <c r="K55" s="139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5571</v>
      </c>
      <c r="L55" s="139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5571</v>
      </c>
      <c r="M55" s="139">
        <f t="shared" ca="1" si="15"/>
        <v>10406.700000000001</v>
      </c>
      <c r="O55" s="138">
        <f t="shared" si="7"/>
        <v>0</v>
      </c>
      <c r="R55" s="138">
        <f t="shared" ca="1" si="18"/>
        <v>5.4000000000000041E-2</v>
      </c>
      <c r="S55" s="138">
        <f ca="1">IF(O55=1,"",RTD("cqg.rtd",,"StudyData", "(Vol("&amp;$E$13&amp;")when  (LocalYear("&amp;$E$13&amp;")="&amp;$D$1&amp;"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6346</v>
      </c>
      <c r="T55" s="138">
        <f ca="1">IF(O55=1,"",RTD("cqg.rtd",,"StudyData", "(Vol("&amp;$E$14&amp;")when  (LocalYear("&amp;$E$14&amp;")="&amp;$D$1&amp;"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4380</v>
      </c>
      <c r="U55" s="138">
        <f ca="1">IF(O55=1,"",RTD("cqg.rtd",,"StudyData", "(Vol("&amp;$E$15&amp;")when  (LocalYear("&amp;$E$15&amp;")="&amp;$D$1&amp;"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4691</v>
      </c>
      <c r="V55" s="138">
        <f ca="1">IF(O55=1,"",RTD("cqg.rtd",,"StudyData", "(Vol("&amp;$E$16&amp;")when  (LocalYear("&amp;$E$16&amp;")="&amp;$D$1&amp;"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8773</v>
      </c>
      <c r="W55" s="138">
        <f ca="1">IF(O55=1,"",RTD("cqg.rtd",,"StudyData", "(Vol("&amp;$E$17&amp;")when  (LocalYear("&amp;$E$17&amp;")="&amp;$D$1&amp;"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10229</v>
      </c>
      <c r="X55" s="138">
        <f ca="1">IF(O55=1,"",RTD("cqg.rtd",,"StudyData", "(Vol("&amp;$E$18&amp;")when  (LocalYear("&amp;$E$18&amp;")="&amp;$D$1&amp;"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42341</v>
      </c>
      <c r="Y55" s="138">
        <f ca="1">IF(O55=1,"",RTD("cqg.rtd",,"StudyData", "(Vol("&amp;$E$19&amp;")when  (LocalYear("&amp;$E$19&amp;")="&amp;$D$1&amp;"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10295</v>
      </c>
      <c r="Z55" s="138" t="str">
        <f ca="1">IF(O55=1,"",RTD("cqg.rtd",,"StudyData", "(Vol("&amp;$E$20&amp;")when  (LocalYear("&amp;$E$20&amp;")="&amp;$D$1&amp;"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/>
      </c>
      <c r="AA55" s="138">
        <f ca="1">IF(O55=1,"",RTD("cqg.rtd",,"StudyData", "(Vol("&amp;$E$21&amp;")when  (LocalYear("&amp;$E$21&amp;")="&amp;$D$1&amp;"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7602</v>
      </c>
      <c r="AB55" s="138">
        <f ca="1">IF(O55=1,"",RTD("cqg.rtd",,"StudyData", "(Vol("&amp;$E$21&amp;")when  (LocalYear("&amp;$E$21&amp;")="&amp;$D$1&amp;"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9410</v>
      </c>
      <c r="AC55" s="139">
        <f t="shared" ca="1" si="9"/>
        <v>5571</v>
      </c>
      <c r="AE55" s="138" t="str">
        <f ca="1">IF($R55=1,SUM($S$1:S55),"")</f>
        <v/>
      </c>
      <c r="AF55" s="138" t="str">
        <f ca="1">IF($R55=1,SUM($T$1:T55),"")</f>
        <v/>
      </c>
      <c r="AG55" s="138" t="str">
        <f ca="1">IF($R55=1,SUM($U$1:U55),"")</f>
        <v/>
      </c>
      <c r="AH55" s="138" t="str">
        <f ca="1">IF($R55=1,SUM($V$1:V55),"")</f>
        <v/>
      </c>
      <c r="AI55" s="138" t="str">
        <f ca="1">IF($R55=1,SUM($W$1:W55),"")</f>
        <v/>
      </c>
      <c r="AJ55" s="138" t="str">
        <f ca="1">IF($R55=1,SUM($X$1:X55),"")</f>
        <v/>
      </c>
      <c r="AK55" s="138" t="str">
        <f ca="1">IF($R55=1,SUM($Y$1:Y55),"")</f>
        <v/>
      </c>
      <c r="AL55" s="138" t="str">
        <f ca="1">IF($R55=1,SUM($Z$1:Z55),"")</f>
        <v/>
      </c>
      <c r="AM55" s="138" t="str">
        <f ca="1">IF($R55=1,SUM($AA$1:AA55),"")</f>
        <v/>
      </c>
      <c r="AN55" s="138" t="str">
        <f ca="1">IF($R55=1,SUM($AB$1:AB55),"")</f>
        <v/>
      </c>
      <c r="AO55" s="138" t="str">
        <f ca="1">IF($R55=1,SUM($AC$1:AC55),"")</f>
        <v/>
      </c>
      <c r="AQ55" s="143" t="str">
        <f t="shared" si="10"/>
        <v>13:00</v>
      </c>
    </row>
    <row r="56" spans="6:43" x14ac:dyDescent="0.25">
      <c r="F56" s="138">
        <f t="shared" si="16"/>
        <v>13</v>
      </c>
      <c r="G56" s="140" t="str">
        <f t="shared" si="17"/>
        <v>05</v>
      </c>
      <c r="H56" s="141">
        <f t="shared" si="6"/>
        <v>0.54513888888888895</v>
      </c>
      <c r="K56" s="139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8639</v>
      </c>
      <c r="L56" s="139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8639</v>
      </c>
      <c r="M56" s="139">
        <f t="shared" ca="1" si="15"/>
        <v>9632.1</v>
      </c>
      <c r="O56" s="138">
        <f t="shared" si="7"/>
        <v>0</v>
      </c>
      <c r="R56" s="138">
        <f t="shared" ca="1" si="18"/>
        <v>5.5000000000000042E-2</v>
      </c>
      <c r="S56" s="138">
        <f ca="1">IF(O56=1,"",RTD("cqg.rtd",,"StudyData", "(Vol("&amp;$E$13&amp;")when  (LocalYear("&amp;$E$13&amp;")="&amp;$D$1&amp;"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11334</v>
      </c>
      <c r="T56" s="138">
        <f ca="1">IF(O56=1,"",RTD("cqg.rtd",,"StudyData", "(Vol("&amp;$E$14&amp;")when  (LocalYear("&amp;$E$14&amp;")="&amp;$D$1&amp;"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8819</v>
      </c>
      <c r="U56" s="138">
        <f ca="1">IF(O56=1,"",RTD("cqg.rtd",,"StudyData", "(Vol("&amp;$E$15&amp;")when  (LocalYear("&amp;$E$15&amp;")="&amp;$D$1&amp;"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4513</v>
      </c>
      <c r="V56" s="138">
        <f ca="1">IF(O56=1,"",RTD("cqg.rtd",,"StudyData", "(Vol("&amp;$E$16&amp;")when  (LocalYear("&amp;$E$16&amp;")="&amp;$D$1&amp;"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18779</v>
      </c>
      <c r="W56" s="138">
        <f ca="1">IF(O56=1,"",RTD("cqg.rtd",,"StudyData", "(Vol("&amp;$E$17&amp;")when  (LocalYear("&amp;$E$17&amp;")="&amp;$D$1&amp;"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4484</v>
      </c>
      <c r="X56" s="138">
        <f ca="1">IF(O56=1,"",RTD("cqg.rtd",,"StudyData", "(Vol("&amp;$E$18&amp;")when  (LocalYear("&amp;$E$18&amp;")="&amp;$D$1&amp;"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23832</v>
      </c>
      <c r="Y56" s="138">
        <f ca="1">IF(O56=1,"",RTD("cqg.rtd",,"StudyData", "(Vol("&amp;$E$19&amp;")when  (LocalYear("&amp;$E$19&amp;")="&amp;$D$1&amp;"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7868</v>
      </c>
      <c r="Z56" s="138" t="str">
        <f ca="1">IF(O56=1,"",RTD("cqg.rtd",,"StudyData", "(Vol("&amp;$E$20&amp;")when  (LocalYear("&amp;$E$20&amp;")="&amp;$D$1&amp;"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/>
      </c>
      <c r="AA56" s="138">
        <f ca="1">IF(O56=1,"",RTD("cqg.rtd",,"StudyData", "(Vol("&amp;$E$21&amp;")when  (LocalYear("&amp;$E$21&amp;")="&amp;$D$1&amp;"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8236</v>
      </c>
      <c r="AB56" s="138">
        <f ca="1">IF(O56=1,"",RTD("cqg.rtd",,"StudyData", "(Vol("&amp;$E$21&amp;")when  (LocalYear("&amp;$E$21&amp;")="&amp;$D$1&amp;"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8456</v>
      </c>
      <c r="AC56" s="139">
        <f t="shared" ca="1" si="9"/>
        <v>8639</v>
      </c>
      <c r="AE56" s="138" t="str">
        <f ca="1">IF($R56=1,SUM($S$1:S56),"")</f>
        <v/>
      </c>
      <c r="AF56" s="138" t="str">
        <f ca="1">IF($R56=1,SUM($T$1:T56),"")</f>
        <v/>
      </c>
      <c r="AG56" s="138" t="str">
        <f ca="1">IF($R56=1,SUM($U$1:U56),"")</f>
        <v/>
      </c>
      <c r="AH56" s="138" t="str">
        <f ca="1">IF($R56=1,SUM($V$1:V56),"")</f>
        <v/>
      </c>
      <c r="AI56" s="138" t="str">
        <f ca="1">IF($R56=1,SUM($W$1:W56),"")</f>
        <v/>
      </c>
      <c r="AJ56" s="138" t="str">
        <f ca="1">IF($R56=1,SUM($X$1:X56),"")</f>
        <v/>
      </c>
      <c r="AK56" s="138" t="str">
        <f ca="1">IF($R56=1,SUM($Y$1:Y56),"")</f>
        <v/>
      </c>
      <c r="AL56" s="138" t="str">
        <f ca="1">IF($R56=1,SUM($Z$1:Z56),"")</f>
        <v/>
      </c>
      <c r="AM56" s="138" t="str">
        <f ca="1">IF($R56=1,SUM($AA$1:AA56),"")</f>
        <v/>
      </c>
      <c r="AN56" s="138" t="str">
        <f ca="1">IF($R56=1,SUM($AB$1:AB56),"")</f>
        <v/>
      </c>
      <c r="AO56" s="138" t="str">
        <f ca="1">IF($R56=1,SUM($AC$1:AC56),"")</f>
        <v/>
      </c>
      <c r="AQ56" s="143" t="str">
        <f t="shared" si="10"/>
        <v>13:05</v>
      </c>
    </row>
    <row r="57" spans="6:43" x14ac:dyDescent="0.25">
      <c r="F57" s="138">
        <f t="shared" si="16"/>
        <v>13</v>
      </c>
      <c r="G57" s="140">
        <f t="shared" si="17"/>
        <v>10</v>
      </c>
      <c r="H57" s="141">
        <f t="shared" si="6"/>
        <v>0.54861111111111105</v>
      </c>
      <c r="K57" s="139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8418</v>
      </c>
      <c r="L57" s="139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8418</v>
      </c>
      <c r="M57" s="139">
        <f t="shared" ca="1" si="15"/>
        <v>6824.7</v>
      </c>
      <c r="O57" s="138">
        <f t="shared" si="7"/>
        <v>0</v>
      </c>
      <c r="R57" s="138">
        <f t="shared" ca="1" si="18"/>
        <v>5.6000000000000043E-2</v>
      </c>
      <c r="S57" s="138">
        <f ca="1">IF(O57=1,"",RTD("cqg.rtd",,"StudyData", "(Vol("&amp;$E$13&amp;")when  (LocalYear("&amp;$E$13&amp;")="&amp;$D$1&amp;"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>4008</v>
      </c>
      <c r="T57" s="138">
        <f ca="1">IF(O57=1,"",RTD("cqg.rtd",,"StudyData", "(Vol("&amp;$E$14&amp;")when  (LocalYear("&amp;$E$14&amp;")="&amp;$D$1&amp;"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4971</v>
      </c>
      <c r="U57" s="138">
        <f ca="1">IF(O57=1,"",RTD("cqg.rtd",,"StudyData", "(Vol("&amp;$E$15&amp;")when  (LocalYear("&amp;$E$15&amp;")="&amp;$D$1&amp;"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5503</v>
      </c>
      <c r="V57" s="138">
        <f ca="1">IF(O57=1,"",RTD("cqg.rtd",,"StudyData", "(Vol("&amp;$E$16&amp;")when  (LocalYear("&amp;$E$16&amp;")="&amp;$D$1&amp;"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13382</v>
      </c>
      <c r="W57" s="138">
        <f ca="1">IF(O57=1,"",RTD("cqg.rtd",,"StudyData", "(Vol("&amp;$E$17&amp;")when  (LocalYear("&amp;$E$17&amp;")="&amp;$D$1&amp;"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3241</v>
      </c>
      <c r="X57" s="138">
        <f ca="1">IF(O57=1,"",RTD("cqg.rtd",,"StudyData", "(Vol("&amp;$E$18&amp;")when  (LocalYear("&amp;$E$18&amp;")="&amp;$D$1&amp;"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11071</v>
      </c>
      <c r="Y57" s="138">
        <f ca="1">IF(O57=1,"",RTD("cqg.rtd",,"StudyData", "(Vol("&amp;$E$19&amp;")when  (LocalYear("&amp;$E$19&amp;")="&amp;$D$1&amp;"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5899</v>
      </c>
      <c r="Z57" s="138" t="str">
        <f ca="1">IF(O57=1,"",RTD("cqg.rtd",,"StudyData", "(Vol("&amp;$E$20&amp;")when  (LocalYear("&amp;$E$20&amp;")="&amp;$D$1&amp;"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/>
      </c>
      <c r="AA57" s="138">
        <f ca="1">IF(O57=1,"",RTD("cqg.rtd",,"StudyData", "(Vol("&amp;$E$21&amp;")when  (LocalYear("&amp;$E$21&amp;")="&amp;$D$1&amp;"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12667</v>
      </c>
      <c r="AB57" s="138">
        <f ca="1">IF(O57=1,"",RTD("cqg.rtd",,"StudyData", "(Vol("&amp;$E$21&amp;")when  (LocalYear("&amp;$E$21&amp;")="&amp;$D$1&amp;"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7505</v>
      </c>
      <c r="AC57" s="139">
        <f t="shared" ca="1" si="9"/>
        <v>8418</v>
      </c>
      <c r="AE57" s="138" t="str">
        <f ca="1">IF($R57=1,SUM($S$1:S57),"")</f>
        <v/>
      </c>
      <c r="AF57" s="138" t="str">
        <f ca="1">IF($R57=1,SUM($T$1:T57),"")</f>
        <v/>
      </c>
      <c r="AG57" s="138" t="str">
        <f ca="1">IF($R57=1,SUM($U$1:U57),"")</f>
        <v/>
      </c>
      <c r="AH57" s="138" t="str">
        <f ca="1">IF($R57=1,SUM($V$1:V57),"")</f>
        <v/>
      </c>
      <c r="AI57" s="138" t="str">
        <f ca="1">IF($R57=1,SUM($W$1:W57),"")</f>
        <v/>
      </c>
      <c r="AJ57" s="138" t="str">
        <f ca="1">IF($R57=1,SUM($X$1:X57),"")</f>
        <v/>
      </c>
      <c r="AK57" s="138" t="str">
        <f ca="1">IF($R57=1,SUM($Y$1:Y57),"")</f>
        <v/>
      </c>
      <c r="AL57" s="138" t="str">
        <f ca="1">IF($R57=1,SUM($Z$1:Z57),"")</f>
        <v/>
      </c>
      <c r="AM57" s="138" t="str">
        <f ca="1">IF($R57=1,SUM($AA$1:AA57),"")</f>
        <v/>
      </c>
      <c r="AN57" s="138" t="str">
        <f ca="1">IF($R57=1,SUM($AB$1:AB57),"")</f>
        <v/>
      </c>
      <c r="AO57" s="138" t="str">
        <f ca="1">IF($R57=1,SUM($AC$1:AC57),"")</f>
        <v/>
      </c>
      <c r="AQ57" s="143" t="str">
        <f t="shared" si="10"/>
        <v>13:10</v>
      </c>
    </row>
    <row r="58" spans="6:43" x14ac:dyDescent="0.25">
      <c r="F58" s="138">
        <f t="shared" si="16"/>
        <v>13</v>
      </c>
      <c r="G58" s="140">
        <f t="shared" si="17"/>
        <v>15</v>
      </c>
      <c r="H58" s="141">
        <f t="shared" si="6"/>
        <v>0.55208333333333337</v>
      </c>
      <c r="K58" s="139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10295</v>
      </c>
      <c r="L58" s="139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10295</v>
      </c>
      <c r="M58" s="139">
        <f t="shared" ca="1" si="15"/>
        <v>5967</v>
      </c>
      <c r="O58" s="138">
        <f t="shared" si="7"/>
        <v>0</v>
      </c>
      <c r="R58" s="138">
        <f t="shared" ca="1" si="18"/>
        <v>5.7000000000000044E-2</v>
      </c>
      <c r="S58" s="138">
        <f ca="1">IF(O58=1,"",RTD("cqg.rtd",,"StudyData", "(Vol("&amp;$E$13&amp;")when  (LocalYear("&amp;$E$13&amp;")="&amp;$D$1&amp;"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>5751</v>
      </c>
      <c r="T58" s="138">
        <f ca="1">IF(O58=1,"",RTD("cqg.rtd",,"StudyData", "(Vol("&amp;$E$14&amp;")when  (LocalYear("&amp;$E$14&amp;")="&amp;$D$1&amp;"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4250</v>
      </c>
      <c r="U58" s="138">
        <f ca="1">IF(O58=1,"",RTD("cqg.rtd",,"StudyData", "(Vol("&amp;$E$15&amp;")when  (LocalYear("&amp;$E$15&amp;")="&amp;$D$1&amp;"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3854</v>
      </c>
      <c r="V58" s="138">
        <f ca="1">IF(O58=1,"",RTD("cqg.rtd",,"StudyData", "(Vol("&amp;$E$16&amp;")when  (LocalYear("&amp;$E$16&amp;")="&amp;$D$1&amp;"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13582</v>
      </c>
      <c r="W58" s="138">
        <f ca="1">IF(O58=1,"",RTD("cqg.rtd",,"StudyData", "(Vol("&amp;$E$17&amp;")when  (LocalYear("&amp;$E$17&amp;")="&amp;$D$1&amp;"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6293</v>
      </c>
      <c r="X58" s="138">
        <f ca="1">IF(O58=1,"",RTD("cqg.rtd",,"StudyData", "(Vol("&amp;$E$18&amp;")when  (LocalYear("&amp;$E$18&amp;")="&amp;$D$1&amp;"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9556</v>
      </c>
      <c r="Y58" s="138">
        <f ca="1">IF(O58=1,"",RTD("cqg.rtd",,"StudyData", "(Vol("&amp;$E$19&amp;")when  (LocalYear("&amp;$E$19&amp;")="&amp;$D$1&amp;"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3489</v>
      </c>
      <c r="Z58" s="138" t="str">
        <f ca="1">IF(O58=1,"",RTD("cqg.rtd",,"StudyData", "(Vol("&amp;$E$20&amp;")when  (LocalYear("&amp;$E$20&amp;")="&amp;$D$1&amp;"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/>
      </c>
      <c r="AA58" s="138">
        <f ca="1">IF(O58=1,"",RTD("cqg.rtd",,"StudyData", "(Vol("&amp;$E$21&amp;")when  (LocalYear("&amp;$E$21&amp;")="&amp;$D$1&amp;"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6123</v>
      </c>
      <c r="AB58" s="138">
        <f ca="1">IF(O58=1,"",RTD("cqg.rtd",,"StudyData", "(Vol("&amp;$E$21&amp;")when  (LocalYear("&amp;$E$21&amp;")="&amp;$D$1&amp;"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6772</v>
      </c>
      <c r="AC58" s="139">
        <f t="shared" ca="1" si="9"/>
        <v>10295</v>
      </c>
      <c r="AE58" s="138" t="str">
        <f ca="1">IF($R58=1,SUM($S$1:S58),"")</f>
        <v/>
      </c>
      <c r="AF58" s="138" t="str">
        <f ca="1">IF($R58=1,SUM($T$1:T58),"")</f>
        <v/>
      </c>
      <c r="AG58" s="138" t="str">
        <f ca="1">IF($R58=1,SUM($U$1:U58),"")</f>
        <v/>
      </c>
      <c r="AH58" s="138" t="str">
        <f ca="1">IF($R58=1,SUM($V$1:V58),"")</f>
        <v/>
      </c>
      <c r="AI58" s="138" t="str">
        <f ca="1">IF($R58=1,SUM($W$1:W58),"")</f>
        <v/>
      </c>
      <c r="AJ58" s="138" t="str">
        <f ca="1">IF($R58=1,SUM($X$1:X58),"")</f>
        <v/>
      </c>
      <c r="AK58" s="138" t="str">
        <f ca="1">IF($R58=1,SUM($Y$1:Y58),"")</f>
        <v/>
      </c>
      <c r="AL58" s="138" t="str">
        <f ca="1">IF($R58=1,SUM($Z$1:Z58),"")</f>
        <v/>
      </c>
      <c r="AM58" s="138" t="str">
        <f ca="1">IF($R58=1,SUM($AA$1:AA58),"")</f>
        <v/>
      </c>
      <c r="AN58" s="138" t="str">
        <f ca="1">IF($R58=1,SUM($AB$1:AB58),"")</f>
        <v/>
      </c>
      <c r="AO58" s="138" t="str">
        <f ca="1">IF($R58=1,SUM($AC$1:AC58),"")</f>
        <v/>
      </c>
      <c r="AQ58" s="143" t="str">
        <f t="shared" si="10"/>
        <v>13:15</v>
      </c>
    </row>
    <row r="59" spans="6:43" x14ac:dyDescent="0.25">
      <c r="F59" s="138">
        <f t="shared" si="16"/>
        <v>13</v>
      </c>
      <c r="G59" s="140">
        <f t="shared" si="17"/>
        <v>20</v>
      </c>
      <c r="H59" s="141">
        <f t="shared" si="6"/>
        <v>0.55555555555555558</v>
      </c>
      <c r="K59" s="139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8887</v>
      </c>
      <c r="L59" s="139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8887</v>
      </c>
      <c r="M59" s="139">
        <f t="shared" ca="1" si="15"/>
        <v>5873.2</v>
      </c>
      <c r="O59" s="138">
        <f t="shared" si="7"/>
        <v>0</v>
      </c>
      <c r="R59" s="138">
        <f t="shared" ca="1" si="18"/>
        <v>5.8000000000000045E-2</v>
      </c>
      <c r="S59" s="138">
        <f ca="1">IF(O59=1,"",RTD("cqg.rtd",,"StudyData", "(Vol("&amp;$E$13&amp;")when  (LocalYear("&amp;$E$13&amp;")="&amp;$D$1&amp;"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>6228</v>
      </c>
      <c r="T59" s="138">
        <f ca="1">IF(O59=1,"",RTD("cqg.rtd",,"StudyData", "(Vol("&amp;$E$14&amp;")when  (LocalYear("&amp;$E$14&amp;")="&amp;$D$1&amp;"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3867</v>
      </c>
      <c r="U59" s="138">
        <f ca="1">IF(O59=1,"",RTD("cqg.rtd",,"StudyData", "(Vol("&amp;$E$15&amp;")when  (LocalYear("&amp;$E$15&amp;")="&amp;$D$1&amp;"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3594</v>
      </c>
      <c r="V59" s="138">
        <f ca="1">IF(O59=1,"",RTD("cqg.rtd",,"StudyData", "(Vol("&amp;$E$16&amp;")when  (LocalYear("&amp;$E$16&amp;")="&amp;$D$1&amp;"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7875</v>
      </c>
      <c r="W59" s="138">
        <f ca="1">IF(O59=1,"",RTD("cqg.rtd",,"StudyData", "(Vol("&amp;$E$17&amp;")when  (LocalYear("&amp;$E$17&amp;")="&amp;$D$1&amp;"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7542</v>
      </c>
      <c r="X59" s="138">
        <f ca="1">IF(O59=1,"",RTD("cqg.rtd",,"StudyData", "(Vol("&amp;$E$18&amp;")when  (LocalYear("&amp;$E$18&amp;")="&amp;$D$1&amp;"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9970</v>
      </c>
      <c r="Y59" s="138">
        <f ca="1">IF(O59=1,"",RTD("cqg.rtd",,"StudyData", "(Vol("&amp;$E$19&amp;")when  (LocalYear("&amp;$E$19&amp;")="&amp;$D$1&amp;"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7566</v>
      </c>
      <c r="Z59" s="138" t="str">
        <f ca="1">IF(O59=1,"",RTD("cqg.rtd",,"StudyData", "(Vol("&amp;$E$20&amp;")when  (LocalYear("&amp;$E$20&amp;")="&amp;$D$1&amp;"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/>
      </c>
      <c r="AA59" s="138">
        <f ca="1">IF(O59=1,"",RTD("cqg.rtd",,"StudyData", "(Vol("&amp;$E$21&amp;")when  (LocalYear("&amp;$E$21&amp;")="&amp;$D$1&amp;"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6611</v>
      </c>
      <c r="AB59" s="138">
        <f ca="1">IF(O59=1,"",RTD("cqg.rtd",,"StudyData", "(Vol("&amp;$E$21&amp;")when  (LocalYear("&amp;$E$21&amp;")="&amp;$D$1&amp;"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5479</v>
      </c>
      <c r="AC59" s="139">
        <f t="shared" ca="1" si="9"/>
        <v>8887</v>
      </c>
      <c r="AE59" s="138" t="str">
        <f ca="1">IF($R59=1,SUM($S$1:S59),"")</f>
        <v/>
      </c>
      <c r="AF59" s="138" t="str">
        <f ca="1">IF($R59=1,SUM($T$1:T59),"")</f>
        <v/>
      </c>
      <c r="AG59" s="138" t="str">
        <f ca="1">IF($R59=1,SUM($U$1:U59),"")</f>
        <v/>
      </c>
      <c r="AH59" s="138" t="str">
        <f ca="1">IF($R59=1,SUM($V$1:V59),"")</f>
        <v/>
      </c>
      <c r="AI59" s="138" t="str">
        <f ca="1">IF($R59=1,SUM($W$1:W59),"")</f>
        <v/>
      </c>
      <c r="AJ59" s="138" t="str">
        <f ca="1">IF($R59=1,SUM($X$1:X59),"")</f>
        <v/>
      </c>
      <c r="AK59" s="138" t="str">
        <f ca="1">IF($R59=1,SUM($Y$1:Y59),"")</f>
        <v/>
      </c>
      <c r="AL59" s="138" t="str">
        <f ca="1">IF($R59=1,SUM($Z$1:Z59),"")</f>
        <v/>
      </c>
      <c r="AM59" s="138" t="str">
        <f ca="1">IF($R59=1,SUM($AA$1:AA59),"")</f>
        <v/>
      </c>
      <c r="AN59" s="138" t="str">
        <f ca="1">IF($R59=1,SUM($AB$1:AB59),"")</f>
        <v/>
      </c>
      <c r="AO59" s="138" t="str">
        <f ca="1">IF($R59=1,SUM($AC$1:AC59),"")</f>
        <v/>
      </c>
      <c r="AQ59" s="143" t="str">
        <f t="shared" si="10"/>
        <v>13:20</v>
      </c>
    </row>
    <row r="60" spans="6:43" x14ac:dyDescent="0.25">
      <c r="F60" s="138">
        <f t="shared" si="16"/>
        <v>13</v>
      </c>
      <c r="G60" s="140">
        <f t="shared" si="17"/>
        <v>25</v>
      </c>
      <c r="H60" s="141">
        <f t="shared" si="6"/>
        <v>0.55902777777777779</v>
      </c>
      <c r="K60" s="139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14270</v>
      </c>
      <c r="L60" s="139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14270</v>
      </c>
      <c r="M60" s="139">
        <f t="shared" ca="1" si="15"/>
        <v>6885.6</v>
      </c>
      <c r="O60" s="138">
        <f t="shared" si="7"/>
        <v>0</v>
      </c>
      <c r="R60" s="138">
        <f t="shared" ca="1" si="18"/>
        <v>5.9000000000000045E-2</v>
      </c>
      <c r="S60" s="138">
        <f ca="1">IF(O60=1,"",RTD("cqg.rtd",,"StudyData", "(Vol("&amp;$E$13&amp;")when  (LocalYear("&amp;$E$13&amp;")="&amp;$D$1&amp;"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>9897</v>
      </c>
      <c r="T60" s="138">
        <f ca="1">IF(O60=1,"",RTD("cqg.rtd",,"StudyData", "(Vol("&amp;$E$14&amp;")when  (LocalYear("&amp;$E$14&amp;")="&amp;$D$1&amp;"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7328</v>
      </c>
      <c r="U60" s="138">
        <f ca="1">IF(O60=1,"",RTD("cqg.rtd",,"StudyData", "(Vol("&amp;$E$15&amp;")when  (LocalYear("&amp;$E$15&amp;")="&amp;$D$1&amp;"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3071</v>
      </c>
      <c r="V60" s="138">
        <f ca="1">IF(O60=1,"",RTD("cqg.rtd",,"StudyData", "(Vol("&amp;$E$16&amp;")when  (LocalYear("&amp;$E$16&amp;")="&amp;$D$1&amp;"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7167</v>
      </c>
      <c r="W60" s="138">
        <f ca="1">IF(O60=1,"",RTD("cqg.rtd",,"StudyData", "(Vol("&amp;$E$17&amp;")when  (LocalYear("&amp;$E$17&amp;")="&amp;$D$1&amp;"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5429</v>
      </c>
      <c r="X60" s="138">
        <f ca="1">IF(O60=1,"",RTD("cqg.rtd",,"StudyData", "(Vol("&amp;$E$18&amp;")when  (LocalYear("&amp;$E$18&amp;")="&amp;$D$1&amp;"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12875</v>
      </c>
      <c r="Y60" s="138">
        <f ca="1">IF(O60=1,"",RTD("cqg.rtd",,"StudyData", "(Vol("&amp;$E$19&amp;")when  (LocalYear("&amp;$E$19&amp;")="&amp;$D$1&amp;"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7443</v>
      </c>
      <c r="Z60" s="138" t="str">
        <f ca="1">IF(O60=1,"",RTD("cqg.rtd",,"StudyData", "(Vol("&amp;$E$20&amp;")when  (LocalYear("&amp;$E$20&amp;")="&amp;$D$1&amp;"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/>
      </c>
      <c r="AA60" s="138">
        <f ca="1">IF(O60=1,"",RTD("cqg.rtd",,"StudyData", "(Vol("&amp;$E$21&amp;")when  (LocalYear("&amp;$E$21&amp;")="&amp;$D$1&amp;"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9582</v>
      </c>
      <c r="AB60" s="138">
        <f ca="1">IF(O60=1,"",RTD("cqg.rtd",,"StudyData", "(Vol("&amp;$E$21&amp;")when  (LocalYear("&amp;$E$21&amp;")="&amp;$D$1&amp;"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6064</v>
      </c>
      <c r="AC60" s="139">
        <f t="shared" ca="1" si="9"/>
        <v>14270</v>
      </c>
      <c r="AE60" s="138" t="str">
        <f ca="1">IF($R60=1,SUM($S$1:S60),"")</f>
        <v/>
      </c>
      <c r="AF60" s="138" t="str">
        <f ca="1">IF($R60=1,SUM($T$1:T60),"")</f>
        <v/>
      </c>
      <c r="AG60" s="138" t="str">
        <f ca="1">IF($R60=1,SUM($U$1:U60),"")</f>
        <v/>
      </c>
      <c r="AH60" s="138" t="str">
        <f ca="1">IF($R60=1,SUM($V$1:V60),"")</f>
        <v/>
      </c>
      <c r="AI60" s="138" t="str">
        <f ca="1">IF($R60=1,SUM($W$1:W60),"")</f>
        <v/>
      </c>
      <c r="AJ60" s="138" t="str">
        <f ca="1">IF($R60=1,SUM($X$1:X60),"")</f>
        <v/>
      </c>
      <c r="AK60" s="138" t="str">
        <f ca="1">IF($R60=1,SUM($Y$1:Y60),"")</f>
        <v/>
      </c>
      <c r="AL60" s="138" t="str">
        <f ca="1">IF($R60=1,SUM($Z$1:Z60),"")</f>
        <v/>
      </c>
      <c r="AM60" s="138" t="str">
        <f ca="1">IF($R60=1,SUM($AA$1:AA60),"")</f>
        <v/>
      </c>
      <c r="AN60" s="138" t="str">
        <f ca="1">IF($R60=1,SUM($AB$1:AB60),"")</f>
        <v/>
      </c>
      <c r="AO60" s="138" t="str">
        <f ca="1">IF($R60=1,SUM($AC$1:AC60),"")</f>
        <v/>
      </c>
      <c r="AQ60" s="143" t="str">
        <f t="shared" si="10"/>
        <v>13:25</v>
      </c>
    </row>
    <row r="61" spans="6:43" x14ac:dyDescent="0.25">
      <c r="F61" s="138">
        <f t="shared" si="16"/>
        <v>13</v>
      </c>
      <c r="G61" s="140">
        <f t="shared" si="17"/>
        <v>30</v>
      </c>
      <c r="H61" s="141">
        <f t="shared" si="6"/>
        <v>0.5625</v>
      </c>
      <c r="K61" s="139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10929</v>
      </c>
      <c r="L61" s="139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10929</v>
      </c>
      <c r="M61" s="139">
        <f t="shared" ca="1" si="15"/>
        <v>6633</v>
      </c>
      <c r="O61" s="138">
        <f t="shared" si="7"/>
        <v>0</v>
      </c>
      <c r="R61" s="138">
        <f t="shared" ca="1" si="18"/>
        <v>6.0000000000000046E-2</v>
      </c>
      <c r="S61" s="138">
        <f ca="1">IF(O61=1,"",RTD("cqg.rtd",,"StudyData", "(Vol("&amp;$E$13&amp;")when  (LocalYear("&amp;$E$13&amp;")="&amp;$D$1&amp;"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>9244</v>
      </c>
      <c r="T61" s="138">
        <f ca="1">IF(O61=1,"",RTD("cqg.rtd",,"StudyData", "(Vol("&amp;$E$14&amp;")when  (LocalYear("&amp;$E$14&amp;")="&amp;$D$1&amp;"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5536</v>
      </c>
      <c r="U61" s="138">
        <f ca="1">IF(O61=1,"",RTD("cqg.rtd",,"StudyData", "(Vol("&amp;$E$15&amp;")when  (LocalYear("&amp;$E$15&amp;")="&amp;$D$1&amp;"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8319</v>
      </c>
      <c r="V61" s="138">
        <f ca="1">IF(O61=1,"",RTD("cqg.rtd",,"StudyData", "(Vol("&amp;$E$16&amp;")when  (LocalYear("&amp;$E$16&amp;")="&amp;$D$1&amp;"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12337</v>
      </c>
      <c r="W61" s="138">
        <f ca="1">IF(O61=1,"",RTD("cqg.rtd",,"StudyData", "(Vol("&amp;$E$17&amp;")when  (LocalYear("&amp;$E$17&amp;")="&amp;$D$1&amp;"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5817</v>
      </c>
      <c r="X61" s="138">
        <f ca="1">IF(O61=1,"",RTD("cqg.rtd",,"StudyData", "(Vol("&amp;$E$18&amp;")when  (LocalYear("&amp;$E$18&amp;")="&amp;$D$1&amp;"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8430</v>
      </c>
      <c r="Y61" s="138">
        <f ca="1">IF(O61=1,"",RTD("cqg.rtd",,"StudyData", "(Vol("&amp;$E$19&amp;")when  (LocalYear("&amp;$E$19&amp;")="&amp;$D$1&amp;"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5895</v>
      </c>
      <c r="Z61" s="138" t="str">
        <f ca="1">IF(O61=1,"",RTD("cqg.rtd",,"StudyData", "(Vol("&amp;$E$20&amp;")when  (LocalYear("&amp;$E$20&amp;")="&amp;$D$1&amp;"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/>
      </c>
      <c r="AA61" s="138">
        <f ca="1">IF(O61=1,"",RTD("cqg.rtd",,"StudyData", "(Vol("&amp;$E$21&amp;")when  (LocalYear("&amp;$E$21&amp;")="&amp;$D$1&amp;"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5995</v>
      </c>
      <c r="AB61" s="138">
        <f ca="1">IF(O61=1,"",RTD("cqg.rtd",,"StudyData", "(Vol("&amp;$E$21&amp;")when  (LocalYear("&amp;$E$21&amp;")="&amp;$D$1&amp;"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4757</v>
      </c>
      <c r="AC61" s="139">
        <f t="shared" ca="1" si="9"/>
        <v>10929</v>
      </c>
      <c r="AE61" s="138" t="str">
        <f ca="1">IF($R61=1,SUM($S$1:S61),"")</f>
        <v/>
      </c>
      <c r="AF61" s="138" t="str">
        <f ca="1">IF($R61=1,SUM($T$1:T61),"")</f>
        <v/>
      </c>
      <c r="AG61" s="138" t="str">
        <f ca="1">IF($R61=1,SUM($U$1:U61),"")</f>
        <v/>
      </c>
      <c r="AH61" s="138" t="str">
        <f ca="1">IF($R61=1,SUM($V$1:V61),"")</f>
        <v/>
      </c>
      <c r="AI61" s="138" t="str">
        <f ca="1">IF($R61=1,SUM($W$1:W61),"")</f>
        <v/>
      </c>
      <c r="AJ61" s="138" t="str">
        <f ca="1">IF($R61=1,SUM($X$1:X61),"")</f>
        <v/>
      </c>
      <c r="AK61" s="138" t="str">
        <f ca="1">IF($R61=1,SUM($Y$1:Y61),"")</f>
        <v/>
      </c>
      <c r="AL61" s="138" t="str">
        <f ca="1">IF($R61=1,SUM($Z$1:Z61),"")</f>
        <v/>
      </c>
      <c r="AM61" s="138" t="str">
        <f ca="1">IF($R61=1,SUM($AA$1:AA61),"")</f>
        <v/>
      </c>
      <c r="AN61" s="138" t="str">
        <f ca="1">IF($R61=1,SUM($AB$1:AB61),"")</f>
        <v/>
      </c>
      <c r="AO61" s="138" t="str">
        <f ca="1">IF($R61=1,SUM($AC$1:AC61),"")</f>
        <v/>
      </c>
      <c r="AQ61" s="143" t="str">
        <f t="shared" si="10"/>
        <v>13:30</v>
      </c>
    </row>
    <row r="62" spans="6:43" x14ac:dyDescent="0.25">
      <c r="F62" s="138">
        <f t="shared" si="16"/>
        <v>13</v>
      </c>
      <c r="G62" s="140">
        <f t="shared" si="17"/>
        <v>35</v>
      </c>
      <c r="H62" s="141">
        <f t="shared" si="6"/>
        <v>0.56597222222222221</v>
      </c>
      <c r="K62" s="139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17236</v>
      </c>
      <c r="L62" s="139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17236</v>
      </c>
      <c r="M62" s="139">
        <f t="shared" ca="1" si="15"/>
        <v>7642.4</v>
      </c>
      <c r="O62" s="138">
        <f t="shared" si="7"/>
        <v>0</v>
      </c>
      <c r="R62" s="138">
        <f t="shared" ca="1" si="18"/>
        <v>6.1000000000000047E-2</v>
      </c>
      <c r="S62" s="138">
        <f ca="1">IF(O62=1,"",RTD("cqg.rtd",,"StudyData", "(Vol("&amp;$E$13&amp;")when  (LocalYear("&amp;$E$13&amp;")="&amp;$D$1&amp;"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>19881</v>
      </c>
      <c r="T62" s="138">
        <f ca="1">IF(O62=1,"",RTD("cqg.rtd",,"StudyData", "(Vol("&amp;$E$14&amp;")when  (LocalYear("&amp;$E$14&amp;")="&amp;$D$1&amp;"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7569</v>
      </c>
      <c r="U62" s="138">
        <f ca="1">IF(O62=1,"",RTD("cqg.rtd",,"StudyData", "(Vol("&amp;$E$15&amp;")when  (LocalYear("&amp;$E$15&amp;")="&amp;$D$1&amp;"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8263</v>
      </c>
      <c r="V62" s="138">
        <f ca="1">IF(O62=1,"",RTD("cqg.rtd",,"StudyData", "(Vol("&amp;$E$16&amp;")when  (LocalYear("&amp;$E$16&amp;")="&amp;$D$1&amp;"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7341</v>
      </c>
      <c r="W62" s="138">
        <f ca="1">IF(O62=1,"",RTD("cqg.rtd",,"StudyData", "(Vol("&amp;$E$17&amp;")when  (LocalYear("&amp;$E$17&amp;")="&amp;$D$1&amp;"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9948</v>
      </c>
      <c r="X62" s="138">
        <f ca="1">IF(O62=1,"",RTD("cqg.rtd",,"StudyData", "(Vol("&amp;$E$18&amp;")when  (LocalYear("&amp;$E$18&amp;")="&amp;$D$1&amp;"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4537</v>
      </c>
      <c r="Y62" s="138">
        <f ca="1">IF(O62=1,"",RTD("cqg.rtd",,"StudyData", "(Vol("&amp;$E$19&amp;")when  (LocalYear("&amp;$E$19&amp;")="&amp;$D$1&amp;"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6815</v>
      </c>
      <c r="Z62" s="138" t="str">
        <f ca="1">IF(O62=1,"",RTD("cqg.rtd",,"StudyData", "(Vol("&amp;$E$20&amp;")when  (LocalYear("&amp;$E$20&amp;")="&amp;$D$1&amp;"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/>
      </c>
      <c r="AA62" s="138">
        <f ca="1">IF(O62=1,"",RTD("cqg.rtd",,"StudyData", "(Vol("&amp;$E$21&amp;")when  (LocalYear("&amp;$E$21&amp;")="&amp;$D$1&amp;"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6014</v>
      </c>
      <c r="AB62" s="138">
        <f ca="1">IF(O62=1,"",RTD("cqg.rtd",,"StudyData", "(Vol("&amp;$E$21&amp;")when  (LocalYear("&amp;$E$21&amp;")="&amp;$D$1&amp;"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6056</v>
      </c>
      <c r="AC62" s="139">
        <f t="shared" ca="1" si="9"/>
        <v>17236</v>
      </c>
      <c r="AE62" s="138" t="str">
        <f ca="1">IF($R62=1,SUM($S$1:S62),"")</f>
        <v/>
      </c>
      <c r="AF62" s="138" t="str">
        <f ca="1">IF($R62=1,SUM($T$1:T62),"")</f>
        <v/>
      </c>
      <c r="AG62" s="138" t="str">
        <f ca="1">IF($R62=1,SUM($U$1:U62),"")</f>
        <v/>
      </c>
      <c r="AH62" s="138" t="str">
        <f ca="1">IF($R62=1,SUM($V$1:V62),"")</f>
        <v/>
      </c>
      <c r="AI62" s="138" t="str">
        <f ca="1">IF($R62=1,SUM($W$1:W62),"")</f>
        <v/>
      </c>
      <c r="AJ62" s="138" t="str">
        <f ca="1">IF($R62=1,SUM($X$1:X62),"")</f>
        <v/>
      </c>
      <c r="AK62" s="138" t="str">
        <f ca="1">IF($R62=1,SUM($Y$1:Y62),"")</f>
        <v/>
      </c>
      <c r="AL62" s="138" t="str">
        <f ca="1">IF($R62=1,SUM($Z$1:Z62),"")</f>
        <v/>
      </c>
      <c r="AM62" s="138" t="str">
        <f ca="1">IF($R62=1,SUM($AA$1:AA62),"")</f>
        <v/>
      </c>
      <c r="AN62" s="138" t="str">
        <f ca="1">IF($R62=1,SUM($AB$1:AB62),"")</f>
        <v/>
      </c>
      <c r="AO62" s="138" t="str">
        <f ca="1">IF($R62=1,SUM($AC$1:AC62),"")</f>
        <v/>
      </c>
      <c r="AQ62" s="143" t="str">
        <f t="shared" si="10"/>
        <v>13:35</v>
      </c>
    </row>
    <row r="63" spans="6:43" x14ac:dyDescent="0.25">
      <c r="F63" s="138">
        <f t="shared" si="16"/>
        <v>13</v>
      </c>
      <c r="G63" s="140">
        <f t="shared" si="17"/>
        <v>40</v>
      </c>
      <c r="H63" s="141">
        <f t="shared" si="6"/>
        <v>0.56944444444444442</v>
      </c>
      <c r="K63" s="139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11961</v>
      </c>
      <c r="L63" s="139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11961</v>
      </c>
      <c r="M63" s="139">
        <f t="shared" ca="1" si="15"/>
        <v>8917.9</v>
      </c>
      <c r="O63" s="138">
        <f t="shared" si="7"/>
        <v>0</v>
      </c>
      <c r="R63" s="138">
        <f t="shared" ca="1" si="18"/>
        <v>6.2000000000000048E-2</v>
      </c>
      <c r="S63" s="138">
        <f ca="1">IF(O63=1,"",RTD("cqg.rtd",,"StudyData", "(Vol("&amp;$E$13&amp;")when  (LocalYear("&amp;$E$13&amp;")="&amp;$D$1&amp;"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>20798</v>
      </c>
      <c r="T63" s="138">
        <f ca="1">IF(O63=1,"",RTD("cqg.rtd",,"StudyData", "(Vol("&amp;$E$14&amp;")when  (LocalYear("&amp;$E$14&amp;")="&amp;$D$1&amp;"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5243</v>
      </c>
      <c r="U63" s="138">
        <f ca="1">IF(O63=1,"",RTD("cqg.rtd",,"StudyData", "(Vol("&amp;$E$15&amp;")when  (LocalYear("&amp;$E$15&amp;")="&amp;$D$1&amp;"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11417</v>
      </c>
      <c r="V63" s="138">
        <f ca="1">IF(O63=1,"",RTD("cqg.rtd",,"StudyData", "(Vol("&amp;$E$16&amp;")when  (LocalYear("&amp;$E$16&amp;")="&amp;$D$1&amp;"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10250</v>
      </c>
      <c r="W63" s="138">
        <f ca="1">IF(O63=1,"",RTD("cqg.rtd",,"StudyData", "(Vol("&amp;$E$17&amp;")when  (LocalYear("&amp;$E$17&amp;")="&amp;$D$1&amp;"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7189</v>
      </c>
      <c r="X63" s="138">
        <f ca="1">IF(O63=1,"",RTD("cqg.rtd",,"StudyData", "(Vol("&amp;$E$18&amp;")when  (LocalYear("&amp;$E$18&amp;")="&amp;$D$1&amp;"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8094</v>
      </c>
      <c r="Y63" s="138">
        <f ca="1">IF(O63=1,"",RTD("cqg.rtd",,"StudyData", "(Vol("&amp;$E$19&amp;")when  (LocalYear("&amp;$E$19&amp;")="&amp;$D$1&amp;"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4572</v>
      </c>
      <c r="Z63" s="138" t="str">
        <f ca="1">IF(O63=1,"",RTD("cqg.rtd",,"StudyData", "(Vol("&amp;$E$20&amp;")when  (LocalYear("&amp;$E$20&amp;")="&amp;$D$1&amp;"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/>
      </c>
      <c r="AA63" s="138">
        <f ca="1">IF(O63=1,"",RTD("cqg.rtd",,"StudyData", "(Vol("&amp;$E$21&amp;")when  (LocalYear("&amp;$E$21&amp;")="&amp;$D$1&amp;"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6422</v>
      </c>
      <c r="AB63" s="138">
        <f ca="1">IF(O63=1,"",RTD("cqg.rtd",,"StudyData", "(Vol("&amp;$E$21&amp;")when  (LocalYear("&amp;$E$21&amp;")="&amp;$D$1&amp;"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15194</v>
      </c>
      <c r="AC63" s="139">
        <f t="shared" ca="1" si="9"/>
        <v>11961</v>
      </c>
      <c r="AE63" s="138" t="str">
        <f ca="1">IF($R63=1,SUM($S$1:S63),"")</f>
        <v/>
      </c>
      <c r="AF63" s="138" t="str">
        <f ca="1">IF($R63=1,SUM($T$1:T63),"")</f>
        <v/>
      </c>
      <c r="AG63" s="138" t="str">
        <f ca="1">IF($R63=1,SUM($U$1:U63),"")</f>
        <v/>
      </c>
      <c r="AH63" s="138" t="str">
        <f ca="1">IF($R63=1,SUM($V$1:V63),"")</f>
        <v/>
      </c>
      <c r="AI63" s="138" t="str">
        <f ca="1">IF($R63=1,SUM($W$1:W63),"")</f>
        <v/>
      </c>
      <c r="AJ63" s="138" t="str">
        <f ca="1">IF($R63=1,SUM($X$1:X63),"")</f>
        <v/>
      </c>
      <c r="AK63" s="138" t="str">
        <f ca="1">IF($R63=1,SUM($Y$1:Y63),"")</f>
        <v/>
      </c>
      <c r="AL63" s="138" t="str">
        <f ca="1">IF($R63=1,SUM($Z$1:Z63),"")</f>
        <v/>
      </c>
      <c r="AM63" s="138" t="str">
        <f ca="1">IF($R63=1,SUM($AA$1:AA63),"")</f>
        <v/>
      </c>
      <c r="AN63" s="138" t="str">
        <f ca="1">IF($R63=1,SUM($AB$1:AB63),"")</f>
        <v/>
      </c>
      <c r="AO63" s="138" t="str">
        <f ca="1">IF($R63=1,SUM($AC$1:AC63),"")</f>
        <v/>
      </c>
      <c r="AQ63" s="143" t="str">
        <f t="shared" si="10"/>
        <v>13:40</v>
      </c>
    </row>
    <row r="64" spans="6:43" x14ac:dyDescent="0.25">
      <c r="F64" s="138">
        <f t="shared" si="16"/>
        <v>13</v>
      </c>
      <c r="G64" s="140">
        <f t="shared" si="17"/>
        <v>45</v>
      </c>
      <c r="H64" s="141">
        <f t="shared" si="6"/>
        <v>0.57291666666666663</v>
      </c>
      <c r="K64" s="139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8269</v>
      </c>
      <c r="L64" s="139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8269</v>
      </c>
      <c r="M64" s="139">
        <f t="shared" ca="1" si="15"/>
        <v>7603</v>
      </c>
      <c r="O64" s="138">
        <f t="shared" si="7"/>
        <v>0</v>
      </c>
      <c r="R64" s="138">
        <f t="shared" ca="1" si="18"/>
        <v>6.3000000000000042E-2</v>
      </c>
      <c r="S64" s="138">
        <f ca="1">IF(O64=1,"",RTD("cqg.rtd",,"StudyData", "(Vol("&amp;$E$13&amp;")when  (LocalYear("&amp;$E$13&amp;")="&amp;$D$1&amp;"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>12336</v>
      </c>
      <c r="T64" s="138">
        <f ca="1">IF(O64=1,"",RTD("cqg.rtd",,"StudyData", "(Vol("&amp;$E$14&amp;")when  (LocalYear("&amp;$E$14&amp;")="&amp;$D$1&amp;"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4119</v>
      </c>
      <c r="U64" s="138">
        <f ca="1">IF(O64=1,"",RTD("cqg.rtd",,"StudyData", "(Vol("&amp;$E$15&amp;")when  (LocalYear("&amp;$E$15&amp;")="&amp;$D$1&amp;"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5835</v>
      </c>
      <c r="V64" s="138">
        <f ca="1">IF(O64=1,"",RTD("cqg.rtd",,"StudyData", "(Vol("&amp;$E$16&amp;")when  (LocalYear("&amp;$E$16&amp;")="&amp;$D$1&amp;"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13315</v>
      </c>
      <c r="W64" s="138">
        <f ca="1">IF(O64=1,"",RTD("cqg.rtd",,"StudyData", "(Vol("&amp;$E$17&amp;")when  (LocalYear("&amp;$E$17&amp;")="&amp;$D$1&amp;"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9425</v>
      </c>
      <c r="X64" s="138">
        <f ca="1">IF(O64=1,"",RTD("cqg.rtd",,"StudyData", "(Vol("&amp;$E$18&amp;")when  (LocalYear("&amp;$E$18&amp;")="&amp;$D$1&amp;"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7021</v>
      </c>
      <c r="Y64" s="138">
        <f ca="1">IF(O64=1,"",RTD("cqg.rtd",,"StudyData", "(Vol("&amp;$E$19&amp;")when  (LocalYear("&amp;$E$19&amp;")="&amp;$D$1&amp;"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8682</v>
      </c>
      <c r="Z64" s="138" t="str">
        <f ca="1">IF(O64=1,"",RTD("cqg.rtd",,"StudyData", "(Vol("&amp;$E$20&amp;")when  (LocalYear("&amp;$E$20&amp;")="&amp;$D$1&amp;"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/>
      </c>
      <c r="AA64" s="138">
        <f ca="1">IF(O64=1,"",RTD("cqg.rtd",,"StudyData", "(Vol("&amp;$E$21&amp;")when  (LocalYear("&amp;$E$21&amp;")="&amp;$D$1&amp;"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5735</v>
      </c>
      <c r="AB64" s="138">
        <f ca="1">IF(O64=1,"",RTD("cqg.rtd",,"StudyData", "(Vol("&amp;$E$21&amp;")when  (LocalYear("&amp;$E$21&amp;")="&amp;$D$1&amp;"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9562</v>
      </c>
      <c r="AC64" s="139">
        <f t="shared" ca="1" si="9"/>
        <v>8269</v>
      </c>
      <c r="AE64" s="138" t="str">
        <f ca="1">IF($R64=1,SUM($S$1:S64),"")</f>
        <v/>
      </c>
      <c r="AF64" s="138" t="str">
        <f ca="1">IF($R64=1,SUM($T$1:T64),"")</f>
        <v/>
      </c>
      <c r="AG64" s="138" t="str">
        <f ca="1">IF($R64=1,SUM($U$1:U64),"")</f>
        <v/>
      </c>
      <c r="AH64" s="138" t="str">
        <f ca="1">IF($R64=1,SUM($V$1:V64),"")</f>
        <v/>
      </c>
      <c r="AI64" s="138" t="str">
        <f ca="1">IF($R64=1,SUM($W$1:W64),"")</f>
        <v/>
      </c>
      <c r="AJ64" s="138" t="str">
        <f ca="1">IF($R64=1,SUM($X$1:X64),"")</f>
        <v/>
      </c>
      <c r="AK64" s="138" t="str">
        <f ca="1">IF($R64=1,SUM($Y$1:Y64),"")</f>
        <v/>
      </c>
      <c r="AL64" s="138" t="str">
        <f ca="1">IF($R64=1,SUM($Z$1:Z64),"")</f>
        <v/>
      </c>
      <c r="AM64" s="138" t="str">
        <f ca="1">IF($R64=1,SUM($AA$1:AA64),"")</f>
        <v/>
      </c>
      <c r="AN64" s="138" t="str">
        <f ca="1">IF($R64=1,SUM($AB$1:AB64),"")</f>
        <v/>
      </c>
      <c r="AO64" s="138" t="str">
        <f ca="1">IF($R64=1,SUM($AC$1:AC64),"")</f>
        <v/>
      </c>
      <c r="AQ64" s="143" t="str">
        <f t="shared" si="10"/>
        <v>13:45</v>
      </c>
    </row>
    <row r="65" spans="6:43" x14ac:dyDescent="0.25">
      <c r="F65" s="138">
        <f t="shared" si="16"/>
        <v>13</v>
      </c>
      <c r="G65" s="140">
        <f t="shared" si="17"/>
        <v>50</v>
      </c>
      <c r="H65" s="141">
        <f t="shared" si="6"/>
        <v>0.57638888888888895</v>
      </c>
      <c r="K65" s="139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9397</v>
      </c>
      <c r="L65" s="139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9397</v>
      </c>
      <c r="M65" s="139">
        <f t="shared" ref="M65:M81" ca="1" si="19">SUM(S65:AB65)/10</f>
        <v>7830.5</v>
      </c>
      <c r="O65" s="138">
        <f t="shared" si="7"/>
        <v>0</v>
      </c>
      <c r="R65" s="138">
        <f t="shared" ca="1" si="18"/>
        <v>6.4000000000000043E-2</v>
      </c>
      <c r="S65" s="138">
        <f ca="1">IF(O65=1,"",RTD("cqg.rtd",,"StudyData", "(Vol("&amp;$E$13&amp;")when  (LocalYear("&amp;$E$13&amp;")="&amp;$D$1&amp;"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>20304</v>
      </c>
      <c r="T65" s="138">
        <f ca="1">IF(O65=1,"",RTD("cqg.rtd",,"StudyData", "(Vol("&amp;$E$14&amp;")when  (LocalYear("&amp;$E$14&amp;")="&amp;$D$1&amp;"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6928</v>
      </c>
      <c r="U65" s="138">
        <f ca="1">IF(O65=1,"",RTD("cqg.rtd",,"StudyData", "(Vol("&amp;$E$15&amp;")when  (LocalYear("&amp;$E$15&amp;")="&amp;$D$1&amp;"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4262</v>
      </c>
      <c r="V65" s="138">
        <f ca="1">IF(O65=1,"",RTD("cqg.rtd",,"StudyData", "(Vol("&amp;$E$16&amp;")when  (LocalYear("&amp;$E$16&amp;")="&amp;$D$1&amp;"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11588</v>
      </c>
      <c r="W65" s="138">
        <f ca="1">IF(O65=1,"",RTD("cqg.rtd",,"StudyData", "(Vol("&amp;$E$17&amp;")when  (LocalYear("&amp;$E$17&amp;")="&amp;$D$1&amp;"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5364</v>
      </c>
      <c r="X65" s="138">
        <f ca="1">IF(O65=1,"",RTD("cqg.rtd",,"StudyData", "(Vol("&amp;$E$18&amp;")when  (LocalYear("&amp;$E$18&amp;")="&amp;$D$1&amp;"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8421</v>
      </c>
      <c r="Y65" s="138">
        <f ca="1">IF(O65=1,"",RTD("cqg.rtd",,"StudyData", "(Vol("&amp;$E$19&amp;")when  (LocalYear("&amp;$E$19&amp;")="&amp;$D$1&amp;"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10085</v>
      </c>
      <c r="Z65" s="138" t="str">
        <f ca="1">IF(O65=1,"",RTD("cqg.rtd",,"StudyData", "(Vol("&amp;$E$20&amp;")when  (LocalYear("&amp;$E$20&amp;")="&amp;$D$1&amp;"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/>
      </c>
      <c r="AA65" s="138">
        <f ca="1">IF(O65=1,"",RTD("cqg.rtd",,"StudyData", "(Vol("&amp;$E$21&amp;")when  (LocalYear("&amp;$E$21&amp;")="&amp;$D$1&amp;"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4825</v>
      </c>
      <c r="AB65" s="138">
        <f ca="1">IF(O65=1,"",RTD("cqg.rtd",,"StudyData", "(Vol("&amp;$E$21&amp;")when  (LocalYear("&amp;$E$21&amp;")="&amp;$D$1&amp;"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6528</v>
      </c>
      <c r="AC65" s="139">
        <f t="shared" ca="1" si="9"/>
        <v>9397</v>
      </c>
      <c r="AE65" s="138" t="str">
        <f ca="1">IF($R65=1,SUM($S$1:S65),"")</f>
        <v/>
      </c>
      <c r="AF65" s="138" t="str">
        <f ca="1">IF($R65=1,SUM($T$1:T65),"")</f>
        <v/>
      </c>
      <c r="AG65" s="138" t="str">
        <f ca="1">IF($R65=1,SUM($U$1:U65),"")</f>
        <v/>
      </c>
      <c r="AH65" s="138" t="str">
        <f ca="1">IF($R65=1,SUM($V$1:V65),"")</f>
        <v/>
      </c>
      <c r="AI65" s="138" t="str">
        <f ca="1">IF($R65=1,SUM($W$1:W65),"")</f>
        <v/>
      </c>
      <c r="AJ65" s="138" t="str">
        <f ca="1">IF($R65=1,SUM($X$1:X65),"")</f>
        <v/>
      </c>
      <c r="AK65" s="138" t="str">
        <f ca="1">IF($R65=1,SUM($Y$1:Y65),"")</f>
        <v/>
      </c>
      <c r="AL65" s="138" t="str">
        <f ca="1">IF($R65=1,SUM($Z$1:Z65),"")</f>
        <v/>
      </c>
      <c r="AM65" s="138" t="str">
        <f ca="1">IF($R65=1,SUM($AA$1:AA65),"")</f>
        <v/>
      </c>
      <c r="AN65" s="138" t="str">
        <f ca="1">IF($R65=1,SUM($AB$1:AB65),"")</f>
        <v/>
      </c>
      <c r="AO65" s="138" t="str">
        <f ca="1">IF($R65=1,SUM($AC$1:AC65),"")</f>
        <v/>
      </c>
      <c r="AQ65" s="143" t="str">
        <f t="shared" si="10"/>
        <v>13:50</v>
      </c>
    </row>
    <row r="66" spans="6:43" x14ac:dyDescent="0.25">
      <c r="F66" s="138">
        <f t="shared" ref="F66:F81" si="20">IF(G65=55,F65+1,F65)</f>
        <v>13</v>
      </c>
      <c r="G66" s="140">
        <f t="shared" ref="G66:G81" si="21">IF(G65=55,0&amp;0,IF(G65=0&amp;0,G65+0&amp;5,G65+5))</f>
        <v>55</v>
      </c>
      <c r="H66" s="141">
        <f t="shared" ref="H66:H81" si="22">_xlfn.NUMBERVALUE(F66&amp;":"&amp;G66)</f>
        <v>0.57986111111111105</v>
      </c>
      <c r="K66" s="139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10184</v>
      </c>
      <c r="L66" s="139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10184</v>
      </c>
      <c r="M66" s="139">
        <f t="shared" ca="1" si="19"/>
        <v>7641.8</v>
      </c>
      <c r="O66" s="138">
        <f t="shared" ref="O66:O129" si="23">IF(H66&gt;$I$3,1,0)</f>
        <v>0</v>
      </c>
      <c r="R66" s="138">
        <f t="shared" ref="R66:R129" ca="1" si="24">IF(AND(K67="",K66&lt;&gt;""),1,0.001+R65)</f>
        <v>6.5000000000000044E-2</v>
      </c>
      <c r="S66" s="138">
        <f ca="1">IF(O66=1,"",RTD("cqg.rtd",,"StudyData", "(Vol("&amp;$E$13&amp;")when  (LocalYear("&amp;$E$13&amp;")="&amp;$D$1&amp;"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>11134</v>
      </c>
      <c r="T66" s="138">
        <f ca="1">IF(O66=1,"",RTD("cqg.rtd",,"StudyData", "(Vol("&amp;$E$14&amp;")when  (LocalYear("&amp;$E$14&amp;")="&amp;$D$1&amp;"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8899</v>
      </c>
      <c r="U66" s="138">
        <f ca="1">IF(O66=1,"",RTD("cqg.rtd",,"StudyData", "(Vol("&amp;$E$15&amp;")when  (LocalYear("&amp;$E$15&amp;")="&amp;$D$1&amp;"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3910</v>
      </c>
      <c r="V66" s="138">
        <f ca="1">IF(O66=1,"",RTD("cqg.rtd",,"StudyData", "(Vol("&amp;$E$16&amp;")when  (LocalYear("&amp;$E$16&amp;")="&amp;$D$1&amp;"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14271</v>
      </c>
      <c r="W66" s="138">
        <f ca="1">IF(O66=1,"",RTD("cqg.rtd",,"StudyData", "(Vol("&amp;$E$17&amp;")when  (LocalYear("&amp;$E$17&amp;")="&amp;$D$1&amp;"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6269</v>
      </c>
      <c r="X66" s="138">
        <f ca="1">IF(O66=1,"",RTD("cqg.rtd",,"StudyData", "(Vol("&amp;$E$18&amp;")when  (LocalYear("&amp;$E$18&amp;")="&amp;$D$1&amp;"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7089</v>
      </c>
      <c r="Y66" s="138">
        <f ca="1">IF(O66=1,"",RTD("cqg.rtd",,"StudyData", "(Vol("&amp;$E$19&amp;")when  (LocalYear("&amp;$E$19&amp;")="&amp;$D$1&amp;"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6693</v>
      </c>
      <c r="Z66" s="138" t="str">
        <f ca="1">IF(O66=1,"",RTD("cqg.rtd",,"StudyData", "(Vol("&amp;$E$20&amp;")when  (LocalYear("&amp;$E$20&amp;")="&amp;$D$1&amp;"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/>
      </c>
      <c r="AA66" s="138">
        <f ca="1">IF(O66=1,"",RTD("cqg.rtd",,"StudyData", "(Vol("&amp;$E$21&amp;")when  (LocalYear("&amp;$E$21&amp;")="&amp;$D$1&amp;"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10203</v>
      </c>
      <c r="AB66" s="138">
        <f ca="1">IF(O66=1,"",RTD("cqg.rtd",,"StudyData", "(Vol("&amp;$E$21&amp;")when  (LocalYear("&amp;$E$21&amp;")="&amp;$D$1&amp;"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7950</v>
      </c>
      <c r="AC66" s="139">
        <f t="shared" ref="AC66:AC81" ca="1" si="25">K66</f>
        <v>10184</v>
      </c>
      <c r="AE66" s="138" t="str">
        <f ca="1">IF($R66=1,SUM($S$1:S66),"")</f>
        <v/>
      </c>
      <c r="AF66" s="138" t="str">
        <f ca="1">IF($R66=1,SUM($T$1:T66),"")</f>
        <v/>
      </c>
      <c r="AG66" s="138" t="str">
        <f ca="1">IF($R66=1,SUM($U$1:U66),"")</f>
        <v/>
      </c>
      <c r="AH66" s="138" t="str">
        <f ca="1">IF($R66=1,SUM($V$1:V66),"")</f>
        <v/>
      </c>
      <c r="AI66" s="138" t="str">
        <f ca="1">IF($R66=1,SUM($W$1:W66),"")</f>
        <v/>
      </c>
      <c r="AJ66" s="138" t="str">
        <f ca="1">IF($R66=1,SUM($X$1:X66),"")</f>
        <v/>
      </c>
      <c r="AK66" s="138" t="str">
        <f ca="1">IF($R66=1,SUM($Y$1:Y66),"")</f>
        <v/>
      </c>
      <c r="AL66" s="138" t="str">
        <f ca="1">IF($R66=1,SUM($Z$1:Z66),"")</f>
        <v/>
      </c>
      <c r="AM66" s="138" t="str">
        <f ca="1">IF($R66=1,SUM($AA$1:AA66),"")</f>
        <v/>
      </c>
      <c r="AN66" s="138" t="str">
        <f ca="1">IF($R66=1,SUM($AB$1:AB66),"")</f>
        <v/>
      </c>
      <c r="AO66" s="138" t="str">
        <f ca="1">IF($R66=1,SUM($AC$1:AC66),"")</f>
        <v/>
      </c>
      <c r="AQ66" s="143" t="str">
        <f t="shared" ref="AQ66:AQ81" si="26">F66&amp;":"&amp;G66</f>
        <v>13:55</v>
      </c>
    </row>
    <row r="67" spans="6:43" x14ac:dyDescent="0.25">
      <c r="F67" s="138">
        <f t="shared" si="20"/>
        <v>14</v>
      </c>
      <c r="G67" s="140" t="str">
        <f t="shared" si="21"/>
        <v>00</v>
      </c>
      <c r="H67" s="141">
        <f t="shared" si="22"/>
        <v>0.58333333333333337</v>
      </c>
      <c r="K67" s="139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25502</v>
      </c>
      <c r="L67" s="139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25502</v>
      </c>
      <c r="M67" s="139">
        <f t="shared" ca="1" si="19"/>
        <v>10805.3</v>
      </c>
      <c r="O67" s="138">
        <f t="shared" si="23"/>
        <v>0</v>
      </c>
      <c r="R67" s="138">
        <f t="shared" ca="1" si="24"/>
        <v>6.6000000000000045E-2</v>
      </c>
      <c r="S67" s="138">
        <f ca="1">IF(O67=1,"",RTD("cqg.rtd",,"StudyData", "(Vol("&amp;$E$13&amp;")when  (LocalYear("&amp;$E$13&amp;")="&amp;$D$1&amp;"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>21983</v>
      </c>
      <c r="T67" s="138">
        <f ca="1">IF(O67=1,"",RTD("cqg.rtd",,"StudyData", "(Vol("&amp;$E$14&amp;")when  (LocalYear("&amp;$E$14&amp;")="&amp;$D$1&amp;"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9570</v>
      </c>
      <c r="U67" s="138">
        <f ca="1">IF(O67=1,"",RTD("cqg.rtd",,"StudyData", "(Vol("&amp;$E$15&amp;")when  (LocalYear("&amp;$E$15&amp;")="&amp;$D$1&amp;"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7854</v>
      </c>
      <c r="V67" s="138">
        <f ca="1">IF(O67=1,"",RTD("cqg.rtd",,"StudyData", "(Vol("&amp;$E$16&amp;")when  (LocalYear("&amp;$E$16&amp;")="&amp;$D$1&amp;"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23965</v>
      </c>
      <c r="W67" s="138">
        <f ca="1">IF(O67=1,"",RTD("cqg.rtd",,"StudyData", "(Vol("&amp;$E$17&amp;")when  (LocalYear("&amp;$E$17&amp;")="&amp;$D$1&amp;"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4674</v>
      </c>
      <c r="X67" s="138">
        <f ca="1">IF(O67=1,"",RTD("cqg.rtd",,"StudyData", "(Vol("&amp;$E$18&amp;")when  (LocalYear("&amp;$E$18&amp;")="&amp;$D$1&amp;"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9953</v>
      </c>
      <c r="Y67" s="138">
        <f ca="1">IF(O67=1,"",RTD("cqg.rtd",,"StudyData", "(Vol("&amp;$E$19&amp;")when  (LocalYear("&amp;$E$19&amp;")="&amp;$D$1&amp;"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9905</v>
      </c>
      <c r="Z67" s="138" t="str">
        <f ca="1">IF(O67=1,"",RTD("cqg.rtd",,"StudyData", "(Vol("&amp;$E$20&amp;")when  (LocalYear("&amp;$E$20&amp;")="&amp;$D$1&amp;"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/>
      </c>
      <c r="AA67" s="138">
        <f ca="1">IF(O67=1,"",RTD("cqg.rtd",,"StudyData", "(Vol("&amp;$E$21&amp;")when  (LocalYear("&amp;$E$21&amp;")="&amp;$D$1&amp;"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8397</v>
      </c>
      <c r="AB67" s="138">
        <f ca="1">IF(O67=1,"",RTD("cqg.rtd",,"StudyData", "(Vol("&amp;$E$21&amp;")when  (LocalYear("&amp;$E$21&amp;")="&amp;$D$1&amp;"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11752</v>
      </c>
      <c r="AC67" s="139">
        <f t="shared" ca="1" si="25"/>
        <v>25502</v>
      </c>
      <c r="AE67" s="138" t="str">
        <f ca="1">IF($R67=1,SUM($S$1:S67),"")</f>
        <v/>
      </c>
      <c r="AF67" s="138" t="str">
        <f ca="1">IF($R67=1,SUM($T$1:T67),"")</f>
        <v/>
      </c>
      <c r="AG67" s="138" t="str">
        <f ca="1">IF($R67=1,SUM($U$1:U67),"")</f>
        <v/>
      </c>
      <c r="AH67" s="138" t="str">
        <f ca="1">IF($R67=1,SUM($V$1:V67),"")</f>
        <v/>
      </c>
      <c r="AI67" s="138" t="str">
        <f ca="1">IF($R67=1,SUM($W$1:W67),"")</f>
        <v/>
      </c>
      <c r="AJ67" s="138" t="str">
        <f ca="1">IF($R67=1,SUM($X$1:X67),"")</f>
        <v/>
      </c>
      <c r="AK67" s="138" t="str">
        <f ca="1">IF($R67=1,SUM($Y$1:Y67),"")</f>
        <v/>
      </c>
      <c r="AL67" s="138" t="str">
        <f ca="1">IF($R67=1,SUM($Z$1:Z67),"")</f>
        <v/>
      </c>
      <c r="AM67" s="138" t="str">
        <f ca="1">IF($R67=1,SUM($AA$1:AA67),"")</f>
        <v/>
      </c>
      <c r="AN67" s="138" t="str">
        <f ca="1">IF($R67=1,SUM($AB$1:AB67),"")</f>
        <v/>
      </c>
      <c r="AO67" s="138" t="str">
        <f ca="1">IF($R67=1,SUM($AC$1:AC67),"")</f>
        <v/>
      </c>
      <c r="AQ67" s="143" t="str">
        <f t="shared" si="26"/>
        <v>14:00</v>
      </c>
    </row>
    <row r="68" spans="6:43" x14ac:dyDescent="0.25">
      <c r="F68" s="138">
        <f t="shared" si="20"/>
        <v>14</v>
      </c>
      <c r="G68" s="140" t="str">
        <f t="shared" si="21"/>
        <v>05</v>
      </c>
      <c r="H68" s="141">
        <f t="shared" si="22"/>
        <v>0.58680555555555558</v>
      </c>
      <c r="K68" s="139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17844</v>
      </c>
      <c r="L68" s="139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17844</v>
      </c>
      <c r="M68" s="139">
        <f t="shared" ca="1" si="19"/>
        <v>10915.5</v>
      </c>
      <c r="O68" s="138">
        <f t="shared" si="23"/>
        <v>0</v>
      </c>
      <c r="R68" s="138">
        <f t="shared" ca="1" si="24"/>
        <v>6.7000000000000046E-2</v>
      </c>
      <c r="S68" s="138">
        <f ca="1">IF(O68=1,"",RTD("cqg.rtd",,"StudyData", "(Vol("&amp;$E$13&amp;")when  (LocalYear("&amp;$E$13&amp;")="&amp;$D$1&amp;"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>14310</v>
      </c>
      <c r="T68" s="138">
        <f ca="1">IF(O68=1,"",RTD("cqg.rtd",,"StudyData", "(Vol("&amp;$E$14&amp;")when  (LocalYear("&amp;$E$14&amp;")="&amp;$D$1&amp;"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7561</v>
      </c>
      <c r="U68" s="138">
        <f ca="1">IF(O68=1,"",RTD("cqg.rtd",,"StudyData", "(Vol("&amp;$E$15&amp;")when  (LocalYear("&amp;$E$15&amp;")="&amp;$D$1&amp;"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9766</v>
      </c>
      <c r="V68" s="138">
        <f ca="1">IF(O68=1,"",RTD("cqg.rtd",,"StudyData", "(Vol("&amp;$E$16&amp;")when  (LocalYear("&amp;$E$16&amp;")="&amp;$D$1&amp;"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17499</v>
      </c>
      <c r="W68" s="138">
        <f ca="1">IF(O68=1,"",RTD("cqg.rtd",,"StudyData", "(Vol("&amp;$E$17&amp;")when  (LocalYear("&amp;$E$17&amp;")="&amp;$D$1&amp;"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12161</v>
      </c>
      <c r="X68" s="138">
        <f ca="1">IF(O68=1,"",RTD("cqg.rtd",,"StudyData", "(Vol("&amp;$E$18&amp;")when  (LocalYear("&amp;$E$18&amp;")="&amp;$D$1&amp;"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12142</v>
      </c>
      <c r="Y68" s="138">
        <f ca="1">IF(O68=1,"",RTD("cqg.rtd",,"StudyData", "(Vol("&amp;$E$19&amp;")when  (LocalYear("&amp;$E$19&amp;")="&amp;$D$1&amp;"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7109</v>
      </c>
      <c r="Z68" s="138" t="str">
        <f ca="1">IF(O68=1,"",RTD("cqg.rtd",,"StudyData", "(Vol("&amp;$E$20&amp;")when  (LocalYear("&amp;$E$20&amp;")="&amp;$D$1&amp;"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/>
      </c>
      <c r="AA68" s="138">
        <f ca="1">IF(O68=1,"",RTD("cqg.rtd",,"StudyData", "(Vol("&amp;$E$21&amp;")when  (LocalYear("&amp;$E$21&amp;")="&amp;$D$1&amp;"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19552</v>
      </c>
      <c r="AB68" s="138">
        <f ca="1">IF(O68=1,"",RTD("cqg.rtd",,"StudyData", "(Vol("&amp;$E$21&amp;")when  (LocalYear("&amp;$E$21&amp;")="&amp;$D$1&amp;"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9055</v>
      </c>
      <c r="AC68" s="139">
        <f t="shared" ca="1" si="25"/>
        <v>17844</v>
      </c>
      <c r="AE68" s="138" t="str">
        <f ca="1">IF($R68=1,SUM($S$1:S68),"")</f>
        <v/>
      </c>
      <c r="AF68" s="138" t="str">
        <f ca="1">IF($R68=1,SUM($T$1:T68),"")</f>
        <v/>
      </c>
      <c r="AG68" s="138" t="str">
        <f ca="1">IF($R68=1,SUM($U$1:U68),"")</f>
        <v/>
      </c>
      <c r="AH68" s="138" t="str">
        <f ca="1">IF($R68=1,SUM($V$1:V68),"")</f>
        <v/>
      </c>
      <c r="AI68" s="138" t="str">
        <f ca="1">IF($R68=1,SUM($W$1:W68),"")</f>
        <v/>
      </c>
      <c r="AJ68" s="138" t="str">
        <f ca="1">IF($R68=1,SUM($X$1:X68),"")</f>
        <v/>
      </c>
      <c r="AK68" s="138" t="str">
        <f ca="1">IF($R68=1,SUM($Y$1:Y68),"")</f>
        <v/>
      </c>
      <c r="AL68" s="138" t="str">
        <f ca="1">IF($R68=1,SUM($Z$1:Z68),"")</f>
        <v/>
      </c>
      <c r="AM68" s="138" t="str">
        <f ca="1">IF($R68=1,SUM($AA$1:AA68),"")</f>
        <v/>
      </c>
      <c r="AN68" s="138" t="str">
        <f ca="1">IF($R68=1,SUM($AB$1:AB68),"")</f>
        <v/>
      </c>
      <c r="AO68" s="138" t="str">
        <f ca="1">IF($R68=1,SUM($AC$1:AC68),"")</f>
        <v/>
      </c>
      <c r="AQ68" s="143" t="str">
        <f t="shared" si="26"/>
        <v>14:05</v>
      </c>
    </row>
    <row r="69" spans="6:43" x14ac:dyDescent="0.25">
      <c r="F69" s="138">
        <f t="shared" si="20"/>
        <v>14</v>
      </c>
      <c r="G69" s="140">
        <f t="shared" si="21"/>
        <v>10</v>
      </c>
      <c r="H69" s="141">
        <f t="shared" si="22"/>
        <v>0.59027777777777779</v>
      </c>
      <c r="K69" s="139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19449</v>
      </c>
      <c r="L69" s="139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19449</v>
      </c>
      <c r="M69" s="139">
        <f t="shared" ca="1" si="19"/>
        <v>7669.3</v>
      </c>
      <c r="O69" s="138">
        <f t="shared" si="23"/>
        <v>0</v>
      </c>
      <c r="R69" s="138">
        <f t="shared" ca="1" si="24"/>
        <v>6.8000000000000047E-2</v>
      </c>
      <c r="S69" s="138">
        <f ca="1">IF(O69=1,"",RTD("cqg.rtd",,"StudyData", "(Vol("&amp;$E$13&amp;")when  (LocalYear("&amp;$E$13&amp;")="&amp;$D$1&amp;"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>11567</v>
      </c>
      <c r="T69" s="138">
        <f ca="1">IF(O69=1,"",RTD("cqg.rtd",,"StudyData", "(Vol("&amp;$E$14&amp;")when  (LocalYear("&amp;$E$14&amp;")="&amp;$D$1&amp;"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5888</v>
      </c>
      <c r="U69" s="138">
        <f ca="1">IF(O69=1,"",RTD("cqg.rtd",,"StudyData", "(Vol("&amp;$E$15&amp;")when  (LocalYear("&amp;$E$15&amp;")="&amp;$D$1&amp;"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5895</v>
      </c>
      <c r="V69" s="138">
        <f ca="1">IF(O69=1,"",RTD("cqg.rtd",,"StudyData", "(Vol("&amp;$E$16&amp;")when  (LocalYear("&amp;$E$16&amp;")="&amp;$D$1&amp;"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21966</v>
      </c>
      <c r="W69" s="138">
        <f ca="1">IF(O69=1,"",RTD("cqg.rtd",,"StudyData", "(Vol("&amp;$E$17&amp;")when  (LocalYear("&amp;$E$17&amp;")="&amp;$D$1&amp;"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4835</v>
      </c>
      <c r="X69" s="138">
        <f ca="1">IF(O69=1,"",RTD("cqg.rtd",,"StudyData", "(Vol("&amp;$E$18&amp;")when  (LocalYear("&amp;$E$18&amp;")="&amp;$D$1&amp;"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8005</v>
      </c>
      <c r="Y69" s="138">
        <f ca="1">IF(O69=1,"",RTD("cqg.rtd",,"StudyData", "(Vol("&amp;$E$19&amp;")when  (LocalYear("&amp;$E$19&amp;")="&amp;$D$1&amp;"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3817</v>
      </c>
      <c r="Z69" s="138" t="str">
        <f ca="1">IF(O69=1,"",RTD("cqg.rtd",,"StudyData", "(Vol("&amp;$E$20&amp;")when  (LocalYear("&amp;$E$20&amp;")="&amp;$D$1&amp;"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/>
      </c>
      <c r="AA69" s="138">
        <f ca="1">IF(O69=1,"",RTD("cqg.rtd",,"StudyData", "(Vol("&amp;$E$21&amp;")when  (LocalYear("&amp;$E$21&amp;")="&amp;$D$1&amp;"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8810</v>
      </c>
      <c r="AB69" s="138">
        <f ca="1">IF(O69=1,"",RTD("cqg.rtd",,"StudyData", "(Vol("&amp;$E$21&amp;")when  (LocalYear("&amp;$E$21&amp;")="&amp;$D$1&amp;"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5910</v>
      </c>
      <c r="AC69" s="139">
        <f t="shared" ca="1" si="25"/>
        <v>19449</v>
      </c>
      <c r="AE69" s="138" t="str">
        <f ca="1">IF($R69=1,SUM($S$1:S69),"")</f>
        <v/>
      </c>
      <c r="AF69" s="138" t="str">
        <f ca="1">IF($R69=1,SUM($T$1:T69),"")</f>
        <v/>
      </c>
      <c r="AG69" s="138" t="str">
        <f ca="1">IF($R69=1,SUM($U$1:U69),"")</f>
        <v/>
      </c>
      <c r="AH69" s="138" t="str">
        <f ca="1">IF($R69=1,SUM($V$1:V69),"")</f>
        <v/>
      </c>
      <c r="AI69" s="138" t="str">
        <f ca="1">IF($R69=1,SUM($W$1:W69),"")</f>
        <v/>
      </c>
      <c r="AJ69" s="138" t="str">
        <f ca="1">IF($R69=1,SUM($X$1:X69),"")</f>
        <v/>
      </c>
      <c r="AK69" s="138" t="str">
        <f ca="1">IF($R69=1,SUM($Y$1:Y69),"")</f>
        <v/>
      </c>
      <c r="AL69" s="138" t="str">
        <f ca="1">IF($R69=1,SUM($Z$1:Z69),"")</f>
        <v/>
      </c>
      <c r="AM69" s="138" t="str">
        <f ca="1">IF($R69=1,SUM($AA$1:AA69),"")</f>
        <v/>
      </c>
      <c r="AN69" s="138" t="str">
        <f ca="1">IF($R69=1,SUM($AB$1:AB69),"")</f>
        <v/>
      </c>
      <c r="AO69" s="138" t="str">
        <f ca="1">IF($R69=1,SUM($AC$1:AC69),"")</f>
        <v/>
      </c>
      <c r="AQ69" s="143" t="str">
        <f t="shared" si="26"/>
        <v>14:10</v>
      </c>
    </row>
    <row r="70" spans="6:43" x14ac:dyDescent="0.25">
      <c r="F70" s="138">
        <f t="shared" si="20"/>
        <v>14</v>
      </c>
      <c r="G70" s="140">
        <f t="shared" si="21"/>
        <v>15</v>
      </c>
      <c r="H70" s="141">
        <f t="shared" si="22"/>
        <v>0.59375</v>
      </c>
      <c r="K70" s="139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13651</v>
      </c>
      <c r="L70" s="139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13651</v>
      </c>
      <c r="M70" s="139">
        <f t="shared" ca="1" si="19"/>
        <v>9315.7000000000007</v>
      </c>
      <c r="O70" s="138">
        <f t="shared" si="23"/>
        <v>0</v>
      </c>
      <c r="R70" s="138">
        <f t="shared" ca="1" si="24"/>
        <v>6.9000000000000047E-2</v>
      </c>
      <c r="S70" s="138">
        <f ca="1">IF(O70=1,"",RTD("cqg.rtd",,"StudyData", "(Vol("&amp;$E$13&amp;")when  (LocalYear("&amp;$E$13&amp;")="&amp;$D$1&amp;"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>7406</v>
      </c>
      <c r="T70" s="138">
        <f ca="1">IF(O70=1,"",RTD("cqg.rtd",,"StudyData", "(Vol("&amp;$E$14&amp;")when  (LocalYear("&amp;$E$14&amp;")="&amp;$D$1&amp;"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9144</v>
      </c>
      <c r="U70" s="138">
        <f ca="1">IF(O70=1,"",RTD("cqg.rtd",,"StudyData", "(Vol("&amp;$E$15&amp;")when  (LocalYear("&amp;$E$15&amp;")="&amp;$D$1&amp;"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7287</v>
      </c>
      <c r="V70" s="138">
        <f ca="1">IF(O70=1,"",RTD("cqg.rtd",,"StudyData", "(Vol("&amp;$E$16&amp;")when  (LocalYear("&amp;$E$16&amp;")="&amp;$D$1&amp;"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18665</v>
      </c>
      <c r="W70" s="138">
        <f ca="1">IF(O70=1,"",RTD("cqg.rtd",,"StudyData", "(Vol("&amp;$E$17&amp;")when  (LocalYear("&amp;$E$17&amp;")="&amp;$D$1&amp;"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4994</v>
      </c>
      <c r="X70" s="138">
        <f ca="1">IF(O70=1,"",RTD("cqg.rtd",,"StudyData", "(Vol("&amp;$E$18&amp;")when  (LocalYear("&amp;$E$18&amp;")="&amp;$D$1&amp;"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18529</v>
      </c>
      <c r="Y70" s="138">
        <f ca="1">IF(O70=1,"",RTD("cqg.rtd",,"StudyData", "(Vol("&amp;$E$19&amp;")when  (LocalYear("&amp;$E$19&amp;")="&amp;$D$1&amp;"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4975</v>
      </c>
      <c r="Z70" s="138" t="str">
        <f ca="1">IF(O70=1,"",RTD("cqg.rtd",,"StudyData", "(Vol("&amp;$E$20&amp;")when  (LocalYear("&amp;$E$20&amp;")="&amp;$D$1&amp;"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/>
      </c>
      <c r="AA70" s="138">
        <f ca="1">IF(O70=1,"",RTD("cqg.rtd",,"StudyData", "(Vol("&amp;$E$21&amp;")when  (LocalYear("&amp;$E$21&amp;")="&amp;$D$1&amp;"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9801</v>
      </c>
      <c r="AB70" s="138">
        <f ca="1">IF(O70=1,"",RTD("cqg.rtd",,"StudyData", "(Vol("&amp;$E$21&amp;")when  (LocalYear("&amp;$E$21&amp;")="&amp;$D$1&amp;"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12356</v>
      </c>
      <c r="AC70" s="139">
        <f t="shared" ca="1" si="25"/>
        <v>13651</v>
      </c>
      <c r="AE70" s="138" t="str">
        <f ca="1">IF($R70=1,SUM($S$1:S70),"")</f>
        <v/>
      </c>
      <c r="AF70" s="138" t="str">
        <f ca="1">IF($R70=1,SUM($T$1:T70),"")</f>
        <v/>
      </c>
      <c r="AG70" s="138" t="str">
        <f ca="1">IF($R70=1,SUM($U$1:U70),"")</f>
        <v/>
      </c>
      <c r="AH70" s="138" t="str">
        <f ca="1">IF($R70=1,SUM($V$1:V70),"")</f>
        <v/>
      </c>
      <c r="AI70" s="138" t="str">
        <f ca="1">IF($R70=1,SUM($W$1:W70),"")</f>
        <v/>
      </c>
      <c r="AJ70" s="138" t="str">
        <f ca="1">IF($R70=1,SUM($X$1:X70),"")</f>
        <v/>
      </c>
      <c r="AK70" s="138" t="str">
        <f ca="1">IF($R70=1,SUM($Y$1:Y70),"")</f>
        <v/>
      </c>
      <c r="AL70" s="138" t="str">
        <f ca="1">IF($R70=1,SUM($Z$1:Z70),"")</f>
        <v/>
      </c>
      <c r="AM70" s="138" t="str">
        <f ca="1">IF($R70=1,SUM($AA$1:AA70),"")</f>
        <v/>
      </c>
      <c r="AN70" s="138" t="str">
        <f ca="1">IF($R70=1,SUM($AB$1:AB70),"")</f>
        <v/>
      </c>
      <c r="AO70" s="138" t="str">
        <f ca="1">IF($R70=1,SUM($AC$1:AC70),"")</f>
        <v/>
      </c>
      <c r="AQ70" s="143" t="str">
        <f t="shared" si="26"/>
        <v>14:15</v>
      </c>
    </row>
    <row r="71" spans="6:43" x14ac:dyDescent="0.25">
      <c r="F71" s="138">
        <f t="shared" si="20"/>
        <v>14</v>
      </c>
      <c r="G71" s="140">
        <f t="shared" si="21"/>
        <v>20</v>
      </c>
      <c r="H71" s="141">
        <f t="shared" si="22"/>
        <v>0.59722222222222221</v>
      </c>
      <c r="K71" s="139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9524</v>
      </c>
      <c r="L71" s="139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9524</v>
      </c>
      <c r="M71" s="139">
        <f t="shared" ca="1" si="19"/>
        <v>7677.9</v>
      </c>
      <c r="O71" s="138">
        <f t="shared" si="23"/>
        <v>0</v>
      </c>
      <c r="R71" s="138">
        <f t="shared" ca="1" si="24"/>
        <v>7.0000000000000048E-2</v>
      </c>
      <c r="S71" s="138">
        <f ca="1">IF(O71=1,"",RTD("cqg.rtd",,"StudyData", "(Vol("&amp;$E$13&amp;")when  (LocalYear("&amp;$E$13&amp;")="&amp;$D$1&amp;"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>5403</v>
      </c>
      <c r="T71" s="138">
        <f ca="1">IF(O71=1,"",RTD("cqg.rtd",,"StudyData", "(Vol("&amp;$E$14&amp;")when  (LocalYear("&amp;$E$14&amp;")="&amp;$D$1&amp;"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9414</v>
      </c>
      <c r="U71" s="138">
        <f ca="1">IF(O71=1,"",RTD("cqg.rtd",,"StudyData", "(Vol("&amp;$E$15&amp;")when  (LocalYear("&amp;$E$15&amp;")="&amp;$D$1&amp;"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4987</v>
      </c>
      <c r="V71" s="138">
        <f ca="1">IF(O71=1,"",RTD("cqg.rtd",,"StudyData", "(Vol("&amp;$E$16&amp;")when  (LocalYear("&amp;$E$16&amp;")="&amp;$D$1&amp;"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16357</v>
      </c>
      <c r="W71" s="138">
        <f ca="1">IF(O71=1,"",RTD("cqg.rtd",,"StudyData", "(Vol("&amp;$E$17&amp;")when  (LocalYear("&amp;$E$17&amp;")="&amp;$D$1&amp;"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4378</v>
      </c>
      <c r="X71" s="138">
        <f ca="1">IF(O71=1,"",RTD("cqg.rtd",,"StudyData", "(Vol("&amp;$E$18&amp;")when  (LocalYear("&amp;$E$18&amp;")="&amp;$D$1&amp;"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8762</v>
      </c>
      <c r="Y71" s="138">
        <f ca="1">IF(O71=1,"",RTD("cqg.rtd",,"StudyData", "(Vol("&amp;$E$19&amp;")when  (LocalYear("&amp;$E$19&amp;")="&amp;$D$1&amp;"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8329</v>
      </c>
      <c r="Z71" s="138" t="str">
        <f ca="1">IF(O71=1,"",RTD("cqg.rtd",,"StudyData", "(Vol("&amp;$E$20&amp;")when  (LocalYear("&amp;$E$20&amp;")="&amp;$D$1&amp;"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/>
      </c>
      <c r="AA71" s="138">
        <f ca="1">IF(O71=1,"",RTD("cqg.rtd",,"StudyData", "(Vol("&amp;$E$21&amp;")when  (LocalYear("&amp;$E$21&amp;")="&amp;$D$1&amp;"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10330</v>
      </c>
      <c r="AB71" s="138">
        <f ca="1">IF(O71=1,"",RTD("cqg.rtd",,"StudyData", "(Vol("&amp;$E$21&amp;")when  (LocalYear("&amp;$E$21&amp;")="&amp;$D$1&amp;"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8819</v>
      </c>
      <c r="AC71" s="139">
        <f t="shared" ca="1" si="25"/>
        <v>9524</v>
      </c>
      <c r="AE71" s="138" t="str">
        <f ca="1">IF($R71=1,SUM($S$1:S71),"")</f>
        <v/>
      </c>
      <c r="AF71" s="138" t="str">
        <f ca="1">IF($R71=1,SUM($T$1:T71),"")</f>
        <v/>
      </c>
      <c r="AG71" s="138" t="str">
        <f ca="1">IF($R71=1,SUM($U$1:U71),"")</f>
        <v/>
      </c>
      <c r="AH71" s="138" t="str">
        <f ca="1">IF($R71=1,SUM($V$1:V71),"")</f>
        <v/>
      </c>
      <c r="AI71" s="138" t="str">
        <f ca="1">IF($R71=1,SUM($W$1:W71),"")</f>
        <v/>
      </c>
      <c r="AJ71" s="138" t="str">
        <f ca="1">IF($R71=1,SUM($X$1:X71),"")</f>
        <v/>
      </c>
      <c r="AK71" s="138" t="str">
        <f ca="1">IF($R71=1,SUM($Y$1:Y71),"")</f>
        <v/>
      </c>
      <c r="AL71" s="138" t="str">
        <f ca="1">IF($R71=1,SUM($Z$1:Z71),"")</f>
        <v/>
      </c>
      <c r="AM71" s="138" t="str">
        <f ca="1">IF($R71=1,SUM($AA$1:AA71),"")</f>
        <v/>
      </c>
      <c r="AN71" s="138" t="str">
        <f ca="1">IF($R71=1,SUM($AB$1:AB71),"")</f>
        <v/>
      </c>
      <c r="AO71" s="138" t="str">
        <f ca="1">IF($R71=1,SUM($AC$1:AC71),"")</f>
        <v/>
      </c>
      <c r="AQ71" s="143" t="str">
        <f t="shared" si="26"/>
        <v>14:20</v>
      </c>
    </row>
    <row r="72" spans="6:43" x14ac:dyDescent="0.25">
      <c r="F72" s="138">
        <f t="shared" si="20"/>
        <v>14</v>
      </c>
      <c r="G72" s="140">
        <f t="shared" si="21"/>
        <v>25</v>
      </c>
      <c r="H72" s="141">
        <f t="shared" si="22"/>
        <v>0.60069444444444442</v>
      </c>
      <c r="K72" s="139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11319</v>
      </c>
      <c r="L72" s="139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11319</v>
      </c>
      <c r="M72" s="139">
        <f t="shared" ca="1" si="19"/>
        <v>7279.9</v>
      </c>
      <c r="O72" s="138">
        <f t="shared" si="23"/>
        <v>0</v>
      </c>
      <c r="R72" s="138">
        <f t="shared" ca="1" si="24"/>
        <v>7.1000000000000049E-2</v>
      </c>
      <c r="S72" s="138">
        <f ca="1">IF(O72=1,"",RTD("cqg.rtd",,"StudyData", "(Vol("&amp;$E$13&amp;")when  (LocalYear("&amp;$E$13&amp;")="&amp;$D$1&amp;"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>10476</v>
      </c>
      <c r="T72" s="138">
        <f ca="1">IF(O72=1,"",RTD("cqg.rtd",,"StudyData", "(Vol("&amp;$E$14&amp;")when  (LocalYear("&amp;$E$14&amp;")="&amp;$D$1&amp;"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6509</v>
      </c>
      <c r="U72" s="138">
        <f ca="1">IF(O72=1,"",RTD("cqg.rtd",,"StudyData", "(Vol("&amp;$E$15&amp;")when  (LocalYear("&amp;$E$15&amp;")="&amp;$D$1&amp;"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6792</v>
      </c>
      <c r="V72" s="138">
        <f ca="1">IF(O72=1,"",RTD("cqg.rtd",,"StudyData", "(Vol("&amp;$E$16&amp;")when  (LocalYear("&amp;$E$16&amp;")="&amp;$D$1&amp;"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8222</v>
      </c>
      <c r="W72" s="138">
        <f ca="1">IF(O72=1,"",RTD("cqg.rtd",,"StudyData", "(Vol("&amp;$E$17&amp;")when  (LocalYear("&amp;$E$17&amp;")="&amp;$D$1&amp;"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6416</v>
      </c>
      <c r="X72" s="138">
        <f ca="1">IF(O72=1,"",RTD("cqg.rtd",,"StudyData", "(Vol("&amp;$E$18&amp;")when  (LocalYear("&amp;$E$18&amp;")="&amp;$D$1&amp;"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5025</v>
      </c>
      <c r="Y72" s="138">
        <f ca="1">IF(O72=1,"",RTD("cqg.rtd",,"StudyData", "(Vol("&amp;$E$19&amp;")when  (LocalYear("&amp;$E$19&amp;")="&amp;$D$1&amp;"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4603</v>
      </c>
      <c r="Z72" s="138" t="str">
        <f ca="1">IF(O72=1,"",RTD("cqg.rtd",,"StudyData", "(Vol("&amp;$E$20&amp;")when  (LocalYear("&amp;$E$20&amp;")="&amp;$D$1&amp;"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/>
      </c>
      <c r="AA72" s="138">
        <f ca="1">IF(O72=1,"",RTD("cqg.rtd",,"StudyData", "(Vol("&amp;$E$21&amp;")when  (LocalYear("&amp;$E$21&amp;")="&amp;$D$1&amp;"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9723</v>
      </c>
      <c r="AB72" s="138">
        <f ca="1">IF(O72=1,"",RTD("cqg.rtd",,"StudyData", "(Vol("&amp;$E$21&amp;")when  (LocalYear("&amp;$E$21&amp;")="&amp;$D$1&amp;"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15033</v>
      </c>
      <c r="AC72" s="139">
        <f t="shared" ca="1" si="25"/>
        <v>11319</v>
      </c>
      <c r="AE72" s="138" t="str">
        <f ca="1">IF($R72=1,SUM($S$1:S72),"")</f>
        <v/>
      </c>
      <c r="AF72" s="138" t="str">
        <f ca="1">IF($R72=1,SUM($T$1:T72),"")</f>
        <v/>
      </c>
      <c r="AG72" s="138" t="str">
        <f ca="1">IF($R72=1,SUM($U$1:U72),"")</f>
        <v/>
      </c>
      <c r="AH72" s="138" t="str">
        <f ca="1">IF($R72=1,SUM($V$1:V72),"")</f>
        <v/>
      </c>
      <c r="AI72" s="138" t="str">
        <f ca="1">IF($R72=1,SUM($W$1:W72),"")</f>
        <v/>
      </c>
      <c r="AJ72" s="138" t="str">
        <f ca="1">IF($R72=1,SUM($X$1:X72),"")</f>
        <v/>
      </c>
      <c r="AK72" s="138" t="str">
        <f ca="1">IF($R72=1,SUM($Y$1:Y72),"")</f>
        <v/>
      </c>
      <c r="AL72" s="138" t="str">
        <f ca="1">IF($R72=1,SUM($Z$1:Z72),"")</f>
        <v/>
      </c>
      <c r="AM72" s="138" t="str">
        <f ca="1">IF($R72=1,SUM($AA$1:AA72),"")</f>
        <v/>
      </c>
      <c r="AN72" s="138" t="str">
        <f ca="1">IF($R72=1,SUM($AB$1:AB72),"")</f>
        <v/>
      </c>
      <c r="AO72" s="138" t="str">
        <f ca="1">IF($R72=1,SUM($AC$1:AC72),"")</f>
        <v/>
      </c>
      <c r="AQ72" s="143" t="str">
        <f t="shared" si="26"/>
        <v>14:25</v>
      </c>
    </row>
    <row r="73" spans="6:43" x14ac:dyDescent="0.25">
      <c r="F73" s="138">
        <f t="shared" si="20"/>
        <v>14</v>
      </c>
      <c r="G73" s="140">
        <f t="shared" si="21"/>
        <v>30</v>
      </c>
      <c r="H73" s="141">
        <f t="shared" si="22"/>
        <v>0.60416666666666663</v>
      </c>
      <c r="K73" s="139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9919</v>
      </c>
      <c r="L73" s="139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9919</v>
      </c>
      <c r="M73" s="139">
        <f t="shared" ca="1" si="19"/>
        <v>11702.5</v>
      </c>
      <c r="O73" s="138">
        <f t="shared" si="23"/>
        <v>0</v>
      </c>
      <c r="R73" s="138">
        <f t="shared" ca="1" si="24"/>
        <v>7.200000000000005E-2</v>
      </c>
      <c r="S73" s="138">
        <f ca="1">IF(O73=1,"",RTD("cqg.rtd",,"StudyData", "(Vol("&amp;$E$13&amp;")when  (LocalYear("&amp;$E$13&amp;")="&amp;$D$1&amp;"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>10907</v>
      </c>
      <c r="T73" s="138">
        <f ca="1">IF(O73=1,"",RTD("cqg.rtd",,"StudyData", "(Vol("&amp;$E$14&amp;")when  (LocalYear("&amp;$E$14&amp;")="&amp;$D$1&amp;"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15656</v>
      </c>
      <c r="U73" s="138">
        <f ca="1">IF(O73=1,"",RTD("cqg.rtd",,"StudyData", "(Vol("&amp;$E$15&amp;")when  (LocalYear("&amp;$E$15&amp;")="&amp;$D$1&amp;"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4221</v>
      </c>
      <c r="V73" s="138">
        <f ca="1">IF(O73=1,"",RTD("cqg.rtd",,"StudyData", "(Vol("&amp;$E$16&amp;")when  (LocalYear("&amp;$E$16&amp;")="&amp;$D$1&amp;"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19276</v>
      </c>
      <c r="W73" s="138">
        <f ca="1">IF(O73=1,"",RTD("cqg.rtd",,"StudyData", "(Vol("&amp;$E$17&amp;")when  (LocalYear("&amp;$E$17&amp;")="&amp;$D$1&amp;"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11322</v>
      </c>
      <c r="X73" s="138">
        <f ca="1">IF(O73=1,"",RTD("cqg.rtd",,"StudyData", "(Vol("&amp;$E$18&amp;")when  (LocalYear("&amp;$E$18&amp;")="&amp;$D$1&amp;"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10863</v>
      </c>
      <c r="Y73" s="138">
        <f ca="1">IF(O73=1,"",RTD("cqg.rtd",,"StudyData", "(Vol("&amp;$E$19&amp;")when  (LocalYear("&amp;$E$19&amp;")="&amp;$D$1&amp;"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16988</v>
      </c>
      <c r="Z73" s="138" t="str">
        <f ca="1">IF(O73=1,"",RTD("cqg.rtd",,"StudyData", "(Vol("&amp;$E$20&amp;")when  (LocalYear("&amp;$E$20&amp;")="&amp;$D$1&amp;"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/>
      </c>
      <c r="AA73" s="138">
        <f ca="1">IF(O73=1,"",RTD("cqg.rtd",,"StudyData", "(Vol("&amp;$E$21&amp;")when  (LocalYear("&amp;$E$21&amp;")="&amp;$D$1&amp;"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14003</v>
      </c>
      <c r="AB73" s="138">
        <f ca="1">IF(O73=1,"",RTD("cqg.rtd",,"StudyData", "(Vol("&amp;$E$21&amp;")when  (LocalYear("&amp;$E$21&amp;")="&amp;$D$1&amp;"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13789</v>
      </c>
      <c r="AC73" s="139">
        <f t="shared" ca="1" si="25"/>
        <v>9919</v>
      </c>
      <c r="AE73" s="138" t="str">
        <f ca="1">IF($R73=1,SUM($S$1:S73),"")</f>
        <v/>
      </c>
      <c r="AF73" s="138" t="str">
        <f ca="1">IF($R73=1,SUM($T$1:T73),"")</f>
        <v/>
      </c>
      <c r="AG73" s="138" t="str">
        <f ca="1">IF($R73=1,SUM($U$1:U73),"")</f>
        <v/>
      </c>
      <c r="AH73" s="138" t="str">
        <f ca="1">IF($R73=1,SUM($V$1:V73),"")</f>
        <v/>
      </c>
      <c r="AI73" s="138" t="str">
        <f ca="1">IF($R73=1,SUM($W$1:W73),"")</f>
        <v/>
      </c>
      <c r="AJ73" s="138" t="str">
        <f ca="1">IF($R73=1,SUM($X$1:X73),"")</f>
        <v/>
      </c>
      <c r="AK73" s="138" t="str">
        <f ca="1">IF($R73=1,SUM($Y$1:Y73),"")</f>
        <v/>
      </c>
      <c r="AL73" s="138" t="str">
        <f ca="1">IF($R73=1,SUM($Z$1:Z73),"")</f>
        <v/>
      </c>
      <c r="AM73" s="138" t="str">
        <f ca="1">IF($R73=1,SUM($AA$1:AA73),"")</f>
        <v/>
      </c>
      <c r="AN73" s="138" t="str">
        <f ca="1">IF($R73=1,SUM($AB$1:AB73),"")</f>
        <v/>
      </c>
      <c r="AO73" s="138" t="str">
        <f ca="1">IF($R73=1,SUM($AC$1:AC73),"")</f>
        <v/>
      </c>
      <c r="AQ73" s="143" t="str">
        <f t="shared" si="26"/>
        <v>14:30</v>
      </c>
    </row>
    <row r="74" spans="6:43" x14ac:dyDescent="0.25">
      <c r="F74" s="138">
        <f t="shared" si="20"/>
        <v>14</v>
      </c>
      <c r="G74" s="140">
        <f t="shared" si="21"/>
        <v>35</v>
      </c>
      <c r="H74" s="141">
        <f t="shared" si="22"/>
        <v>0.60763888888888895</v>
      </c>
      <c r="K74" s="139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6350</v>
      </c>
      <c r="L74" s="139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6350</v>
      </c>
      <c r="M74" s="139">
        <f t="shared" ca="1" si="19"/>
        <v>9183.1</v>
      </c>
      <c r="O74" s="138">
        <f t="shared" si="23"/>
        <v>0</v>
      </c>
      <c r="R74" s="138">
        <f t="shared" ca="1" si="24"/>
        <v>7.3000000000000051E-2</v>
      </c>
      <c r="S74" s="138">
        <f ca="1">IF(O74=1,"",RTD("cqg.rtd",,"StudyData", "(Vol("&amp;$E$13&amp;")when  (LocalYear("&amp;$E$13&amp;")="&amp;$D$1&amp;"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>9970</v>
      </c>
      <c r="T74" s="138">
        <f ca="1">IF(O74=1,"",RTD("cqg.rtd",,"StudyData", "(Vol("&amp;$E$14&amp;")when  (LocalYear("&amp;$E$14&amp;")="&amp;$D$1&amp;"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4866</v>
      </c>
      <c r="U74" s="138">
        <f ca="1">IF(O74=1,"",RTD("cqg.rtd",,"StudyData", "(Vol("&amp;$E$15&amp;")when  (LocalYear("&amp;$E$15&amp;")="&amp;$D$1&amp;"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8194</v>
      </c>
      <c r="V74" s="138">
        <f ca="1">IF(O74=1,"",RTD("cqg.rtd",,"StudyData", "(Vol("&amp;$E$16&amp;")when  (LocalYear("&amp;$E$16&amp;")="&amp;$D$1&amp;"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10702</v>
      </c>
      <c r="W74" s="138">
        <f ca="1">IF(O74=1,"",RTD("cqg.rtd",,"StudyData", "(Vol("&amp;$E$17&amp;")when  (LocalYear("&amp;$E$17&amp;")="&amp;$D$1&amp;"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14311</v>
      </c>
      <c r="X74" s="138">
        <f ca="1">IF(O74=1,"",RTD("cqg.rtd",,"StudyData", "(Vol("&amp;$E$18&amp;")when  (LocalYear("&amp;$E$18&amp;")="&amp;$D$1&amp;"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13036</v>
      </c>
      <c r="Y74" s="138">
        <f ca="1">IF(O74=1,"",RTD("cqg.rtd",,"StudyData", "(Vol("&amp;$E$19&amp;")when  (LocalYear("&amp;$E$19&amp;")="&amp;$D$1&amp;"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9772</v>
      </c>
      <c r="Z74" s="138" t="str">
        <f ca="1">IF(O74=1,"",RTD("cqg.rtd",,"StudyData", "(Vol("&amp;$E$20&amp;")when  (LocalYear("&amp;$E$20&amp;")="&amp;$D$1&amp;"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/>
      </c>
      <c r="AA74" s="138">
        <f ca="1">IF(O74=1,"",RTD("cqg.rtd",,"StudyData", "(Vol("&amp;$E$21&amp;")when  (LocalYear("&amp;$E$21&amp;")="&amp;$D$1&amp;"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11461</v>
      </c>
      <c r="AB74" s="138">
        <f ca="1">IF(O74=1,"",RTD("cqg.rtd",,"StudyData", "(Vol("&amp;$E$21&amp;")when  (LocalYear("&amp;$E$21&amp;")="&amp;$D$1&amp;"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9519</v>
      </c>
      <c r="AC74" s="139">
        <f t="shared" ca="1" si="25"/>
        <v>6350</v>
      </c>
      <c r="AE74" s="138" t="str">
        <f ca="1">IF($R74=1,SUM($S$1:S74),"")</f>
        <v/>
      </c>
      <c r="AF74" s="138" t="str">
        <f ca="1">IF($R74=1,SUM($T$1:T74),"")</f>
        <v/>
      </c>
      <c r="AG74" s="138" t="str">
        <f ca="1">IF($R74=1,SUM($U$1:U74),"")</f>
        <v/>
      </c>
      <c r="AH74" s="138" t="str">
        <f ca="1">IF($R74=1,SUM($V$1:V74),"")</f>
        <v/>
      </c>
      <c r="AI74" s="138" t="str">
        <f ca="1">IF($R74=1,SUM($W$1:W74),"")</f>
        <v/>
      </c>
      <c r="AJ74" s="138" t="str">
        <f ca="1">IF($R74=1,SUM($X$1:X74),"")</f>
        <v/>
      </c>
      <c r="AK74" s="138" t="str">
        <f ca="1">IF($R74=1,SUM($Y$1:Y74),"")</f>
        <v/>
      </c>
      <c r="AL74" s="138" t="str">
        <f ca="1">IF($R74=1,SUM($Z$1:Z74),"")</f>
        <v/>
      </c>
      <c r="AM74" s="138" t="str">
        <f ca="1">IF($R74=1,SUM($AA$1:AA74),"")</f>
        <v/>
      </c>
      <c r="AN74" s="138" t="str">
        <f ca="1">IF($R74=1,SUM($AB$1:AB74),"")</f>
        <v/>
      </c>
      <c r="AO74" s="138" t="str">
        <f ca="1">IF($R74=1,SUM($AC$1:AC74),"")</f>
        <v/>
      </c>
      <c r="AQ74" s="143" t="str">
        <f t="shared" si="26"/>
        <v>14:35</v>
      </c>
    </row>
    <row r="75" spans="6:43" x14ac:dyDescent="0.25">
      <c r="F75" s="138">
        <f t="shared" si="20"/>
        <v>14</v>
      </c>
      <c r="G75" s="140">
        <f t="shared" si="21"/>
        <v>40</v>
      </c>
      <c r="H75" s="141">
        <f t="shared" si="22"/>
        <v>0.61111111111111105</v>
      </c>
      <c r="K75" s="139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17943</v>
      </c>
      <c r="L75" s="139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17943</v>
      </c>
      <c r="M75" s="139">
        <f t="shared" ca="1" si="19"/>
        <v>11962.4</v>
      </c>
      <c r="O75" s="138">
        <f t="shared" si="23"/>
        <v>0</v>
      </c>
      <c r="R75" s="138">
        <f t="shared" ca="1" si="24"/>
        <v>7.4000000000000052E-2</v>
      </c>
      <c r="S75" s="138">
        <f ca="1">IF(O75=1,"",RTD("cqg.rtd",,"StudyData", "(Vol("&amp;$E$13&amp;")when  (LocalYear("&amp;$E$13&amp;")="&amp;$D$1&amp;"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>10372</v>
      </c>
      <c r="T75" s="138">
        <f ca="1">IF(O75=1,"",RTD("cqg.rtd",,"StudyData", "(Vol("&amp;$E$14&amp;")when  (LocalYear("&amp;$E$14&amp;")="&amp;$D$1&amp;"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20374</v>
      </c>
      <c r="U75" s="138">
        <f ca="1">IF(O75=1,"",RTD("cqg.rtd",,"StudyData", "(Vol("&amp;$E$15&amp;")when  (LocalYear("&amp;$E$15&amp;")="&amp;$D$1&amp;"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11802</v>
      </c>
      <c r="V75" s="138">
        <f ca="1">IF(O75=1,"",RTD("cqg.rtd",,"StudyData", "(Vol("&amp;$E$16&amp;")when  (LocalYear("&amp;$E$16&amp;")="&amp;$D$1&amp;"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11086</v>
      </c>
      <c r="W75" s="138">
        <f ca="1">IF(O75=1,"",RTD("cqg.rtd",,"StudyData", "(Vol("&amp;$E$17&amp;")when  (LocalYear("&amp;$E$17&amp;")="&amp;$D$1&amp;"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9691</v>
      </c>
      <c r="X75" s="138">
        <f ca="1">IF(O75=1,"",RTD("cqg.rtd",,"StudyData", "(Vol("&amp;$E$18&amp;")when  (LocalYear("&amp;$E$18&amp;")="&amp;$D$1&amp;"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12693</v>
      </c>
      <c r="Y75" s="138">
        <f ca="1">IF(O75=1,"",RTD("cqg.rtd",,"StudyData", "(Vol("&amp;$E$19&amp;")when  (LocalYear("&amp;$E$19&amp;")="&amp;$D$1&amp;"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12027</v>
      </c>
      <c r="Z75" s="138" t="str">
        <f ca="1">IF(O75=1,"",RTD("cqg.rtd",,"StudyData", "(Vol("&amp;$E$20&amp;")when  (LocalYear("&amp;$E$20&amp;")="&amp;$D$1&amp;"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/>
      </c>
      <c r="AA75" s="138">
        <f ca="1">IF(O75=1,"",RTD("cqg.rtd",,"StudyData", "(Vol("&amp;$E$21&amp;")when  (LocalYear("&amp;$E$21&amp;")="&amp;$D$1&amp;"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11717</v>
      </c>
      <c r="AB75" s="138">
        <f ca="1">IF(O75=1,"",RTD("cqg.rtd",,"StudyData", "(Vol("&amp;$E$21&amp;")when  (LocalYear("&amp;$E$21&amp;")="&amp;$D$1&amp;"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19862</v>
      </c>
      <c r="AC75" s="139">
        <f t="shared" ca="1" si="25"/>
        <v>17943</v>
      </c>
      <c r="AE75" s="138" t="str">
        <f ca="1">IF($R75=1,SUM($S$1:S75),"")</f>
        <v/>
      </c>
      <c r="AF75" s="138" t="str">
        <f ca="1">IF($R75=1,SUM($T$1:T75),"")</f>
        <v/>
      </c>
      <c r="AG75" s="138" t="str">
        <f ca="1">IF($R75=1,SUM($U$1:U75),"")</f>
        <v/>
      </c>
      <c r="AH75" s="138" t="str">
        <f ca="1">IF($R75=1,SUM($V$1:V75),"")</f>
        <v/>
      </c>
      <c r="AI75" s="138" t="str">
        <f ca="1">IF($R75=1,SUM($W$1:W75),"")</f>
        <v/>
      </c>
      <c r="AJ75" s="138" t="str">
        <f ca="1">IF($R75=1,SUM($X$1:X75),"")</f>
        <v/>
      </c>
      <c r="AK75" s="138" t="str">
        <f ca="1">IF($R75=1,SUM($Y$1:Y75),"")</f>
        <v/>
      </c>
      <c r="AL75" s="138" t="str">
        <f ca="1">IF($R75=1,SUM($Z$1:Z75),"")</f>
        <v/>
      </c>
      <c r="AM75" s="138" t="str">
        <f ca="1">IF($R75=1,SUM($AA$1:AA75),"")</f>
        <v/>
      </c>
      <c r="AN75" s="138" t="str">
        <f ca="1">IF($R75=1,SUM($AB$1:AB75),"")</f>
        <v/>
      </c>
      <c r="AO75" s="138" t="str">
        <f ca="1">IF($R75=1,SUM($AC$1:AC75),"")</f>
        <v/>
      </c>
      <c r="AQ75" s="143" t="str">
        <f t="shared" si="26"/>
        <v>14:40</v>
      </c>
    </row>
    <row r="76" spans="6:43" x14ac:dyDescent="0.25">
      <c r="F76" s="138">
        <f t="shared" si="20"/>
        <v>14</v>
      </c>
      <c r="G76" s="140">
        <f t="shared" si="21"/>
        <v>45</v>
      </c>
      <c r="H76" s="141">
        <f t="shared" si="22"/>
        <v>0.61458333333333337</v>
      </c>
      <c r="K76" s="139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13915</v>
      </c>
      <c r="L76" s="139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13915</v>
      </c>
      <c r="M76" s="139">
        <f t="shared" ca="1" si="19"/>
        <v>12691.5</v>
      </c>
      <c r="O76" s="138">
        <f t="shared" si="23"/>
        <v>0</v>
      </c>
      <c r="R76" s="138">
        <f t="shared" ca="1" si="24"/>
        <v>7.5000000000000053E-2</v>
      </c>
      <c r="S76" s="138">
        <f ca="1">IF(O76=1,"",RTD("cqg.rtd",,"StudyData", "(Vol("&amp;$E$13&amp;")when  (LocalYear("&amp;$E$13&amp;")="&amp;$D$1&amp;"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>12414</v>
      </c>
      <c r="T76" s="138">
        <f ca="1">IF(O76=1,"",RTD("cqg.rtd",,"StudyData", "(Vol("&amp;$E$14&amp;")when  (LocalYear("&amp;$E$14&amp;")="&amp;$D$1&amp;"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21500</v>
      </c>
      <c r="U76" s="138">
        <f ca="1">IF(O76=1,"",RTD("cqg.rtd",,"StudyData", "(Vol("&amp;$E$15&amp;")when  (LocalYear("&amp;$E$15&amp;")="&amp;$D$1&amp;"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8208</v>
      </c>
      <c r="V76" s="138">
        <f ca="1">IF(O76=1,"",RTD("cqg.rtd",,"StudyData", "(Vol("&amp;$E$16&amp;")when  (LocalYear("&amp;$E$16&amp;")="&amp;$D$1&amp;"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18311</v>
      </c>
      <c r="W76" s="138">
        <f ca="1">IF(O76=1,"",RTD("cqg.rtd",,"StudyData", "(Vol("&amp;$E$17&amp;")when  (LocalYear("&amp;$E$17&amp;")="&amp;$D$1&amp;"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10329</v>
      </c>
      <c r="X76" s="138">
        <f ca="1">IF(O76=1,"",RTD("cqg.rtd",,"StudyData", "(Vol("&amp;$E$18&amp;")when  (LocalYear("&amp;$E$18&amp;")="&amp;$D$1&amp;"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12444</v>
      </c>
      <c r="Y76" s="138">
        <f ca="1">IF(O76=1,"",RTD("cqg.rtd",,"StudyData", "(Vol("&amp;$E$19&amp;")when  (LocalYear("&amp;$E$19&amp;")="&amp;$D$1&amp;"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17985</v>
      </c>
      <c r="Z76" s="138" t="str">
        <f ca="1">IF(O76=1,"",RTD("cqg.rtd",,"StudyData", "(Vol("&amp;$E$20&amp;")when  (LocalYear("&amp;$E$20&amp;")="&amp;$D$1&amp;"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/>
      </c>
      <c r="AA76" s="138">
        <f ca="1">IF(O76=1,"",RTD("cqg.rtd",,"StudyData", "(Vol("&amp;$E$21&amp;")when  (LocalYear("&amp;$E$21&amp;")="&amp;$D$1&amp;"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15278</v>
      </c>
      <c r="AB76" s="138">
        <f ca="1">IF(O76=1,"",RTD("cqg.rtd",,"StudyData", "(Vol("&amp;$E$21&amp;")when  (LocalYear("&amp;$E$21&amp;")="&amp;$D$1&amp;"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10446</v>
      </c>
      <c r="AC76" s="139">
        <f t="shared" ca="1" si="25"/>
        <v>13915</v>
      </c>
      <c r="AE76" s="138" t="str">
        <f ca="1">IF($R76=1,SUM($S$1:S76),"")</f>
        <v/>
      </c>
      <c r="AF76" s="138" t="str">
        <f ca="1">IF($R76=1,SUM($T$1:T76),"")</f>
        <v/>
      </c>
      <c r="AG76" s="138" t="str">
        <f ca="1">IF($R76=1,SUM($U$1:U76),"")</f>
        <v/>
      </c>
      <c r="AH76" s="138" t="str">
        <f ca="1">IF($R76=1,SUM($V$1:V76),"")</f>
        <v/>
      </c>
      <c r="AI76" s="138" t="str">
        <f ca="1">IF($R76=1,SUM($W$1:W76),"")</f>
        <v/>
      </c>
      <c r="AJ76" s="138" t="str">
        <f ca="1">IF($R76=1,SUM($X$1:X76),"")</f>
        <v/>
      </c>
      <c r="AK76" s="138" t="str">
        <f ca="1">IF($R76=1,SUM($Y$1:Y76),"")</f>
        <v/>
      </c>
      <c r="AL76" s="138" t="str">
        <f ca="1">IF($R76=1,SUM($Z$1:Z76),"")</f>
        <v/>
      </c>
      <c r="AM76" s="138" t="str">
        <f ca="1">IF($R76=1,SUM($AA$1:AA76),"")</f>
        <v/>
      </c>
      <c r="AN76" s="138" t="str">
        <f ca="1">IF($R76=1,SUM($AB$1:AB76),"")</f>
        <v/>
      </c>
      <c r="AO76" s="138" t="str">
        <f ca="1">IF($R76=1,SUM($AC$1:AC76),"")</f>
        <v/>
      </c>
      <c r="AQ76" s="143" t="str">
        <f t="shared" si="26"/>
        <v>14:45</v>
      </c>
    </row>
    <row r="77" spans="6:43" x14ac:dyDescent="0.25">
      <c r="F77" s="138">
        <f t="shared" si="20"/>
        <v>14</v>
      </c>
      <c r="G77" s="140">
        <f t="shared" si="21"/>
        <v>50</v>
      </c>
      <c r="H77" s="141">
        <f t="shared" si="22"/>
        <v>0.61805555555555558</v>
      </c>
      <c r="K77" s="139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16164</v>
      </c>
      <c r="L77" s="139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16164</v>
      </c>
      <c r="M77" s="139">
        <f t="shared" ca="1" si="19"/>
        <v>15164.9</v>
      </c>
      <c r="O77" s="138">
        <f t="shared" si="23"/>
        <v>0</v>
      </c>
      <c r="R77" s="138">
        <f t="shared" ca="1" si="24"/>
        <v>7.6000000000000054E-2</v>
      </c>
      <c r="S77" s="138">
        <f ca="1">IF(O77=1,"",RTD("cqg.rtd",,"StudyData", "(Vol("&amp;$E$13&amp;")when  (LocalYear("&amp;$E$13&amp;")="&amp;$D$1&amp;"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>19410</v>
      </c>
      <c r="T77" s="138">
        <f ca="1">IF(O77=1,"",RTD("cqg.rtd",,"StudyData", "(Vol("&amp;$E$14&amp;")when  (LocalYear("&amp;$E$14&amp;")="&amp;$D$1&amp;"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20325</v>
      </c>
      <c r="U77" s="138">
        <f ca="1">IF(O77=1,"",RTD("cqg.rtd",,"StudyData", "(Vol("&amp;$E$15&amp;")when  (LocalYear("&amp;$E$15&amp;")="&amp;$D$1&amp;"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16657</v>
      </c>
      <c r="V77" s="138">
        <f ca="1">IF(O77=1,"",RTD("cqg.rtd",,"StudyData", "(Vol("&amp;$E$16&amp;")when  (LocalYear("&amp;$E$16&amp;")="&amp;$D$1&amp;"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15503</v>
      </c>
      <c r="W77" s="138">
        <f ca="1">IF(O77=1,"",RTD("cqg.rtd",,"StudyData", "(Vol("&amp;$E$17&amp;")when  (LocalYear("&amp;$E$17&amp;")="&amp;$D$1&amp;"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16552</v>
      </c>
      <c r="X77" s="138">
        <f ca="1">IF(O77=1,"",RTD("cqg.rtd",,"StudyData", "(Vol("&amp;$E$18&amp;")when  (LocalYear("&amp;$E$18&amp;")="&amp;$D$1&amp;"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10111</v>
      </c>
      <c r="Y77" s="138">
        <f ca="1">IF(O77=1,"",RTD("cqg.rtd",,"StudyData", "(Vol("&amp;$E$19&amp;")when  (LocalYear("&amp;$E$19&amp;")="&amp;$D$1&amp;"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15792</v>
      </c>
      <c r="Z77" s="138" t="str">
        <f ca="1">IF(O77=1,"",RTD("cqg.rtd",,"StudyData", "(Vol("&amp;$E$20&amp;")when  (LocalYear("&amp;$E$20&amp;")="&amp;$D$1&amp;"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/>
      </c>
      <c r="AA77" s="138">
        <f ca="1">IF(O77=1,"",RTD("cqg.rtd",,"StudyData", "(Vol("&amp;$E$21&amp;")when  (LocalYear("&amp;$E$21&amp;")="&amp;$D$1&amp;"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20681</v>
      </c>
      <c r="AB77" s="138">
        <f ca="1">IF(O77=1,"",RTD("cqg.rtd",,"StudyData", "(Vol("&amp;$E$21&amp;")when  (LocalYear("&amp;$E$21&amp;")="&amp;$D$1&amp;"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16618</v>
      </c>
      <c r="AC77" s="139">
        <f t="shared" ca="1" si="25"/>
        <v>16164</v>
      </c>
      <c r="AE77" s="138" t="str">
        <f ca="1">IF($R77=1,SUM($S$1:S77),"")</f>
        <v/>
      </c>
      <c r="AF77" s="138" t="str">
        <f ca="1">IF($R77=1,SUM($T$1:T77),"")</f>
        <v/>
      </c>
      <c r="AG77" s="138" t="str">
        <f ca="1">IF($R77=1,SUM($U$1:U77),"")</f>
        <v/>
      </c>
      <c r="AH77" s="138" t="str">
        <f ca="1">IF($R77=1,SUM($V$1:V77),"")</f>
        <v/>
      </c>
      <c r="AI77" s="138" t="str">
        <f ca="1">IF($R77=1,SUM($W$1:W77),"")</f>
        <v/>
      </c>
      <c r="AJ77" s="138" t="str">
        <f ca="1">IF($R77=1,SUM($X$1:X77),"")</f>
        <v/>
      </c>
      <c r="AK77" s="138" t="str">
        <f ca="1">IF($R77=1,SUM($Y$1:Y77),"")</f>
        <v/>
      </c>
      <c r="AL77" s="138" t="str">
        <f ca="1">IF($R77=1,SUM($Z$1:Z77),"")</f>
        <v/>
      </c>
      <c r="AM77" s="138" t="str">
        <f ca="1">IF($R77=1,SUM($AA$1:AA77),"")</f>
        <v/>
      </c>
      <c r="AN77" s="138" t="str">
        <f ca="1">IF($R77=1,SUM($AB$1:AB77),"")</f>
        <v/>
      </c>
      <c r="AO77" s="138" t="str">
        <f ca="1">IF($R77=1,SUM($AC$1:AC77),"")</f>
        <v/>
      </c>
      <c r="AQ77" s="143" t="str">
        <f t="shared" si="26"/>
        <v>14:50</v>
      </c>
    </row>
    <row r="78" spans="6:43" x14ac:dyDescent="0.25">
      <c r="F78" s="138">
        <f t="shared" si="20"/>
        <v>14</v>
      </c>
      <c r="G78" s="140">
        <f t="shared" si="21"/>
        <v>55</v>
      </c>
      <c r="H78" s="141">
        <f t="shared" si="22"/>
        <v>0.62152777777777779</v>
      </c>
      <c r="K78" s="139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45732</v>
      </c>
      <c r="L78" s="139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45732</v>
      </c>
      <c r="M78" s="139">
        <f t="shared" ca="1" si="19"/>
        <v>40372.400000000001</v>
      </c>
      <c r="O78" s="138">
        <f t="shared" si="23"/>
        <v>0</v>
      </c>
      <c r="R78" s="138">
        <f t="shared" ca="1" si="24"/>
        <v>7.7000000000000055E-2</v>
      </c>
      <c r="S78" s="138">
        <f ca="1">IF(O78=1,"",RTD("cqg.rtd",,"StudyData", "(Vol("&amp;$E$13&amp;")when  (LocalYear("&amp;$E$13&amp;")="&amp;$D$1&amp;"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>44357</v>
      </c>
      <c r="T78" s="138">
        <f ca="1">IF(O78=1,"",RTD("cqg.rtd",,"StudyData", "(Vol("&amp;$E$14&amp;")when  (LocalYear("&amp;$E$14&amp;")="&amp;$D$1&amp;"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46095</v>
      </c>
      <c r="U78" s="138">
        <f ca="1">IF(O78=1,"",RTD("cqg.rtd",,"StudyData", "(Vol("&amp;$E$15&amp;")when  (LocalYear("&amp;$E$15&amp;")="&amp;$D$1&amp;"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42487</v>
      </c>
      <c r="V78" s="138">
        <f ca="1">IF(O78=1,"",RTD("cqg.rtd",,"StudyData", "(Vol("&amp;$E$16&amp;")when  (LocalYear("&amp;$E$16&amp;")="&amp;$D$1&amp;"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52899</v>
      </c>
      <c r="W78" s="138">
        <f ca="1">IF(O78=1,"",RTD("cqg.rtd",,"StudyData", "(Vol("&amp;$E$17&amp;")when  (LocalYear("&amp;$E$17&amp;")="&amp;$D$1&amp;"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37736</v>
      </c>
      <c r="X78" s="138">
        <f ca="1">IF(O78=1,"",RTD("cqg.rtd",,"StudyData", "(Vol("&amp;$E$18&amp;")when  (LocalYear("&amp;$E$18&amp;")="&amp;$D$1&amp;"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32712</v>
      </c>
      <c r="Y78" s="138">
        <f ca="1">IF(O78=1,"",RTD("cqg.rtd",,"StudyData", "(Vol("&amp;$E$19&amp;")when  (LocalYear("&amp;$E$19&amp;")="&amp;$D$1&amp;"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51225</v>
      </c>
      <c r="Z78" s="138" t="str">
        <f ca="1">IF(O78=1,"",RTD("cqg.rtd",,"StudyData", "(Vol("&amp;$E$20&amp;")when  (LocalYear("&amp;$E$20&amp;")="&amp;$D$1&amp;"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/>
      </c>
      <c r="AA78" s="138">
        <f ca="1">IF(O78=1,"",RTD("cqg.rtd",,"StudyData", "(Vol("&amp;$E$21&amp;")when  (LocalYear("&amp;$E$21&amp;")="&amp;$D$1&amp;"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46091</v>
      </c>
      <c r="AB78" s="138">
        <f ca="1">IF(O78=1,"",RTD("cqg.rtd",,"StudyData", "(Vol("&amp;$E$21&amp;")when  (LocalYear("&amp;$E$21&amp;")="&amp;$D$1&amp;"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50122</v>
      </c>
      <c r="AC78" s="139">
        <f t="shared" ca="1" si="25"/>
        <v>45732</v>
      </c>
      <c r="AE78" s="138" t="str">
        <f ca="1">IF($R78=1,SUM($S$1:S78),"")</f>
        <v/>
      </c>
      <c r="AF78" s="138" t="str">
        <f ca="1">IF($R78=1,SUM($T$1:T78),"")</f>
        <v/>
      </c>
      <c r="AG78" s="138" t="str">
        <f ca="1">IF($R78=1,SUM($U$1:U78),"")</f>
        <v/>
      </c>
      <c r="AH78" s="138" t="str">
        <f ca="1">IF($R78=1,SUM($V$1:V78),"")</f>
        <v/>
      </c>
      <c r="AI78" s="138" t="str">
        <f ca="1">IF($R78=1,SUM($W$1:W78),"")</f>
        <v/>
      </c>
      <c r="AJ78" s="138" t="str">
        <f ca="1">IF($R78=1,SUM($X$1:X78),"")</f>
        <v/>
      </c>
      <c r="AK78" s="138" t="str">
        <f ca="1">IF($R78=1,SUM($Y$1:Y78),"")</f>
        <v/>
      </c>
      <c r="AL78" s="138" t="str">
        <f ca="1">IF($R78=1,SUM($Z$1:Z78),"")</f>
        <v/>
      </c>
      <c r="AM78" s="138" t="str">
        <f ca="1">IF($R78=1,SUM($AA$1:AA78),"")</f>
        <v/>
      </c>
      <c r="AN78" s="138" t="str">
        <f ca="1">IF($R78=1,SUM($AB$1:AB78),"")</f>
        <v/>
      </c>
      <c r="AO78" s="138" t="str">
        <f ca="1">IF($R78=1,SUM($AC$1:AC78),"")</f>
        <v/>
      </c>
      <c r="AQ78" s="143" t="str">
        <f t="shared" si="26"/>
        <v>14:55</v>
      </c>
    </row>
    <row r="79" spans="6:43" x14ac:dyDescent="0.25">
      <c r="F79" s="138">
        <f t="shared" si="20"/>
        <v>15</v>
      </c>
      <c r="G79" s="140" t="str">
        <f t="shared" si="21"/>
        <v>00</v>
      </c>
      <c r="H79" s="141">
        <f t="shared" si="22"/>
        <v>0.625</v>
      </c>
      <c r="K79" s="139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29204</v>
      </c>
      <c r="L79" s="139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29204</v>
      </c>
      <c r="M79" s="139">
        <f t="shared" ca="1" si="19"/>
        <v>33253</v>
      </c>
      <c r="O79" s="138">
        <f t="shared" si="23"/>
        <v>0</v>
      </c>
      <c r="R79" s="138">
        <f t="shared" ca="1" si="24"/>
        <v>1</v>
      </c>
      <c r="S79" s="138">
        <f ca="1">IF(O79=1,"",RTD("cqg.rtd",,"StudyData", "(Vol("&amp;$E$13&amp;")when  (LocalYear("&amp;$E$13&amp;")="&amp;$D$1&amp;"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>30532</v>
      </c>
      <c r="T79" s="138">
        <f ca="1">IF(O79=1,"",RTD("cqg.rtd",,"StudyData", "(Vol("&amp;$E$14&amp;")when  (LocalYear("&amp;$E$14&amp;")="&amp;$D$1&amp;"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32401</v>
      </c>
      <c r="U79" s="138">
        <f ca="1">IF(O79=1,"",RTD("cqg.rtd",,"StudyData", "(Vol("&amp;$E$15&amp;")when  (LocalYear("&amp;$E$15&amp;")="&amp;$D$1&amp;"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38690</v>
      </c>
      <c r="V79" s="138">
        <f ca="1">IF(O79=1,"",RTD("cqg.rtd",,"StudyData", "(Vol("&amp;$E$16&amp;")when  (LocalYear("&amp;$E$16&amp;")="&amp;$D$1&amp;"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41813</v>
      </c>
      <c r="W79" s="138">
        <f ca="1">IF(O79=1,"",RTD("cqg.rtd",,"StudyData", "(Vol("&amp;$E$17&amp;")when  (LocalYear("&amp;$E$17&amp;")="&amp;$D$1&amp;"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30601</v>
      </c>
      <c r="X79" s="138">
        <f ca="1">IF(O79=1,"",RTD("cqg.rtd",,"StudyData", "(Vol("&amp;$E$18&amp;")when  (LocalYear("&amp;$E$18&amp;")="&amp;$D$1&amp;"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38506</v>
      </c>
      <c r="Y79" s="138">
        <f ca="1">IF(O79=1,"",RTD("cqg.rtd",,"StudyData", "(Vol("&amp;$E$19&amp;")when  (LocalYear("&amp;$E$19&amp;")="&amp;$D$1&amp;"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31690</v>
      </c>
      <c r="Z79" s="138" t="str">
        <f ca="1">IF(O79=1,"",RTD("cqg.rtd",,"StudyData", "(Vol("&amp;$E$20&amp;")when  (LocalYear("&amp;$E$20&amp;")="&amp;$D$1&amp;"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/>
      </c>
      <c r="AA79" s="138">
        <f ca="1">IF(O79=1,"",RTD("cqg.rtd",,"StudyData", "(Vol("&amp;$E$21&amp;")when  (LocalYear("&amp;$E$21&amp;")="&amp;$D$1&amp;"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44875</v>
      </c>
      <c r="AB79" s="138">
        <f ca="1">IF(O79=1,"",RTD("cqg.rtd",,"StudyData", "(Vol("&amp;$E$21&amp;")when  (LocalYear("&amp;$E$21&amp;")="&amp;$D$1&amp;"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43422</v>
      </c>
      <c r="AC79" s="139">
        <f t="shared" ca="1" si="25"/>
        <v>29204</v>
      </c>
      <c r="AE79" s="138">
        <f ca="1">IF($R79=1,SUM($S$1:S79),"")</f>
        <v>861735</v>
      </c>
      <c r="AF79" s="138">
        <f ca="1">IF($R79=1,SUM($T$1:T79),"")</f>
        <v>955158</v>
      </c>
      <c r="AG79" s="138">
        <f ca="1">IF($R79=1,SUM($U$1:U79),"")</f>
        <v>716960</v>
      </c>
      <c r="AH79" s="138">
        <f ca="1">IF($R79=1,SUM($V$1:V79),"")</f>
        <v>1409301</v>
      </c>
      <c r="AI79" s="138">
        <f ca="1">IF($R79=1,SUM($W$1:W79),"")</f>
        <v>944306</v>
      </c>
      <c r="AJ79" s="138">
        <f ca="1">IF($R79=1,SUM($X$1:X79),"")</f>
        <v>945224</v>
      </c>
      <c r="AK79" s="138">
        <f ca="1">IF($R79=1,SUM($Y$1:Y79),"")</f>
        <v>941514</v>
      </c>
      <c r="AL79" s="138">
        <f ca="1">IF($R79=1,SUM($Z$1:Z79),"")</f>
        <v>53163</v>
      </c>
      <c r="AM79" s="138">
        <f ca="1">IF($R79=1,SUM($AA$1:AA79),"")</f>
        <v>1050562</v>
      </c>
      <c r="AN79" s="138">
        <f ca="1">IF($R79=1,SUM($AB$1:AB79),"")</f>
        <v>1133915</v>
      </c>
      <c r="AO79" s="138">
        <f ca="1">IF($R79=1,SUM($AC$1:AC79),"")</f>
        <v>993734</v>
      </c>
      <c r="AQ79" s="143" t="str">
        <f t="shared" si="26"/>
        <v>15:00</v>
      </c>
    </row>
    <row r="80" spans="6:43" x14ac:dyDescent="0.25">
      <c r="F80" s="138">
        <f t="shared" si="20"/>
        <v>15</v>
      </c>
      <c r="G80" s="140" t="str">
        <f t="shared" si="21"/>
        <v>05</v>
      </c>
      <c r="H80" s="141">
        <f t="shared" si="22"/>
        <v>0.62847222222222221</v>
      </c>
      <c r="K80" s="139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139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139">
        <f t="shared" ca="1" si="19"/>
        <v>6040.2</v>
      </c>
      <c r="O80" s="138">
        <f t="shared" si="23"/>
        <v>0</v>
      </c>
      <c r="R80" s="138">
        <f t="shared" ca="1" si="24"/>
        <v>1.0009999999999999</v>
      </c>
      <c r="S80" s="138">
        <f ca="1">IF(O80=1,"",RTD("cqg.rtd",,"StudyData", "(Vol("&amp;$E$13&amp;")when  (LocalYear("&amp;$E$13&amp;")="&amp;$D$1&amp;"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>5183</v>
      </c>
      <c r="T80" s="138">
        <f ca="1">IF(O80=1,"",RTD("cqg.rtd",,"StudyData", "(Vol("&amp;$E$14&amp;")when  (LocalYear("&amp;$E$14&amp;")="&amp;$D$1&amp;"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8362</v>
      </c>
      <c r="U80" s="138">
        <f ca="1">IF(O80=1,"",RTD("cqg.rtd",,"StudyData", "(Vol("&amp;$E$15&amp;")when  (LocalYear("&amp;$E$15&amp;")="&amp;$D$1&amp;"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3714</v>
      </c>
      <c r="V80" s="138">
        <f ca="1">IF(O80=1,"",RTD("cqg.rtd",,"StudyData", "(Vol("&amp;$E$16&amp;")when  (LocalYear("&amp;$E$16&amp;")="&amp;$D$1&amp;"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10976</v>
      </c>
      <c r="W80" s="138">
        <f ca="1">IF(O80=1,"",RTD("cqg.rtd",,"StudyData", "(Vol("&amp;$E$17&amp;")when  (LocalYear("&amp;$E$17&amp;")="&amp;$D$1&amp;"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4768</v>
      </c>
      <c r="X80" s="138">
        <f ca="1">IF(O80=1,"",RTD("cqg.rtd",,"StudyData", "(Vol("&amp;$E$18&amp;")when  (LocalYear("&amp;$E$18&amp;")="&amp;$D$1&amp;"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4545</v>
      </c>
      <c r="Y80" s="138">
        <f ca="1">IF(O80=1,"",RTD("cqg.rtd",,"StudyData", "(Vol("&amp;$E$19&amp;")when  (LocalYear("&amp;$E$19&amp;")="&amp;$D$1&amp;"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8093</v>
      </c>
      <c r="Z80" s="138" t="str">
        <f ca="1">IF(O80=1,"",RTD("cqg.rtd",,"StudyData", "(Vol("&amp;$E$20&amp;")when  (LocalYear("&amp;$E$20&amp;")="&amp;$D$1&amp;"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/>
      </c>
      <c r="AA80" s="138">
        <f ca="1">IF(O80=1,"",RTD("cqg.rtd",,"StudyData", "(Vol("&amp;$E$21&amp;")when  (LocalYear("&amp;$E$21&amp;")="&amp;$D$1&amp;"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7097</v>
      </c>
      <c r="AB80" s="138">
        <f ca="1">IF(O80=1,"",RTD("cqg.rtd",,"StudyData", "(Vol("&amp;$E$21&amp;")when  (LocalYear("&amp;$E$21&amp;")="&amp;$D$1&amp;"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7664</v>
      </c>
      <c r="AC80" s="139" t="str">
        <f t="shared" ca="1" si="25"/>
        <v/>
      </c>
      <c r="AE80" s="138" t="str">
        <f ca="1">IF($R80=1,SUM($S$1:S80),"")</f>
        <v/>
      </c>
      <c r="AF80" s="138" t="str">
        <f ca="1">IF($R80=1,SUM($T$1:T80),"")</f>
        <v/>
      </c>
      <c r="AG80" s="138" t="str">
        <f ca="1">IF($R80=1,SUM($U$1:U80),"")</f>
        <v/>
      </c>
      <c r="AH80" s="138" t="str">
        <f ca="1">IF($R80=1,SUM($V$1:V80),"")</f>
        <v/>
      </c>
      <c r="AI80" s="138" t="str">
        <f ca="1">IF($R80=1,SUM($W$1:W80),"")</f>
        <v/>
      </c>
      <c r="AJ80" s="138" t="str">
        <f ca="1">IF($R80=1,SUM($X$1:X80),"")</f>
        <v/>
      </c>
      <c r="AK80" s="138" t="str">
        <f ca="1">IF($R80=1,SUM($Y$1:Y80),"")</f>
        <v/>
      </c>
      <c r="AL80" s="138" t="str">
        <f ca="1">IF($R80=1,SUM($Z$1:Z80),"")</f>
        <v/>
      </c>
      <c r="AM80" s="138" t="str">
        <f ca="1">IF($R80=1,SUM($AA$1:AA80),"")</f>
        <v/>
      </c>
      <c r="AN80" s="138" t="str">
        <f ca="1">IF($R80=1,SUM($AB$1:AB80),"")</f>
        <v/>
      </c>
      <c r="AO80" s="138" t="str">
        <f ca="1">IF($R80=1,SUM($AC$1:AC80),"")</f>
        <v/>
      </c>
      <c r="AQ80" s="143" t="str">
        <f t="shared" si="26"/>
        <v>15:05</v>
      </c>
    </row>
    <row r="81" spans="6:43" x14ac:dyDescent="0.25">
      <c r="F81" s="138">
        <f t="shared" si="20"/>
        <v>15</v>
      </c>
      <c r="G81" s="140">
        <f t="shared" si="21"/>
        <v>10</v>
      </c>
      <c r="H81" s="141">
        <f t="shared" si="22"/>
        <v>0.63194444444444442</v>
      </c>
      <c r="K81" s="139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139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139">
        <f t="shared" ca="1" si="19"/>
        <v>9866.2000000000007</v>
      </c>
      <c r="O81" s="138">
        <f t="shared" si="23"/>
        <v>0</v>
      </c>
      <c r="R81" s="138">
        <f t="shared" ca="1" si="24"/>
        <v>1.0019999999999998</v>
      </c>
      <c r="S81" s="138">
        <f ca="1">IF(O81=1,"",RTD("cqg.rtd",,"StudyData", "(Vol("&amp;$E$13&amp;")when  (LocalYear("&amp;$E$13&amp;")="&amp;$D$1&amp;"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>10315</v>
      </c>
      <c r="T81" s="138">
        <f ca="1">IF(O81=1,"",RTD("cqg.rtd",,"StudyData", "(Vol("&amp;$E$14&amp;")when  (LocalYear("&amp;$E$14&amp;")="&amp;$D$1&amp;"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7655</v>
      </c>
      <c r="U81" s="138">
        <f ca="1">IF(O81=1,"",RTD("cqg.rtd",,"StudyData", "(Vol("&amp;$E$15&amp;")when  (LocalYear("&amp;$E$15&amp;")="&amp;$D$1&amp;"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9214</v>
      </c>
      <c r="V81" s="138">
        <f ca="1">IF(O81=1,"",RTD("cqg.rtd",,"StudyData", "(Vol("&amp;$E$16&amp;")when  (LocalYear("&amp;$E$16&amp;")="&amp;$D$1&amp;"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12388</v>
      </c>
      <c r="W81" s="138">
        <f ca="1">IF(O81=1,"",RTD("cqg.rtd",,"StudyData", "(Vol("&amp;$E$17&amp;")when  (LocalYear("&amp;$E$17&amp;")="&amp;$D$1&amp;"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8484</v>
      </c>
      <c r="X81" s="138">
        <f ca="1">IF(O81=1,"",RTD("cqg.rtd",,"StudyData", "(Vol("&amp;$E$18&amp;")when  (LocalYear("&amp;$E$18&amp;")="&amp;$D$1&amp;"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10948</v>
      </c>
      <c r="Y81" s="138">
        <f ca="1">IF(O81=1,"",RTD("cqg.rtd",,"StudyData", "(Vol("&amp;$E$19&amp;")when  (LocalYear("&amp;$E$19&amp;")="&amp;$D$1&amp;"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11293</v>
      </c>
      <c r="Z81" s="138" t="str">
        <f ca="1">IF(O81=1,"",RTD("cqg.rtd",,"StudyData", "(Vol("&amp;$E$20&amp;")when  (LocalYear("&amp;$E$20&amp;")="&amp;$D$1&amp;"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/>
      </c>
      <c r="AA81" s="138">
        <f ca="1">IF(O81=1,"",RTD("cqg.rtd",,"StudyData", "(Vol("&amp;$E$21&amp;")when  (LocalYear("&amp;$E$21&amp;")="&amp;$D$1&amp;"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13486</v>
      </c>
      <c r="AB81" s="138">
        <f ca="1">IF(O81=1,"",RTD("cqg.rtd",,"StudyData", "(Vol("&amp;$E$21&amp;")when  (LocalYear("&amp;$E$21&amp;")="&amp;$D$1&amp;"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14879</v>
      </c>
      <c r="AC81" s="139" t="str">
        <f t="shared" ca="1" si="25"/>
        <v/>
      </c>
      <c r="AE81" s="138" t="str">
        <f ca="1">IF($R81=1,SUM($S$1:S81),"")</f>
        <v/>
      </c>
      <c r="AF81" s="138" t="str">
        <f ca="1">IF($R81=1,SUM($T$1:T81),"")</f>
        <v/>
      </c>
      <c r="AG81" s="138" t="str">
        <f ca="1">IF($R81=1,SUM($U$1:U81),"")</f>
        <v/>
      </c>
      <c r="AH81" s="138" t="str">
        <f ca="1">IF($R81=1,SUM($V$1:V81),"")</f>
        <v/>
      </c>
      <c r="AI81" s="138" t="str">
        <f ca="1">IF($R81=1,SUM($W$1:W81),"")</f>
        <v/>
      </c>
      <c r="AJ81" s="138" t="str">
        <f ca="1">IF($R81=1,SUM($X$1:X81),"")</f>
        <v/>
      </c>
      <c r="AK81" s="138" t="str">
        <f ca="1">IF($R81=1,SUM($Y$1:Y81),"")</f>
        <v/>
      </c>
      <c r="AL81" s="138" t="str">
        <f ca="1">IF($R81=1,SUM($Z$1:Z81),"")</f>
        <v/>
      </c>
      <c r="AM81" s="138" t="str">
        <f ca="1">IF($R81=1,SUM($AA$1:AA81),"")</f>
        <v/>
      </c>
      <c r="AN81" s="138" t="str">
        <f ca="1">IF($R81=1,SUM($AB$1:AB81),"")</f>
        <v/>
      </c>
      <c r="AO81" s="138" t="str">
        <f ca="1">IF($R81=1,SUM($AC$1:AC81),"")</f>
        <v/>
      </c>
      <c r="AQ81" s="143" t="str">
        <f t="shared" si="26"/>
        <v>15:10</v>
      </c>
    </row>
    <row r="82" spans="6:43" x14ac:dyDescent="0.25">
      <c r="F82" s="138">
        <f t="shared" ref="F82" si="27">IF(G81=55,F81+1,F81)</f>
        <v>15</v>
      </c>
      <c r="G82" s="140">
        <f t="shared" ref="G82" si="28">IF(G81=55,0&amp;0,IF(G81=0&amp;0,G81+0&amp;5,G81+5))</f>
        <v>15</v>
      </c>
      <c r="H82" s="141">
        <f t="shared" ref="H82" si="29">_xlfn.NUMBERVALUE(F82&amp;":"&amp;G82)</f>
        <v>0.63541666666666663</v>
      </c>
      <c r="K82" s="139" t="str">
        <f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139" t="e">
        <f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139"/>
      <c r="O82" s="138">
        <f t="shared" si="23"/>
        <v>1</v>
      </c>
      <c r="R82" s="138">
        <f t="shared" ca="1" si="24"/>
        <v>1.0029999999999997</v>
      </c>
      <c r="S82" s="138" t="str">
        <f>IF(O82=1,"",RTD("cqg.rtd",,"StudyData", "(Vol("&amp;$E$13&amp;")when  (LocalYear("&amp;$E$13&amp;")="&amp;$D$1&amp;"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138" t="str">
        <f>IF(O82=1,"",RTD("cqg.rtd",,"StudyData", "(Vol("&amp;$E$14&amp;")when  (LocalYear("&amp;$E$14&amp;")="&amp;$D$1&amp;"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/>
      </c>
      <c r="U82" s="138" t="str">
        <f>IF(O82=1,"",RTD("cqg.rtd",,"StudyData", "(Vol("&amp;$E$15&amp;")when  (LocalYear("&amp;$E$15&amp;")="&amp;$D$1&amp;"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/>
      </c>
      <c r="V82" s="138" t="str">
        <f>IF(O82=1,"",RTD("cqg.rtd",,"StudyData", "(Vol("&amp;$E$16&amp;")when  (LocalYear("&amp;$E$16&amp;")="&amp;$D$1&amp;"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/>
      </c>
      <c r="W82" s="138" t="str">
        <f>IF(O82=1,"",RTD("cqg.rtd",,"StudyData", "(Vol("&amp;$E$17&amp;")when  (LocalYear("&amp;$E$17&amp;")="&amp;$D$1&amp;"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/>
      </c>
      <c r="X82" s="138" t="str">
        <f>IF(O82=1,"",RTD("cqg.rtd",,"StudyData", "(Vol("&amp;$E$18&amp;")when  (LocalYear("&amp;$E$18&amp;")="&amp;$D$1&amp;"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/>
      </c>
      <c r="Y82" s="138" t="str">
        <f>IF(O82=1,"",RTD("cqg.rtd",,"StudyData", "(Vol("&amp;$E$19&amp;")when  (LocalYear("&amp;$E$19&amp;")="&amp;$D$1&amp;"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/>
      </c>
      <c r="Z82" s="138" t="str">
        <f>IF(O82=1,"",RTD("cqg.rtd",,"StudyData", "(Vol("&amp;$E$20&amp;")when  (LocalYear("&amp;$E$20&amp;")="&amp;$D$1&amp;"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138" t="str">
        <f>IF(O82=1,"",RTD("cqg.rtd",,"StudyData", "(Vol("&amp;$E$21&amp;")when  (LocalYear("&amp;$E$21&amp;")="&amp;$D$1&amp;"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/>
      </c>
      <c r="AB82" s="138" t="str">
        <f>IF(O82=1,"",RTD("cqg.rtd",,"StudyData", "(Vol("&amp;$E$21&amp;")when  (LocalYear("&amp;$E$21&amp;")="&amp;$D$1&amp;"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/>
      </c>
      <c r="AC82" s="139" t="str">
        <f t="shared" ref="AC82:AC145" si="30">K82</f>
        <v/>
      </c>
      <c r="AE82" s="138" t="str">
        <f ca="1">IF($R82=1,SUM($S$1:S82),"")</f>
        <v/>
      </c>
      <c r="AF82" s="138" t="str">
        <f ca="1">IF($R82=1,SUM($T$1:T82),"")</f>
        <v/>
      </c>
      <c r="AG82" s="138" t="str">
        <f ca="1">IF($R82=1,SUM($U$1:U82),"")</f>
        <v/>
      </c>
      <c r="AH82" s="138" t="str">
        <f ca="1">IF($R82=1,SUM($V$1:V82),"")</f>
        <v/>
      </c>
      <c r="AI82" s="138" t="str">
        <f ca="1">IF($R82=1,SUM($W$1:W82),"")</f>
        <v/>
      </c>
      <c r="AJ82" s="138" t="str">
        <f ca="1">IF($R82=1,SUM($X$1:X82),"")</f>
        <v/>
      </c>
      <c r="AK82" s="138" t="str">
        <f ca="1">IF($R82=1,SUM($Y$1:Y82),"")</f>
        <v/>
      </c>
      <c r="AL82" s="138" t="str">
        <f ca="1">IF($R82=1,SUM($Z$1:Z82),"")</f>
        <v/>
      </c>
      <c r="AM82" s="138" t="str">
        <f ca="1">IF($R82=1,SUM($AA$1:AA82),"")</f>
        <v/>
      </c>
      <c r="AN82" s="138" t="str">
        <f ca="1">IF($R82=1,SUM($AB$1:AB82),"")</f>
        <v/>
      </c>
      <c r="AO82" s="138" t="str">
        <f ca="1">IF($R82=1,SUM($AC$1:AC82),"")</f>
        <v/>
      </c>
      <c r="AQ82" s="143" t="str">
        <f t="shared" ref="AQ82:AQ145" si="31">F82&amp;":"&amp;G82</f>
        <v>15:15</v>
      </c>
    </row>
    <row r="83" spans="6:43" x14ac:dyDescent="0.25">
      <c r="F83" s="138">
        <f t="shared" ref="F83" si="32">IF(G82=55,F82+1,F82)</f>
        <v>15</v>
      </c>
      <c r="G83" s="140">
        <f t="shared" ref="G83" si="33">IF(G82=55,0&amp;0,IF(G82=0&amp;0,G82+0&amp;5,G82+5))</f>
        <v>20</v>
      </c>
      <c r="H83" s="141">
        <f t="shared" ref="H83" si="34">_xlfn.NUMBERVALUE(F83&amp;":"&amp;G83)</f>
        <v>0.63888888888888895</v>
      </c>
      <c r="K83" s="139" t="str">
        <f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139" t="e">
        <f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139"/>
      <c r="O83" s="138">
        <f t="shared" si="23"/>
        <v>1</v>
      </c>
      <c r="R83" s="138">
        <f t="shared" ca="1" si="24"/>
        <v>1.0039999999999996</v>
      </c>
      <c r="S83" s="138" t="str">
        <f>IF(O83=1,"",RTD("cqg.rtd",,"StudyData", "(Vol("&amp;$E$13&amp;")when  (LocalYear("&amp;$E$13&amp;")="&amp;$D$1&amp;"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138" t="str">
        <f>IF(O83=1,"",RTD("cqg.rtd",,"StudyData", "(Vol("&amp;$E$14&amp;")when  (LocalYear("&amp;$E$14&amp;")="&amp;$D$1&amp;"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/>
      </c>
      <c r="U83" s="138" t="str">
        <f>IF(O83=1,"",RTD("cqg.rtd",,"StudyData", "(Vol("&amp;$E$15&amp;")when  (LocalYear("&amp;$E$15&amp;")="&amp;$D$1&amp;"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/>
      </c>
      <c r="V83" s="138" t="str">
        <f>IF(O83=1,"",RTD("cqg.rtd",,"StudyData", "(Vol("&amp;$E$16&amp;")when  (LocalYear("&amp;$E$16&amp;")="&amp;$D$1&amp;"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/>
      </c>
      <c r="W83" s="138" t="str">
        <f>IF(O83=1,"",RTD("cqg.rtd",,"StudyData", "(Vol("&amp;$E$17&amp;")when  (LocalYear("&amp;$E$17&amp;")="&amp;$D$1&amp;"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/>
      </c>
      <c r="X83" s="138" t="str">
        <f>IF(O83=1,"",RTD("cqg.rtd",,"StudyData", "(Vol("&amp;$E$18&amp;")when  (LocalYear("&amp;$E$18&amp;")="&amp;$D$1&amp;"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/>
      </c>
      <c r="Y83" s="138" t="str">
        <f>IF(O83=1,"",RTD("cqg.rtd",,"StudyData", "(Vol("&amp;$E$19&amp;")when  (LocalYear("&amp;$E$19&amp;")="&amp;$D$1&amp;"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/>
      </c>
      <c r="Z83" s="138" t="str">
        <f>IF(O83=1,"",RTD("cqg.rtd",,"StudyData", "(Vol("&amp;$E$20&amp;")when  (LocalYear("&amp;$E$20&amp;")="&amp;$D$1&amp;"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138" t="str">
        <f>IF(O83=1,"",RTD("cqg.rtd",,"StudyData", "(Vol("&amp;$E$21&amp;")when  (LocalYear("&amp;$E$21&amp;")="&amp;$D$1&amp;"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/>
      </c>
      <c r="AB83" s="138" t="str">
        <f>IF(O83=1,"",RTD("cqg.rtd",,"StudyData", "(Vol("&amp;$E$21&amp;")when  (LocalYear("&amp;$E$21&amp;")="&amp;$D$1&amp;"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/>
      </c>
      <c r="AC83" s="139" t="str">
        <f t="shared" si="30"/>
        <v/>
      </c>
      <c r="AE83" s="138" t="str">
        <f ca="1">IF($R83=1,SUM($S$1:S83),"")</f>
        <v/>
      </c>
      <c r="AF83" s="138" t="str">
        <f ca="1">IF($R83=1,SUM($T$1:T83),"")</f>
        <v/>
      </c>
      <c r="AG83" s="138" t="str">
        <f ca="1">IF($R83=1,SUM($U$1:U83),"")</f>
        <v/>
      </c>
      <c r="AH83" s="138" t="str">
        <f ca="1">IF($R83=1,SUM($V$1:V83),"")</f>
        <v/>
      </c>
      <c r="AI83" s="138" t="str">
        <f ca="1">IF($R83=1,SUM($W$1:W83),"")</f>
        <v/>
      </c>
      <c r="AJ83" s="138" t="str">
        <f ca="1">IF($R83=1,SUM($X$1:X83),"")</f>
        <v/>
      </c>
      <c r="AK83" s="138" t="str">
        <f ca="1">IF($R83=1,SUM($Y$1:Y83),"")</f>
        <v/>
      </c>
      <c r="AL83" s="138" t="str">
        <f ca="1">IF($R83=1,SUM($Z$1:Z83),"")</f>
        <v/>
      </c>
      <c r="AM83" s="138" t="str">
        <f ca="1">IF($R83=1,SUM($AA$1:AA83),"")</f>
        <v/>
      </c>
      <c r="AN83" s="138" t="str">
        <f ca="1">IF($R83=1,SUM($AB$1:AB83),"")</f>
        <v/>
      </c>
      <c r="AO83" s="138" t="str">
        <f ca="1">IF($R83=1,SUM($AC$1:AC83),"")</f>
        <v/>
      </c>
      <c r="AQ83" s="143" t="str">
        <f t="shared" si="31"/>
        <v>15:20</v>
      </c>
    </row>
    <row r="84" spans="6:43" x14ac:dyDescent="0.25">
      <c r="F84" s="138">
        <f t="shared" ref="F84:F147" si="35">IF(G83=55,F83+1,F83)</f>
        <v>15</v>
      </c>
      <c r="G84" s="140">
        <f t="shared" ref="G84:G147" si="36">IF(G83=55,0&amp;0,IF(G83=0&amp;0,G83+0&amp;5,G83+5))</f>
        <v>25</v>
      </c>
      <c r="H84" s="141">
        <f t="shared" ref="H84:H147" si="37">_xlfn.NUMBERVALUE(F84&amp;":"&amp;G84)</f>
        <v>0.64236111111111105</v>
      </c>
      <c r="K84" s="139" t="str">
        <f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139" t="e">
        <f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139"/>
      <c r="O84" s="138">
        <f t="shared" si="23"/>
        <v>1</v>
      </c>
      <c r="R84" s="138">
        <f t="shared" ca="1" si="24"/>
        <v>1.0049999999999994</v>
      </c>
      <c r="S84" s="138" t="str">
        <f>IF(O84=1,"",RTD("cqg.rtd",,"StudyData", "(Vol("&amp;$E$13&amp;")when  (LocalYear("&amp;$E$13&amp;")="&amp;$D$1&amp;"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138" t="str">
        <f>IF(O84=1,"",RTD("cqg.rtd",,"StudyData", "(Vol("&amp;$E$14&amp;")when  (LocalYear("&amp;$E$14&amp;")="&amp;$D$1&amp;"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/>
      </c>
      <c r="U84" s="138" t="str">
        <f>IF(O84=1,"",RTD("cqg.rtd",,"StudyData", "(Vol("&amp;$E$15&amp;")when  (LocalYear("&amp;$E$15&amp;")="&amp;$D$1&amp;"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/>
      </c>
      <c r="V84" s="138" t="str">
        <f>IF(O84=1,"",RTD("cqg.rtd",,"StudyData", "(Vol("&amp;$E$16&amp;")when  (LocalYear("&amp;$E$16&amp;")="&amp;$D$1&amp;"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/>
      </c>
      <c r="W84" s="138" t="str">
        <f>IF(O84=1,"",RTD("cqg.rtd",,"StudyData", "(Vol("&amp;$E$17&amp;")when  (LocalYear("&amp;$E$17&amp;")="&amp;$D$1&amp;"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/>
      </c>
      <c r="X84" s="138" t="str">
        <f>IF(O84=1,"",RTD("cqg.rtd",,"StudyData", "(Vol("&amp;$E$18&amp;")when  (LocalYear("&amp;$E$18&amp;")="&amp;$D$1&amp;"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/>
      </c>
      <c r="Y84" s="138" t="str">
        <f>IF(O84=1,"",RTD("cqg.rtd",,"StudyData", "(Vol("&amp;$E$19&amp;")when  (LocalYear("&amp;$E$19&amp;")="&amp;$D$1&amp;"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/>
      </c>
      <c r="Z84" s="138" t="str">
        <f>IF(O84=1,"",RTD("cqg.rtd",,"StudyData", "(Vol("&amp;$E$20&amp;")when  (LocalYear("&amp;$E$20&amp;")="&amp;$D$1&amp;"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138" t="str">
        <f>IF(O84=1,"",RTD("cqg.rtd",,"StudyData", "(Vol("&amp;$E$21&amp;")when  (LocalYear("&amp;$E$21&amp;")="&amp;$D$1&amp;"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/>
      </c>
      <c r="AB84" s="138" t="str">
        <f>IF(O84=1,"",RTD("cqg.rtd",,"StudyData", "(Vol("&amp;$E$21&amp;")when  (LocalYear("&amp;$E$21&amp;")="&amp;$D$1&amp;"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/>
      </c>
      <c r="AC84" s="139" t="str">
        <f t="shared" si="30"/>
        <v/>
      </c>
      <c r="AE84" s="138" t="str">
        <f ca="1">IF($R84=1,SUM($S$1:S84),"")</f>
        <v/>
      </c>
      <c r="AF84" s="138" t="str">
        <f ca="1">IF($R84=1,SUM($T$1:T84),"")</f>
        <v/>
      </c>
      <c r="AG84" s="138" t="str">
        <f ca="1">IF($R84=1,SUM($U$1:U84),"")</f>
        <v/>
      </c>
      <c r="AH84" s="138" t="str">
        <f ca="1">IF($R84=1,SUM($V$1:V84),"")</f>
        <v/>
      </c>
      <c r="AI84" s="138" t="str">
        <f ca="1">IF($R84=1,SUM($W$1:W84),"")</f>
        <v/>
      </c>
      <c r="AJ84" s="138" t="str">
        <f ca="1">IF($R84=1,SUM($X$1:X84),"")</f>
        <v/>
      </c>
      <c r="AK84" s="138" t="str">
        <f ca="1">IF($R84=1,SUM($Y$1:Y84),"")</f>
        <v/>
      </c>
      <c r="AL84" s="138" t="str">
        <f ca="1">IF($R84=1,SUM($Z$1:Z84),"")</f>
        <v/>
      </c>
      <c r="AM84" s="138" t="str">
        <f ca="1">IF($R84=1,SUM($AA$1:AA84),"")</f>
        <v/>
      </c>
      <c r="AN84" s="138" t="str">
        <f ca="1">IF($R84=1,SUM($AB$1:AB84),"")</f>
        <v/>
      </c>
      <c r="AO84" s="138" t="str">
        <f ca="1">IF($R84=1,SUM($AC$1:AC84),"")</f>
        <v/>
      </c>
      <c r="AQ84" s="143" t="str">
        <f t="shared" si="31"/>
        <v>15:25</v>
      </c>
    </row>
    <row r="85" spans="6:43" x14ac:dyDescent="0.25">
      <c r="F85" s="138">
        <f t="shared" si="35"/>
        <v>15</v>
      </c>
      <c r="G85" s="140">
        <f t="shared" si="36"/>
        <v>30</v>
      </c>
      <c r="H85" s="141">
        <f t="shared" si="37"/>
        <v>0.64583333333333337</v>
      </c>
      <c r="K85" s="139" t="str">
        <f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139" t="e">
        <f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139"/>
      <c r="O85" s="138">
        <f t="shared" si="23"/>
        <v>1</v>
      </c>
      <c r="R85" s="138">
        <f t="shared" ca="1" si="24"/>
        <v>1.0059999999999993</v>
      </c>
      <c r="S85" s="138" t="str">
        <f>IF(O85=1,"",RTD("cqg.rtd",,"StudyData", "(Vol("&amp;$E$13&amp;")when  (LocalYear("&amp;$E$13&amp;")="&amp;$D$1&amp;"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138" t="str">
        <f>IF(O85=1,"",RTD("cqg.rtd",,"StudyData", "(Vol("&amp;$E$14&amp;")when  (LocalYear("&amp;$E$14&amp;")="&amp;$D$1&amp;"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/>
      </c>
      <c r="U85" s="138" t="str">
        <f>IF(O85=1,"",RTD("cqg.rtd",,"StudyData", "(Vol("&amp;$E$15&amp;")when  (LocalYear("&amp;$E$15&amp;")="&amp;$D$1&amp;"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/>
      </c>
      <c r="V85" s="138" t="str">
        <f>IF(O85=1,"",RTD("cqg.rtd",,"StudyData", "(Vol("&amp;$E$16&amp;")when  (LocalYear("&amp;$E$16&amp;")="&amp;$D$1&amp;"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/>
      </c>
      <c r="W85" s="138" t="str">
        <f>IF(O85=1,"",RTD("cqg.rtd",,"StudyData", "(Vol("&amp;$E$17&amp;")when  (LocalYear("&amp;$E$17&amp;")="&amp;$D$1&amp;"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/>
      </c>
      <c r="X85" s="138" t="str">
        <f>IF(O85=1,"",RTD("cqg.rtd",,"StudyData", "(Vol("&amp;$E$18&amp;")when  (LocalYear("&amp;$E$18&amp;")="&amp;$D$1&amp;"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/>
      </c>
      <c r="Y85" s="138" t="str">
        <f>IF(O85=1,"",RTD("cqg.rtd",,"StudyData", "(Vol("&amp;$E$19&amp;")when  (LocalYear("&amp;$E$19&amp;")="&amp;$D$1&amp;"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/>
      </c>
      <c r="Z85" s="138" t="str">
        <f>IF(O85=1,"",RTD("cqg.rtd",,"StudyData", "(Vol("&amp;$E$20&amp;")when  (LocalYear("&amp;$E$20&amp;")="&amp;$D$1&amp;"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138" t="str">
        <f>IF(O85=1,"",RTD("cqg.rtd",,"StudyData", "(Vol("&amp;$E$21&amp;")when  (LocalYear("&amp;$E$21&amp;")="&amp;$D$1&amp;"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/>
      </c>
      <c r="AB85" s="138" t="str">
        <f>IF(O85=1,"",RTD("cqg.rtd",,"StudyData", "(Vol("&amp;$E$21&amp;")when  (LocalYear("&amp;$E$21&amp;")="&amp;$D$1&amp;"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/>
      </c>
      <c r="AC85" s="139" t="str">
        <f t="shared" si="30"/>
        <v/>
      </c>
      <c r="AE85" s="138" t="str">
        <f ca="1">IF($R85=1,SUM($S$1:S85),"")</f>
        <v/>
      </c>
      <c r="AF85" s="138" t="str">
        <f ca="1">IF($R85=1,SUM($T$1:T85),"")</f>
        <v/>
      </c>
      <c r="AG85" s="138" t="str">
        <f ca="1">IF($R85=1,SUM($U$1:U85),"")</f>
        <v/>
      </c>
      <c r="AH85" s="138" t="str">
        <f ca="1">IF($R85=1,SUM($V$1:V85),"")</f>
        <v/>
      </c>
      <c r="AI85" s="138" t="str">
        <f ca="1">IF($R85=1,SUM($W$1:W85),"")</f>
        <v/>
      </c>
      <c r="AJ85" s="138" t="str">
        <f ca="1">IF($R85=1,SUM($X$1:X85),"")</f>
        <v/>
      </c>
      <c r="AK85" s="138" t="str">
        <f ca="1">IF($R85=1,SUM($Y$1:Y85),"")</f>
        <v/>
      </c>
      <c r="AL85" s="138" t="str">
        <f ca="1">IF($R85=1,SUM($Z$1:Z85),"")</f>
        <v/>
      </c>
      <c r="AM85" s="138" t="str">
        <f ca="1">IF($R85=1,SUM($AA$1:AA85),"")</f>
        <v/>
      </c>
      <c r="AN85" s="138" t="str">
        <f ca="1">IF($R85=1,SUM($AB$1:AB85),"")</f>
        <v/>
      </c>
      <c r="AO85" s="138" t="str">
        <f ca="1">IF($R85=1,SUM($AC$1:AC85),"")</f>
        <v/>
      </c>
      <c r="AQ85" s="143" t="str">
        <f t="shared" si="31"/>
        <v>15:30</v>
      </c>
    </row>
    <row r="86" spans="6:43" x14ac:dyDescent="0.25">
      <c r="F86" s="138">
        <f t="shared" si="35"/>
        <v>15</v>
      </c>
      <c r="G86" s="140">
        <f t="shared" si="36"/>
        <v>35</v>
      </c>
      <c r="H86" s="141">
        <f t="shared" si="37"/>
        <v>0.64930555555555558</v>
      </c>
      <c r="K86" s="139" t="str">
        <f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139" t="e">
        <f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139"/>
      <c r="O86" s="138">
        <f t="shared" si="23"/>
        <v>1</v>
      </c>
      <c r="R86" s="138">
        <f t="shared" ca="1" si="24"/>
        <v>1.0069999999999992</v>
      </c>
      <c r="S86" s="138" t="str">
        <f>IF(O86=1,"",RTD("cqg.rtd",,"StudyData", "(Vol("&amp;$E$13&amp;")when  (LocalYear("&amp;$E$13&amp;")="&amp;$D$1&amp;"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138" t="str">
        <f>IF(O86=1,"",RTD("cqg.rtd",,"StudyData", "(Vol("&amp;$E$14&amp;")when  (LocalYear("&amp;$E$14&amp;")="&amp;$D$1&amp;"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/>
      </c>
      <c r="U86" s="138" t="str">
        <f>IF(O86=1,"",RTD("cqg.rtd",,"StudyData", "(Vol("&amp;$E$15&amp;")when  (LocalYear("&amp;$E$15&amp;")="&amp;$D$1&amp;"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/>
      </c>
      <c r="V86" s="138" t="str">
        <f>IF(O86=1,"",RTD("cqg.rtd",,"StudyData", "(Vol("&amp;$E$16&amp;")when  (LocalYear("&amp;$E$16&amp;")="&amp;$D$1&amp;"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/>
      </c>
      <c r="W86" s="138" t="str">
        <f>IF(O86=1,"",RTD("cqg.rtd",,"StudyData", "(Vol("&amp;$E$17&amp;")when  (LocalYear("&amp;$E$17&amp;")="&amp;$D$1&amp;"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/>
      </c>
      <c r="X86" s="138" t="str">
        <f>IF(O86=1,"",RTD("cqg.rtd",,"StudyData", "(Vol("&amp;$E$18&amp;")when  (LocalYear("&amp;$E$18&amp;")="&amp;$D$1&amp;"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/>
      </c>
      <c r="Y86" s="138" t="str">
        <f>IF(O86=1,"",RTD("cqg.rtd",,"StudyData", "(Vol("&amp;$E$19&amp;")when  (LocalYear("&amp;$E$19&amp;")="&amp;$D$1&amp;"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/>
      </c>
      <c r="Z86" s="138" t="str">
        <f>IF(O86=1,"",RTD("cqg.rtd",,"StudyData", "(Vol("&amp;$E$20&amp;")when  (LocalYear("&amp;$E$20&amp;")="&amp;$D$1&amp;"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138" t="str">
        <f>IF(O86=1,"",RTD("cqg.rtd",,"StudyData", "(Vol("&amp;$E$21&amp;")when  (LocalYear("&amp;$E$21&amp;")="&amp;$D$1&amp;"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/>
      </c>
      <c r="AB86" s="138" t="str">
        <f>IF(O86=1,"",RTD("cqg.rtd",,"StudyData", "(Vol("&amp;$E$21&amp;")when  (LocalYear("&amp;$E$21&amp;")="&amp;$D$1&amp;"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/>
      </c>
      <c r="AC86" s="139" t="str">
        <f t="shared" si="30"/>
        <v/>
      </c>
      <c r="AE86" s="138" t="str">
        <f ca="1">IF($R86=1,SUM($S$1:S86),"")</f>
        <v/>
      </c>
      <c r="AF86" s="138" t="str">
        <f ca="1">IF($R86=1,SUM($T$1:T86),"")</f>
        <v/>
      </c>
      <c r="AG86" s="138" t="str">
        <f ca="1">IF($R86=1,SUM($U$1:U86),"")</f>
        <v/>
      </c>
      <c r="AH86" s="138" t="str">
        <f ca="1">IF($R86=1,SUM($V$1:V86),"")</f>
        <v/>
      </c>
      <c r="AI86" s="138" t="str">
        <f ca="1">IF($R86=1,SUM($W$1:W86),"")</f>
        <v/>
      </c>
      <c r="AJ86" s="138" t="str">
        <f ca="1">IF($R86=1,SUM($X$1:X86),"")</f>
        <v/>
      </c>
      <c r="AK86" s="138" t="str">
        <f ca="1">IF($R86=1,SUM($Y$1:Y86),"")</f>
        <v/>
      </c>
      <c r="AL86" s="138" t="str">
        <f ca="1">IF($R86=1,SUM($Z$1:Z86),"")</f>
        <v/>
      </c>
      <c r="AM86" s="138" t="str">
        <f ca="1">IF($R86=1,SUM($AA$1:AA86),"")</f>
        <v/>
      </c>
      <c r="AN86" s="138" t="str">
        <f ca="1">IF($R86=1,SUM($AB$1:AB86),"")</f>
        <v/>
      </c>
      <c r="AO86" s="138" t="str">
        <f ca="1">IF($R86=1,SUM($AC$1:AC86),"")</f>
        <v/>
      </c>
      <c r="AQ86" s="143" t="str">
        <f t="shared" si="31"/>
        <v>15:35</v>
      </c>
    </row>
    <row r="87" spans="6:43" x14ac:dyDescent="0.25">
      <c r="F87" s="138">
        <f t="shared" si="35"/>
        <v>15</v>
      </c>
      <c r="G87" s="140">
        <f t="shared" si="36"/>
        <v>40</v>
      </c>
      <c r="H87" s="141">
        <f t="shared" si="37"/>
        <v>0.65277777777777779</v>
      </c>
      <c r="K87" s="139" t="str">
        <f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139" t="e">
        <f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139"/>
      <c r="O87" s="138">
        <f t="shared" si="23"/>
        <v>1</v>
      </c>
      <c r="R87" s="138">
        <f t="shared" ca="1" si="24"/>
        <v>1.0079999999999991</v>
      </c>
      <c r="S87" s="138" t="str">
        <f>IF(O87=1,"",RTD("cqg.rtd",,"StudyData", "(Vol("&amp;$E$13&amp;")when  (LocalYear("&amp;$E$13&amp;")="&amp;$D$1&amp;"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138" t="str">
        <f>IF(O87=1,"",RTD("cqg.rtd",,"StudyData", "(Vol("&amp;$E$14&amp;")when  (LocalYear("&amp;$E$14&amp;")="&amp;$D$1&amp;"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/>
      </c>
      <c r="U87" s="138" t="str">
        <f>IF(O87=1,"",RTD("cqg.rtd",,"StudyData", "(Vol("&amp;$E$15&amp;")when  (LocalYear("&amp;$E$15&amp;")="&amp;$D$1&amp;"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/>
      </c>
      <c r="V87" s="138" t="str">
        <f>IF(O87=1,"",RTD("cqg.rtd",,"StudyData", "(Vol("&amp;$E$16&amp;")when  (LocalYear("&amp;$E$16&amp;")="&amp;$D$1&amp;"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/>
      </c>
      <c r="W87" s="138" t="str">
        <f>IF(O87=1,"",RTD("cqg.rtd",,"StudyData", "(Vol("&amp;$E$17&amp;")when  (LocalYear("&amp;$E$17&amp;")="&amp;$D$1&amp;"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/>
      </c>
      <c r="X87" s="138" t="str">
        <f>IF(O87=1,"",RTD("cqg.rtd",,"StudyData", "(Vol("&amp;$E$18&amp;")when  (LocalYear("&amp;$E$18&amp;")="&amp;$D$1&amp;"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/>
      </c>
      <c r="Y87" s="138" t="str">
        <f>IF(O87=1,"",RTD("cqg.rtd",,"StudyData", "(Vol("&amp;$E$19&amp;")when  (LocalYear("&amp;$E$19&amp;")="&amp;$D$1&amp;"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/>
      </c>
      <c r="Z87" s="138" t="str">
        <f>IF(O87=1,"",RTD("cqg.rtd",,"StudyData", "(Vol("&amp;$E$20&amp;")when  (LocalYear("&amp;$E$20&amp;")="&amp;$D$1&amp;"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138" t="str">
        <f>IF(O87=1,"",RTD("cqg.rtd",,"StudyData", "(Vol("&amp;$E$21&amp;")when  (LocalYear("&amp;$E$21&amp;")="&amp;$D$1&amp;"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/>
      </c>
      <c r="AB87" s="138" t="str">
        <f>IF(O87=1,"",RTD("cqg.rtd",,"StudyData", "(Vol("&amp;$E$21&amp;")when  (LocalYear("&amp;$E$21&amp;")="&amp;$D$1&amp;"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/>
      </c>
      <c r="AC87" s="139" t="str">
        <f t="shared" si="30"/>
        <v/>
      </c>
      <c r="AE87" s="138" t="str">
        <f ca="1">IF($R87=1,SUM($S$1:S87),"")</f>
        <v/>
      </c>
      <c r="AF87" s="138" t="str">
        <f ca="1">IF($R87=1,SUM($T$1:T87),"")</f>
        <v/>
      </c>
      <c r="AG87" s="138" t="str">
        <f ca="1">IF($R87=1,SUM($U$1:U87),"")</f>
        <v/>
      </c>
      <c r="AH87" s="138" t="str">
        <f ca="1">IF($R87=1,SUM($V$1:V87),"")</f>
        <v/>
      </c>
      <c r="AI87" s="138" t="str">
        <f ca="1">IF($R87=1,SUM($W$1:W87),"")</f>
        <v/>
      </c>
      <c r="AJ87" s="138" t="str">
        <f ca="1">IF($R87=1,SUM($X$1:X87),"")</f>
        <v/>
      </c>
      <c r="AK87" s="138" t="str">
        <f ca="1">IF($R87=1,SUM($Y$1:Y87),"")</f>
        <v/>
      </c>
      <c r="AL87" s="138" t="str">
        <f ca="1">IF($R87=1,SUM($Z$1:Z87),"")</f>
        <v/>
      </c>
      <c r="AM87" s="138" t="str">
        <f ca="1">IF($R87=1,SUM($AA$1:AA87),"")</f>
        <v/>
      </c>
      <c r="AN87" s="138" t="str">
        <f ca="1">IF($R87=1,SUM($AB$1:AB87),"")</f>
        <v/>
      </c>
      <c r="AO87" s="138" t="str">
        <f ca="1">IF($R87=1,SUM($AC$1:AC87),"")</f>
        <v/>
      </c>
      <c r="AQ87" s="143" t="str">
        <f t="shared" si="31"/>
        <v>15:40</v>
      </c>
    </row>
    <row r="88" spans="6:43" x14ac:dyDescent="0.25">
      <c r="F88" s="138">
        <f t="shared" si="35"/>
        <v>15</v>
      </c>
      <c r="G88" s="140">
        <f t="shared" si="36"/>
        <v>45</v>
      </c>
      <c r="H88" s="141">
        <f t="shared" si="37"/>
        <v>0.65625</v>
      </c>
      <c r="K88" s="139" t="str">
        <f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139" t="e">
        <f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139"/>
      <c r="O88" s="138">
        <f t="shared" si="23"/>
        <v>1</v>
      </c>
      <c r="R88" s="138">
        <f t="shared" ca="1" si="24"/>
        <v>1.008999999999999</v>
      </c>
      <c r="S88" s="138" t="str">
        <f>IF(O88=1,"",RTD("cqg.rtd",,"StudyData", "(Vol("&amp;$E$13&amp;")when  (LocalYear("&amp;$E$13&amp;")="&amp;$D$1&amp;"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138" t="str">
        <f>IF(O88=1,"",RTD("cqg.rtd",,"StudyData", "(Vol("&amp;$E$14&amp;")when  (LocalYear("&amp;$E$14&amp;")="&amp;$D$1&amp;"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/>
      </c>
      <c r="U88" s="138" t="str">
        <f>IF(O88=1,"",RTD("cqg.rtd",,"StudyData", "(Vol("&amp;$E$15&amp;")when  (LocalYear("&amp;$E$15&amp;")="&amp;$D$1&amp;"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/>
      </c>
      <c r="V88" s="138" t="str">
        <f>IF(O88=1,"",RTD("cqg.rtd",,"StudyData", "(Vol("&amp;$E$16&amp;")when  (LocalYear("&amp;$E$16&amp;")="&amp;$D$1&amp;"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/>
      </c>
      <c r="W88" s="138" t="str">
        <f>IF(O88=1,"",RTD("cqg.rtd",,"StudyData", "(Vol("&amp;$E$17&amp;")when  (LocalYear("&amp;$E$17&amp;")="&amp;$D$1&amp;"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/>
      </c>
      <c r="X88" s="138" t="str">
        <f>IF(O88=1,"",RTD("cqg.rtd",,"StudyData", "(Vol("&amp;$E$18&amp;")when  (LocalYear("&amp;$E$18&amp;")="&amp;$D$1&amp;"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/>
      </c>
      <c r="Y88" s="138" t="str">
        <f>IF(O88=1,"",RTD("cqg.rtd",,"StudyData", "(Vol("&amp;$E$19&amp;")when  (LocalYear("&amp;$E$19&amp;")="&amp;$D$1&amp;"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/>
      </c>
      <c r="Z88" s="138" t="str">
        <f>IF(O88=1,"",RTD("cqg.rtd",,"StudyData", "(Vol("&amp;$E$20&amp;")when  (LocalYear("&amp;$E$20&amp;")="&amp;$D$1&amp;"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138" t="str">
        <f>IF(O88=1,"",RTD("cqg.rtd",,"StudyData", "(Vol("&amp;$E$21&amp;")when  (LocalYear("&amp;$E$21&amp;")="&amp;$D$1&amp;"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/>
      </c>
      <c r="AB88" s="138" t="str">
        <f>IF(O88=1,"",RTD("cqg.rtd",,"StudyData", "(Vol("&amp;$E$21&amp;")when  (LocalYear("&amp;$E$21&amp;")="&amp;$D$1&amp;"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/>
      </c>
      <c r="AC88" s="139" t="str">
        <f t="shared" si="30"/>
        <v/>
      </c>
      <c r="AE88" s="138" t="str">
        <f ca="1">IF($R88=1,SUM($S$1:S88),"")</f>
        <v/>
      </c>
      <c r="AF88" s="138" t="str">
        <f ca="1">IF($R88=1,SUM($T$1:T88),"")</f>
        <v/>
      </c>
      <c r="AG88" s="138" t="str">
        <f ca="1">IF($R88=1,SUM($U$1:U88),"")</f>
        <v/>
      </c>
      <c r="AH88" s="138" t="str">
        <f ca="1">IF($R88=1,SUM($V$1:V88),"")</f>
        <v/>
      </c>
      <c r="AI88" s="138" t="str">
        <f ca="1">IF($R88=1,SUM($W$1:W88),"")</f>
        <v/>
      </c>
      <c r="AJ88" s="138" t="str">
        <f ca="1">IF($R88=1,SUM($X$1:X88),"")</f>
        <v/>
      </c>
      <c r="AK88" s="138" t="str">
        <f ca="1">IF($R88=1,SUM($Y$1:Y88),"")</f>
        <v/>
      </c>
      <c r="AL88" s="138" t="str">
        <f ca="1">IF($R88=1,SUM($Z$1:Z88),"")</f>
        <v/>
      </c>
      <c r="AM88" s="138" t="str">
        <f ca="1">IF($R88=1,SUM($AA$1:AA88),"")</f>
        <v/>
      </c>
      <c r="AN88" s="138" t="str">
        <f ca="1">IF($R88=1,SUM($AB$1:AB88),"")</f>
        <v/>
      </c>
      <c r="AO88" s="138" t="str">
        <f ca="1">IF($R88=1,SUM($AC$1:AC88),"")</f>
        <v/>
      </c>
      <c r="AQ88" s="143" t="str">
        <f t="shared" si="31"/>
        <v>15:45</v>
      </c>
    </row>
    <row r="89" spans="6:43" x14ac:dyDescent="0.25">
      <c r="F89" s="138">
        <f t="shared" si="35"/>
        <v>15</v>
      </c>
      <c r="G89" s="140">
        <f t="shared" si="36"/>
        <v>50</v>
      </c>
      <c r="H89" s="141">
        <f t="shared" si="37"/>
        <v>0.65972222222222221</v>
      </c>
      <c r="K89" s="139" t="str">
        <f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139" t="e">
        <f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139"/>
      <c r="O89" s="138">
        <f t="shared" si="23"/>
        <v>1</v>
      </c>
      <c r="R89" s="138">
        <f t="shared" ca="1" si="24"/>
        <v>1.0099999999999989</v>
      </c>
      <c r="S89" s="138" t="str">
        <f>IF(O89=1,"",RTD("cqg.rtd",,"StudyData", "(Vol("&amp;$E$13&amp;")when  (LocalYear("&amp;$E$13&amp;")="&amp;$D$1&amp;"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138" t="str">
        <f>IF(O89=1,"",RTD("cqg.rtd",,"StudyData", "(Vol("&amp;$E$14&amp;")when  (LocalYear("&amp;$E$14&amp;")="&amp;$D$1&amp;"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/>
      </c>
      <c r="U89" s="138" t="str">
        <f>IF(O89=1,"",RTD("cqg.rtd",,"StudyData", "(Vol("&amp;$E$15&amp;")when  (LocalYear("&amp;$E$15&amp;")="&amp;$D$1&amp;"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/>
      </c>
      <c r="V89" s="138" t="str">
        <f>IF(O89=1,"",RTD("cqg.rtd",,"StudyData", "(Vol("&amp;$E$16&amp;")when  (LocalYear("&amp;$E$16&amp;")="&amp;$D$1&amp;"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/>
      </c>
      <c r="W89" s="138" t="str">
        <f>IF(O89=1,"",RTD("cqg.rtd",,"StudyData", "(Vol("&amp;$E$17&amp;")when  (LocalYear("&amp;$E$17&amp;")="&amp;$D$1&amp;"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/>
      </c>
      <c r="X89" s="138" t="str">
        <f>IF(O89=1,"",RTD("cqg.rtd",,"StudyData", "(Vol("&amp;$E$18&amp;")when  (LocalYear("&amp;$E$18&amp;")="&amp;$D$1&amp;"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/>
      </c>
      <c r="Y89" s="138" t="str">
        <f>IF(O89=1,"",RTD("cqg.rtd",,"StudyData", "(Vol("&amp;$E$19&amp;")when  (LocalYear("&amp;$E$19&amp;")="&amp;$D$1&amp;"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/>
      </c>
      <c r="Z89" s="138" t="str">
        <f>IF(O89=1,"",RTD("cqg.rtd",,"StudyData", "(Vol("&amp;$E$20&amp;")when  (LocalYear("&amp;$E$20&amp;")="&amp;$D$1&amp;"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138" t="str">
        <f>IF(O89=1,"",RTD("cqg.rtd",,"StudyData", "(Vol("&amp;$E$21&amp;")when  (LocalYear("&amp;$E$21&amp;")="&amp;$D$1&amp;"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/>
      </c>
      <c r="AB89" s="138" t="str">
        <f>IF(O89=1,"",RTD("cqg.rtd",,"StudyData", "(Vol("&amp;$E$21&amp;")when  (LocalYear("&amp;$E$21&amp;")="&amp;$D$1&amp;"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/>
      </c>
      <c r="AC89" s="139" t="str">
        <f t="shared" si="30"/>
        <v/>
      </c>
      <c r="AE89" s="138" t="str">
        <f ca="1">IF($R89=1,SUM($S$1:S89),"")</f>
        <v/>
      </c>
      <c r="AF89" s="138" t="str">
        <f ca="1">IF($R89=1,SUM($T$1:T89),"")</f>
        <v/>
      </c>
      <c r="AG89" s="138" t="str">
        <f ca="1">IF($R89=1,SUM($U$1:U89),"")</f>
        <v/>
      </c>
      <c r="AH89" s="138" t="str">
        <f ca="1">IF($R89=1,SUM($V$1:V89),"")</f>
        <v/>
      </c>
      <c r="AI89" s="138" t="str">
        <f ca="1">IF($R89=1,SUM($W$1:W89),"")</f>
        <v/>
      </c>
      <c r="AJ89" s="138" t="str">
        <f ca="1">IF($R89=1,SUM($X$1:X89),"")</f>
        <v/>
      </c>
      <c r="AK89" s="138" t="str">
        <f ca="1">IF($R89=1,SUM($Y$1:Y89),"")</f>
        <v/>
      </c>
      <c r="AL89" s="138" t="str">
        <f ca="1">IF($R89=1,SUM($Z$1:Z89),"")</f>
        <v/>
      </c>
      <c r="AM89" s="138" t="str">
        <f ca="1">IF($R89=1,SUM($AA$1:AA89),"")</f>
        <v/>
      </c>
      <c r="AN89" s="138" t="str">
        <f ca="1">IF($R89=1,SUM($AB$1:AB89),"")</f>
        <v/>
      </c>
      <c r="AO89" s="138" t="str">
        <f ca="1">IF($R89=1,SUM($AC$1:AC89),"")</f>
        <v/>
      </c>
      <c r="AQ89" s="143" t="str">
        <f t="shared" si="31"/>
        <v>15:50</v>
      </c>
    </row>
    <row r="90" spans="6:43" x14ac:dyDescent="0.25">
      <c r="F90" s="138">
        <f t="shared" si="35"/>
        <v>15</v>
      </c>
      <c r="G90" s="140">
        <f t="shared" si="36"/>
        <v>55</v>
      </c>
      <c r="H90" s="141">
        <f t="shared" si="37"/>
        <v>0.66319444444444442</v>
      </c>
      <c r="K90" s="139" t="str">
        <f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139" t="e">
        <f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139"/>
      <c r="O90" s="138">
        <f t="shared" si="23"/>
        <v>1</v>
      </c>
      <c r="R90" s="138">
        <f t="shared" ca="1" si="24"/>
        <v>1.0109999999999988</v>
      </c>
      <c r="S90" s="138" t="str">
        <f>IF(O90=1,"",RTD("cqg.rtd",,"StudyData", "(Vol("&amp;$E$13&amp;")when  (LocalYear("&amp;$E$13&amp;")="&amp;$D$1&amp;"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138" t="str">
        <f>IF(O90=1,"",RTD("cqg.rtd",,"StudyData", "(Vol("&amp;$E$14&amp;")when  (LocalYear("&amp;$E$14&amp;")="&amp;$D$1&amp;"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/>
      </c>
      <c r="U90" s="138" t="str">
        <f>IF(O90=1,"",RTD("cqg.rtd",,"StudyData", "(Vol("&amp;$E$15&amp;")when  (LocalYear("&amp;$E$15&amp;")="&amp;$D$1&amp;"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/>
      </c>
      <c r="V90" s="138" t="str">
        <f>IF(O90=1,"",RTD("cqg.rtd",,"StudyData", "(Vol("&amp;$E$16&amp;")when  (LocalYear("&amp;$E$16&amp;")="&amp;$D$1&amp;"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/>
      </c>
      <c r="W90" s="138" t="str">
        <f>IF(O90=1,"",RTD("cqg.rtd",,"StudyData", "(Vol("&amp;$E$17&amp;")when  (LocalYear("&amp;$E$17&amp;")="&amp;$D$1&amp;"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/>
      </c>
      <c r="X90" s="138" t="str">
        <f>IF(O90=1,"",RTD("cqg.rtd",,"StudyData", "(Vol("&amp;$E$18&amp;")when  (LocalYear("&amp;$E$18&amp;")="&amp;$D$1&amp;"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/>
      </c>
      <c r="Y90" s="138" t="str">
        <f>IF(O90=1,"",RTD("cqg.rtd",,"StudyData", "(Vol("&amp;$E$19&amp;")when  (LocalYear("&amp;$E$19&amp;")="&amp;$D$1&amp;"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/>
      </c>
      <c r="Z90" s="138" t="str">
        <f>IF(O90=1,"",RTD("cqg.rtd",,"StudyData", "(Vol("&amp;$E$20&amp;")when  (LocalYear("&amp;$E$20&amp;")="&amp;$D$1&amp;"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138" t="str">
        <f>IF(O90=1,"",RTD("cqg.rtd",,"StudyData", "(Vol("&amp;$E$21&amp;")when  (LocalYear("&amp;$E$21&amp;")="&amp;$D$1&amp;"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/>
      </c>
      <c r="AB90" s="138" t="str">
        <f>IF(O90=1,"",RTD("cqg.rtd",,"StudyData", "(Vol("&amp;$E$21&amp;")when  (LocalYear("&amp;$E$21&amp;")="&amp;$D$1&amp;"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/>
      </c>
      <c r="AC90" s="139" t="str">
        <f t="shared" si="30"/>
        <v/>
      </c>
      <c r="AE90" s="138" t="str">
        <f ca="1">IF($R90=1,SUM($S$1:S90),"")</f>
        <v/>
      </c>
      <c r="AF90" s="138" t="str">
        <f ca="1">IF($R90=1,SUM($T$1:T90),"")</f>
        <v/>
      </c>
      <c r="AG90" s="138" t="str">
        <f ca="1">IF($R90=1,SUM($U$1:U90),"")</f>
        <v/>
      </c>
      <c r="AH90" s="138" t="str">
        <f ca="1">IF($R90=1,SUM($V$1:V90),"")</f>
        <v/>
      </c>
      <c r="AI90" s="138" t="str">
        <f ca="1">IF($R90=1,SUM($W$1:W90),"")</f>
        <v/>
      </c>
      <c r="AJ90" s="138" t="str">
        <f ca="1">IF($R90=1,SUM($X$1:X90),"")</f>
        <v/>
      </c>
      <c r="AK90" s="138" t="str">
        <f ca="1">IF($R90=1,SUM($Y$1:Y90),"")</f>
        <v/>
      </c>
      <c r="AL90" s="138" t="str">
        <f ca="1">IF($R90=1,SUM($Z$1:Z90),"")</f>
        <v/>
      </c>
      <c r="AM90" s="138" t="str">
        <f ca="1">IF($R90=1,SUM($AA$1:AA90),"")</f>
        <v/>
      </c>
      <c r="AN90" s="138" t="str">
        <f ca="1">IF($R90=1,SUM($AB$1:AB90),"")</f>
        <v/>
      </c>
      <c r="AO90" s="138" t="str">
        <f ca="1">IF($R90=1,SUM($AC$1:AC90),"")</f>
        <v/>
      </c>
      <c r="AQ90" s="143" t="str">
        <f t="shared" si="31"/>
        <v>15:55</v>
      </c>
    </row>
    <row r="91" spans="6:43" x14ac:dyDescent="0.25">
      <c r="F91" s="138">
        <f t="shared" si="35"/>
        <v>16</v>
      </c>
      <c r="G91" s="140" t="str">
        <f t="shared" si="36"/>
        <v>00</v>
      </c>
      <c r="H91" s="141">
        <f t="shared" si="37"/>
        <v>0.66666666666666663</v>
      </c>
      <c r="K91" s="139" t="str">
        <f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139" t="e">
        <f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139"/>
      <c r="O91" s="138">
        <f t="shared" si="23"/>
        <v>1</v>
      </c>
      <c r="R91" s="138">
        <f t="shared" ca="1" si="24"/>
        <v>1.0119999999999987</v>
      </c>
      <c r="S91" s="138" t="str">
        <f>IF(O91=1,"",RTD("cqg.rtd",,"StudyData", "(Vol("&amp;$E$13&amp;")when  (LocalYear("&amp;$E$13&amp;")="&amp;$D$1&amp;"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138" t="str">
        <f>IF(O91=1,"",RTD("cqg.rtd",,"StudyData", "(Vol("&amp;$E$14&amp;")when  (LocalYear("&amp;$E$14&amp;")="&amp;$D$1&amp;"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/>
      </c>
      <c r="U91" s="138" t="str">
        <f>IF(O91=1,"",RTD("cqg.rtd",,"StudyData", "(Vol("&amp;$E$15&amp;")when  (LocalYear("&amp;$E$15&amp;")="&amp;$D$1&amp;"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/>
      </c>
      <c r="V91" s="138" t="str">
        <f>IF(O91=1,"",RTD("cqg.rtd",,"StudyData", "(Vol("&amp;$E$16&amp;")when  (LocalYear("&amp;$E$16&amp;")="&amp;$D$1&amp;"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/>
      </c>
      <c r="W91" s="138" t="str">
        <f>IF(O91=1,"",RTD("cqg.rtd",,"StudyData", "(Vol("&amp;$E$17&amp;")when  (LocalYear("&amp;$E$17&amp;")="&amp;$D$1&amp;"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/>
      </c>
      <c r="X91" s="138" t="str">
        <f>IF(O91=1,"",RTD("cqg.rtd",,"StudyData", "(Vol("&amp;$E$18&amp;")when  (LocalYear("&amp;$E$18&amp;")="&amp;$D$1&amp;"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/>
      </c>
      <c r="Y91" s="138" t="str">
        <f>IF(O91=1,"",RTD("cqg.rtd",,"StudyData", "(Vol("&amp;$E$19&amp;")when  (LocalYear("&amp;$E$19&amp;")="&amp;$D$1&amp;"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/>
      </c>
      <c r="Z91" s="138" t="str">
        <f>IF(O91=1,"",RTD("cqg.rtd",,"StudyData", "(Vol("&amp;$E$20&amp;")when  (LocalYear("&amp;$E$20&amp;")="&amp;$D$1&amp;"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138" t="str">
        <f>IF(O91=1,"",RTD("cqg.rtd",,"StudyData", "(Vol("&amp;$E$21&amp;")when  (LocalYear("&amp;$E$21&amp;")="&amp;$D$1&amp;"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/>
      </c>
      <c r="AB91" s="138" t="str">
        <f>IF(O91=1,"",RTD("cqg.rtd",,"StudyData", "(Vol("&amp;$E$21&amp;")when  (LocalYear("&amp;$E$21&amp;")="&amp;$D$1&amp;"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/>
      </c>
      <c r="AC91" s="139" t="str">
        <f t="shared" si="30"/>
        <v/>
      </c>
      <c r="AE91" s="138" t="str">
        <f ca="1">IF($R91=1,SUM($S$1:S91),"")</f>
        <v/>
      </c>
      <c r="AF91" s="138" t="str">
        <f ca="1">IF($R91=1,SUM($T$1:T91),"")</f>
        <v/>
      </c>
      <c r="AG91" s="138" t="str">
        <f ca="1">IF($R91=1,SUM($U$1:U91),"")</f>
        <v/>
      </c>
      <c r="AH91" s="138" t="str">
        <f ca="1">IF($R91=1,SUM($V$1:V91),"")</f>
        <v/>
      </c>
      <c r="AI91" s="138" t="str">
        <f ca="1">IF($R91=1,SUM($W$1:W91),"")</f>
        <v/>
      </c>
      <c r="AJ91" s="138" t="str">
        <f ca="1">IF($R91=1,SUM($X$1:X91),"")</f>
        <v/>
      </c>
      <c r="AK91" s="138" t="str">
        <f ca="1">IF($R91=1,SUM($Y$1:Y91),"")</f>
        <v/>
      </c>
      <c r="AL91" s="138" t="str">
        <f ca="1">IF($R91=1,SUM($Z$1:Z91),"")</f>
        <v/>
      </c>
      <c r="AM91" s="138" t="str">
        <f ca="1">IF($R91=1,SUM($AA$1:AA91),"")</f>
        <v/>
      </c>
      <c r="AN91" s="138" t="str">
        <f ca="1">IF($R91=1,SUM($AB$1:AB91),"")</f>
        <v/>
      </c>
      <c r="AO91" s="138" t="str">
        <f ca="1">IF($R91=1,SUM($AC$1:AC91),"")</f>
        <v/>
      </c>
      <c r="AQ91" s="143" t="str">
        <f t="shared" si="31"/>
        <v>16:00</v>
      </c>
    </row>
    <row r="92" spans="6:43" x14ac:dyDescent="0.25">
      <c r="F92" s="138">
        <f t="shared" si="35"/>
        <v>16</v>
      </c>
      <c r="G92" s="140" t="str">
        <f t="shared" si="36"/>
        <v>05</v>
      </c>
      <c r="H92" s="141">
        <f t="shared" si="37"/>
        <v>0.67013888888888884</v>
      </c>
      <c r="K92" s="139" t="str">
        <f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139" t="e">
        <f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139"/>
      <c r="O92" s="138">
        <f t="shared" si="23"/>
        <v>1</v>
      </c>
      <c r="R92" s="138">
        <f t="shared" ca="1" si="24"/>
        <v>1.0129999999999986</v>
      </c>
      <c r="S92" s="138" t="str">
        <f>IF(O92=1,"",RTD("cqg.rtd",,"StudyData", "(Vol("&amp;$E$13&amp;")when  (LocalYear("&amp;$E$13&amp;")="&amp;$D$1&amp;"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138" t="str">
        <f>IF(O92=1,"",RTD("cqg.rtd",,"StudyData", "(Vol("&amp;$E$14&amp;")when  (LocalYear("&amp;$E$14&amp;")="&amp;$D$1&amp;"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/>
      </c>
      <c r="U92" s="138" t="str">
        <f>IF(O92=1,"",RTD("cqg.rtd",,"StudyData", "(Vol("&amp;$E$15&amp;")when  (LocalYear("&amp;$E$15&amp;")="&amp;$D$1&amp;"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/>
      </c>
      <c r="V92" s="138" t="str">
        <f>IF(O92=1,"",RTD("cqg.rtd",,"StudyData", "(Vol("&amp;$E$16&amp;")when  (LocalYear("&amp;$E$16&amp;")="&amp;$D$1&amp;"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/>
      </c>
      <c r="W92" s="138" t="str">
        <f>IF(O92=1,"",RTD("cqg.rtd",,"StudyData", "(Vol("&amp;$E$17&amp;")when  (LocalYear("&amp;$E$17&amp;")="&amp;$D$1&amp;"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/>
      </c>
      <c r="X92" s="138" t="str">
        <f>IF(O92=1,"",RTD("cqg.rtd",,"StudyData", "(Vol("&amp;$E$18&amp;")when  (LocalYear("&amp;$E$18&amp;")="&amp;$D$1&amp;"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/>
      </c>
      <c r="Y92" s="138" t="str">
        <f>IF(O92=1,"",RTD("cqg.rtd",,"StudyData", "(Vol("&amp;$E$19&amp;")when  (LocalYear("&amp;$E$19&amp;")="&amp;$D$1&amp;"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/>
      </c>
      <c r="Z92" s="138" t="str">
        <f>IF(O92=1,"",RTD("cqg.rtd",,"StudyData", "(Vol("&amp;$E$20&amp;")when  (LocalYear("&amp;$E$20&amp;")="&amp;$D$1&amp;"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138" t="str">
        <f>IF(O92=1,"",RTD("cqg.rtd",,"StudyData", "(Vol("&amp;$E$21&amp;")when  (LocalYear("&amp;$E$21&amp;")="&amp;$D$1&amp;"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/>
      </c>
      <c r="AB92" s="138" t="str">
        <f>IF(O92=1,"",RTD("cqg.rtd",,"StudyData", "(Vol("&amp;$E$21&amp;")when  (LocalYear("&amp;$E$21&amp;")="&amp;$D$1&amp;"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/>
      </c>
      <c r="AC92" s="139" t="str">
        <f t="shared" si="30"/>
        <v/>
      </c>
      <c r="AE92" s="138" t="str">
        <f ca="1">IF($R92=1,SUM($S$1:S92),"")</f>
        <v/>
      </c>
      <c r="AF92" s="138" t="str">
        <f ca="1">IF($R92=1,SUM($T$1:T92),"")</f>
        <v/>
      </c>
      <c r="AG92" s="138" t="str">
        <f ca="1">IF($R92=1,SUM($U$1:U92),"")</f>
        <v/>
      </c>
      <c r="AH92" s="138" t="str">
        <f ca="1">IF($R92=1,SUM($V$1:V92),"")</f>
        <v/>
      </c>
      <c r="AI92" s="138" t="str">
        <f ca="1">IF($R92=1,SUM($W$1:W92),"")</f>
        <v/>
      </c>
      <c r="AJ92" s="138" t="str">
        <f ca="1">IF($R92=1,SUM($X$1:X92),"")</f>
        <v/>
      </c>
      <c r="AK92" s="138" t="str">
        <f ca="1">IF($R92=1,SUM($Y$1:Y92),"")</f>
        <v/>
      </c>
      <c r="AL92" s="138" t="str">
        <f ca="1">IF($R92=1,SUM($Z$1:Z92),"")</f>
        <v/>
      </c>
      <c r="AM92" s="138" t="str">
        <f ca="1">IF($R92=1,SUM($AA$1:AA92),"")</f>
        <v/>
      </c>
      <c r="AN92" s="138" t="str">
        <f ca="1">IF($R92=1,SUM($AB$1:AB92),"")</f>
        <v/>
      </c>
      <c r="AO92" s="138" t="str">
        <f ca="1">IF($R92=1,SUM($AC$1:AC92),"")</f>
        <v/>
      </c>
      <c r="AQ92" s="143" t="str">
        <f t="shared" si="31"/>
        <v>16:05</v>
      </c>
    </row>
    <row r="93" spans="6:43" x14ac:dyDescent="0.25">
      <c r="F93" s="138">
        <f t="shared" si="35"/>
        <v>16</v>
      </c>
      <c r="G93" s="140">
        <f t="shared" si="36"/>
        <v>10</v>
      </c>
      <c r="H93" s="141">
        <f t="shared" si="37"/>
        <v>0.67361111111111116</v>
      </c>
      <c r="K93" s="139" t="str">
        <f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139" t="e">
        <f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139"/>
      <c r="O93" s="138">
        <f t="shared" si="23"/>
        <v>1</v>
      </c>
      <c r="R93" s="138">
        <f t="shared" ca="1" si="24"/>
        <v>1.0139999999999985</v>
      </c>
      <c r="S93" s="138" t="str">
        <f>IF(O93=1,"",RTD("cqg.rtd",,"StudyData", "(Vol("&amp;$E$13&amp;")when  (LocalYear("&amp;$E$13&amp;")="&amp;$D$1&amp;"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138" t="str">
        <f>IF(O93=1,"",RTD("cqg.rtd",,"StudyData", "(Vol("&amp;$E$14&amp;")when  (LocalYear("&amp;$E$14&amp;")="&amp;$D$1&amp;"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/>
      </c>
      <c r="U93" s="138" t="str">
        <f>IF(O93=1,"",RTD("cqg.rtd",,"StudyData", "(Vol("&amp;$E$15&amp;")when  (LocalYear("&amp;$E$15&amp;")="&amp;$D$1&amp;"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/>
      </c>
      <c r="V93" s="138" t="str">
        <f>IF(O93=1,"",RTD("cqg.rtd",,"StudyData", "(Vol("&amp;$E$16&amp;")when  (LocalYear("&amp;$E$16&amp;")="&amp;$D$1&amp;"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/>
      </c>
      <c r="W93" s="138" t="str">
        <f>IF(O93=1,"",RTD("cqg.rtd",,"StudyData", "(Vol("&amp;$E$17&amp;")when  (LocalYear("&amp;$E$17&amp;")="&amp;$D$1&amp;"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/>
      </c>
      <c r="X93" s="138" t="str">
        <f>IF(O93=1,"",RTD("cqg.rtd",,"StudyData", "(Vol("&amp;$E$18&amp;")when  (LocalYear("&amp;$E$18&amp;")="&amp;$D$1&amp;"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/>
      </c>
      <c r="Y93" s="138" t="str">
        <f>IF(O93=1,"",RTD("cqg.rtd",,"StudyData", "(Vol("&amp;$E$19&amp;")when  (LocalYear("&amp;$E$19&amp;")="&amp;$D$1&amp;"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/>
      </c>
      <c r="Z93" s="138" t="str">
        <f>IF(O93=1,"",RTD("cqg.rtd",,"StudyData", "(Vol("&amp;$E$20&amp;")when  (LocalYear("&amp;$E$20&amp;")="&amp;$D$1&amp;"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138" t="str">
        <f>IF(O93=1,"",RTD("cqg.rtd",,"StudyData", "(Vol("&amp;$E$21&amp;")when  (LocalYear("&amp;$E$21&amp;")="&amp;$D$1&amp;"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/>
      </c>
      <c r="AB93" s="138" t="str">
        <f>IF(O93=1,"",RTD("cqg.rtd",,"StudyData", "(Vol("&amp;$E$21&amp;")when  (LocalYear("&amp;$E$21&amp;")="&amp;$D$1&amp;"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/>
      </c>
      <c r="AC93" s="139" t="str">
        <f t="shared" si="30"/>
        <v/>
      </c>
      <c r="AE93" s="138" t="str">
        <f ca="1">IF($R93=1,SUM($S$1:S93),"")</f>
        <v/>
      </c>
      <c r="AF93" s="138" t="str">
        <f ca="1">IF($R93=1,SUM($T$1:T93),"")</f>
        <v/>
      </c>
      <c r="AG93" s="138" t="str">
        <f ca="1">IF($R93=1,SUM($U$1:U93),"")</f>
        <v/>
      </c>
      <c r="AH93" s="138" t="str">
        <f ca="1">IF($R93=1,SUM($V$1:V93),"")</f>
        <v/>
      </c>
      <c r="AI93" s="138" t="str">
        <f ca="1">IF($R93=1,SUM($W$1:W93),"")</f>
        <v/>
      </c>
      <c r="AJ93" s="138" t="str">
        <f ca="1">IF($R93=1,SUM($X$1:X93),"")</f>
        <v/>
      </c>
      <c r="AK93" s="138" t="str">
        <f ca="1">IF($R93=1,SUM($Y$1:Y93),"")</f>
        <v/>
      </c>
      <c r="AL93" s="138" t="str">
        <f ca="1">IF($R93=1,SUM($Z$1:Z93),"")</f>
        <v/>
      </c>
      <c r="AM93" s="138" t="str">
        <f ca="1">IF($R93=1,SUM($AA$1:AA93),"")</f>
        <v/>
      </c>
      <c r="AN93" s="138" t="str">
        <f ca="1">IF($R93=1,SUM($AB$1:AB93),"")</f>
        <v/>
      </c>
      <c r="AO93" s="138" t="str">
        <f ca="1">IF($R93=1,SUM($AC$1:AC93),"")</f>
        <v/>
      </c>
      <c r="AQ93" s="143" t="str">
        <f t="shared" si="31"/>
        <v>16:10</v>
      </c>
    </row>
    <row r="94" spans="6:43" x14ac:dyDescent="0.25">
      <c r="F94" s="138">
        <f t="shared" si="35"/>
        <v>16</v>
      </c>
      <c r="G94" s="140">
        <f t="shared" si="36"/>
        <v>15</v>
      </c>
      <c r="H94" s="141">
        <f t="shared" si="37"/>
        <v>0.67708333333333337</v>
      </c>
      <c r="K94" s="139" t="str">
        <f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39" t="e">
        <f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39"/>
      <c r="O94" s="138">
        <f t="shared" si="23"/>
        <v>1</v>
      </c>
      <c r="R94" s="138">
        <f t="shared" ca="1" si="24"/>
        <v>1.0149999999999983</v>
      </c>
      <c r="S94" s="138" t="str">
        <f>IF(O94=1,"",RTD("cqg.rtd",,"StudyData", "(Vol("&amp;$E$13&amp;")when  (LocalYear("&amp;$E$13&amp;")="&amp;$D$1&amp;"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138" t="str">
        <f>IF(O94=1,"",RTD("cqg.rtd",,"StudyData", "(Vol("&amp;$E$14&amp;")when  (LocalYear("&amp;$E$14&amp;")="&amp;$D$1&amp;"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/>
      </c>
      <c r="U94" s="138" t="str">
        <f>IF(O94=1,"",RTD("cqg.rtd",,"StudyData", "(Vol("&amp;$E$15&amp;")when  (LocalYear("&amp;$E$15&amp;")="&amp;$D$1&amp;"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/>
      </c>
      <c r="V94" s="138" t="str">
        <f>IF(O94=1,"",RTD("cqg.rtd",,"StudyData", "(Vol("&amp;$E$16&amp;")when  (LocalYear("&amp;$E$16&amp;")="&amp;$D$1&amp;"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/>
      </c>
      <c r="W94" s="138" t="str">
        <f>IF(O94=1,"",RTD("cqg.rtd",,"StudyData", "(Vol("&amp;$E$17&amp;")when  (LocalYear("&amp;$E$17&amp;")="&amp;$D$1&amp;"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/>
      </c>
      <c r="X94" s="138" t="str">
        <f>IF(O94=1,"",RTD("cqg.rtd",,"StudyData", "(Vol("&amp;$E$18&amp;")when  (LocalYear("&amp;$E$18&amp;")="&amp;$D$1&amp;"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/>
      </c>
      <c r="Y94" s="138" t="str">
        <f>IF(O94=1,"",RTD("cqg.rtd",,"StudyData", "(Vol("&amp;$E$19&amp;")when  (LocalYear("&amp;$E$19&amp;")="&amp;$D$1&amp;"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/>
      </c>
      <c r="Z94" s="138" t="str">
        <f>IF(O94=1,"",RTD("cqg.rtd",,"StudyData", "(Vol("&amp;$E$20&amp;")when  (LocalYear("&amp;$E$20&amp;")="&amp;$D$1&amp;"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138" t="str">
        <f>IF(O94=1,"",RTD("cqg.rtd",,"StudyData", "(Vol("&amp;$E$21&amp;")when  (LocalYear("&amp;$E$21&amp;")="&amp;$D$1&amp;"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/>
      </c>
      <c r="AB94" s="138" t="str">
        <f>IF(O94=1,"",RTD("cqg.rtd",,"StudyData", "(Vol("&amp;$E$21&amp;")when  (LocalYear("&amp;$E$21&amp;")="&amp;$D$1&amp;"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/>
      </c>
      <c r="AC94" s="139" t="str">
        <f t="shared" si="30"/>
        <v/>
      </c>
      <c r="AE94" s="138" t="str">
        <f ca="1">IF($R94=1,SUM($S$1:S94),"")</f>
        <v/>
      </c>
      <c r="AF94" s="138" t="str">
        <f ca="1">IF($R94=1,SUM($T$1:T94),"")</f>
        <v/>
      </c>
      <c r="AG94" s="138" t="str">
        <f ca="1">IF($R94=1,SUM($U$1:U94),"")</f>
        <v/>
      </c>
      <c r="AH94" s="138" t="str">
        <f ca="1">IF($R94=1,SUM($V$1:V94),"")</f>
        <v/>
      </c>
      <c r="AI94" s="138" t="str">
        <f ca="1">IF($R94=1,SUM($W$1:W94),"")</f>
        <v/>
      </c>
      <c r="AJ94" s="138" t="str">
        <f ca="1">IF($R94=1,SUM($X$1:X94),"")</f>
        <v/>
      </c>
      <c r="AK94" s="138" t="str">
        <f ca="1">IF($R94=1,SUM($Y$1:Y94),"")</f>
        <v/>
      </c>
      <c r="AL94" s="138" t="str">
        <f ca="1">IF($R94=1,SUM($Z$1:Z94),"")</f>
        <v/>
      </c>
      <c r="AM94" s="138" t="str">
        <f ca="1">IF($R94=1,SUM($AA$1:AA94),"")</f>
        <v/>
      </c>
      <c r="AN94" s="138" t="str">
        <f ca="1">IF($R94=1,SUM($AB$1:AB94),"")</f>
        <v/>
      </c>
      <c r="AO94" s="138" t="str">
        <f ca="1">IF($R94=1,SUM($AC$1:AC94),"")</f>
        <v/>
      </c>
      <c r="AQ94" s="143" t="str">
        <f t="shared" si="31"/>
        <v>16:15</v>
      </c>
    </row>
    <row r="95" spans="6:43" x14ac:dyDescent="0.25">
      <c r="F95" s="138">
        <f t="shared" si="35"/>
        <v>16</v>
      </c>
      <c r="G95" s="140">
        <f t="shared" si="36"/>
        <v>20</v>
      </c>
      <c r="H95" s="141">
        <f t="shared" si="37"/>
        <v>0.68055555555555547</v>
      </c>
      <c r="K95" s="139" t="str">
        <f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39" t="e">
        <f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39"/>
      <c r="O95" s="138">
        <f t="shared" si="23"/>
        <v>1</v>
      </c>
      <c r="R95" s="138">
        <f t="shared" ca="1" si="24"/>
        <v>1.0159999999999982</v>
      </c>
      <c r="S95" s="138" t="str">
        <f>IF(O95=1,"",RTD("cqg.rtd",,"StudyData", "(Vol("&amp;$E$13&amp;")when  (LocalYear("&amp;$E$13&amp;")="&amp;$D$1&amp;"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138" t="str">
        <f>IF(O95=1,"",RTD("cqg.rtd",,"StudyData", "(Vol("&amp;$E$14&amp;")when  (LocalYear("&amp;$E$14&amp;")="&amp;$D$1&amp;"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/>
      </c>
      <c r="U95" s="138" t="str">
        <f>IF(O95=1,"",RTD("cqg.rtd",,"StudyData", "(Vol("&amp;$E$15&amp;")when  (LocalYear("&amp;$E$15&amp;")="&amp;$D$1&amp;"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/>
      </c>
      <c r="V95" s="138" t="str">
        <f>IF(O95=1,"",RTD("cqg.rtd",,"StudyData", "(Vol("&amp;$E$16&amp;")when  (LocalYear("&amp;$E$16&amp;")="&amp;$D$1&amp;"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/>
      </c>
      <c r="W95" s="138" t="str">
        <f>IF(O95=1,"",RTD("cqg.rtd",,"StudyData", "(Vol("&amp;$E$17&amp;")when  (LocalYear("&amp;$E$17&amp;")="&amp;$D$1&amp;"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/>
      </c>
      <c r="X95" s="138" t="str">
        <f>IF(O95=1,"",RTD("cqg.rtd",,"StudyData", "(Vol("&amp;$E$18&amp;")when  (LocalYear("&amp;$E$18&amp;")="&amp;$D$1&amp;"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/>
      </c>
      <c r="Y95" s="138" t="str">
        <f>IF(O95=1,"",RTD("cqg.rtd",,"StudyData", "(Vol("&amp;$E$19&amp;")when  (LocalYear("&amp;$E$19&amp;")="&amp;$D$1&amp;"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/>
      </c>
      <c r="Z95" s="138" t="str">
        <f>IF(O95=1,"",RTD("cqg.rtd",,"StudyData", "(Vol("&amp;$E$20&amp;")when  (LocalYear("&amp;$E$20&amp;")="&amp;$D$1&amp;"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138" t="str">
        <f>IF(O95=1,"",RTD("cqg.rtd",,"StudyData", "(Vol("&amp;$E$21&amp;")when  (LocalYear("&amp;$E$21&amp;")="&amp;$D$1&amp;"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/>
      </c>
      <c r="AB95" s="138" t="str">
        <f>IF(O95=1,"",RTD("cqg.rtd",,"StudyData", "(Vol("&amp;$E$21&amp;")when  (LocalYear("&amp;$E$21&amp;")="&amp;$D$1&amp;"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/>
      </c>
      <c r="AC95" s="139" t="str">
        <f t="shared" si="30"/>
        <v/>
      </c>
      <c r="AE95" s="138" t="str">
        <f ca="1">IF($R95=1,SUM($S$1:S95),"")</f>
        <v/>
      </c>
      <c r="AF95" s="138" t="str">
        <f ca="1">IF($R95=1,SUM($T$1:T95),"")</f>
        <v/>
      </c>
      <c r="AG95" s="138" t="str">
        <f ca="1">IF($R95=1,SUM($U$1:U95),"")</f>
        <v/>
      </c>
      <c r="AH95" s="138" t="str">
        <f ca="1">IF($R95=1,SUM($V$1:V95),"")</f>
        <v/>
      </c>
      <c r="AI95" s="138" t="str">
        <f ca="1">IF($R95=1,SUM($W$1:W95),"")</f>
        <v/>
      </c>
      <c r="AJ95" s="138" t="str">
        <f ca="1">IF($R95=1,SUM($X$1:X95),"")</f>
        <v/>
      </c>
      <c r="AK95" s="138" t="str">
        <f ca="1">IF($R95=1,SUM($Y$1:Y95),"")</f>
        <v/>
      </c>
      <c r="AL95" s="138" t="str">
        <f ca="1">IF($R95=1,SUM($Z$1:Z95),"")</f>
        <v/>
      </c>
      <c r="AM95" s="138" t="str">
        <f ca="1">IF($R95=1,SUM($AA$1:AA95),"")</f>
        <v/>
      </c>
      <c r="AN95" s="138" t="str">
        <f ca="1">IF($R95=1,SUM($AB$1:AB95),"")</f>
        <v/>
      </c>
      <c r="AO95" s="138" t="str">
        <f ca="1">IF($R95=1,SUM($AC$1:AC95),"")</f>
        <v/>
      </c>
      <c r="AQ95" s="143" t="str">
        <f t="shared" si="31"/>
        <v>16:20</v>
      </c>
    </row>
    <row r="96" spans="6:43" x14ac:dyDescent="0.25">
      <c r="F96" s="138">
        <f t="shared" si="35"/>
        <v>16</v>
      </c>
      <c r="G96" s="140">
        <f t="shared" si="36"/>
        <v>25</v>
      </c>
      <c r="H96" s="141">
        <f t="shared" si="37"/>
        <v>0.68402777777777779</v>
      </c>
      <c r="K96" s="139" t="str">
        <f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39" t="e">
        <f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39"/>
      <c r="O96" s="138">
        <f t="shared" si="23"/>
        <v>1</v>
      </c>
      <c r="R96" s="138">
        <f t="shared" ca="1" si="24"/>
        <v>1.0169999999999981</v>
      </c>
      <c r="S96" s="138" t="str">
        <f>IF(O96=1,"",RTD("cqg.rtd",,"StudyData", "(Vol("&amp;$E$13&amp;")when  (LocalYear("&amp;$E$13&amp;")="&amp;$D$1&amp;"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138" t="str">
        <f>IF(O96=1,"",RTD("cqg.rtd",,"StudyData", "(Vol("&amp;$E$14&amp;")when  (LocalYear("&amp;$E$14&amp;")="&amp;$D$1&amp;"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/>
      </c>
      <c r="U96" s="138" t="str">
        <f>IF(O96=1,"",RTD("cqg.rtd",,"StudyData", "(Vol("&amp;$E$15&amp;")when  (LocalYear("&amp;$E$15&amp;")="&amp;$D$1&amp;"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/>
      </c>
      <c r="V96" s="138" t="str">
        <f>IF(O96=1,"",RTD("cqg.rtd",,"StudyData", "(Vol("&amp;$E$16&amp;")when  (LocalYear("&amp;$E$16&amp;")="&amp;$D$1&amp;"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/>
      </c>
      <c r="W96" s="138" t="str">
        <f>IF(O96=1,"",RTD("cqg.rtd",,"StudyData", "(Vol("&amp;$E$17&amp;")when  (LocalYear("&amp;$E$17&amp;")="&amp;$D$1&amp;"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/>
      </c>
      <c r="X96" s="138" t="str">
        <f>IF(O96=1,"",RTD("cqg.rtd",,"StudyData", "(Vol("&amp;$E$18&amp;")when  (LocalYear("&amp;$E$18&amp;")="&amp;$D$1&amp;"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/>
      </c>
      <c r="Y96" s="138" t="str">
        <f>IF(O96=1,"",RTD("cqg.rtd",,"StudyData", "(Vol("&amp;$E$19&amp;")when  (LocalYear("&amp;$E$19&amp;")="&amp;$D$1&amp;"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/>
      </c>
      <c r="Z96" s="138" t="str">
        <f>IF(O96=1,"",RTD("cqg.rtd",,"StudyData", "(Vol("&amp;$E$20&amp;")when  (LocalYear("&amp;$E$20&amp;")="&amp;$D$1&amp;"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138" t="str">
        <f>IF(O96=1,"",RTD("cqg.rtd",,"StudyData", "(Vol("&amp;$E$21&amp;")when  (LocalYear("&amp;$E$21&amp;")="&amp;$D$1&amp;"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/>
      </c>
      <c r="AB96" s="138" t="str">
        <f>IF(O96=1,"",RTD("cqg.rtd",,"StudyData", "(Vol("&amp;$E$21&amp;")when  (LocalYear("&amp;$E$21&amp;")="&amp;$D$1&amp;"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/>
      </c>
      <c r="AC96" s="139" t="str">
        <f t="shared" si="30"/>
        <v/>
      </c>
      <c r="AE96" s="138" t="str">
        <f ca="1">IF($R96=1,SUM($S$1:S96),"")</f>
        <v/>
      </c>
      <c r="AF96" s="138" t="str">
        <f ca="1">IF($R96=1,SUM($T$1:T96),"")</f>
        <v/>
      </c>
      <c r="AG96" s="138" t="str">
        <f ca="1">IF($R96=1,SUM($U$1:U96),"")</f>
        <v/>
      </c>
      <c r="AH96" s="138" t="str">
        <f ca="1">IF($R96=1,SUM($V$1:V96),"")</f>
        <v/>
      </c>
      <c r="AI96" s="138" t="str">
        <f ca="1">IF($R96=1,SUM($W$1:W96),"")</f>
        <v/>
      </c>
      <c r="AJ96" s="138" t="str">
        <f ca="1">IF($R96=1,SUM($X$1:X96),"")</f>
        <v/>
      </c>
      <c r="AK96" s="138" t="str">
        <f ca="1">IF($R96=1,SUM($Y$1:Y96),"")</f>
        <v/>
      </c>
      <c r="AL96" s="138" t="str">
        <f ca="1">IF($R96=1,SUM($Z$1:Z96),"")</f>
        <v/>
      </c>
      <c r="AM96" s="138" t="str">
        <f ca="1">IF($R96=1,SUM($AA$1:AA96),"")</f>
        <v/>
      </c>
      <c r="AN96" s="138" t="str">
        <f ca="1">IF($R96=1,SUM($AB$1:AB96),"")</f>
        <v/>
      </c>
      <c r="AO96" s="138" t="str">
        <f ca="1">IF($R96=1,SUM($AC$1:AC96),"")</f>
        <v/>
      </c>
      <c r="AQ96" s="143" t="str">
        <f t="shared" si="31"/>
        <v>16:25</v>
      </c>
    </row>
    <row r="97" spans="6:43" x14ac:dyDescent="0.25">
      <c r="F97" s="138">
        <f t="shared" si="35"/>
        <v>16</v>
      </c>
      <c r="G97" s="140">
        <f t="shared" si="36"/>
        <v>30</v>
      </c>
      <c r="H97" s="141">
        <f t="shared" si="37"/>
        <v>0.6875</v>
      </c>
      <c r="K97" s="139" t="str">
        <f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39" t="e">
        <f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39"/>
      <c r="O97" s="138">
        <f t="shared" si="23"/>
        <v>1</v>
      </c>
      <c r="R97" s="138">
        <f t="shared" ca="1" si="24"/>
        <v>1.017999999999998</v>
      </c>
      <c r="S97" s="138" t="str">
        <f>IF(O97=1,"",RTD("cqg.rtd",,"StudyData", "(Vol("&amp;$E$13&amp;")when  (LocalYear("&amp;$E$13&amp;")="&amp;$D$1&amp;"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138" t="str">
        <f>IF(O97=1,"",RTD("cqg.rtd",,"StudyData", "(Vol("&amp;$E$14&amp;")when  (LocalYear("&amp;$E$14&amp;")="&amp;$D$1&amp;"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/>
      </c>
      <c r="U97" s="138" t="str">
        <f>IF(O97=1,"",RTD("cqg.rtd",,"StudyData", "(Vol("&amp;$E$15&amp;")when  (LocalYear("&amp;$E$15&amp;")="&amp;$D$1&amp;"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/>
      </c>
      <c r="V97" s="138" t="str">
        <f>IF(O97=1,"",RTD("cqg.rtd",,"StudyData", "(Vol("&amp;$E$16&amp;")when  (LocalYear("&amp;$E$16&amp;")="&amp;$D$1&amp;"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/>
      </c>
      <c r="W97" s="138" t="str">
        <f>IF(O97=1,"",RTD("cqg.rtd",,"StudyData", "(Vol("&amp;$E$17&amp;")when  (LocalYear("&amp;$E$17&amp;")="&amp;$D$1&amp;"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/>
      </c>
      <c r="X97" s="138" t="str">
        <f>IF(O97=1,"",RTD("cqg.rtd",,"StudyData", "(Vol("&amp;$E$18&amp;")when  (LocalYear("&amp;$E$18&amp;")="&amp;$D$1&amp;"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/>
      </c>
      <c r="Y97" s="138" t="str">
        <f>IF(O97=1,"",RTD("cqg.rtd",,"StudyData", "(Vol("&amp;$E$19&amp;")when  (LocalYear("&amp;$E$19&amp;")="&amp;$D$1&amp;"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/>
      </c>
      <c r="Z97" s="138" t="str">
        <f>IF(O97=1,"",RTD("cqg.rtd",,"StudyData", "(Vol("&amp;$E$20&amp;")when  (LocalYear("&amp;$E$20&amp;")="&amp;$D$1&amp;"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138" t="str">
        <f>IF(O97=1,"",RTD("cqg.rtd",,"StudyData", "(Vol("&amp;$E$21&amp;")when  (LocalYear("&amp;$E$21&amp;")="&amp;$D$1&amp;"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/>
      </c>
      <c r="AB97" s="138" t="str">
        <f>IF(O97=1,"",RTD("cqg.rtd",,"StudyData", "(Vol("&amp;$E$21&amp;")when  (LocalYear("&amp;$E$21&amp;")="&amp;$D$1&amp;"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/>
      </c>
      <c r="AC97" s="139" t="str">
        <f t="shared" si="30"/>
        <v/>
      </c>
      <c r="AE97" s="138" t="str">
        <f ca="1">IF($R97=1,SUM($S$1:S97),"")</f>
        <v/>
      </c>
      <c r="AF97" s="138" t="str">
        <f ca="1">IF($R97=1,SUM($T$1:T97),"")</f>
        <v/>
      </c>
      <c r="AG97" s="138" t="str">
        <f ca="1">IF($R97=1,SUM($U$1:U97),"")</f>
        <v/>
      </c>
      <c r="AH97" s="138" t="str">
        <f ca="1">IF($R97=1,SUM($V$1:V97),"")</f>
        <v/>
      </c>
      <c r="AI97" s="138" t="str">
        <f ca="1">IF($R97=1,SUM($W$1:W97),"")</f>
        <v/>
      </c>
      <c r="AJ97" s="138" t="str">
        <f ca="1">IF($R97=1,SUM($X$1:X97),"")</f>
        <v/>
      </c>
      <c r="AK97" s="138" t="str">
        <f ca="1">IF($R97=1,SUM($Y$1:Y97),"")</f>
        <v/>
      </c>
      <c r="AL97" s="138" t="str">
        <f ca="1">IF($R97=1,SUM($Z$1:Z97),"")</f>
        <v/>
      </c>
      <c r="AM97" s="138" t="str">
        <f ca="1">IF($R97=1,SUM($AA$1:AA97),"")</f>
        <v/>
      </c>
      <c r="AN97" s="138" t="str">
        <f ca="1">IF($R97=1,SUM($AB$1:AB97),"")</f>
        <v/>
      </c>
      <c r="AO97" s="138" t="str">
        <f ca="1">IF($R97=1,SUM($AC$1:AC97),"")</f>
        <v/>
      </c>
      <c r="AQ97" s="143" t="str">
        <f t="shared" si="31"/>
        <v>16:30</v>
      </c>
    </row>
    <row r="98" spans="6:43" x14ac:dyDescent="0.25">
      <c r="F98" s="138">
        <f t="shared" si="35"/>
        <v>16</v>
      </c>
      <c r="G98" s="140">
        <f t="shared" si="36"/>
        <v>35</v>
      </c>
      <c r="H98" s="141">
        <f t="shared" si="37"/>
        <v>0.69097222222222221</v>
      </c>
      <c r="K98" s="139" t="str">
        <f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39" t="e">
        <f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39"/>
      <c r="O98" s="138">
        <f t="shared" si="23"/>
        <v>1</v>
      </c>
      <c r="R98" s="138">
        <f t="shared" ca="1" si="24"/>
        <v>1.0189999999999979</v>
      </c>
      <c r="S98" s="138" t="str">
        <f>IF(O98=1,"",RTD("cqg.rtd",,"StudyData", "(Vol("&amp;$E$13&amp;")when  (LocalYear("&amp;$E$13&amp;")="&amp;$D$1&amp;"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138" t="str">
        <f>IF(O98=1,"",RTD("cqg.rtd",,"StudyData", "(Vol("&amp;$E$14&amp;")when  (LocalYear("&amp;$E$14&amp;")="&amp;$D$1&amp;"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/>
      </c>
      <c r="U98" s="138" t="str">
        <f>IF(O98=1,"",RTD("cqg.rtd",,"StudyData", "(Vol("&amp;$E$15&amp;")when  (LocalYear("&amp;$E$15&amp;")="&amp;$D$1&amp;"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/>
      </c>
      <c r="V98" s="138" t="str">
        <f>IF(O98=1,"",RTD("cqg.rtd",,"StudyData", "(Vol("&amp;$E$16&amp;")when  (LocalYear("&amp;$E$16&amp;")="&amp;$D$1&amp;"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/>
      </c>
      <c r="W98" s="138" t="str">
        <f>IF(O98=1,"",RTD("cqg.rtd",,"StudyData", "(Vol("&amp;$E$17&amp;")when  (LocalYear("&amp;$E$17&amp;")="&amp;$D$1&amp;"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/>
      </c>
      <c r="X98" s="138" t="str">
        <f>IF(O98=1,"",RTD("cqg.rtd",,"StudyData", "(Vol("&amp;$E$18&amp;")when  (LocalYear("&amp;$E$18&amp;")="&amp;$D$1&amp;"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/>
      </c>
      <c r="Y98" s="138" t="str">
        <f>IF(O98=1,"",RTD("cqg.rtd",,"StudyData", "(Vol("&amp;$E$19&amp;")when  (LocalYear("&amp;$E$19&amp;")="&amp;$D$1&amp;"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/>
      </c>
      <c r="Z98" s="138" t="str">
        <f>IF(O98=1,"",RTD("cqg.rtd",,"StudyData", "(Vol("&amp;$E$20&amp;")when  (LocalYear("&amp;$E$20&amp;")="&amp;$D$1&amp;"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138" t="str">
        <f>IF(O98=1,"",RTD("cqg.rtd",,"StudyData", "(Vol("&amp;$E$21&amp;")when  (LocalYear("&amp;$E$21&amp;")="&amp;$D$1&amp;"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/>
      </c>
      <c r="AB98" s="138" t="str">
        <f>IF(O98=1,"",RTD("cqg.rtd",,"StudyData", "(Vol("&amp;$E$21&amp;")when  (LocalYear("&amp;$E$21&amp;")="&amp;$D$1&amp;"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/>
      </c>
      <c r="AC98" s="139" t="str">
        <f t="shared" si="30"/>
        <v/>
      </c>
      <c r="AE98" s="138" t="str">
        <f ca="1">IF($R98=1,SUM($S$1:S98),"")</f>
        <v/>
      </c>
      <c r="AF98" s="138" t="str">
        <f ca="1">IF($R98=1,SUM($T$1:T98),"")</f>
        <v/>
      </c>
      <c r="AG98" s="138" t="str">
        <f ca="1">IF($R98=1,SUM($U$1:U98),"")</f>
        <v/>
      </c>
      <c r="AH98" s="138" t="str">
        <f ca="1">IF($R98=1,SUM($V$1:V98),"")</f>
        <v/>
      </c>
      <c r="AI98" s="138" t="str">
        <f ca="1">IF($R98=1,SUM($W$1:W98),"")</f>
        <v/>
      </c>
      <c r="AJ98" s="138" t="str">
        <f ca="1">IF($R98=1,SUM($X$1:X98),"")</f>
        <v/>
      </c>
      <c r="AK98" s="138" t="str">
        <f ca="1">IF($R98=1,SUM($Y$1:Y98),"")</f>
        <v/>
      </c>
      <c r="AL98" s="138" t="str">
        <f ca="1">IF($R98=1,SUM($Z$1:Z98),"")</f>
        <v/>
      </c>
      <c r="AM98" s="138" t="str">
        <f ca="1">IF($R98=1,SUM($AA$1:AA98),"")</f>
        <v/>
      </c>
      <c r="AN98" s="138" t="str">
        <f ca="1">IF($R98=1,SUM($AB$1:AB98),"")</f>
        <v/>
      </c>
      <c r="AO98" s="138" t="str">
        <f ca="1">IF($R98=1,SUM($AC$1:AC98),"")</f>
        <v/>
      </c>
      <c r="AQ98" s="143" t="str">
        <f t="shared" si="31"/>
        <v>16:35</v>
      </c>
    </row>
    <row r="99" spans="6:43" x14ac:dyDescent="0.25">
      <c r="F99" s="138">
        <f t="shared" si="35"/>
        <v>16</v>
      </c>
      <c r="G99" s="140">
        <f t="shared" si="36"/>
        <v>40</v>
      </c>
      <c r="H99" s="141">
        <f t="shared" si="37"/>
        <v>0.69444444444444453</v>
      </c>
      <c r="K99" s="139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39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39"/>
      <c r="O99" s="138">
        <f t="shared" si="23"/>
        <v>1</v>
      </c>
      <c r="R99" s="138">
        <f t="shared" ca="1" si="24"/>
        <v>1.0199999999999978</v>
      </c>
      <c r="S99" s="138" t="str">
        <f>IF(O99=1,"",RTD("cqg.rtd",,"StudyData", "(Vol("&amp;$E$13&amp;")when  (LocalYear("&amp;$E$13&amp;")="&amp;$D$1&amp;"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38" t="str">
        <f>IF(O99=1,"",RTD("cqg.rtd",,"StudyData", "(Vol("&amp;$E$14&amp;")when  (LocalYear("&amp;$E$14&amp;")="&amp;$D$1&amp;"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38" t="str">
        <f>IF(O99=1,"",RTD("cqg.rtd",,"StudyData", "(Vol("&amp;$E$15&amp;")when  (LocalYear("&amp;$E$15&amp;")="&amp;$D$1&amp;"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38" t="str">
        <f>IF(O99=1,"",RTD("cqg.rtd",,"StudyData", "(Vol("&amp;$E$16&amp;")when  (LocalYear("&amp;$E$16&amp;")="&amp;$D$1&amp;"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38" t="str">
        <f>IF(O99=1,"",RTD("cqg.rtd",,"StudyData", "(Vol("&amp;$E$17&amp;")when  (LocalYear("&amp;$E$17&amp;")="&amp;$D$1&amp;"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38" t="str">
        <f>IF(O99=1,"",RTD("cqg.rtd",,"StudyData", "(Vol("&amp;$E$18&amp;")when  (LocalYear("&amp;$E$18&amp;")="&amp;$D$1&amp;"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38" t="str">
        <f>IF(O99=1,"",RTD("cqg.rtd",,"StudyData", "(Vol("&amp;$E$19&amp;")when  (LocalYear("&amp;$E$19&amp;")="&amp;$D$1&amp;"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38" t="str">
        <f>IF(O99=1,"",RTD("cqg.rtd",,"StudyData", "(Vol("&amp;$E$20&amp;")when  (LocalYear("&amp;$E$20&amp;")="&amp;$D$1&amp;"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38" t="str">
        <f>IF(O99=1,"",RTD("cqg.rtd",,"StudyData", "(Vol("&amp;$E$21&amp;")when  (LocalYear("&amp;$E$21&amp;")="&amp;$D$1&amp;"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38" t="str">
        <f>IF(O99=1,"",RTD("cqg.rtd",,"StudyData", "(Vol("&amp;$E$21&amp;")when  (LocalYear("&amp;$E$21&amp;")="&amp;$D$1&amp;"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39" t="str">
        <f t="shared" si="30"/>
        <v/>
      </c>
      <c r="AE99" s="138" t="str">
        <f ca="1">IF($R99=1,SUM($S$1:S99),"")</f>
        <v/>
      </c>
      <c r="AF99" s="138" t="str">
        <f ca="1">IF($R99=1,SUM($T$1:T99),"")</f>
        <v/>
      </c>
      <c r="AG99" s="138" t="str">
        <f ca="1">IF($R99=1,SUM($U$1:U99),"")</f>
        <v/>
      </c>
      <c r="AH99" s="138" t="str">
        <f ca="1">IF($R99=1,SUM($V$1:V99),"")</f>
        <v/>
      </c>
      <c r="AI99" s="138" t="str">
        <f ca="1">IF($R99=1,SUM($W$1:W99),"")</f>
        <v/>
      </c>
      <c r="AJ99" s="138" t="str">
        <f ca="1">IF($R99=1,SUM($X$1:X99),"")</f>
        <v/>
      </c>
      <c r="AK99" s="138" t="str">
        <f ca="1">IF($R99=1,SUM($Y$1:Y99),"")</f>
        <v/>
      </c>
      <c r="AL99" s="138" t="str">
        <f ca="1">IF($R99=1,SUM($Z$1:Z99),"")</f>
        <v/>
      </c>
      <c r="AM99" s="138" t="str">
        <f ca="1">IF($R99=1,SUM($AA$1:AA99),"")</f>
        <v/>
      </c>
      <c r="AN99" s="138" t="str">
        <f ca="1">IF($R99=1,SUM($AB$1:AB99),"")</f>
        <v/>
      </c>
      <c r="AO99" s="138" t="str">
        <f ca="1">IF($R99=1,SUM($AC$1:AC99),"")</f>
        <v/>
      </c>
      <c r="AQ99" s="143" t="str">
        <f t="shared" si="31"/>
        <v>16:40</v>
      </c>
    </row>
    <row r="100" spans="6:43" x14ac:dyDescent="0.25">
      <c r="F100" s="138">
        <f t="shared" si="35"/>
        <v>16</v>
      </c>
      <c r="G100" s="140">
        <f t="shared" si="36"/>
        <v>45</v>
      </c>
      <c r="H100" s="141">
        <f t="shared" si="37"/>
        <v>0.69791666666666663</v>
      </c>
      <c r="K100" s="139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39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39"/>
      <c r="O100" s="138">
        <f t="shared" si="23"/>
        <v>1</v>
      </c>
      <c r="R100" s="138">
        <f t="shared" ca="1" si="24"/>
        <v>1.0209999999999977</v>
      </c>
      <c r="S100" s="138" t="str">
        <f>IF(O100=1,"",RTD("cqg.rtd",,"StudyData", "(Vol("&amp;$E$13&amp;")when  (LocalYear("&amp;$E$13&amp;")="&amp;$D$1&amp;"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38" t="str">
        <f>IF(O100=1,"",RTD("cqg.rtd",,"StudyData", "(Vol("&amp;$E$14&amp;")when  (LocalYear("&amp;$E$14&amp;")="&amp;$D$1&amp;"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38" t="str">
        <f>IF(O100=1,"",RTD("cqg.rtd",,"StudyData", "(Vol("&amp;$E$15&amp;")when  (LocalYear("&amp;$E$15&amp;")="&amp;$D$1&amp;"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38" t="str">
        <f>IF(O100=1,"",RTD("cqg.rtd",,"StudyData", "(Vol("&amp;$E$16&amp;")when  (LocalYear("&amp;$E$16&amp;")="&amp;$D$1&amp;"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38" t="str">
        <f>IF(O100=1,"",RTD("cqg.rtd",,"StudyData", "(Vol("&amp;$E$17&amp;")when  (LocalYear("&amp;$E$17&amp;")="&amp;$D$1&amp;"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38" t="str">
        <f>IF(O100=1,"",RTD("cqg.rtd",,"StudyData", "(Vol("&amp;$E$18&amp;")when  (LocalYear("&amp;$E$18&amp;")="&amp;$D$1&amp;"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38" t="str">
        <f>IF(O100=1,"",RTD("cqg.rtd",,"StudyData", "(Vol("&amp;$E$19&amp;")when  (LocalYear("&amp;$E$19&amp;")="&amp;$D$1&amp;"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38" t="str">
        <f>IF(O100=1,"",RTD("cqg.rtd",,"StudyData", "(Vol("&amp;$E$20&amp;")when  (LocalYear("&amp;$E$20&amp;")="&amp;$D$1&amp;"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38" t="str">
        <f>IF(O100=1,"",RTD("cqg.rtd",,"StudyData", "(Vol("&amp;$E$21&amp;")when  (LocalYear("&amp;$E$21&amp;")="&amp;$D$1&amp;"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38" t="str">
        <f>IF(O100=1,"",RTD("cqg.rtd",,"StudyData", "(Vol("&amp;$E$21&amp;")when  (LocalYear("&amp;$E$21&amp;")="&amp;$D$1&amp;"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39" t="str">
        <f t="shared" si="30"/>
        <v/>
      </c>
      <c r="AE100" s="138" t="str">
        <f ca="1">IF($R100=1,SUM($S$1:S100),"")</f>
        <v/>
      </c>
      <c r="AF100" s="138" t="str">
        <f ca="1">IF($R100=1,SUM($T$1:T100),"")</f>
        <v/>
      </c>
      <c r="AG100" s="138" t="str">
        <f ca="1">IF($R100=1,SUM($U$1:U100),"")</f>
        <v/>
      </c>
      <c r="AH100" s="138" t="str">
        <f ca="1">IF($R100=1,SUM($V$1:V100),"")</f>
        <v/>
      </c>
      <c r="AI100" s="138" t="str">
        <f ca="1">IF($R100=1,SUM($W$1:W100),"")</f>
        <v/>
      </c>
      <c r="AJ100" s="138" t="str">
        <f ca="1">IF($R100=1,SUM($X$1:X100),"")</f>
        <v/>
      </c>
      <c r="AK100" s="138" t="str">
        <f ca="1">IF($R100=1,SUM($Y$1:Y100),"")</f>
        <v/>
      </c>
      <c r="AL100" s="138" t="str">
        <f ca="1">IF($R100=1,SUM($Z$1:Z100),"")</f>
        <v/>
      </c>
      <c r="AM100" s="138" t="str">
        <f ca="1">IF($R100=1,SUM($AA$1:AA100),"")</f>
        <v/>
      </c>
      <c r="AN100" s="138" t="str">
        <f ca="1">IF($R100=1,SUM($AB$1:AB100),"")</f>
        <v/>
      </c>
      <c r="AO100" s="138" t="str">
        <f ca="1">IF($R100=1,SUM($AC$1:AC100),"")</f>
        <v/>
      </c>
      <c r="AQ100" s="143" t="str">
        <f t="shared" si="31"/>
        <v>16:45</v>
      </c>
    </row>
    <row r="101" spans="6:43" x14ac:dyDescent="0.25">
      <c r="F101" s="138">
        <f t="shared" si="35"/>
        <v>16</v>
      </c>
      <c r="G101" s="140">
        <f t="shared" si="36"/>
        <v>50</v>
      </c>
      <c r="H101" s="141">
        <f t="shared" si="37"/>
        <v>0.70138888888888884</v>
      </c>
      <c r="K101" s="139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39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39"/>
      <c r="O101" s="138">
        <f t="shared" si="23"/>
        <v>1</v>
      </c>
      <c r="R101" s="138">
        <f t="shared" ca="1" si="24"/>
        <v>1.0219999999999976</v>
      </c>
      <c r="S101" s="138" t="str">
        <f>IF(O101=1,"",RTD("cqg.rtd",,"StudyData", "(Vol("&amp;$E$13&amp;")when  (LocalYear("&amp;$E$13&amp;")="&amp;$D$1&amp;"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38" t="str">
        <f>IF(O101=1,"",RTD("cqg.rtd",,"StudyData", "(Vol("&amp;$E$14&amp;")when  (LocalYear("&amp;$E$14&amp;")="&amp;$D$1&amp;"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38" t="str">
        <f>IF(O101=1,"",RTD("cqg.rtd",,"StudyData", "(Vol("&amp;$E$15&amp;")when  (LocalYear("&amp;$E$15&amp;")="&amp;$D$1&amp;"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38" t="str">
        <f>IF(O101=1,"",RTD("cqg.rtd",,"StudyData", "(Vol("&amp;$E$16&amp;")when  (LocalYear("&amp;$E$16&amp;")="&amp;$D$1&amp;"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38" t="str">
        <f>IF(O101=1,"",RTD("cqg.rtd",,"StudyData", "(Vol("&amp;$E$17&amp;")when  (LocalYear("&amp;$E$17&amp;")="&amp;$D$1&amp;"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38" t="str">
        <f>IF(O101=1,"",RTD("cqg.rtd",,"StudyData", "(Vol("&amp;$E$18&amp;")when  (LocalYear("&amp;$E$18&amp;")="&amp;$D$1&amp;"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38" t="str">
        <f>IF(O101=1,"",RTD("cqg.rtd",,"StudyData", "(Vol("&amp;$E$19&amp;")when  (LocalYear("&amp;$E$19&amp;")="&amp;$D$1&amp;"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38" t="str">
        <f>IF(O101=1,"",RTD("cqg.rtd",,"StudyData", "(Vol("&amp;$E$20&amp;")when  (LocalYear("&amp;$E$20&amp;")="&amp;$D$1&amp;"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38" t="str">
        <f>IF(O101=1,"",RTD("cqg.rtd",,"StudyData", "(Vol("&amp;$E$21&amp;")when  (LocalYear("&amp;$E$21&amp;")="&amp;$D$1&amp;"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38" t="str">
        <f>IF(O101=1,"",RTD("cqg.rtd",,"StudyData", "(Vol("&amp;$E$21&amp;")when  (LocalYear("&amp;$E$21&amp;")="&amp;$D$1&amp;"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39" t="str">
        <f t="shared" si="30"/>
        <v/>
      </c>
      <c r="AE101" s="138" t="str">
        <f ca="1">IF($R101=1,SUM($S$1:S101),"")</f>
        <v/>
      </c>
      <c r="AF101" s="138" t="str">
        <f ca="1">IF($R101=1,SUM($T$1:T101),"")</f>
        <v/>
      </c>
      <c r="AG101" s="138" t="str">
        <f ca="1">IF($R101=1,SUM($U$1:U101),"")</f>
        <v/>
      </c>
      <c r="AH101" s="138" t="str">
        <f ca="1">IF($R101=1,SUM($V$1:V101),"")</f>
        <v/>
      </c>
      <c r="AI101" s="138" t="str">
        <f ca="1">IF($R101=1,SUM($W$1:W101),"")</f>
        <v/>
      </c>
      <c r="AJ101" s="138" t="str">
        <f ca="1">IF($R101=1,SUM($X$1:X101),"")</f>
        <v/>
      </c>
      <c r="AK101" s="138" t="str">
        <f ca="1">IF($R101=1,SUM($Y$1:Y101),"")</f>
        <v/>
      </c>
      <c r="AL101" s="138" t="str">
        <f ca="1">IF($R101=1,SUM($Z$1:Z101),"")</f>
        <v/>
      </c>
      <c r="AM101" s="138" t="str">
        <f ca="1">IF($R101=1,SUM($AA$1:AA101),"")</f>
        <v/>
      </c>
      <c r="AN101" s="138" t="str">
        <f ca="1">IF($R101=1,SUM($AB$1:AB101),"")</f>
        <v/>
      </c>
      <c r="AO101" s="138" t="str">
        <f ca="1">IF($R101=1,SUM($AC$1:AC101),"")</f>
        <v/>
      </c>
      <c r="AQ101" s="143" t="str">
        <f t="shared" si="31"/>
        <v>16:50</v>
      </c>
    </row>
    <row r="102" spans="6:43" x14ac:dyDescent="0.25">
      <c r="F102" s="138">
        <f t="shared" si="35"/>
        <v>16</v>
      </c>
      <c r="G102" s="140">
        <f t="shared" si="36"/>
        <v>55</v>
      </c>
      <c r="H102" s="141">
        <f t="shared" si="37"/>
        <v>0.70486111111111116</v>
      </c>
      <c r="K102" s="139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39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38">
        <f t="shared" si="23"/>
        <v>1</v>
      </c>
      <c r="R102" s="138">
        <f t="shared" ca="1" si="24"/>
        <v>1.0229999999999975</v>
      </c>
      <c r="S102" s="138" t="str">
        <f>IF(O102=1,"",RTD("cqg.rtd",,"StudyData", "(Vol("&amp;$E$13&amp;")when  (LocalYear("&amp;$E$13&amp;")="&amp;$D$1&amp;"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38" t="str">
        <f>IF(O102=1,"",RTD("cqg.rtd",,"StudyData", "(Vol("&amp;$E$14&amp;")when  (LocalYear("&amp;$E$14&amp;")="&amp;$D$1&amp;"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38" t="str">
        <f>IF(O102=1,"",RTD("cqg.rtd",,"StudyData", "(Vol("&amp;$E$15&amp;")when  (LocalYear("&amp;$E$15&amp;")="&amp;$D$1&amp;"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38" t="str">
        <f>IF(O102=1,"",RTD("cqg.rtd",,"StudyData", "(Vol("&amp;$E$16&amp;")when  (LocalYear("&amp;$E$16&amp;")="&amp;$D$1&amp;"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38" t="str">
        <f>IF(O102=1,"",RTD("cqg.rtd",,"StudyData", "(Vol("&amp;$E$17&amp;")when  (LocalYear("&amp;$E$17&amp;")="&amp;$D$1&amp;"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38" t="str">
        <f>IF(O102=1,"",RTD("cqg.rtd",,"StudyData", "(Vol("&amp;$E$18&amp;")when  (LocalYear("&amp;$E$18&amp;")="&amp;$D$1&amp;"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38" t="str">
        <f>IF(O102=1,"",RTD("cqg.rtd",,"StudyData", "(Vol("&amp;$E$19&amp;")when  (LocalYear("&amp;$E$19&amp;")="&amp;$D$1&amp;"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38" t="str">
        <f>IF(O102=1,"",RTD("cqg.rtd",,"StudyData", "(Vol("&amp;$E$20&amp;")when  (LocalYear("&amp;$E$20&amp;")="&amp;$D$1&amp;"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38" t="str">
        <f>IF(O102=1,"",RTD("cqg.rtd",,"StudyData", "(Vol("&amp;$E$21&amp;")when  (LocalYear("&amp;$E$21&amp;")="&amp;$D$1&amp;"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38" t="str">
        <f>IF(O102=1,"",RTD("cqg.rtd",,"StudyData", "(Vol("&amp;$E$21&amp;")when  (LocalYear("&amp;$E$21&amp;")="&amp;$D$1&amp;"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39" t="str">
        <f t="shared" si="30"/>
        <v/>
      </c>
      <c r="AE102" s="138" t="str">
        <f ca="1">IF($R102=1,SUM($S$1:S102),"")</f>
        <v/>
      </c>
      <c r="AF102" s="138" t="str">
        <f ca="1">IF($R102=1,SUM($T$1:T102),"")</f>
        <v/>
      </c>
      <c r="AG102" s="138" t="str">
        <f ca="1">IF($R102=1,SUM($U$1:U102),"")</f>
        <v/>
      </c>
      <c r="AH102" s="138" t="str">
        <f ca="1">IF($R102=1,SUM($V$1:V102),"")</f>
        <v/>
      </c>
      <c r="AI102" s="138" t="str">
        <f ca="1">IF($R102=1,SUM($W$1:W102),"")</f>
        <v/>
      </c>
      <c r="AJ102" s="138" t="str">
        <f ca="1">IF($R102=1,SUM($X$1:X102),"")</f>
        <v/>
      </c>
      <c r="AK102" s="138" t="str">
        <f ca="1">IF($R102=1,SUM($Y$1:Y102),"")</f>
        <v/>
      </c>
      <c r="AL102" s="138" t="str">
        <f ca="1">IF($R102=1,SUM($Z$1:Z102),"")</f>
        <v/>
      </c>
      <c r="AM102" s="138" t="str">
        <f ca="1">IF($R102=1,SUM($AA$1:AA102),"")</f>
        <v/>
      </c>
      <c r="AN102" s="138" t="str">
        <f ca="1">IF($R102=1,SUM($AB$1:AB102),"")</f>
        <v/>
      </c>
      <c r="AO102" s="138" t="str">
        <f ca="1">IF($R102=1,SUM($AC$1:AC102),"")</f>
        <v/>
      </c>
      <c r="AQ102" s="143" t="str">
        <f t="shared" si="31"/>
        <v>16:55</v>
      </c>
    </row>
    <row r="103" spans="6:43" x14ac:dyDescent="0.25">
      <c r="F103" s="138">
        <f t="shared" si="35"/>
        <v>17</v>
      </c>
      <c r="G103" s="140" t="str">
        <f t="shared" si="36"/>
        <v>00</v>
      </c>
      <c r="H103" s="141">
        <f t="shared" si="37"/>
        <v>0.70833333333333337</v>
      </c>
      <c r="K103" s="139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39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38">
        <f t="shared" si="23"/>
        <v>1</v>
      </c>
      <c r="R103" s="138">
        <f t="shared" ca="1" si="24"/>
        <v>1.0239999999999974</v>
      </c>
      <c r="S103" s="138" t="str">
        <f>IF(O103=1,"",RTD("cqg.rtd",,"StudyData", "(Vol("&amp;$E$13&amp;")when  (LocalYear("&amp;$E$13&amp;")="&amp;$D$1&amp;"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38" t="str">
        <f>IF(O103=1,"",RTD("cqg.rtd",,"StudyData", "(Vol("&amp;$E$14&amp;")when  (LocalYear("&amp;$E$14&amp;")="&amp;$D$1&amp;"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38" t="str">
        <f>IF(O103=1,"",RTD("cqg.rtd",,"StudyData", "(Vol("&amp;$E$15&amp;")when  (LocalYear("&amp;$E$15&amp;")="&amp;$D$1&amp;"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38" t="str">
        <f>IF(O103=1,"",RTD("cqg.rtd",,"StudyData", "(Vol("&amp;$E$16&amp;")when  (LocalYear("&amp;$E$16&amp;")="&amp;$D$1&amp;"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38" t="str">
        <f>IF(O103=1,"",RTD("cqg.rtd",,"StudyData", "(Vol("&amp;$E$17&amp;")when  (LocalYear("&amp;$E$17&amp;")="&amp;$D$1&amp;"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38" t="str">
        <f>IF(O103=1,"",RTD("cqg.rtd",,"StudyData", "(Vol("&amp;$E$18&amp;")when  (LocalYear("&amp;$E$18&amp;")="&amp;$D$1&amp;"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38" t="str">
        <f>IF(O103=1,"",RTD("cqg.rtd",,"StudyData", "(Vol("&amp;$E$19&amp;")when  (LocalYear("&amp;$E$19&amp;")="&amp;$D$1&amp;"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38" t="str">
        <f>IF(O103=1,"",RTD("cqg.rtd",,"StudyData", "(Vol("&amp;$E$20&amp;")when  (LocalYear("&amp;$E$20&amp;")="&amp;$D$1&amp;"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38" t="str">
        <f>IF(O103=1,"",RTD("cqg.rtd",,"StudyData", "(Vol("&amp;$E$21&amp;")when  (LocalYear("&amp;$E$21&amp;")="&amp;$D$1&amp;"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38" t="str">
        <f>IF(O103=1,"",RTD("cqg.rtd",,"StudyData", "(Vol("&amp;$E$21&amp;")when  (LocalYear("&amp;$E$21&amp;")="&amp;$D$1&amp;"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39" t="str">
        <f t="shared" si="30"/>
        <v/>
      </c>
      <c r="AE103" s="138" t="str">
        <f ca="1">IF($R103=1,SUM($S$1:S103),"")</f>
        <v/>
      </c>
      <c r="AF103" s="138" t="str">
        <f ca="1">IF($R103=1,SUM($T$1:T103),"")</f>
        <v/>
      </c>
      <c r="AG103" s="138" t="str">
        <f ca="1">IF($R103=1,SUM($U$1:U103),"")</f>
        <v/>
      </c>
      <c r="AH103" s="138" t="str">
        <f ca="1">IF($R103=1,SUM($V$1:V103),"")</f>
        <v/>
      </c>
      <c r="AI103" s="138" t="str">
        <f ca="1">IF($R103=1,SUM($W$1:W103),"")</f>
        <v/>
      </c>
      <c r="AJ103" s="138" t="str">
        <f ca="1">IF($R103=1,SUM($X$1:X103),"")</f>
        <v/>
      </c>
      <c r="AK103" s="138" t="str">
        <f ca="1">IF($R103=1,SUM($Y$1:Y103),"")</f>
        <v/>
      </c>
      <c r="AL103" s="138" t="str">
        <f ca="1">IF($R103=1,SUM($Z$1:Z103),"")</f>
        <v/>
      </c>
      <c r="AM103" s="138" t="str">
        <f ca="1">IF($R103=1,SUM($AA$1:AA103),"")</f>
        <v/>
      </c>
      <c r="AN103" s="138" t="str">
        <f ca="1">IF($R103=1,SUM($AB$1:AB103),"")</f>
        <v/>
      </c>
      <c r="AO103" s="138" t="str">
        <f ca="1">IF($R103=1,SUM($AC$1:AC103),"")</f>
        <v/>
      </c>
      <c r="AQ103" s="143" t="str">
        <f t="shared" si="31"/>
        <v>17:00</v>
      </c>
    </row>
    <row r="104" spans="6:43" x14ac:dyDescent="0.25">
      <c r="F104" s="138">
        <f t="shared" si="35"/>
        <v>17</v>
      </c>
      <c r="G104" s="140" t="str">
        <f t="shared" si="36"/>
        <v>05</v>
      </c>
      <c r="H104" s="141">
        <f t="shared" si="37"/>
        <v>0.71180555555555547</v>
      </c>
      <c r="K104" s="139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39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38">
        <f t="shared" si="23"/>
        <v>1</v>
      </c>
      <c r="R104" s="138">
        <f t="shared" ca="1" si="24"/>
        <v>1.0249999999999972</v>
      </c>
      <c r="S104" s="138" t="str">
        <f>IF(O104=1,"",RTD("cqg.rtd",,"StudyData", "(Vol("&amp;$E$13&amp;")when  (LocalYear("&amp;$E$13&amp;")="&amp;$D$1&amp;"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38" t="str">
        <f>IF(O104=1,"",RTD("cqg.rtd",,"StudyData", "(Vol("&amp;$E$14&amp;")when  (LocalYear("&amp;$E$14&amp;")="&amp;$D$1&amp;"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38" t="str">
        <f>IF(O104=1,"",RTD("cqg.rtd",,"StudyData", "(Vol("&amp;$E$15&amp;")when  (LocalYear("&amp;$E$15&amp;")="&amp;$D$1&amp;"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38" t="str">
        <f>IF(O104=1,"",RTD("cqg.rtd",,"StudyData", "(Vol("&amp;$E$16&amp;")when  (LocalYear("&amp;$E$16&amp;")="&amp;$D$1&amp;"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38" t="str">
        <f>IF(O104=1,"",RTD("cqg.rtd",,"StudyData", "(Vol("&amp;$E$17&amp;")when  (LocalYear("&amp;$E$17&amp;")="&amp;$D$1&amp;"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38" t="str">
        <f>IF(O104=1,"",RTD("cqg.rtd",,"StudyData", "(Vol("&amp;$E$18&amp;")when  (LocalYear("&amp;$E$18&amp;")="&amp;$D$1&amp;"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38" t="str">
        <f>IF(O104=1,"",RTD("cqg.rtd",,"StudyData", "(Vol("&amp;$E$19&amp;")when  (LocalYear("&amp;$E$19&amp;")="&amp;$D$1&amp;"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38" t="str">
        <f>IF(O104=1,"",RTD("cqg.rtd",,"StudyData", "(Vol("&amp;$E$20&amp;")when  (LocalYear("&amp;$E$20&amp;")="&amp;$D$1&amp;"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38" t="str">
        <f>IF(O104=1,"",RTD("cqg.rtd",,"StudyData", "(Vol("&amp;$E$21&amp;")when  (LocalYear("&amp;$E$21&amp;")="&amp;$D$1&amp;"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38" t="str">
        <f>IF(O104=1,"",RTD("cqg.rtd",,"StudyData", "(Vol("&amp;$E$21&amp;")when  (LocalYear("&amp;$E$21&amp;")="&amp;$D$1&amp;"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39" t="str">
        <f t="shared" si="30"/>
        <v/>
      </c>
      <c r="AE104" s="138" t="str">
        <f ca="1">IF($R104=1,SUM($S$1:S104),"")</f>
        <v/>
      </c>
      <c r="AF104" s="138" t="str">
        <f ca="1">IF($R104=1,SUM($T$1:T104),"")</f>
        <v/>
      </c>
      <c r="AG104" s="138" t="str">
        <f ca="1">IF($R104=1,SUM($U$1:U104),"")</f>
        <v/>
      </c>
      <c r="AH104" s="138" t="str">
        <f ca="1">IF($R104=1,SUM($V$1:V104),"")</f>
        <v/>
      </c>
      <c r="AI104" s="138" t="str">
        <f ca="1">IF($R104=1,SUM($W$1:W104),"")</f>
        <v/>
      </c>
      <c r="AJ104" s="138" t="str">
        <f ca="1">IF($R104=1,SUM($X$1:X104),"")</f>
        <v/>
      </c>
      <c r="AK104" s="138" t="str">
        <f ca="1">IF($R104=1,SUM($Y$1:Y104),"")</f>
        <v/>
      </c>
      <c r="AL104" s="138" t="str">
        <f ca="1">IF($R104=1,SUM($Z$1:Z104),"")</f>
        <v/>
      </c>
      <c r="AM104" s="138" t="str">
        <f ca="1">IF($R104=1,SUM($AA$1:AA104),"")</f>
        <v/>
      </c>
      <c r="AN104" s="138" t="str">
        <f ca="1">IF($R104=1,SUM($AB$1:AB104),"")</f>
        <v/>
      </c>
      <c r="AO104" s="138" t="str">
        <f ca="1">IF($R104=1,SUM($AC$1:AC104),"")</f>
        <v/>
      </c>
      <c r="AQ104" s="143" t="str">
        <f t="shared" si="31"/>
        <v>17:05</v>
      </c>
    </row>
    <row r="105" spans="6:43" x14ac:dyDescent="0.25">
      <c r="F105" s="138">
        <f t="shared" si="35"/>
        <v>17</v>
      </c>
      <c r="G105" s="140">
        <f t="shared" si="36"/>
        <v>10</v>
      </c>
      <c r="H105" s="141">
        <f t="shared" si="37"/>
        <v>0.71527777777777779</v>
      </c>
      <c r="K105" s="139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39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38">
        <f t="shared" si="23"/>
        <v>1</v>
      </c>
      <c r="R105" s="138">
        <f t="shared" ca="1" si="24"/>
        <v>1.0259999999999971</v>
      </c>
      <c r="S105" s="138" t="str">
        <f>IF(O105=1,"",RTD("cqg.rtd",,"StudyData", "(Vol("&amp;$E$13&amp;")when  (LocalYear("&amp;$E$13&amp;")="&amp;$D$1&amp;"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38" t="str">
        <f>IF(O105=1,"",RTD("cqg.rtd",,"StudyData", "(Vol("&amp;$E$14&amp;")when  (LocalYear("&amp;$E$14&amp;")="&amp;$D$1&amp;"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38" t="str">
        <f>IF(O105=1,"",RTD("cqg.rtd",,"StudyData", "(Vol("&amp;$E$15&amp;")when  (LocalYear("&amp;$E$15&amp;")="&amp;$D$1&amp;"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38" t="str">
        <f>IF(O105=1,"",RTD("cqg.rtd",,"StudyData", "(Vol("&amp;$E$16&amp;")when  (LocalYear("&amp;$E$16&amp;")="&amp;$D$1&amp;"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38" t="str">
        <f>IF(O105=1,"",RTD("cqg.rtd",,"StudyData", "(Vol("&amp;$E$17&amp;")when  (LocalYear("&amp;$E$17&amp;")="&amp;$D$1&amp;"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38" t="str">
        <f>IF(O105=1,"",RTD("cqg.rtd",,"StudyData", "(Vol("&amp;$E$18&amp;")when  (LocalYear("&amp;$E$18&amp;")="&amp;$D$1&amp;"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38" t="str">
        <f>IF(O105=1,"",RTD("cqg.rtd",,"StudyData", "(Vol("&amp;$E$19&amp;")when  (LocalYear("&amp;$E$19&amp;")="&amp;$D$1&amp;"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38" t="str">
        <f>IF(O105=1,"",RTD("cqg.rtd",,"StudyData", "(Vol("&amp;$E$20&amp;")when  (LocalYear("&amp;$E$20&amp;")="&amp;$D$1&amp;"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38" t="str">
        <f>IF(O105=1,"",RTD("cqg.rtd",,"StudyData", "(Vol("&amp;$E$21&amp;")when  (LocalYear("&amp;$E$21&amp;")="&amp;$D$1&amp;"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38" t="str">
        <f>IF(O105=1,"",RTD("cqg.rtd",,"StudyData", "(Vol("&amp;$E$21&amp;")when  (LocalYear("&amp;$E$21&amp;")="&amp;$D$1&amp;"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39" t="str">
        <f t="shared" si="30"/>
        <v/>
      </c>
      <c r="AE105" s="138" t="str">
        <f ca="1">IF($R105=1,SUM($S$1:S105),"")</f>
        <v/>
      </c>
      <c r="AF105" s="138" t="str">
        <f ca="1">IF($R105=1,SUM($T$1:T105),"")</f>
        <v/>
      </c>
      <c r="AG105" s="138" t="str">
        <f ca="1">IF($R105=1,SUM($U$1:U105),"")</f>
        <v/>
      </c>
      <c r="AH105" s="138" t="str">
        <f ca="1">IF($R105=1,SUM($V$1:V105),"")</f>
        <v/>
      </c>
      <c r="AI105" s="138" t="str">
        <f ca="1">IF($R105=1,SUM($W$1:W105),"")</f>
        <v/>
      </c>
      <c r="AJ105" s="138" t="str">
        <f ca="1">IF($R105=1,SUM($X$1:X105),"")</f>
        <v/>
      </c>
      <c r="AK105" s="138" t="str">
        <f ca="1">IF($R105=1,SUM($Y$1:Y105),"")</f>
        <v/>
      </c>
      <c r="AL105" s="138" t="str">
        <f ca="1">IF($R105=1,SUM($Z$1:Z105),"")</f>
        <v/>
      </c>
      <c r="AM105" s="138" t="str">
        <f ca="1">IF($R105=1,SUM($AA$1:AA105),"")</f>
        <v/>
      </c>
      <c r="AN105" s="138" t="str">
        <f ca="1">IF($R105=1,SUM($AB$1:AB105),"")</f>
        <v/>
      </c>
      <c r="AO105" s="138" t="str">
        <f ca="1">IF($R105=1,SUM($AC$1:AC105),"")</f>
        <v/>
      </c>
      <c r="AQ105" s="143" t="str">
        <f t="shared" si="31"/>
        <v>17:10</v>
      </c>
    </row>
    <row r="106" spans="6:43" x14ac:dyDescent="0.25">
      <c r="F106" s="138">
        <f t="shared" si="35"/>
        <v>17</v>
      </c>
      <c r="G106" s="140">
        <f t="shared" si="36"/>
        <v>15</v>
      </c>
      <c r="H106" s="141">
        <f t="shared" si="37"/>
        <v>0.71875</v>
      </c>
      <c r="K106" s="139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39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38">
        <f t="shared" si="23"/>
        <v>1</v>
      </c>
      <c r="R106" s="138">
        <f t="shared" ca="1" si="24"/>
        <v>1.026999999999997</v>
      </c>
      <c r="S106" s="138" t="str">
        <f>IF(O106=1,"",RTD("cqg.rtd",,"StudyData", "(Vol("&amp;$E$13&amp;")when  (LocalYear("&amp;$E$13&amp;")="&amp;$D$1&amp;"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38" t="str">
        <f>IF(O106=1,"",RTD("cqg.rtd",,"StudyData", "(Vol("&amp;$E$14&amp;")when  (LocalYear("&amp;$E$14&amp;")="&amp;$D$1&amp;"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38" t="str">
        <f>IF(O106=1,"",RTD("cqg.rtd",,"StudyData", "(Vol("&amp;$E$15&amp;")when  (LocalYear("&amp;$E$15&amp;")="&amp;$D$1&amp;"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38" t="str">
        <f>IF(O106=1,"",RTD("cqg.rtd",,"StudyData", "(Vol("&amp;$E$16&amp;")when  (LocalYear("&amp;$E$16&amp;")="&amp;$D$1&amp;"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38" t="str">
        <f>IF(O106=1,"",RTD("cqg.rtd",,"StudyData", "(Vol("&amp;$E$17&amp;")when  (LocalYear("&amp;$E$17&amp;")="&amp;$D$1&amp;"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38" t="str">
        <f>IF(O106=1,"",RTD("cqg.rtd",,"StudyData", "(Vol("&amp;$E$18&amp;")when  (LocalYear("&amp;$E$18&amp;")="&amp;$D$1&amp;"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38" t="str">
        <f>IF(O106=1,"",RTD("cqg.rtd",,"StudyData", "(Vol("&amp;$E$19&amp;")when  (LocalYear("&amp;$E$19&amp;")="&amp;$D$1&amp;"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38" t="str">
        <f>IF(O106=1,"",RTD("cqg.rtd",,"StudyData", "(Vol("&amp;$E$20&amp;")when  (LocalYear("&amp;$E$20&amp;")="&amp;$D$1&amp;"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38" t="str">
        <f>IF(O106=1,"",RTD("cqg.rtd",,"StudyData", "(Vol("&amp;$E$21&amp;")when  (LocalYear("&amp;$E$21&amp;")="&amp;$D$1&amp;"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38" t="str">
        <f>IF(O106=1,"",RTD("cqg.rtd",,"StudyData", "(Vol("&amp;$E$21&amp;")when  (LocalYear("&amp;$E$21&amp;")="&amp;$D$1&amp;"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39" t="str">
        <f t="shared" si="30"/>
        <v/>
      </c>
      <c r="AE106" s="138" t="str">
        <f ca="1">IF($R106=1,SUM($S$1:S106),"")</f>
        <v/>
      </c>
      <c r="AF106" s="138" t="str">
        <f ca="1">IF($R106=1,SUM($T$1:T106),"")</f>
        <v/>
      </c>
      <c r="AG106" s="138" t="str">
        <f ca="1">IF($R106=1,SUM($U$1:U106),"")</f>
        <v/>
      </c>
      <c r="AH106" s="138" t="str">
        <f ca="1">IF($R106=1,SUM($V$1:V106),"")</f>
        <v/>
      </c>
      <c r="AI106" s="138" t="str">
        <f ca="1">IF($R106=1,SUM($W$1:W106),"")</f>
        <v/>
      </c>
      <c r="AJ106" s="138" t="str">
        <f ca="1">IF($R106=1,SUM($X$1:X106),"")</f>
        <v/>
      </c>
      <c r="AK106" s="138" t="str">
        <f ca="1">IF($R106=1,SUM($Y$1:Y106),"")</f>
        <v/>
      </c>
      <c r="AL106" s="138" t="str">
        <f ca="1">IF($R106=1,SUM($Z$1:Z106),"")</f>
        <v/>
      </c>
      <c r="AM106" s="138" t="str">
        <f ca="1">IF($R106=1,SUM($AA$1:AA106),"")</f>
        <v/>
      </c>
      <c r="AN106" s="138" t="str">
        <f ca="1">IF($R106=1,SUM($AB$1:AB106),"")</f>
        <v/>
      </c>
      <c r="AO106" s="138" t="str">
        <f ca="1">IF($R106=1,SUM($AC$1:AC106),"")</f>
        <v/>
      </c>
      <c r="AQ106" s="143" t="str">
        <f t="shared" si="31"/>
        <v>17:15</v>
      </c>
    </row>
    <row r="107" spans="6:43" x14ac:dyDescent="0.25">
      <c r="F107" s="138">
        <f t="shared" si="35"/>
        <v>17</v>
      </c>
      <c r="G107" s="140">
        <f t="shared" si="36"/>
        <v>20</v>
      </c>
      <c r="H107" s="141">
        <f t="shared" si="37"/>
        <v>0.72222222222222221</v>
      </c>
      <c r="K107" s="139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39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38">
        <f t="shared" si="23"/>
        <v>1</v>
      </c>
      <c r="R107" s="138">
        <f t="shared" ca="1" si="24"/>
        <v>1.0279999999999969</v>
      </c>
      <c r="S107" s="138" t="str">
        <f>IF(O107=1,"",RTD("cqg.rtd",,"StudyData", "(Vol("&amp;$E$13&amp;")when  (LocalYear("&amp;$E$13&amp;")="&amp;$D$1&amp;"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38" t="str">
        <f>IF(O107=1,"",RTD("cqg.rtd",,"StudyData", "(Vol("&amp;$E$14&amp;")when  (LocalYear("&amp;$E$14&amp;")="&amp;$D$1&amp;"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38" t="str">
        <f>IF(O107=1,"",RTD("cqg.rtd",,"StudyData", "(Vol("&amp;$E$15&amp;")when  (LocalYear("&amp;$E$15&amp;")="&amp;$D$1&amp;"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38" t="str">
        <f>IF(O107=1,"",RTD("cqg.rtd",,"StudyData", "(Vol("&amp;$E$16&amp;")when  (LocalYear("&amp;$E$16&amp;")="&amp;$D$1&amp;"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38" t="str">
        <f>IF(O107=1,"",RTD("cqg.rtd",,"StudyData", "(Vol("&amp;$E$17&amp;")when  (LocalYear("&amp;$E$17&amp;")="&amp;$D$1&amp;"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38" t="str">
        <f>IF(O107=1,"",RTD("cqg.rtd",,"StudyData", "(Vol("&amp;$E$18&amp;")when  (LocalYear("&amp;$E$18&amp;")="&amp;$D$1&amp;"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38" t="str">
        <f>IF(O107=1,"",RTD("cqg.rtd",,"StudyData", "(Vol("&amp;$E$19&amp;")when  (LocalYear("&amp;$E$19&amp;")="&amp;$D$1&amp;"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38" t="str">
        <f>IF(O107=1,"",RTD("cqg.rtd",,"StudyData", "(Vol("&amp;$E$20&amp;")when  (LocalYear("&amp;$E$20&amp;")="&amp;$D$1&amp;"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38" t="str">
        <f>IF(O107=1,"",RTD("cqg.rtd",,"StudyData", "(Vol("&amp;$E$21&amp;")when  (LocalYear("&amp;$E$21&amp;")="&amp;$D$1&amp;"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38" t="str">
        <f>IF(O107=1,"",RTD("cqg.rtd",,"StudyData", "(Vol("&amp;$E$21&amp;")when  (LocalYear("&amp;$E$21&amp;")="&amp;$D$1&amp;"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39" t="str">
        <f t="shared" si="30"/>
        <v/>
      </c>
      <c r="AE107" s="138" t="str">
        <f ca="1">IF($R107=1,SUM($S$1:S107),"")</f>
        <v/>
      </c>
      <c r="AF107" s="138" t="str">
        <f ca="1">IF($R107=1,SUM($T$1:T107),"")</f>
        <v/>
      </c>
      <c r="AG107" s="138" t="str">
        <f ca="1">IF($R107=1,SUM($U$1:U107),"")</f>
        <v/>
      </c>
      <c r="AH107" s="138" t="str">
        <f ca="1">IF($R107=1,SUM($V$1:V107),"")</f>
        <v/>
      </c>
      <c r="AI107" s="138" t="str">
        <f ca="1">IF($R107=1,SUM($W$1:W107),"")</f>
        <v/>
      </c>
      <c r="AJ107" s="138" t="str">
        <f ca="1">IF($R107=1,SUM($X$1:X107),"")</f>
        <v/>
      </c>
      <c r="AK107" s="138" t="str">
        <f ca="1">IF($R107=1,SUM($Y$1:Y107),"")</f>
        <v/>
      </c>
      <c r="AL107" s="138" t="str">
        <f ca="1">IF($R107=1,SUM($Z$1:Z107),"")</f>
        <v/>
      </c>
      <c r="AM107" s="138" t="str">
        <f ca="1">IF($R107=1,SUM($AA$1:AA107),"")</f>
        <v/>
      </c>
      <c r="AN107" s="138" t="str">
        <f ca="1">IF($R107=1,SUM($AB$1:AB107),"")</f>
        <v/>
      </c>
      <c r="AO107" s="138" t="str">
        <f ca="1">IF($R107=1,SUM($AC$1:AC107),"")</f>
        <v/>
      </c>
      <c r="AQ107" s="143" t="str">
        <f t="shared" si="31"/>
        <v>17:20</v>
      </c>
    </row>
    <row r="108" spans="6:43" x14ac:dyDescent="0.25">
      <c r="F108" s="138">
        <f t="shared" si="35"/>
        <v>17</v>
      </c>
      <c r="G108" s="140">
        <f t="shared" si="36"/>
        <v>25</v>
      </c>
      <c r="H108" s="141">
        <f t="shared" si="37"/>
        <v>0.72569444444444453</v>
      </c>
      <c r="K108" s="139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39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38">
        <f t="shared" si="23"/>
        <v>1</v>
      </c>
      <c r="R108" s="138">
        <f t="shared" ca="1" si="24"/>
        <v>1.0289999999999968</v>
      </c>
      <c r="S108" s="138" t="str">
        <f>IF(O108=1,"",RTD("cqg.rtd",,"StudyData", "(Vol("&amp;$E$13&amp;")when  (LocalYear("&amp;$E$13&amp;")="&amp;$D$1&amp;"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38" t="str">
        <f>IF(O108=1,"",RTD("cqg.rtd",,"StudyData", "(Vol("&amp;$E$14&amp;")when  (LocalYear("&amp;$E$14&amp;")="&amp;$D$1&amp;"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38" t="str">
        <f>IF(O108=1,"",RTD("cqg.rtd",,"StudyData", "(Vol("&amp;$E$15&amp;")when  (LocalYear("&amp;$E$15&amp;")="&amp;$D$1&amp;"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38" t="str">
        <f>IF(O108=1,"",RTD("cqg.rtd",,"StudyData", "(Vol("&amp;$E$16&amp;")when  (LocalYear("&amp;$E$16&amp;")="&amp;$D$1&amp;"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38" t="str">
        <f>IF(O108=1,"",RTD("cqg.rtd",,"StudyData", "(Vol("&amp;$E$17&amp;")when  (LocalYear("&amp;$E$17&amp;")="&amp;$D$1&amp;"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38" t="str">
        <f>IF(O108=1,"",RTD("cqg.rtd",,"StudyData", "(Vol("&amp;$E$18&amp;")when  (LocalYear("&amp;$E$18&amp;")="&amp;$D$1&amp;"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38" t="str">
        <f>IF(O108=1,"",RTD("cqg.rtd",,"StudyData", "(Vol("&amp;$E$19&amp;")when  (LocalYear("&amp;$E$19&amp;")="&amp;$D$1&amp;"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38" t="str">
        <f>IF(O108=1,"",RTD("cqg.rtd",,"StudyData", "(Vol("&amp;$E$20&amp;")when  (LocalYear("&amp;$E$20&amp;")="&amp;$D$1&amp;"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38" t="str">
        <f>IF(O108=1,"",RTD("cqg.rtd",,"StudyData", "(Vol("&amp;$E$21&amp;")when  (LocalYear("&amp;$E$21&amp;")="&amp;$D$1&amp;"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38" t="str">
        <f>IF(O108=1,"",RTD("cqg.rtd",,"StudyData", "(Vol("&amp;$E$21&amp;")when  (LocalYear("&amp;$E$21&amp;")="&amp;$D$1&amp;"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39" t="str">
        <f t="shared" si="30"/>
        <v/>
      </c>
      <c r="AE108" s="138" t="str">
        <f ca="1">IF($R108=1,SUM($S$1:S108),"")</f>
        <v/>
      </c>
      <c r="AF108" s="138" t="str">
        <f ca="1">IF($R108=1,SUM($T$1:T108),"")</f>
        <v/>
      </c>
      <c r="AG108" s="138" t="str">
        <f ca="1">IF($R108=1,SUM($U$1:U108),"")</f>
        <v/>
      </c>
      <c r="AH108" s="138" t="str">
        <f ca="1">IF($R108=1,SUM($V$1:V108),"")</f>
        <v/>
      </c>
      <c r="AI108" s="138" t="str">
        <f ca="1">IF($R108=1,SUM($W$1:W108),"")</f>
        <v/>
      </c>
      <c r="AJ108" s="138" t="str">
        <f ca="1">IF($R108=1,SUM($X$1:X108),"")</f>
        <v/>
      </c>
      <c r="AK108" s="138" t="str">
        <f ca="1">IF($R108=1,SUM($Y$1:Y108),"")</f>
        <v/>
      </c>
      <c r="AL108" s="138" t="str">
        <f ca="1">IF($R108=1,SUM($Z$1:Z108),"")</f>
        <v/>
      </c>
      <c r="AM108" s="138" t="str">
        <f ca="1">IF($R108=1,SUM($AA$1:AA108),"")</f>
        <v/>
      </c>
      <c r="AN108" s="138" t="str">
        <f ca="1">IF($R108=1,SUM($AB$1:AB108),"")</f>
        <v/>
      </c>
      <c r="AO108" s="138" t="str">
        <f ca="1">IF($R108=1,SUM($AC$1:AC108),"")</f>
        <v/>
      </c>
      <c r="AQ108" s="143" t="str">
        <f t="shared" si="31"/>
        <v>17:25</v>
      </c>
    </row>
    <row r="109" spans="6:43" x14ac:dyDescent="0.25">
      <c r="F109" s="138">
        <f t="shared" si="35"/>
        <v>17</v>
      </c>
      <c r="G109" s="140">
        <f t="shared" si="36"/>
        <v>30</v>
      </c>
      <c r="H109" s="141">
        <f t="shared" si="37"/>
        <v>0.72916666666666663</v>
      </c>
      <c r="K109" s="139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39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38">
        <f t="shared" si="23"/>
        <v>1</v>
      </c>
      <c r="R109" s="138">
        <f t="shared" ca="1" si="24"/>
        <v>1.0299999999999967</v>
      </c>
      <c r="S109" s="138" t="str">
        <f>IF(O109=1,"",RTD("cqg.rtd",,"StudyData", "(Vol("&amp;$E$13&amp;")when  (LocalYear("&amp;$E$13&amp;")="&amp;$D$1&amp;"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38" t="str">
        <f>IF(O109=1,"",RTD("cqg.rtd",,"StudyData", "(Vol("&amp;$E$14&amp;")when  (LocalYear("&amp;$E$14&amp;")="&amp;$D$1&amp;"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38" t="str">
        <f>IF(O109=1,"",RTD("cqg.rtd",,"StudyData", "(Vol("&amp;$E$15&amp;")when  (LocalYear("&amp;$E$15&amp;")="&amp;$D$1&amp;"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38" t="str">
        <f>IF(O109=1,"",RTD("cqg.rtd",,"StudyData", "(Vol("&amp;$E$16&amp;")when  (LocalYear("&amp;$E$16&amp;")="&amp;$D$1&amp;"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38" t="str">
        <f>IF(O109=1,"",RTD("cqg.rtd",,"StudyData", "(Vol("&amp;$E$17&amp;")when  (LocalYear("&amp;$E$17&amp;")="&amp;$D$1&amp;"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38" t="str">
        <f>IF(O109=1,"",RTD("cqg.rtd",,"StudyData", "(Vol("&amp;$E$18&amp;")when  (LocalYear("&amp;$E$18&amp;")="&amp;$D$1&amp;"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38" t="str">
        <f>IF(O109=1,"",RTD("cqg.rtd",,"StudyData", "(Vol("&amp;$E$19&amp;")when  (LocalYear("&amp;$E$19&amp;")="&amp;$D$1&amp;"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38" t="str">
        <f>IF(O109=1,"",RTD("cqg.rtd",,"StudyData", "(Vol("&amp;$E$20&amp;")when  (LocalYear("&amp;$E$20&amp;")="&amp;$D$1&amp;"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38" t="str">
        <f>IF(O109=1,"",RTD("cqg.rtd",,"StudyData", "(Vol("&amp;$E$21&amp;")when  (LocalYear("&amp;$E$21&amp;")="&amp;$D$1&amp;"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38" t="str">
        <f>IF(O109=1,"",RTD("cqg.rtd",,"StudyData", "(Vol("&amp;$E$21&amp;")when  (LocalYear("&amp;$E$21&amp;")="&amp;$D$1&amp;"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39" t="str">
        <f t="shared" si="30"/>
        <v/>
      </c>
      <c r="AE109" s="138" t="str">
        <f ca="1">IF($R109=1,SUM($S$1:S109),"")</f>
        <v/>
      </c>
      <c r="AF109" s="138" t="str">
        <f ca="1">IF($R109=1,SUM($T$1:T109),"")</f>
        <v/>
      </c>
      <c r="AG109" s="138" t="str">
        <f ca="1">IF($R109=1,SUM($U$1:U109),"")</f>
        <v/>
      </c>
      <c r="AH109" s="138" t="str">
        <f ca="1">IF($R109=1,SUM($V$1:V109),"")</f>
        <v/>
      </c>
      <c r="AI109" s="138" t="str">
        <f ca="1">IF($R109=1,SUM($W$1:W109),"")</f>
        <v/>
      </c>
      <c r="AJ109" s="138" t="str">
        <f ca="1">IF($R109=1,SUM($X$1:X109),"")</f>
        <v/>
      </c>
      <c r="AK109" s="138" t="str">
        <f ca="1">IF($R109=1,SUM($Y$1:Y109),"")</f>
        <v/>
      </c>
      <c r="AL109" s="138" t="str">
        <f ca="1">IF($R109=1,SUM($Z$1:Z109),"")</f>
        <v/>
      </c>
      <c r="AM109" s="138" t="str">
        <f ca="1">IF($R109=1,SUM($AA$1:AA109),"")</f>
        <v/>
      </c>
      <c r="AN109" s="138" t="str">
        <f ca="1">IF($R109=1,SUM($AB$1:AB109),"")</f>
        <v/>
      </c>
      <c r="AO109" s="138" t="str">
        <f ca="1">IF($R109=1,SUM($AC$1:AC109),"")</f>
        <v/>
      </c>
      <c r="AQ109" s="143" t="str">
        <f t="shared" si="31"/>
        <v>17:30</v>
      </c>
    </row>
    <row r="110" spans="6:43" x14ac:dyDescent="0.25">
      <c r="F110" s="138">
        <f t="shared" si="35"/>
        <v>17</v>
      </c>
      <c r="G110" s="140">
        <f t="shared" si="36"/>
        <v>35</v>
      </c>
      <c r="H110" s="141">
        <f t="shared" si="37"/>
        <v>0.73263888888888884</v>
      </c>
      <c r="K110" s="139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39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38">
        <f t="shared" si="23"/>
        <v>1</v>
      </c>
      <c r="R110" s="138">
        <f t="shared" ca="1" si="24"/>
        <v>1.0309999999999966</v>
      </c>
      <c r="S110" s="138" t="str">
        <f>IF(O110=1,"",RTD("cqg.rtd",,"StudyData", "(Vol("&amp;$E$13&amp;")when  (LocalYear("&amp;$E$13&amp;")="&amp;$D$1&amp;"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38" t="str">
        <f>IF(O110=1,"",RTD("cqg.rtd",,"StudyData", "(Vol("&amp;$E$14&amp;")when  (LocalYear("&amp;$E$14&amp;")="&amp;$D$1&amp;"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38" t="str">
        <f>IF(O110=1,"",RTD("cqg.rtd",,"StudyData", "(Vol("&amp;$E$15&amp;")when  (LocalYear("&amp;$E$15&amp;")="&amp;$D$1&amp;"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38" t="str">
        <f>IF(O110=1,"",RTD("cqg.rtd",,"StudyData", "(Vol("&amp;$E$16&amp;")when  (LocalYear("&amp;$E$16&amp;")="&amp;$D$1&amp;"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38" t="str">
        <f>IF(O110=1,"",RTD("cqg.rtd",,"StudyData", "(Vol("&amp;$E$17&amp;")when  (LocalYear("&amp;$E$17&amp;")="&amp;$D$1&amp;"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38" t="str">
        <f>IF(O110=1,"",RTD("cqg.rtd",,"StudyData", "(Vol("&amp;$E$18&amp;")when  (LocalYear("&amp;$E$18&amp;")="&amp;$D$1&amp;"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38" t="str">
        <f>IF(O110=1,"",RTD("cqg.rtd",,"StudyData", "(Vol("&amp;$E$19&amp;")when  (LocalYear("&amp;$E$19&amp;")="&amp;$D$1&amp;"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38" t="str">
        <f>IF(O110=1,"",RTD("cqg.rtd",,"StudyData", "(Vol("&amp;$E$20&amp;")when  (LocalYear("&amp;$E$20&amp;")="&amp;$D$1&amp;"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38" t="str">
        <f>IF(O110=1,"",RTD("cqg.rtd",,"StudyData", "(Vol("&amp;$E$21&amp;")when  (LocalYear("&amp;$E$21&amp;")="&amp;$D$1&amp;"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38" t="str">
        <f>IF(O110=1,"",RTD("cqg.rtd",,"StudyData", "(Vol("&amp;$E$21&amp;")when  (LocalYear("&amp;$E$21&amp;")="&amp;$D$1&amp;"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39" t="str">
        <f t="shared" si="30"/>
        <v/>
      </c>
      <c r="AE110" s="138" t="str">
        <f ca="1">IF($R110=1,SUM($S$1:S110),"")</f>
        <v/>
      </c>
      <c r="AF110" s="138" t="str">
        <f ca="1">IF($R110=1,SUM($T$1:T110),"")</f>
        <v/>
      </c>
      <c r="AG110" s="138" t="str">
        <f ca="1">IF($R110=1,SUM($U$1:U110),"")</f>
        <v/>
      </c>
      <c r="AH110" s="138" t="str">
        <f ca="1">IF($R110=1,SUM($V$1:V110),"")</f>
        <v/>
      </c>
      <c r="AI110" s="138" t="str">
        <f ca="1">IF($R110=1,SUM($W$1:W110),"")</f>
        <v/>
      </c>
      <c r="AJ110" s="138" t="str">
        <f ca="1">IF($R110=1,SUM($X$1:X110),"")</f>
        <v/>
      </c>
      <c r="AK110" s="138" t="str">
        <f ca="1">IF($R110=1,SUM($Y$1:Y110),"")</f>
        <v/>
      </c>
      <c r="AL110" s="138" t="str">
        <f ca="1">IF($R110=1,SUM($Z$1:Z110),"")</f>
        <v/>
      </c>
      <c r="AM110" s="138" t="str">
        <f ca="1">IF($R110=1,SUM($AA$1:AA110),"")</f>
        <v/>
      </c>
      <c r="AN110" s="138" t="str">
        <f ca="1">IF($R110=1,SUM($AB$1:AB110),"")</f>
        <v/>
      </c>
      <c r="AO110" s="138" t="str">
        <f ca="1">IF($R110=1,SUM($AC$1:AC110),"")</f>
        <v/>
      </c>
      <c r="AQ110" s="143" t="str">
        <f t="shared" si="31"/>
        <v>17:35</v>
      </c>
    </row>
    <row r="111" spans="6:43" x14ac:dyDescent="0.25">
      <c r="F111" s="138">
        <f t="shared" si="35"/>
        <v>17</v>
      </c>
      <c r="G111" s="140">
        <f t="shared" si="36"/>
        <v>40</v>
      </c>
      <c r="H111" s="141">
        <f t="shared" si="37"/>
        <v>0.73611111111111116</v>
      </c>
      <c r="K111" s="139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39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38">
        <f t="shared" si="23"/>
        <v>1</v>
      </c>
      <c r="R111" s="138">
        <f t="shared" ca="1" si="24"/>
        <v>1.0319999999999965</v>
      </c>
      <c r="S111" s="138" t="str">
        <f>IF(O111=1,"",RTD("cqg.rtd",,"StudyData", "(Vol("&amp;$E$13&amp;")when  (LocalYear("&amp;$E$13&amp;")="&amp;$D$1&amp;"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38" t="str">
        <f>IF(O111=1,"",RTD("cqg.rtd",,"StudyData", "(Vol("&amp;$E$14&amp;")when  (LocalYear("&amp;$E$14&amp;")="&amp;$D$1&amp;"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38" t="str">
        <f>IF(O111=1,"",RTD("cqg.rtd",,"StudyData", "(Vol("&amp;$E$15&amp;")when  (LocalYear("&amp;$E$15&amp;")="&amp;$D$1&amp;"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38" t="str">
        <f>IF(O111=1,"",RTD("cqg.rtd",,"StudyData", "(Vol("&amp;$E$16&amp;")when  (LocalYear("&amp;$E$16&amp;")="&amp;$D$1&amp;"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38" t="str">
        <f>IF(O111=1,"",RTD("cqg.rtd",,"StudyData", "(Vol("&amp;$E$17&amp;")when  (LocalYear("&amp;$E$17&amp;")="&amp;$D$1&amp;"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38" t="str">
        <f>IF(O111=1,"",RTD("cqg.rtd",,"StudyData", "(Vol("&amp;$E$18&amp;")when  (LocalYear("&amp;$E$18&amp;")="&amp;$D$1&amp;"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38" t="str">
        <f>IF(O111=1,"",RTD("cqg.rtd",,"StudyData", "(Vol("&amp;$E$19&amp;")when  (LocalYear("&amp;$E$19&amp;")="&amp;$D$1&amp;"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38" t="str">
        <f>IF(O111=1,"",RTD("cqg.rtd",,"StudyData", "(Vol("&amp;$E$20&amp;")when  (LocalYear("&amp;$E$20&amp;")="&amp;$D$1&amp;"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38" t="str">
        <f>IF(O111=1,"",RTD("cqg.rtd",,"StudyData", "(Vol("&amp;$E$21&amp;")when  (LocalYear("&amp;$E$21&amp;")="&amp;$D$1&amp;"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38" t="str">
        <f>IF(O111=1,"",RTD("cqg.rtd",,"StudyData", "(Vol("&amp;$E$21&amp;")when  (LocalYear("&amp;$E$21&amp;")="&amp;$D$1&amp;"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39" t="str">
        <f t="shared" si="30"/>
        <v/>
      </c>
      <c r="AE111" s="138" t="str">
        <f ca="1">IF($R111=1,SUM($S$1:S111),"")</f>
        <v/>
      </c>
      <c r="AF111" s="138" t="str">
        <f ca="1">IF($R111=1,SUM($T$1:T111),"")</f>
        <v/>
      </c>
      <c r="AG111" s="138" t="str">
        <f ca="1">IF($R111=1,SUM($U$1:U111),"")</f>
        <v/>
      </c>
      <c r="AH111" s="138" t="str">
        <f ca="1">IF($R111=1,SUM($V$1:V111),"")</f>
        <v/>
      </c>
      <c r="AI111" s="138" t="str">
        <f ca="1">IF($R111=1,SUM($W$1:W111),"")</f>
        <v/>
      </c>
      <c r="AJ111" s="138" t="str">
        <f ca="1">IF($R111=1,SUM($X$1:X111),"")</f>
        <v/>
      </c>
      <c r="AK111" s="138" t="str">
        <f ca="1">IF($R111=1,SUM($Y$1:Y111),"")</f>
        <v/>
      </c>
      <c r="AL111" s="138" t="str">
        <f ca="1">IF($R111=1,SUM($Z$1:Z111),"")</f>
        <v/>
      </c>
      <c r="AM111" s="138" t="str">
        <f ca="1">IF($R111=1,SUM($AA$1:AA111),"")</f>
        <v/>
      </c>
      <c r="AN111" s="138" t="str">
        <f ca="1">IF($R111=1,SUM($AB$1:AB111),"")</f>
        <v/>
      </c>
      <c r="AO111" s="138" t="str">
        <f ca="1">IF($R111=1,SUM($AC$1:AC111),"")</f>
        <v/>
      </c>
      <c r="AQ111" s="143" t="str">
        <f t="shared" si="31"/>
        <v>17:40</v>
      </c>
    </row>
    <row r="112" spans="6:43" x14ac:dyDescent="0.25">
      <c r="F112" s="138">
        <f t="shared" si="35"/>
        <v>17</v>
      </c>
      <c r="G112" s="140">
        <f t="shared" si="36"/>
        <v>45</v>
      </c>
      <c r="H112" s="141">
        <f t="shared" si="37"/>
        <v>0.73958333333333337</v>
      </c>
      <c r="K112" s="139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39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38">
        <f t="shared" si="23"/>
        <v>1</v>
      </c>
      <c r="R112" s="138">
        <f t="shared" ca="1" si="24"/>
        <v>1.0329999999999964</v>
      </c>
      <c r="S112" s="138" t="str">
        <f>IF(O112=1,"",RTD("cqg.rtd",,"StudyData", "(Vol("&amp;$E$13&amp;")when  (LocalYear("&amp;$E$13&amp;")="&amp;$D$1&amp;"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38" t="str">
        <f>IF(O112=1,"",RTD("cqg.rtd",,"StudyData", "(Vol("&amp;$E$14&amp;")when  (LocalYear("&amp;$E$14&amp;")="&amp;$D$1&amp;"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38" t="str">
        <f>IF(O112=1,"",RTD("cqg.rtd",,"StudyData", "(Vol("&amp;$E$15&amp;")when  (LocalYear("&amp;$E$15&amp;")="&amp;$D$1&amp;"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38" t="str">
        <f>IF(O112=1,"",RTD("cqg.rtd",,"StudyData", "(Vol("&amp;$E$16&amp;")when  (LocalYear("&amp;$E$16&amp;")="&amp;$D$1&amp;"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38" t="str">
        <f>IF(O112=1,"",RTD("cqg.rtd",,"StudyData", "(Vol("&amp;$E$17&amp;")when  (LocalYear("&amp;$E$17&amp;")="&amp;$D$1&amp;"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38" t="str">
        <f>IF(O112=1,"",RTD("cqg.rtd",,"StudyData", "(Vol("&amp;$E$18&amp;")when  (LocalYear("&amp;$E$18&amp;")="&amp;$D$1&amp;"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38" t="str">
        <f>IF(O112=1,"",RTD("cqg.rtd",,"StudyData", "(Vol("&amp;$E$19&amp;")when  (LocalYear("&amp;$E$19&amp;")="&amp;$D$1&amp;"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38" t="str">
        <f>IF(O112=1,"",RTD("cqg.rtd",,"StudyData", "(Vol("&amp;$E$20&amp;")when  (LocalYear("&amp;$E$20&amp;")="&amp;$D$1&amp;"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38" t="str">
        <f>IF(O112=1,"",RTD("cqg.rtd",,"StudyData", "(Vol("&amp;$E$21&amp;")when  (LocalYear("&amp;$E$21&amp;")="&amp;$D$1&amp;"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38" t="str">
        <f>IF(O112=1,"",RTD("cqg.rtd",,"StudyData", "(Vol("&amp;$E$21&amp;")when  (LocalYear("&amp;$E$21&amp;")="&amp;$D$1&amp;"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39" t="str">
        <f t="shared" si="30"/>
        <v/>
      </c>
      <c r="AE112" s="138" t="str">
        <f ca="1">IF($R112=1,SUM($S$1:S112),"")</f>
        <v/>
      </c>
      <c r="AF112" s="138" t="str">
        <f ca="1">IF($R112=1,SUM($T$1:T112),"")</f>
        <v/>
      </c>
      <c r="AG112" s="138" t="str">
        <f ca="1">IF($R112=1,SUM($U$1:U112),"")</f>
        <v/>
      </c>
      <c r="AH112" s="138" t="str">
        <f ca="1">IF($R112=1,SUM($V$1:V112),"")</f>
        <v/>
      </c>
      <c r="AI112" s="138" t="str">
        <f ca="1">IF($R112=1,SUM($W$1:W112),"")</f>
        <v/>
      </c>
      <c r="AJ112" s="138" t="str">
        <f ca="1">IF($R112=1,SUM($X$1:X112),"")</f>
        <v/>
      </c>
      <c r="AK112" s="138" t="str">
        <f ca="1">IF($R112=1,SUM($Y$1:Y112),"")</f>
        <v/>
      </c>
      <c r="AL112" s="138" t="str">
        <f ca="1">IF($R112=1,SUM($Z$1:Z112),"")</f>
        <v/>
      </c>
      <c r="AM112" s="138" t="str">
        <f ca="1">IF($R112=1,SUM($AA$1:AA112),"")</f>
        <v/>
      </c>
      <c r="AN112" s="138" t="str">
        <f ca="1">IF($R112=1,SUM($AB$1:AB112),"")</f>
        <v/>
      </c>
      <c r="AO112" s="138" t="str">
        <f ca="1">IF($R112=1,SUM($AC$1:AC112),"")</f>
        <v/>
      </c>
      <c r="AQ112" s="143" t="str">
        <f t="shared" si="31"/>
        <v>17:45</v>
      </c>
    </row>
    <row r="113" spans="6:43" x14ac:dyDescent="0.25">
      <c r="F113" s="138">
        <f t="shared" si="35"/>
        <v>17</v>
      </c>
      <c r="G113" s="140">
        <f t="shared" si="36"/>
        <v>50</v>
      </c>
      <c r="H113" s="141">
        <f t="shared" si="37"/>
        <v>0.74305555555555547</v>
      </c>
      <c r="K113" s="139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39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38">
        <f t="shared" si="23"/>
        <v>1</v>
      </c>
      <c r="R113" s="138">
        <f t="shared" ca="1" si="24"/>
        <v>1.0339999999999963</v>
      </c>
      <c r="S113" s="138" t="str">
        <f>IF(O113=1,"",RTD("cqg.rtd",,"StudyData", "(Vol("&amp;$E$13&amp;")when  (LocalYear("&amp;$E$13&amp;")="&amp;$D$1&amp;"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38" t="str">
        <f>IF(O113=1,"",RTD("cqg.rtd",,"StudyData", "(Vol("&amp;$E$14&amp;")when  (LocalYear("&amp;$E$14&amp;")="&amp;$D$1&amp;"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38" t="str">
        <f>IF(O113=1,"",RTD("cqg.rtd",,"StudyData", "(Vol("&amp;$E$15&amp;")when  (LocalYear("&amp;$E$15&amp;")="&amp;$D$1&amp;"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38" t="str">
        <f>IF(O113=1,"",RTD("cqg.rtd",,"StudyData", "(Vol("&amp;$E$16&amp;")when  (LocalYear("&amp;$E$16&amp;")="&amp;$D$1&amp;"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38" t="str">
        <f>IF(O113=1,"",RTD("cqg.rtd",,"StudyData", "(Vol("&amp;$E$17&amp;")when  (LocalYear("&amp;$E$17&amp;")="&amp;$D$1&amp;"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38" t="str">
        <f>IF(O113=1,"",RTD("cqg.rtd",,"StudyData", "(Vol("&amp;$E$18&amp;")when  (LocalYear("&amp;$E$18&amp;")="&amp;$D$1&amp;"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38" t="str">
        <f>IF(O113=1,"",RTD("cqg.rtd",,"StudyData", "(Vol("&amp;$E$19&amp;")when  (LocalYear("&amp;$E$19&amp;")="&amp;$D$1&amp;"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38" t="str">
        <f>IF(O113=1,"",RTD("cqg.rtd",,"StudyData", "(Vol("&amp;$E$20&amp;")when  (LocalYear("&amp;$E$20&amp;")="&amp;$D$1&amp;"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38" t="str">
        <f>IF(O113=1,"",RTD("cqg.rtd",,"StudyData", "(Vol("&amp;$E$21&amp;")when  (LocalYear("&amp;$E$21&amp;")="&amp;$D$1&amp;"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38" t="str">
        <f>IF(O113=1,"",RTD("cqg.rtd",,"StudyData", "(Vol("&amp;$E$21&amp;")when  (LocalYear("&amp;$E$21&amp;")="&amp;$D$1&amp;"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39" t="str">
        <f t="shared" si="30"/>
        <v/>
      </c>
      <c r="AE113" s="138" t="str">
        <f ca="1">IF($R113=1,SUM($S$1:S113),"")</f>
        <v/>
      </c>
      <c r="AF113" s="138" t="str">
        <f ca="1">IF($R113=1,SUM($T$1:T113),"")</f>
        <v/>
      </c>
      <c r="AG113" s="138" t="str">
        <f ca="1">IF($R113=1,SUM($U$1:U113),"")</f>
        <v/>
      </c>
      <c r="AH113" s="138" t="str">
        <f ca="1">IF($R113=1,SUM($V$1:V113),"")</f>
        <v/>
      </c>
      <c r="AI113" s="138" t="str">
        <f ca="1">IF($R113=1,SUM($W$1:W113),"")</f>
        <v/>
      </c>
      <c r="AJ113" s="138" t="str">
        <f ca="1">IF($R113=1,SUM($X$1:X113),"")</f>
        <v/>
      </c>
      <c r="AK113" s="138" t="str">
        <f ca="1">IF($R113=1,SUM($Y$1:Y113),"")</f>
        <v/>
      </c>
      <c r="AL113" s="138" t="str">
        <f ca="1">IF($R113=1,SUM($Z$1:Z113),"")</f>
        <v/>
      </c>
      <c r="AM113" s="138" t="str">
        <f ca="1">IF($R113=1,SUM($AA$1:AA113),"")</f>
        <v/>
      </c>
      <c r="AN113" s="138" t="str">
        <f ca="1">IF($R113=1,SUM($AB$1:AB113),"")</f>
        <v/>
      </c>
      <c r="AO113" s="138" t="str">
        <f ca="1">IF($R113=1,SUM($AC$1:AC113),"")</f>
        <v/>
      </c>
      <c r="AQ113" s="143" t="str">
        <f t="shared" si="31"/>
        <v>17:50</v>
      </c>
    </row>
    <row r="114" spans="6:43" x14ac:dyDescent="0.25">
      <c r="F114" s="138">
        <f t="shared" si="35"/>
        <v>17</v>
      </c>
      <c r="G114" s="140">
        <f t="shared" si="36"/>
        <v>55</v>
      </c>
      <c r="H114" s="141">
        <f t="shared" si="37"/>
        <v>0.74652777777777779</v>
      </c>
      <c r="K114" s="139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39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38">
        <f t="shared" si="23"/>
        <v>1</v>
      </c>
      <c r="R114" s="138">
        <f t="shared" ca="1" si="24"/>
        <v>1.0349999999999961</v>
      </c>
      <c r="S114" s="138" t="str">
        <f>IF(O114=1,"",RTD("cqg.rtd",,"StudyData", "(Vol("&amp;$E$13&amp;")when  (LocalYear("&amp;$E$13&amp;")="&amp;$D$1&amp;"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38" t="str">
        <f>IF(O114=1,"",RTD("cqg.rtd",,"StudyData", "(Vol("&amp;$E$14&amp;")when  (LocalYear("&amp;$E$14&amp;")="&amp;$D$1&amp;"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38" t="str">
        <f>IF(O114=1,"",RTD("cqg.rtd",,"StudyData", "(Vol("&amp;$E$15&amp;")when  (LocalYear("&amp;$E$15&amp;")="&amp;$D$1&amp;"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38" t="str">
        <f>IF(O114=1,"",RTD("cqg.rtd",,"StudyData", "(Vol("&amp;$E$16&amp;")when  (LocalYear("&amp;$E$16&amp;")="&amp;$D$1&amp;"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38" t="str">
        <f>IF(O114=1,"",RTD("cqg.rtd",,"StudyData", "(Vol("&amp;$E$17&amp;")when  (LocalYear("&amp;$E$17&amp;")="&amp;$D$1&amp;"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38" t="str">
        <f>IF(O114=1,"",RTD("cqg.rtd",,"StudyData", "(Vol("&amp;$E$18&amp;")when  (LocalYear("&amp;$E$18&amp;")="&amp;$D$1&amp;"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38" t="str">
        <f>IF(O114=1,"",RTD("cqg.rtd",,"StudyData", "(Vol("&amp;$E$19&amp;")when  (LocalYear("&amp;$E$19&amp;")="&amp;$D$1&amp;"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38" t="str">
        <f>IF(O114=1,"",RTD("cqg.rtd",,"StudyData", "(Vol("&amp;$E$20&amp;")when  (LocalYear("&amp;$E$20&amp;")="&amp;$D$1&amp;"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38" t="str">
        <f>IF(O114=1,"",RTD("cqg.rtd",,"StudyData", "(Vol("&amp;$E$21&amp;")when  (LocalYear("&amp;$E$21&amp;")="&amp;$D$1&amp;"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38" t="str">
        <f>IF(O114=1,"",RTD("cqg.rtd",,"StudyData", "(Vol("&amp;$E$21&amp;")when  (LocalYear("&amp;$E$21&amp;")="&amp;$D$1&amp;"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39" t="str">
        <f t="shared" si="30"/>
        <v/>
      </c>
      <c r="AE114" s="138" t="str">
        <f ca="1">IF($R114=1,SUM($S$1:S114),"")</f>
        <v/>
      </c>
      <c r="AF114" s="138" t="str">
        <f ca="1">IF($R114=1,SUM($T$1:T114),"")</f>
        <v/>
      </c>
      <c r="AG114" s="138" t="str">
        <f ca="1">IF($R114=1,SUM($U$1:U114),"")</f>
        <v/>
      </c>
      <c r="AH114" s="138" t="str">
        <f ca="1">IF($R114=1,SUM($V$1:V114),"")</f>
        <v/>
      </c>
      <c r="AI114" s="138" t="str">
        <f ca="1">IF($R114=1,SUM($W$1:W114),"")</f>
        <v/>
      </c>
      <c r="AJ114" s="138" t="str">
        <f ca="1">IF($R114=1,SUM($X$1:X114),"")</f>
        <v/>
      </c>
      <c r="AK114" s="138" t="str">
        <f ca="1">IF($R114=1,SUM($Y$1:Y114),"")</f>
        <v/>
      </c>
      <c r="AL114" s="138" t="str">
        <f ca="1">IF($R114=1,SUM($Z$1:Z114),"")</f>
        <v/>
      </c>
      <c r="AM114" s="138" t="str">
        <f ca="1">IF($R114=1,SUM($AA$1:AA114),"")</f>
        <v/>
      </c>
      <c r="AN114" s="138" t="str">
        <f ca="1">IF($R114=1,SUM($AB$1:AB114),"")</f>
        <v/>
      </c>
      <c r="AO114" s="138" t="str">
        <f ca="1">IF($R114=1,SUM($AC$1:AC114),"")</f>
        <v/>
      </c>
      <c r="AQ114" s="143" t="str">
        <f t="shared" si="31"/>
        <v>17:55</v>
      </c>
    </row>
    <row r="115" spans="6:43" x14ac:dyDescent="0.25">
      <c r="F115" s="138">
        <f t="shared" si="35"/>
        <v>18</v>
      </c>
      <c r="G115" s="140" t="str">
        <f t="shared" si="36"/>
        <v>00</v>
      </c>
      <c r="H115" s="141">
        <f t="shared" si="37"/>
        <v>0.75</v>
      </c>
      <c r="K115" s="139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39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38">
        <f t="shared" si="23"/>
        <v>1</v>
      </c>
      <c r="R115" s="138">
        <f t="shared" ca="1" si="24"/>
        <v>1.035999999999996</v>
      </c>
      <c r="S115" s="138" t="str">
        <f>IF(O115=1,"",RTD("cqg.rtd",,"StudyData", "(Vol("&amp;$E$13&amp;")when  (LocalYear("&amp;$E$13&amp;")="&amp;$D$1&amp;"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38" t="str">
        <f>IF(O115=1,"",RTD("cqg.rtd",,"StudyData", "(Vol("&amp;$E$14&amp;")when  (LocalYear("&amp;$E$14&amp;")="&amp;$D$1&amp;"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38" t="str">
        <f>IF(O115=1,"",RTD("cqg.rtd",,"StudyData", "(Vol("&amp;$E$15&amp;")when  (LocalYear("&amp;$E$15&amp;")="&amp;$D$1&amp;"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38" t="str">
        <f>IF(O115=1,"",RTD("cqg.rtd",,"StudyData", "(Vol("&amp;$E$16&amp;")when  (LocalYear("&amp;$E$16&amp;")="&amp;$D$1&amp;"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38" t="str">
        <f>IF(O115=1,"",RTD("cqg.rtd",,"StudyData", "(Vol("&amp;$E$17&amp;")when  (LocalYear("&amp;$E$17&amp;")="&amp;$D$1&amp;"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38" t="str">
        <f>IF(O115=1,"",RTD("cqg.rtd",,"StudyData", "(Vol("&amp;$E$18&amp;")when  (LocalYear("&amp;$E$18&amp;")="&amp;$D$1&amp;"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38" t="str">
        <f>IF(O115=1,"",RTD("cqg.rtd",,"StudyData", "(Vol("&amp;$E$19&amp;")when  (LocalYear("&amp;$E$19&amp;")="&amp;$D$1&amp;"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38" t="str">
        <f>IF(O115=1,"",RTD("cqg.rtd",,"StudyData", "(Vol("&amp;$E$20&amp;")when  (LocalYear("&amp;$E$20&amp;")="&amp;$D$1&amp;"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38" t="str">
        <f>IF(O115=1,"",RTD("cqg.rtd",,"StudyData", "(Vol("&amp;$E$21&amp;")when  (LocalYear("&amp;$E$21&amp;")="&amp;$D$1&amp;"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38" t="str">
        <f>IF(O115=1,"",RTD("cqg.rtd",,"StudyData", "(Vol("&amp;$E$21&amp;")when  (LocalYear("&amp;$E$21&amp;")="&amp;$D$1&amp;"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39" t="str">
        <f t="shared" si="30"/>
        <v/>
      </c>
      <c r="AE115" s="138" t="str">
        <f ca="1">IF($R115=1,SUM($S$1:S115),"")</f>
        <v/>
      </c>
      <c r="AF115" s="138" t="str">
        <f ca="1">IF($R115=1,SUM($T$1:T115),"")</f>
        <v/>
      </c>
      <c r="AG115" s="138" t="str">
        <f ca="1">IF($R115=1,SUM($U$1:U115),"")</f>
        <v/>
      </c>
      <c r="AH115" s="138" t="str">
        <f ca="1">IF($R115=1,SUM($V$1:V115),"")</f>
        <v/>
      </c>
      <c r="AI115" s="138" t="str">
        <f ca="1">IF($R115=1,SUM($W$1:W115),"")</f>
        <v/>
      </c>
      <c r="AJ115" s="138" t="str">
        <f ca="1">IF($R115=1,SUM($X$1:X115),"")</f>
        <v/>
      </c>
      <c r="AK115" s="138" t="str">
        <f ca="1">IF($R115=1,SUM($Y$1:Y115),"")</f>
        <v/>
      </c>
      <c r="AL115" s="138" t="str">
        <f ca="1">IF($R115=1,SUM($Z$1:Z115),"")</f>
        <v/>
      </c>
      <c r="AM115" s="138" t="str">
        <f ca="1">IF($R115=1,SUM($AA$1:AA115),"")</f>
        <v/>
      </c>
      <c r="AN115" s="138" t="str">
        <f ca="1">IF($R115=1,SUM($AB$1:AB115),"")</f>
        <v/>
      </c>
      <c r="AO115" s="138" t="str">
        <f ca="1">IF($R115=1,SUM($AC$1:AC115),"")</f>
        <v/>
      </c>
      <c r="AQ115" s="143" t="str">
        <f t="shared" si="31"/>
        <v>18:00</v>
      </c>
    </row>
    <row r="116" spans="6:43" x14ac:dyDescent="0.25">
      <c r="F116" s="138">
        <f t="shared" si="35"/>
        <v>18</v>
      </c>
      <c r="G116" s="140" t="str">
        <f t="shared" si="36"/>
        <v>05</v>
      </c>
      <c r="H116" s="141">
        <f t="shared" si="37"/>
        <v>0.75347222222222221</v>
      </c>
      <c r="K116" s="139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39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38">
        <f t="shared" si="23"/>
        <v>1</v>
      </c>
      <c r="R116" s="138">
        <f t="shared" ca="1" si="24"/>
        <v>1.0369999999999959</v>
      </c>
      <c r="S116" s="138" t="str">
        <f>IF(O116=1,"",RTD("cqg.rtd",,"StudyData", "(Vol("&amp;$E$13&amp;")when  (LocalYear("&amp;$E$13&amp;")="&amp;$D$1&amp;"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38" t="str">
        <f>IF(O116=1,"",RTD("cqg.rtd",,"StudyData", "(Vol("&amp;$E$14&amp;")when  (LocalYear("&amp;$E$14&amp;")="&amp;$D$1&amp;"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38" t="str">
        <f>IF(O116=1,"",RTD("cqg.rtd",,"StudyData", "(Vol("&amp;$E$15&amp;")when  (LocalYear("&amp;$E$15&amp;")="&amp;$D$1&amp;"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38" t="str">
        <f>IF(O116=1,"",RTD("cqg.rtd",,"StudyData", "(Vol("&amp;$E$16&amp;")when  (LocalYear("&amp;$E$16&amp;")="&amp;$D$1&amp;"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38" t="str">
        <f>IF(O116=1,"",RTD("cqg.rtd",,"StudyData", "(Vol("&amp;$E$17&amp;")when  (LocalYear("&amp;$E$17&amp;")="&amp;$D$1&amp;"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38" t="str">
        <f>IF(O116=1,"",RTD("cqg.rtd",,"StudyData", "(Vol("&amp;$E$18&amp;")when  (LocalYear("&amp;$E$18&amp;")="&amp;$D$1&amp;"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38" t="str">
        <f>IF(O116=1,"",RTD("cqg.rtd",,"StudyData", "(Vol("&amp;$E$19&amp;")when  (LocalYear("&amp;$E$19&amp;")="&amp;$D$1&amp;"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38" t="str">
        <f>IF(O116=1,"",RTD("cqg.rtd",,"StudyData", "(Vol("&amp;$E$20&amp;")when  (LocalYear("&amp;$E$20&amp;")="&amp;$D$1&amp;"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38" t="str">
        <f>IF(O116=1,"",RTD("cqg.rtd",,"StudyData", "(Vol("&amp;$E$21&amp;")when  (LocalYear("&amp;$E$21&amp;")="&amp;$D$1&amp;"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38" t="str">
        <f>IF(O116=1,"",RTD("cqg.rtd",,"StudyData", "(Vol("&amp;$E$21&amp;")when  (LocalYear("&amp;$E$21&amp;")="&amp;$D$1&amp;"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39" t="str">
        <f t="shared" si="30"/>
        <v/>
      </c>
      <c r="AE116" s="138" t="str">
        <f ca="1">IF($R116=1,SUM($S$1:S116),"")</f>
        <v/>
      </c>
      <c r="AF116" s="138" t="str">
        <f ca="1">IF($R116=1,SUM($T$1:T116),"")</f>
        <v/>
      </c>
      <c r="AG116" s="138" t="str">
        <f ca="1">IF($R116=1,SUM($U$1:U116),"")</f>
        <v/>
      </c>
      <c r="AH116" s="138" t="str">
        <f ca="1">IF($R116=1,SUM($V$1:V116),"")</f>
        <v/>
      </c>
      <c r="AI116" s="138" t="str">
        <f ca="1">IF($R116=1,SUM($W$1:W116),"")</f>
        <v/>
      </c>
      <c r="AJ116" s="138" t="str">
        <f ca="1">IF($R116=1,SUM($X$1:X116),"")</f>
        <v/>
      </c>
      <c r="AK116" s="138" t="str">
        <f ca="1">IF($R116=1,SUM($Y$1:Y116),"")</f>
        <v/>
      </c>
      <c r="AL116" s="138" t="str">
        <f ca="1">IF($R116=1,SUM($Z$1:Z116),"")</f>
        <v/>
      </c>
      <c r="AM116" s="138" t="str">
        <f ca="1">IF($R116=1,SUM($AA$1:AA116),"")</f>
        <v/>
      </c>
      <c r="AN116" s="138" t="str">
        <f ca="1">IF($R116=1,SUM($AB$1:AB116),"")</f>
        <v/>
      </c>
      <c r="AO116" s="138" t="str">
        <f ca="1">IF($R116=1,SUM($AC$1:AC116),"")</f>
        <v/>
      </c>
      <c r="AQ116" s="143" t="str">
        <f t="shared" si="31"/>
        <v>18:05</v>
      </c>
    </row>
    <row r="117" spans="6:43" x14ac:dyDescent="0.25">
      <c r="F117" s="138">
        <f t="shared" si="35"/>
        <v>18</v>
      </c>
      <c r="G117" s="140">
        <f t="shared" si="36"/>
        <v>10</v>
      </c>
      <c r="H117" s="141">
        <f t="shared" si="37"/>
        <v>0.75694444444444453</v>
      </c>
      <c r="K117" s="139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39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38">
        <f t="shared" si="23"/>
        <v>1</v>
      </c>
      <c r="R117" s="138">
        <f t="shared" ca="1" si="24"/>
        <v>1.0379999999999958</v>
      </c>
      <c r="S117" s="138" t="str">
        <f>IF(O117=1,"",RTD("cqg.rtd",,"StudyData", "(Vol("&amp;$E$13&amp;")when  (LocalYear("&amp;$E$13&amp;")="&amp;$D$1&amp;"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38" t="str">
        <f>IF(O117=1,"",RTD("cqg.rtd",,"StudyData", "(Vol("&amp;$E$14&amp;")when  (LocalYear("&amp;$E$14&amp;")="&amp;$D$1&amp;"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38" t="str">
        <f>IF(O117=1,"",RTD("cqg.rtd",,"StudyData", "(Vol("&amp;$E$15&amp;")when  (LocalYear("&amp;$E$15&amp;")="&amp;$D$1&amp;"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38" t="str">
        <f>IF(O117=1,"",RTD("cqg.rtd",,"StudyData", "(Vol("&amp;$E$16&amp;")when  (LocalYear("&amp;$E$16&amp;")="&amp;$D$1&amp;"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38" t="str">
        <f>IF(O117=1,"",RTD("cqg.rtd",,"StudyData", "(Vol("&amp;$E$17&amp;")when  (LocalYear("&amp;$E$17&amp;")="&amp;$D$1&amp;"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38" t="str">
        <f>IF(O117=1,"",RTD("cqg.rtd",,"StudyData", "(Vol("&amp;$E$18&amp;")when  (LocalYear("&amp;$E$18&amp;")="&amp;$D$1&amp;"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38" t="str">
        <f>IF(O117=1,"",RTD("cqg.rtd",,"StudyData", "(Vol("&amp;$E$19&amp;")when  (LocalYear("&amp;$E$19&amp;")="&amp;$D$1&amp;"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38" t="str">
        <f>IF(O117=1,"",RTD("cqg.rtd",,"StudyData", "(Vol("&amp;$E$20&amp;")when  (LocalYear("&amp;$E$20&amp;")="&amp;$D$1&amp;"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38" t="str">
        <f>IF(O117=1,"",RTD("cqg.rtd",,"StudyData", "(Vol("&amp;$E$21&amp;")when  (LocalYear("&amp;$E$21&amp;")="&amp;$D$1&amp;"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38" t="str">
        <f>IF(O117=1,"",RTD("cqg.rtd",,"StudyData", "(Vol("&amp;$E$21&amp;")when  (LocalYear("&amp;$E$21&amp;")="&amp;$D$1&amp;"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39" t="str">
        <f t="shared" si="30"/>
        <v/>
      </c>
      <c r="AE117" s="138" t="str">
        <f ca="1">IF($R117=1,SUM($S$1:S117),"")</f>
        <v/>
      </c>
      <c r="AF117" s="138" t="str">
        <f ca="1">IF($R117=1,SUM($T$1:T117),"")</f>
        <v/>
      </c>
      <c r="AG117" s="138" t="str">
        <f ca="1">IF($R117=1,SUM($U$1:U117),"")</f>
        <v/>
      </c>
      <c r="AH117" s="138" t="str">
        <f ca="1">IF($R117=1,SUM($V$1:V117),"")</f>
        <v/>
      </c>
      <c r="AI117" s="138" t="str">
        <f ca="1">IF($R117=1,SUM($W$1:W117),"")</f>
        <v/>
      </c>
      <c r="AJ117" s="138" t="str">
        <f ca="1">IF($R117=1,SUM($X$1:X117),"")</f>
        <v/>
      </c>
      <c r="AK117" s="138" t="str">
        <f ca="1">IF($R117=1,SUM($Y$1:Y117),"")</f>
        <v/>
      </c>
      <c r="AL117" s="138" t="str">
        <f ca="1">IF($R117=1,SUM($Z$1:Z117),"")</f>
        <v/>
      </c>
      <c r="AM117" s="138" t="str">
        <f ca="1">IF($R117=1,SUM($AA$1:AA117),"")</f>
        <v/>
      </c>
      <c r="AN117" s="138" t="str">
        <f ca="1">IF($R117=1,SUM($AB$1:AB117),"")</f>
        <v/>
      </c>
      <c r="AO117" s="138" t="str">
        <f ca="1">IF($R117=1,SUM($AC$1:AC117),"")</f>
        <v/>
      </c>
      <c r="AQ117" s="143" t="str">
        <f t="shared" si="31"/>
        <v>18:10</v>
      </c>
    </row>
    <row r="118" spans="6:43" x14ac:dyDescent="0.25">
      <c r="F118" s="138">
        <f t="shared" si="35"/>
        <v>18</v>
      </c>
      <c r="G118" s="140">
        <f t="shared" si="36"/>
        <v>15</v>
      </c>
      <c r="H118" s="141">
        <f t="shared" si="37"/>
        <v>0.76041666666666663</v>
      </c>
      <c r="K118" s="139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39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38">
        <f t="shared" si="23"/>
        <v>1</v>
      </c>
      <c r="R118" s="138">
        <f t="shared" ca="1" si="24"/>
        <v>1.0389999999999957</v>
      </c>
      <c r="S118" s="138" t="str">
        <f>IF(O118=1,"",RTD("cqg.rtd",,"StudyData", "(Vol("&amp;$E$13&amp;")when  (LocalYear("&amp;$E$13&amp;")="&amp;$D$1&amp;"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38" t="str">
        <f>IF(O118=1,"",RTD("cqg.rtd",,"StudyData", "(Vol("&amp;$E$14&amp;")when  (LocalYear("&amp;$E$14&amp;")="&amp;$D$1&amp;"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38" t="str">
        <f>IF(O118=1,"",RTD("cqg.rtd",,"StudyData", "(Vol("&amp;$E$15&amp;")when  (LocalYear("&amp;$E$15&amp;")="&amp;$D$1&amp;"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38" t="str">
        <f>IF(O118=1,"",RTD("cqg.rtd",,"StudyData", "(Vol("&amp;$E$16&amp;")when  (LocalYear("&amp;$E$16&amp;")="&amp;$D$1&amp;"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38" t="str">
        <f>IF(O118=1,"",RTD("cqg.rtd",,"StudyData", "(Vol("&amp;$E$17&amp;")when  (LocalYear("&amp;$E$17&amp;")="&amp;$D$1&amp;"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38" t="str">
        <f>IF(O118=1,"",RTD("cqg.rtd",,"StudyData", "(Vol("&amp;$E$18&amp;")when  (LocalYear("&amp;$E$18&amp;")="&amp;$D$1&amp;"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38" t="str">
        <f>IF(O118=1,"",RTD("cqg.rtd",,"StudyData", "(Vol("&amp;$E$19&amp;")when  (LocalYear("&amp;$E$19&amp;")="&amp;$D$1&amp;"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38" t="str">
        <f>IF(O118=1,"",RTD("cqg.rtd",,"StudyData", "(Vol("&amp;$E$20&amp;")when  (LocalYear("&amp;$E$20&amp;")="&amp;$D$1&amp;"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38" t="str">
        <f>IF(O118=1,"",RTD("cqg.rtd",,"StudyData", "(Vol("&amp;$E$21&amp;")when  (LocalYear("&amp;$E$21&amp;")="&amp;$D$1&amp;"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38" t="str">
        <f>IF(O118=1,"",RTD("cqg.rtd",,"StudyData", "(Vol("&amp;$E$21&amp;")when  (LocalYear("&amp;$E$21&amp;")="&amp;$D$1&amp;"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39" t="str">
        <f t="shared" si="30"/>
        <v/>
      </c>
      <c r="AE118" s="138" t="str">
        <f ca="1">IF($R118=1,SUM($S$1:S118),"")</f>
        <v/>
      </c>
      <c r="AF118" s="138" t="str">
        <f ca="1">IF($R118=1,SUM($T$1:T118),"")</f>
        <v/>
      </c>
      <c r="AG118" s="138" t="str">
        <f ca="1">IF($R118=1,SUM($U$1:U118),"")</f>
        <v/>
      </c>
      <c r="AH118" s="138" t="str">
        <f ca="1">IF($R118=1,SUM($V$1:V118),"")</f>
        <v/>
      </c>
      <c r="AI118" s="138" t="str">
        <f ca="1">IF($R118=1,SUM($W$1:W118),"")</f>
        <v/>
      </c>
      <c r="AJ118" s="138" t="str">
        <f ca="1">IF($R118=1,SUM($X$1:X118),"")</f>
        <v/>
      </c>
      <c r="AK118" s="138" t="str">
        <f ca="1">IF($R118=1,SUM($Y$1:Y118),"")</f>
        <v/>
      </c>
      <c r="AL118" s="138" t="str">
        <f ca="1">IF($R118=1,SUM($Z$1:Z118),"")</f>
        <v/>
      </c>
      <c r="AM118" s="138" t="str">
        <f ca="1">IF($R118=1,SUM($AA$1:AA118),"")</f>
        <v/>
      </c>
      <c r="AN118" s="138" t="str">
        <f ca="1">IF($R118=1,SUM($AB$1:AB118),"")</f>
        <v/>
      </c>
      <c r="AO118" s="138" t="str">
        <f ca="1">IF($R118=1,SUM($AC$1:AC118),"")</f>
        <v/>
      </c>
      <c r="AQ118" s="143" t="str">
        <f t="shared" si="31"/>
        <v>18:15</v>
      </c>
    </row>
    <row r="119" spans="6:43" x14ac:dyDescent="0.25">
      <c r="F119" s="138">
        <f t="shared" si="35"/>
        <v>18</v>
      </c>
      <c r="G119" s="140">
        <f t="shared" si="36"/>
        <v>20</v>
      </c>
      <c r="H119" s="141">
        <f t="shared" si="37"/>
        <v>0.76388888888888884</v>
      </c>
      <c r="K119" s="139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39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38">
        <f t="shared" si="23"/>
        <v>1</v>
      </c>
      <c r="R119" s="138">
        <f t="shared" ca="1" si="24"/>
        <v>1.0399999999999956</v>
      </c>
      <c r="S119" s="138" t="str">
        <f>IF(O119=1,"",RTD("cqg.rtd",,"StudyData", "(Vol("&amp;$E$13&amp;")when  (LocalYear("&amp;$E$13&amp;")="&amp;$D$1&amp;"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38" t="str">
        <f>IF(O119=1,"",RTD("cqg.rtd",,"StudyData", "(Vol("&amp;$E$14&amp;")when  (LocalYear("&amp;$E$14&amp;")="&amp;$D$1&amp;"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38" t="str">
        <f>IF(O119=1,"",RTD("cqg.rtd",,"StudyData", "(Vol("&amp;$E$15&amp;")when  (LocalYear("&amp;$E$15&amp;")="&amp;$D$1&amp;"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38" t="str">
        <f>IF(O119=1,"",RTD("cqg.rtd",,"StudyData", "(Vol("&amp;$E$16&amp;")when  (LocalYear("&amp;$E$16&amp;")="&amp;$D$1&amp;"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38" t="str">
        <f>IF(O119=1,"",RTD("cqg.rtd",,"StudyData", "(Vol("&amp;$E$17&amp;")when  (LocalYear("&amp;$E$17&amp;")="&amp;$D$1&amp;"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38" t="str">
        <f>IF(O119=1,"",RTD("cqg.rtd",,"StudyData", "(Vol("&amp;$E$18&amp;")when  (LocalYear("&amp;$E$18&amp;")="&amp;$D$1&amp;"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38" t="str">
        <f>IF(O119=1,"",RTD("cqg.rtd",,"StudyData", "(Vol("&amp;$E$19&amp;")when  (LocalYear("&amp;$E$19&amp;")="&amp;$D$1&amp;"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38" t="str">
        <f>IF(O119=1,"",RTD("cqg.rtd",,"StudyData", "(Vol("&amp;$E$20&amp;")when  (LocalYear("&amp;$E$20&amp;")="&amp;$D$1&amp;"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38" t="str">
        <f>IF(O119=1,"",RTD("cqg.rtd",,"StudyData", "(Vol("&amp;$E$21&amp;")when  (LocalYear("&amp;$E$21&amp;")="&amp;$D$1&amp;"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38" t="str">
        <f>IF(O119=1,"",RTD("cqg.rtd",,"StudyData", "(Vol("&amp;$E$21&amp;")when  (LocalYear("&amp;$E$21&amp;")="&amp;$D$1&amp;"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39" t="str">
        <f t="shared" si="30"/>
        <v/>
      </c>
      <c r="AE119" s="138" t="str">
        <f ca="1">IF($R119=1,SUM($S$1:S119),"")</f>
        <v/>
      </c>
      <c r="AF119" s="138" t="str">
        <f ca="1">IF($R119=1,SUM($T$1:T119),"")</f>
        <v/>
      </c>
      <c r="AG119" s="138" t="str">
        <f ca="1">IF($R119=1,SUM($U$1:U119),"")</f>
        <v/>
      </c>
      <c r="AH119" s="138" t="str">
        <f ca="1">IF($R119=1,SUM($V$1:V119),"")</f>
        <v/>
      </c>
      <c r="AI119" s="138" t="str">
        <f ca="1">IF($R119=1,SUM($W$1:W119),"")</f>
        <v/>
      </c>
      <c r="AJ119" s="138" t="str">
        <f ca="1">IF($R119=1,SUM($X$1:X119),"")</f>
        <v/>
      </c>
      <c r="AK119" s="138" t="str">
        <f ca="1">IF($R119=1,SUM($Y$1:Y119),"")</f>
        <v/>
      </c>
      <c r="AL119" s="138" t="str">
        <f ca="1">IF($R119=1,SUM($Z$1:Z119),"")</f>
        <v/>
      </c>
      <c r="AM119" s="138" t="str">
        <f ca="1">IF($R119=1,SUM($AA$1:AA119),"")</f>
        <v/>
      </c>
      <c r="AN119" s="138" t="str">
        <f ca="1">IF($R119=1,SUM($AB$1:AB119),"")</f>
        <v/>
      </c>
      <c r="AO119" s="138" t="str">
        <f ca="1">IF($R119=1,SUM($AC$1:AC119),"")</f>
        <v/>
      </c>
      <c r="AQ119" s="143" t="str">
        <f t="shared" si="31"/>
        <v>18:20</v>
      </c>
    </row>
    <row r="120" spans="6:43" x14ac:dyDescent="0.25">
      <c r="F120" s="138">
        <f t="shared" si="35"/>
        <v>18</v>
      </c>
      <c r="G120" s="140">
        <f t="shared" si="36"/>
        <v>25</v>
      </c>
      <c r="H120" s="141">
        <f t="shared" si="37"/>
        <v>0.76736111111111116</v>
      </c>
      <c r="K120" s="139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39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38">
        <f t="shared" si="23"/>
        <v>1</v>
      </c>
      <c r="R120" s="138">
        <f t="shared" ca="1" si="24"/>
        <v>1.0409999999999955</v>
      </c>
      <c r="S120" s="138" t="str">
        <f>IF(O120=1,"",RTD("cqg.rtd",,"StudyData", "(Vol("&amp;$E$13&amp;")when  (LocalYear("&amp;$E$13&amp;")="&amp;$D$1&amp;"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38" t="str">
        <f>IF(O120=1,"",RTD("cqg.rtd",,"StudyData", "(Vol("&amp;$E$14&amp;")when  (LocalYear("&amp;$E$14&amp;")="&amp;$D$1&amp;"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38" t="str">
        <f>IF(O120=1,"",RTD("cqg.rtd",,"StudyData", "(Vol("&amp;$E$15&amp;")when  (LocalYear("&amp;$E$15&amp;")="&amp;$D$1&amp;"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38" t="str">
        <f>IF(O120=1,"",RTD("cqg.rtd",,"StudyData", "(Vol("&amp;$E$16&amp;")when  (LocalYear("&amp;$E$16&amp;")="&amp;$D$1&amp;"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38" t="str">
        <f>IF(O120=1,"",RTD("cqg.rtd",,"StudyData", "(Vol("&amp;$E$17&amp;")when  (LocalYear("&amp;$E$17&amp;")="&amp;$D$1&amp;"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38" t="str">
        <f>IF(O120=1,"",RTD("cqg.rtd",,"StudyData", "(Vol("&amp;$E$18&amp;")when  (LocalYear("&amp;$E$18&amp;")="&amp;$D$1&amp;"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38" t="str">
        <f>IF(O120=1,"",RTD("cqg.rtd",,"StudyData", "(Vol("&amp;$E$19&amp;")when  (LocalYear("&amp;$E$19&amp;")="&amp;$D$1&amp;"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38" t="str">
        <f>IF(O120=1,"",RTD("cqg.rtd",,"StudyData", "(Vol("&amp;$E$20&amp;")when  (LocalYear("&amp;$E$20&amp;")="&amp;$D$1&amp;"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38" t="str">
        <f>IF(O120=1,"",RTD("cqg.rtd",,"StudyData", "(Vol("&amp;$E$21&amp;")when  (LocalYear("&amp;$E$21&amp;")="&amp;$D$1&amp;"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38" t="str">
        <f>IF(O120=1,"",RTD("cqg.rtd",,"StudyData", "(Vol("&amp;$E$21&amp;")when  (LocalYear("&amp;$E$21&amp;")="&amp;$D$1&amp;"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39" t="str">
        <f t="shared" si="30"/>
        <v/>
      </c>
      <c r="AE120" s="138" t="str">
        <f ca="1">IF($R120=1,SUM($S$1:S120),"")</f>
        <v/>
      </c>
      <c r="AF120" s="138" t="str">
        <f ca="1">IF($R120=1,SUM($T$1:T120),"")</f>
        <v/>
      </c>
      <c r="AG120" s="138" t="str">
        <f ca="1">IF($R120=1,SUM($U$1:U120),"")</f>
        <v/>
      </c>
      <c r="AH120" s="138" t="str">
        <f ca="1">IF($R120=1,SUM($V$1:V120),"")</f>
        <v/>
      </c>
      <c r="AI120" s="138" t="str">
        <f ca="1">IF($R120=1,SUM($W$1:W120),"")</f>
        <v/>
      </c>
      <c r="AJ120" s="138" t="str">
        <f ca="1">IF($R120=1,SUM($X$1:X120),"")</f>
        <v/>
      </c>
      <c r="AK120" s="138" t="str">
        <f ca="1">IF($R120=1,SUM($Y$1:Y120),"")</f>
        <v/>
      </c>
      <c r="AL120" s="138" t="str">
        <f ca="1">IF($R120=1,SUM($Z$1:Z120),"")</f>
        <v/>
      </c>
      <c r="AM120" s="138" t="str">
        <f ca="1">IF($R120=1,SUM($AA$1:AA120),"")</f>
        <v/>
      </c>
      <c r="AN120" s="138" t="str">
        <f ca="1">IF($R120=1,SUM($AB$1:AB120),"")</f>
        <v/>
      </c>
      <c r="AO120" s="138" t="str">
        <f ca="1">IF($R120=1,SUM($AC$1:AC120),"")</f>
        <v/>
      </c>
      <c r="AQ120" s="143" t="str">
        <f t="shared" si="31"/>
        <v>18:25</v>
      </c>
    </row>
    <row r="121" spans="6:43" x14ac:dyDescent="0.25">
      <c r="F121" s="138">
        <f t="shared" si="35"/>
        <v>18</v>
      </c>
      <c r="G121" s="140">
        <f t="shared" si="36"/>
        <v>30</v>
      </c>
      <c r="H121" s="141">
        <f t="shared" si="37"/>
        <v>0.77083333333333337</v>
      </c>
      <c r="K121" s="139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39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38">
        <f t="shared" si="23"/>
        <v>1</v>
      </c>
      <c r="R121" s="138">
        <f t="shared" ca="1" si="24"/>
        <v>1.0419999999999954</v>
      </c>
      <c r="S121" s="138" t="str">
        <f>IF(O121=1,"",RTD("cqg.rtd",,"StudyData", "(Vol("&amp;$E$13&amp;")when  (LocalYear("&amp;$E$13&amp;")="&amp;$D$1&amp;"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38" t="str">
        <f>IF(O121=1,"",RTD("cqg.rtd",,"StudyData", "(Vol("&amp;$E$14&amp;")when  (LocalYear("&amp;$E$14&amp;")="&amp;$D$1&amp;"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38" t="str">
        <f>IF(O121=1,"",RTD("cqg.rtd",,"StudyData", "(Vol("&amp;$E$15&amp;")when  (LocalYear("&amp;$E$15&amp;")="&amp;$D$1&amp;"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38" t="str">
        <f>IF(O121=1,"",RTD("cqg.rtd",,"StudyData", "(Vol("&amp;$E$16&amp;")when  (LocalYear("&amp;$E$16&amp;")="&amp;$D$1&amp;"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38" t="str">
        <f>IF(O121=1,"",RTD("cqg.rtd",,"StudyData", "(Vol("&amp;$E$17&amp;")when  (LocalYear("&amp;$E$17&amp;")="&amp;$D$1&amp;"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38" t="str">
        <f>IF(O121=1,"",RTD("cqg.rtd",,"StudyData", "(Vol("&amp;$E$18&amp;")when  (LocalYear("&amp;$E$18&amp;")="&amp;$D$1&amp;"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38" t="str">
        <f>IF(O121=1,"",RTD("cqg.rtd",,"StudyData", "(Vol("&amp;$E$19&amp;")when  (LocalYear("&amp;$E$19&amp;")="&amp;$D$1&amp;"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38" t="str">
        <f>IF(O121=1,"",RTD("cqg.rtd",,"StudyData", "(Vol("&amp;$E$20&amp;")when  (LocalYear("&amp;$E$20&amp;")="&amp;$D$1&amp;"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38" t="str">
        <f>IF(O121=1,"",RTD("cqg.rtd",,"StudyData", "(Vol("&amp;$E$21&amp;")when  (LocalYear("&amp;$E$21&amp;")="&amp;$D$1&amp;"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38" t="str">
        <f>IF(O121=1,"",RTD("cqg.rtd",,"StudyData", "(Vol("&amp;$E$21&amp;")when  (LocalYear("&amp;$E$21&amp;")="&amp;$D$1&amp;"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39" t="str">
        <f t="shared" si="30"/>
        <v/>
      </c>
      <c r="AE121" s="138" t="str">
        <f ca="1">IF($R121=1,SUM($S$1:S121),"")</f>
        <v/>
      </c>
      <c r="AF121" s="138" t="str">
        <f ca="1">IF($R121=1,SUM($T$1:T121),"")</f>
        <v/>
      </c>
      <c r="AG121" s="138" t="str">
        <f ca="1">IF($R121=1,SUM($U$1:U121),"")</f>
        <v/>
      </c>
      <c r="AH121" s="138" t="str">
        <f ca="1">IF($R121=1,SUM($V$1:V121),"")</f>
        <v/>
      </c>
      <c r="AI121" s="138" t="str">
        <f ca="1">IF($R121=1,SUM($W$1:W121),"")</f>
        <v/>
      </c>
      <c r="AJ121" s="138" t="str">
        <f ca="1">IF($R121=1,SUM($X$1:X121),"")</f>
        <v/>
      </c>
      <c r="AK121" s="138" t="str">
        <f ca="1">IF($R121=1,SUM($Y$1:Y121),"")</f>
        <v/>
      </c>
      <c r="AL121" s="138" t="str">
        <f ca="1">IF($R121=1,SUM($Z$1:Z121),"")</f>
        <v/>
      </c>
      <c r="AM121" s="138" t="str">
        <f ca="1">IF($R121=1,SUM($AA$1:AA121),"")</f>
        <v/>
      </c>
      <c r="AN121" s="138" t="str">
        <f ca="1">IF($R121=1,SUM($AB$1:AB121),"")</f>
        <v/>
      </c>
      <c r="AO121" s="138" t="str">
        <f ca="1">IF($R121=1,SUM($AC$1:AC121),"")</f>
        <v/>
      </c>
      <c r="AQ121" s="143" t="str">
        <f t="shared" si="31"/>
        <v>18:30</v>
      </c>
    </row>
    <row r="122" spans="6:43" x14ac:dyDescent="0.25">
      <c r="F122" s="138">
        <f t="shared" si="35"/>
        <v>18</v>
      </c>
      <c r="G122" s="140">
        <f t="shared" si="36"/>
        <v>35</v>
      </c>
      <c r="H122" s="141">
        <f t="shared" si="37"/>
        <v>0.77430555555555547</v>
      </c>
      <c r="K122" s="139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39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38">
        <f t="shared" si="23"/>
        <v>1</v>
      </c>
      <c r="R122" s="138">
        <f t="shared" ca="1" si="24"/>
        <v>1.0429999999999953</v>
      </c>
      <c r="S122" s="138" t="str">
        <f>IF(O122=1,"",RTD("cqg.rtd",,"StudyData", "(Vol("&amp;$E$13&amp;")when  (LocalYear("&amp;$E$13&amp;")="&amp;$D$1&amp;"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38" t="str">
        <f>IF(O122=1,"",RTD("cqg.rtd",,"StudyData", "(Vol("&amp;$E$14&amp;")when  (LocalYear("&amp;$E$14&amp;")="&amp;$D$1&amp;"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38" t="str">
        <f>IF(O122=1,"",RTD("cqg.rtd",,"StudyData", "(Vol("&amp;$E$15&amp;")when  (LocalYear("&amp;$E$15&amp;")="&amp;$D$1&amp;"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38" t="str">
        <f>IF(O122=1,"",RTD("cqg.rtd",,"StudyData", "(Vol("&amp;$E$16&amp;")when  (LocalYear("&amp;$E$16&amp;")="&amp;$D$1&amp;"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38" t="str">
        <f>IF(O122=1,"",RTD("cqg.rtd",,"StudyData", "(Vol("&amp;$E$17&amp;")when  (LocalYear("&amp;$E$17&amp;")="&amp;$D$1&amp;"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38" t="str">
        <f>IF(O122=1,"",RTD("cqg.rtd",,"StudyData", "(Vol("&amp;$E$18&amp;")when  (LocalYear("&amp;$E$18&amp;")="&amp;$D$1&amp;"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38" t="str">
        <f>IF(O122=1,"",RTD("cqg.rtd",,"StudyData", "(Vol("&amp;$E$19&amp;")when  (LocalYear("&amp;$E$19&amp;")="&amp;$D$1&amp;"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38" t="str">
        <f>IF(O122=1,"",RTD("cqg.rtd",,"StudyData", "(Vol("&amp;$E$20&amp;")when  (LocalYear("&amp;$E$20&amp;")="&amp;$D$1&amp;"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38" t="str">
        <f>IF(O122=1,"",RTD("cqg.rtd",,"StudyData", "(Vol("&amp;$E$21&amp;")when  (LocalYear("&amp;$E$21&amp;")="&amp;$D$1&amp;"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38" t="str">
        <f>IF(O122=1,"",RTD("cqg.rtd",,"StudyData", "(Vol("&amp;$E$21&amp;")when  (LocalYear("&amp;$E$21&amp;")="&amp;$D$1&amp;"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39" t="str">
        <f t="shared" si="30"/>
        <v/>
      </c>
      <c r="AE122" s="138" t="str">
        <f ca="1">IF($R122=1,SUM($S$1:S122),"")</f>
        <v/>
      </c>
      <c r="AF122" s="138" t="str">
        <f ca="1">IF($R122=1,SUM($T$1:T122),"")</f>
        <v/>
      </c>
      <c r="AG122" s="138" t="str">
        <f ca="1">IF($R122=1,SUM($U$1:U122),"")</f>
        <v/>
      </c>
      <c r="AH122" s="138" t="str">
        <f ca="1">IF($R122=1,SUM($V$1:V122),"")</f>
        <v/>
      </c>
      <c r="AI122" s="138" t="str">
        <f ca="1">IF($R122=1,SUM($W$1:W122),"")</f>
        <v/>
      </c>
      <c r="AJ122" s="138" t="str">
        <f ca="1">IF($R122=1,SUM($X$1:X122),"")</f>
        <v/>
      </c>
      <c r="AK122" s="138" t="str">
        <f ca="1">IF($R122=1,SUM($Y$1:Y122),"")</f>
        <v/>
      </c>
      <c r="AL122" s="138" t="str">
        <f ca="1">IF($R122=1,SUM($Z$1:Z122),"")</f>
        <v/>
      </c>
      <c r="AM122" s="138" t="str">
        <f ca="1">IF($R122=1,SUM($AA$1:AA122),"")</f>
        <v/>
      </c>
      <c r="AN122" s="138" t="str">
        <f ca="1">IF($R122=1,SUM($AB$1:AB122),"")</f>
        <v/>
      </c>
      <c r="AO122" s="138" t="str">
        <f ca="1">IF($R122=1,SUM($AC$1:AC122),"")</f>
        <v/>
      </c>
      <c r="AQ122" s="143" t="str">
        <f t="shared" si="31"/>
        <v>18:35</v>
      </c>
    </row>
    <row r="123" spans="6:43" x14ac:dyDescent="0.25">
      <c r="F123" s="138">
        <f t="shared" si="35"/>
        <v>18</v>
      </c>
      <c r="G123" s="140">
        <f t="shared" si="36"/>
        <v>40</v>
      </c>
      <c r="H123" s="141">
        <f t="shared" si="37"/>
        <v>0.77777777777777779</v>
      </c>
      <c r="K123" s="139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39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38">
        <f t="shared" si="23"/>
        <v>1</v>
      </c>
      <c r="R123" s="138">
        <f t="shared" ca="1" si="24"/>
        <v>1.0439999999999952</v>
      </c>
      <c r="S123" s="138" t="str">
        <f>IF(O123=1,"",RTD("cqg.rtd",,"StudyData", "(Vol("&amp;$E$13&amp;")when  (LocalYear("&amp;$E$13&amp;")="&amp;$D$1&amp;"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38" t="str">
        <f>IF(O123=1,"",RTD("cqg.rtd",,"StudyData", "(Vol("&amp;$E$14&amp;")when  (LocalYear("&amp;$E$14&amp;")="&amp;$D$1&amp;"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38" t="str">
        <f>IF(O123=1,"",RTD("cqg.rtd",,"StudyData", "(Vol("&amp;$E$15&amp;")when  (LocalYear("&amp;$E$15&amp;")="&amp;$D$1&amp;"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38" t="str">
        <f>IF(O123=1,"",RTD("cqg.rtd",,"StudyData", "(Vol("&amp;$E$16&amp;")when  (LocalYear("&amp;$E$16&amp;")="&amp;$D$1&amp;"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38" t="str">
        <f>IF(O123=1,"",RTD("cqg.rtd",,"StudyData", "(Vol("&amp;$E$17&amp;")when  (LocalYear("&amp;$E$17&amp;")="&amp;$D$1&amp;"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38" t="str">
        <f>IF(O123=1,"",RTD("cqg.rtd",,"StudyData", "(Vol("&amp;$E$18&amp;")when  (LocalYear("&amp;$E$18&amp;")="&amp;$D$1&amp;"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38" t="str">
        <f>IF(O123=1,"",RTD("cqg.rtd",,"StudyData", "(Vol("&amp;$E$19&amp;")when  (LocalYear("&amp;$E$19&amp;")="&amp;$D$1&amp;"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38" t="str">
        <f>IF(O123=1,"",RTD("cqg.rtd",,"StudyData", "(Vol("&amp;$E$20&amp;")when  (LocalYear("&amp;$E$20&amp;")="&amp;$D$1&amp;"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38" t="str">
        <f>IF(O123=1,"",RTD("cqg.rtd",,"StudyData", "(Vol("&amp;$E$21&amp;")when  (LocalYear("&amp;$E$21&amp;")="&amp;$D$1&amp;"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38" t="str">
        <f>IF(O123=1,"",RTD("cqg.rtd",,"StudyData", "(Vol("&amp;$E$21&amp;")when  (LocalYear("&amp;$E$21&amp;")="&amp;$D$1&amp;"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39" t="str">
        <f t="shared" si="30"/>
        <v/>
      </c>
      <c r="AE123" s="138" t="str">
        <f ca="1">IF($R123=1,SUM($S$1:S123),"")</f>
        <v/>
      </c>
      <c r="AF123" s="138" t="str">
        <f ca="1">IF($R123=1,SUM($T$1:T123),"")</f>
        <v/>
      </c>
      <c r="AG123" s="138" t="str">
        <f ca="1">IF($R123=1,SUM($U$1:U123),"")</f>
        <v/>
      </c>
      <c r="AH123" s="138" t="str">
        <f ca="1">IF($R123=1,SUM($V$1:V123),"")</f>
        <v/>
      </c>
      <c r="AI123" s="138" t="str">
        <f ca="1">IF($R123=1,SUM($W$1:W123),"")</f>
        <v/>
      </c>
      <c r="AJ123" s="138" t="str">
        <f ca="1">IF($R123=1,SUM($X$1:X123),"")</f>
        <v/>
      </c>
      <c r="AK123" s="138" t="str">
        <f ca="1">IF($R123=1,SUM($Y$1:Y123),"")</f>
        <v/>
      </c>
      <c r="AL123" s="138" t="str">
        <f ca="1">IF($R123=1,SUM($Z$1:Z123),"")</f>
        <v/>
      </c>
      <c r="AM123" s="138" t="str">
        <f ca="1">IF($R123=1,SUM($AA$1:AA123),"")</f>
        <v/>
      </c>
      <c r="AN123" s="138" t="str">
        <f ca="1">IF($R123=1,SUM($AB$1:AB123),"")</f>
        <v/>
      </c>
      <c r="AO123" s="138" t="str">
        <f ca="1">IF($R123=1,SUM($AC$1:AC123),"")</f>
        <v/>
      </c>
      <c r="AQ123" s="143" t="str">
        <f t="shared" si="31"/>
        <v>18:40</v>
      </c>
    </row>
    <row r="124" spans="6:43" x14ac:dyDescent="0.25">
      <c r="F124" s="138">
        <f t="shared" si="35"/>
        <v>18</v>
      </c>
      <c r="G124" s="140">
        <f t="shared" si="36"/>
        <v>45</v>
      </c>
      <c r="H124" s="141">
        <f t="shared" si="37"/>
        <v>0.78125</v>
      </c>
      <c r="K124" s="139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39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38">
        <f t="shared" si="23"/>
        <v>1</v>
      </c>
      <c r="R124" s="138">
        <f t="shared" ca="1" si="24"/>
        <v>1.044999999999995</v>
      </c>
      <c r="S124" s="138" t="str">
        <f>IF(O124=1,"",RTD("cqg.rtd",,"StudyData", "(Vol("&amp;$E$13&amp;")when  (LocalYear("&amp;$E$13&amp;")="&amp;$D$1&amp;"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38" t="str">
        <f>IF(O124=1,"",RTD("cqg.rtd",,"StudyData", "(Vol("&amp;$E$14&amp;")when  (LocalYear("&amp;$E$14&amp;")="&amp;$D$1&amp;"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38" t="str">
        <f>IF(O124=1,"",RTD("cqg.rtd",,"StudyData", "(Vol("&amp;$E$15&amp;")when  (LocalYear("&amp;$E$15&amp;")="&amp;$D$1&amp;"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38" t="str">
        <f>IF(O124=1,"",RTD("cqg.rtd",,"StudyData", "(Vol("&amp;$E$16&amp;")when  (LocalYear("&amp;$E$16&amp;")="&amp;$D$1&amp;"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38" t="str">
        <f>IF(O124=1,"",RTD("cqg.rtd",,"StudyData", "(Vol("&amp;$E$17&amp;")when  (LocalYear("&amp;$E$17&amp;")="&amp;$D$1&amp;"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38" t="str">
        <f>IF(O124=1,"",RTD("cqg.rtd",,"StudyData", "(Vol("&amp;$E$18&amp;")when  (LocalYear("&amp;$E$18&amp;")="&amp;$D$1&amp;"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38" t="str">
        <f>IF(O124=1,"",RTD("cqg.rtd",,"StudyData", "(Vol("&amp;$E$19&amp;")when  (LocalYear("&amp;$E$19&amp;")="&amp;$D$1&amp;"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38" t="str">
        <f>IF(O124=1,"",RTD("cqg.rtd",,"StudyData", "(Vol("&amp;$E$20&amp;")when  (LocalYear("&amp;$E$20&amp;")="&amp;$D$1&amp;"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38" t="str">
        <f>IF(O124=1,"",RTD("cqg.rtd",,"StudyData", "(Vol("&amp;$E$21&amp;")when  (LocalYear("&amp;$E$21&amp;")="&amp;$D$1&amp;"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38" t="str">
        <f>IF(O124=1,"",RTD("cqg.rtd",,"StudyData", "(Vol("&amp;$E$21&amp;")when  (LocalYear("&amp;$E$21&amp;")="&amp;$D$1&amp;"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39" t="str">
        <f t="shared" si="30"/>
        <v/>
      </c>
      <c r="AE124" s="138" t="str">
        <f ca="1">IF($R124=1,SUM($S$1:S124),"")</f>
        <v/>
      </c>
      <c r="AF124" s="138" t="str">
        <f ca="1">IF($R124=1,SUM($T$1:T124),"")</f>
        <v/>
      </c>
      <c r="AG124" s="138" t="str">
        <f ca="1">IF($R124=1,SUM($U$1:U124),"")</f>
        <v/>
      </c>
      <c r="AH124" s="138" t="str">
        <f ca="1">IF($R124=1,SUM($V$1:V124),"")</f>
        <v/>
      </c>
      <c r="AI124" s="138" t="str">
        <f ca="1">IF($R124=1,SUM($W$1:W124),"")</f>
        <v/>
      </c>
      <c r="AJ124" s="138" t="str">
        <f ca="1">IF($R124=1,SUM($X$1:X124),"")</f>
        <v/>
      </c>
      <c r="AK124" s="138" t="str">
        <f ca="1">IF($R124=1,SUM($Y$1:Y124),"")</f>
        <v/>
      </c>
      <c r="AL124" s="138" t="str">
        <f ca="1">IF($R124=1,SUM($Z$1:Z124),"")</f>
        <v/>
      </c>
      <c r="AM124" s="138" t="str">
        <f ca="1">IF($R124=1,SUM($AA$1:AA124),"")</f>
        <v/>
      </c>
      <c r="AN124" s="138" t="str">
        <f ca="1">IF($R124=1,SUM($AB$1:AB124),"")</f>
        <v/>
      </c>
      <c r="AO124" s="138" t="str">
        <f ca="1">IF($R124=1,SUM($AC$1:AC124),"")</f>
        <v/>
      </c>
      <c r="AQ124" s="143" t="str">
        <f t="shared" si="31"/>
        <v>18:45</v>
      </c>
    </row>
    <row r="125" spans="6:43" x14ac:dyDescent="0.25">
      <c r="F125" s="138">
        <f t="shared" si="35"/>
        <v>18</v>
      </c>
      <c r="G125" s="140">
        <f t="shared" si="36"/>
        <v>50</v>
      </c>
      <c r="H125" s="141">
        <f t="shared" si="37"/>
        <v>0.78472222222222221</v>
      </c>
      <c r="K125" s="139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39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38">
        <f t="shared" si="23"/>
        <v>1</v>
      </c>
      <c r="R125" s="138">
        <f t="shared" ca="1" si="24"/>
        <v>1.0459999999999949</v>
      </c>
      <c r="S125" s="138" t="str">
        <f>IF(O125=1,"",RTD("cqg.rtd",,"StudyData", "(Vol("&amp;$E$13&amp;")when  (LocalYear("&amp;$E$13&amp;")="&amp;$D$1&amp;"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38" t="str">
        <f>IF(O125=1,"",RTD("cqg.rtd",,"StudyData", "(Vol("&amp;$E$14&amp;")when  (LocalYear("&amp;$E$14&amp;")="&amp;$D$1&amp;"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38" t="str">
        <f>IF(O125=1,"",RTD("cqg.rtd",,"StudyData", "(Vol("&amp;$E$15&amp;")when  (LocalYear("&amp;$E$15&amp;")="&amp;$D$1&amp;"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38" t="str">
        <f>IF(O125=1,"",RTD("cqg.rtd",,"StudyData", "(Vol("&amp;$E$16&amp;")when  (LocalYear("&amp;$E$16&amp;")="&amp;$D$1&amp;"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38" t="str">
        <f>IF(O125=1,"",RTD("cqg.rtd",,"StudyData", "(Vol("&amp;$E$17&amp;")when  (LocalYear("&amp;$E$17&amp;")="&amp;$D$1&amp;"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38" t="str">
        <f>IF(O125=1,"",RTD("cqg.rtd",,"StudyData", "(Vol("&amp;$E$18&amp;")when  (LocalYear("&amp;$E$18&amp;")="&amp;$D$1&amp;"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38" t="str">
        <f>IF(O125=1,"",RTD("cqg.rtd",,"StudyData", "(Vol("&amp;$E$19&amp;")when  (LocalYear("&amp;$E$19&amp;")="&amp;$D$1&amp;"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38" t="str">
        <f>IF(O125=1,"",RTD("cqg.rtd",,"StudyData", "(Vol("&amp;$E$20&amp;")when  (LocalYear("&amp;$E$20&amp;")="&amp;$D$1&amp;"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38" t="str">
        <f>IF(O125=1,"",RTD("cqg.rtd",,"StudyData", "(Vol("&amp;$E$21&amp;")when  (LocalYear("&amp;$E$21&amp;")="&amp;$D$1&amp;"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38" t="str">
        <f>IF(O125=1,"",RTD("cqg.rtd",,"StudyData", "(Vol("&amp;$E$21&amp;")when  (LocalYear("&amp;$E$21&amp;")="&amp;$D$1&amp;"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39" t="str">
        <f t="shared" si="30"/>
        <v/>
      </c>
      <c r="AE125" s="138" t="str">
        <f ca="1">IF($R125=1,SUM($S$1:S125),"")</f>
        <v/>
      </c>
      <c r="AF125" s="138" t="str">
        <f ca="1">IF($R125=1,SUM($T$1:T125),"")</f>
        <v/>
      </c>
      <c r="AG125" s="138" t="str">
        <f ca="1">IF($R125=1,SUM($U$1:U125),"")</f>
        <v/>
      </c>
      <c r="AH125" s="138" t="str">
        <f ca="1">IF($R125=1,SUM($V$1:V125),"")</f>
        <v/>
      </c>
      <c r="AI125" s="138" t="str">
        <f ca="1">IF($R125=1,SUM($W$1:W125),"")</f>
        <v/>
      </c>
      <c r="AJ125" s="138" t="str">
        <f ca="1">IF($R125=1,SUM($X$1:X125),"")</f>
        <v/>
      </c>
      <c r="AK125" s="138" t="str">
        <f ca="1">IF($R125=1,SUM($Y$1:Y125),"")</f>
        <v/>
      </c>
      <c r="AL125" s="138" t="str">
        <f ca="1">IF($R125=1,SUM($Z$1:Z125),"")</f>
        <v/>
      </c>
      <c r="AM125" s="138" t="str">
        <f ca="1">IF($R125=1,SUM($AA$1:AA125),"")</f>
        <v/>
      </c>
      <c r="AN125" s="138" t="str">
        <f ca="1">IF($R125=1,SUM($AB$1:AB125),"")</f>
        <v/>
      </c>
      <c r="AO125" s="138" t="str">
        <f ca="1">IF($R125=1,SUM($AC$1:AC125),"")</f>
        <v/>
      </c>
      <c r="AQ125" s="143" t="str">
        <f t="shared" si="31"/>
        <v>18:50</v>
      </c>
    </row>
    <row r="126" spans="6:43" x14ac:dyDescent="0.25">
      <c r="F126" s="138">
        <f t="shared" si="35"/>
        <v>18</v>
      </c>
      <c r="G126" s="140">
        <f t="shared" si="36"/>
        <v>55</v>
      </c>
      <c r="H126" s="141">
        <f t="shared" si="37"/>
        <v>0.78819444444444453</v>
      </c>
      <c r="K126" s="139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39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38">
        <f t="shared" si="23"/>
        <v>1</v>
      </c>
      <c r="R126" s="138">
        <f t="shared" ca="1" si="24"/>
        <v>1.0469999999999948</v>
      </c>
      <c r="S126" s="138" t="str">
        <f>IF(O126=1,"",RTD("cqg.rtd",,"StudyData", "(Vol("&amp;$E$13&amp;")when  (LocalYear("&amp;$E$13&amp;")="&amp;$D$1&amp;"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38" t="str">
        <f>IF(O126=1,"",RTD("cqg.rtd",,"StudyData", "(Vol("&amp;$E$14&amp;")when  (LocalYear("&amp;$E$14&amp;")="&amp;$D$1&amp;"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38" t="str">
        <f>IF(O126=1,"",RTD("cqg.rtd",,"StudyData", "(Vol("&amp;$E$15&amp;")when  (LocalYear("&amp;$E$15&amp;")="&amp;$D$1&amp;"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38" t="str">
        <f>IF(O126=1,"",RTD("cqg.rtd",,"StudyData", "(Vol("&amp;$E$16&amp;")when  (LocalYear("&amp;$E$16&amp;")="&amp;$D$1&amp;"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38" t="str">
        <f>IF(O126=1,"",RTD("cqg.rtd",,"StudyData", "(Vol("&amp;$E$17&amp;")when  (LocalYear("&amp;$E$17&amp;")="&amp;$D$1&amp;"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38" t="str">
        <f>IF(O126=1,"",RTD("cqg.rtd",,"StudyData", "(Vol("&amp;$E$18&amp;")when  (LocalYear("&amp;$E$18&amp;")="&amp;$D$1&amp;"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38" t="str">
        <f>IF(O126=1,"",RTD("cqg.rtd",,"StudyData", "(Vol("&amp;$E$19&amp;")when  (LocalYear("&amp;$E$19&amp;")="&amp;$D$1&amp;"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38" t="str">
        <f>IF(O126=1,"",RTD("cqg.rtd",,"StudyData", "(Vol("&amp;$E$20&amp;")when  (LocalYear("&amp;$E$20&amp;")="&amp;$D$1&amp;"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38" t="str">
        <f>IF(O126=1,"",RTD("cqg.rtd",,"StudyData", "(Vol("&amp;$E$21&amp;")when  (LocalYear("&amp;$E$21&amp;")="&amp;$D$1&amp;"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38" t="str">
        <f>IF(O126=1,"",RTD("cqg.rtd",,"StudyData", "(Vol("&amp;$E$21&amp;")when  (LocalYear("&amp;$E$21&amp;")="&amp;$D$1&amp;"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39" t="str">
        <f t="shared" si="30"/>
        <v/>
      </c>
      <c r="AE126" s="138" t="str">
        <f ca="1">IF($R126=1,SUM($S$1:S126),"")</f>
        <v/>
      </c>
      <c r="AF126" s="138" t="str">
        <f ca="1">IF($R126=1,SUM($T$1:T126),"")</f>
        <v/>
      </c>
      <c r="AG126" s="138" t="str">
        <f ca="1">IF($R126=1,SUM($U$1:U126),"")</f>
        <v/>
      </c>
      <c r="AH126" s="138" t="str">
        <f ca="1">IF($R126=1,SUM($V$1:V126),"")</f>
        <v/>
      </c>
      <c r="AI126" s="138" t="str">
        <f ca="1">IF($R126=1,SUM($W$1:W126),"")</f>
        <v/>
      </c>
      <c r="AJ126" s="138" t="str">
        <f ca="1">IF($R126=1,SUM($X$1:X126),"")</f>
        <v/>
      </c>
      <c r="AK126" s="138" t="str">
        <f ca="1">IF($R126=1,SUM($Y$1:Y126),"")</f>
        <v/>
      </c>
      <c r="AL126" s="138" t="str">
        <f ca="1">IF($R126=1,SUM($Z$1:Z126),"")</f>
        <v/>
      </c>
      <c r="AM126" s="138" t="str">
        <f ca="1">IF($R126=1,SUM($AA$1:AA126),"")</f>
        <v/>
      </c>
      <c r="AN126" s="138" t="str">
        <f ca="1">IF($R126=1,SUM($AB$1:AB126),"")</f>
        <v/>
      </c>
      <c r="AO126" s="138" t="str">
        <f ca="1">IF($R126=1,SUM($AC$1:AC126),"")</f>
        <v/>
      </c>
      <c r="AQ126" s="143" t="str">
        <f t="shared" si="31"/>
        <v>18:55</v>
      </c>
    </row>
    <row r="127" spans="6:43" x14ac:dyDescent="0.25">
      <c r="F127" s="138">
        <f t="shared" si="35"/>
        <v>19</v>
      </c>
      <c r="G127" s="140" t="str">
        <f t="shared" si="36"/>
        <v>00</v>
      </c>
      <c r="H127" s="141">
        <f t="shared" si="37"/>
        <v>0.79166666666666663</v>
      </c>
      <c r="K127" s="139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39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38">
        <f t="shared" si="23"/>
        <v>1</v>
      </c>
      <c r="R127" s="138">
        <f t="shared" ca="1" si="24"/>
        <v>1.0479999999999947</v>
      </c>
      <c r="S127" s="138" t="str">
        <f>IF(O127=1,"",RTD("cqg.rtd",,"StudyData", "(Vol("&amp;$E$13&amp;")when  (LocalYear("&amp;$E$13&amp;")="&amp;$D$1&amp;"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38" t="str">
        <f>IF(O127=1,"",RTD("cqg.rtd",,"StudyData", "(Vol("&amp;$E$14&amp;")when  (LocalYear("&amp;$E$14&amp;")="&amp;$D$1&amp;"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38" t="str">
        <f>IF(O127=1,"",RTD("cqg.rtd",,"StudyData", "(Vol("&amp;$E$15&amp;")when  (LocalYear("&amp;$E$15&amp;")="&amp;$D$1&amp;"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38" t="str">
        <f>IF(O127=1,"",RTD("cqg.rtd",,"StudyData", "(Vol("&amp;$E$16&amp;")when  (LocalYear("&amp;$E$16&amp;")="&amp;$D$1&amp;"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38" t="str">
        <f>IF(O127=1,"",RTD("cqg.rtd",,"StudyData", "(Vol("&amp;$E$17&amp;")when  (LocalYear("&amp;$E$17&amp;")="&amp;$D$1&amp;"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38" t="str">
        <f>IF(O127=1,"",RTD("cqg.rtd",,"StudyData", "(Vol("&amp;$E$18&amp;")when  (LocalYear("&amp;$E$18&amp;")="&amp;$D$1&amp;"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38" t="str">
        <f>IF(O127=1,"",RTD("cqg.rtd",,"StudyData", "(Vol("&amp;$E$19&amp;")when  (LocalYear("&amp;$E$19&amp;")="&amp;$D$1&amp;"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38" t="str">
        <f>IF(O127=1,"",RTD("cqg.rtd",,"StudyData", "(Vol("&amp;$E$20&amp;")when  (LocalYear("&amp;$E$20&amp;")="&amp;$D$1&amp;"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38" t="str">
        <f>IF(O127=1,"",RTD("cqg.rtd",,"StudyData", "(Vol("&amp;$E$21&amp;")when  (LocalYear("&amp;$E$21&amp;")="&amp;$D$1&amp;"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38" t="str">
        <f>IF(O127=1,"",RTD("cqg.rtd",,"StudyData", "(Vol("&amp;$E$21&amp;")when  (LocalYear("&amp;$E$21&amp;")="&amp;$D$1&amp;"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39" t="str">
        <f t="shared" si="30"/>
        <v/>
      </c>
      <c r="AE127" s="138" t="str">
        <f ca="1">IF($R127=1,SUM($S$1:S127),"")</f>
        <v/>
      </c>
      <c r="AF127" s="138" t="str">
        <f ca="1">IF($R127=1,SUM($T$1:T127),"")</f>
        <v/>
      </c>
      <c r="AG127" s="138" t="str">
        <f ca="1">IF($R127=1,SUM($U$1:U127),"")</f>
        <v/>
      </c>
      <c r="AH127" s="138" t="str">
        <f ca="1">IF($R127=1,SUM($V$1:V127),"")</f>
        <v/>
      </c>
      <c r="AI127" s="138" t="str">
        <f ca="1">IF($R127=1,SUM($W$1:W127),"")</f>
        <v/>
      </c>
      <c r="AJ127" s="138" t="str">
        <f ca="1">IF($R127=1,SUM($X$1:X127),"")</f>
        <v/>
      </c>
      <c r="AK127" s="138" t="str">
        <f ca="1">IF($R127=1,SUM($Y$1:Y127),"")</f>
        <v/>
      </c>
      <c r="AL127" s="138" t="str">
        <f ca="1">IF($R127=1,SUM($Z$1:Z127),"")</f>
        <v/>
      </c>
      <c r="AM127" s="138" t="str">
        <f ca="1">IF($R127=1,SUM($AA$1:AA127),"")</f>
        <v/>
      </c>
      <c r="AN127" s="138" t="str">
        <f ca="1">IF($R127=1,SUM($AB$1:AB127),"")</f>
        <v/>
      </c>
      <c r="AO127" s="138" t="str">
        <f ca="1">IF($R127=1,SUM($AC$1:AC127),"")</f>
        <v/>
      </c>
      <c r="AQ127" s="143" t="str">
        <f t="shared" si="31"/>
        <v>19:00</v>
      </c>
    </row>
    <row r="128" spans="6:43" x14ac:dyDescent="0.25">
      <c r="F128" s="138">
        <f t="shared" si="35"/>
        <v>19</v>
      </c>
      <c r="G128" s="140" t="str">
        <f t="shared" si="36"/>
        <v>05</v>
      </c>
      <c r="H128" s="141">
        <f t="shared" si="37"/>
        <v>0.79513888888888884</v>
      </c>
      <c r="K128" s="139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39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38">
        <f t="shared" si="23"/>
        <v>1</v>
      </c>
      <c r="R128" s="138">
        <f t="shared" ca="1" si="24"/>
        <v>1.0489999999999946</v>
      </c>
      <c r="S128" s="138" t="str">
        <f>IF(O128=1,"",RTD("cqg.rtd",,"StudyData", "(Vol("&amp;$E$13&amp;")when  (LocalYear("&amp;$E$13&amp;")="&amp;$D$1&amp;"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38" t="str">
        <f>IF(O128=1,"",RTD("cqg.rtd",,"StudyData", "(Vol("&amp;$E$14&amp;")when  (LocalYear("&amp;$E$14&amp;")="&amp;$D$1&amp;"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38" t="str">
        <f>IF(O128=1,"",RTD("cqg.rtd",,"StudyData", "(Vol("&amp;$E$15&amp;")when  (LocalYear("&amp;$E$15&amp;")="&amp;$D$1&amp;"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38" t="str">
        <f>IF(O128=1,"",RTD("cqg.rtd",,"StudyData", "(Vol("&amp;$E$16&amp;")when  (LocalYear("&amp;$E$16&amp;")="&amp;$D$1&amp;"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38" t="str">
        <f>IF(O128=1,"",RTD("cqg.rtd",,"StudyData", "(Vol("&amp;$E$17&amp;")when  (LocalYear("&amp;$E$17&amp;")="&amp;$D$1&amp;"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38" t="str">
        <f>IF(O128=1,"",RTD("cqg.rtd",,"StudyData", "(Vol("&amp;$E$18&amp;")when  (LocalYear("&amp;$E$18&amp;")="&amp;$D$1&amp;"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38" t="str">
        <f>IF(O128=1,"",RTD("cqg.rtd",,"StudyData", "(Vol("&amp;$E$19&amp;")when  (LocalYear("&amp;$E$19&amp;")="&amp;$D$1&amp;"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38" t="str">
        <f>IF(O128=1,"",RTD("cqg.rtd",,"StudyData", "(Vol("&amp;$E$20&amp;")when  (LocalYear("&amp;$E$20&amp;")="&amp;$D$1&amp;"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38" t="str">
        <f>IF(O128=1,"",RTD("cqg.rtd",,"StudyData", "(Vol("&amp;$E$21&amp;")when  (LocalYear("&amp;$E$21&amp;")="&amp;$D$1&amp;"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38" t="str">
        <f>IF(O128=1,"",RTD("cqg.rtd",,"StudyData", "(Vol("&amp;$E$21&amp;")when  (LocalYear("&amp;$E$21&amp;")="&amp;$D$1&amp;"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39" t="str">
        <f t="shared" si="30"/>
        <v/>
      </c>
      <c r="AE128" s="138" t="str">
        <f ca="1">IF($R128=1,SUM($S$1:S128),"")</f>
        <v/>
      </c>
      <c r="AF128" s="138" t="str">
        <f ca="1">IF($R128=1,SUM($T$1:T128),"")</f>
        <v/>
      </c>
      <c r="AG128" s="138" t="str">
        <f ca="1">IF($R128=1,SUM($U$1:U128),"")</f>
        <v/>
      </c>
      <c r="AH128" s="138" t="str">
        <f ca="1">IF($R128=1,SUM($V$1:V128),"")</f>
        <v/>
      </c>
      <c r="AI128" s="138" t="str">
        <f ca="1">IF($R128=1,SUM($W$1:W128),"")</f>
        <v/>
      </c>
      <c r="AJ128" s="138" t="str">
        <f ca="1">IF($R128=1,SUM($X$1:X128),"")</f>
        <v/>
      </c>
      <c r="AK128" s="138" t="str">
        <f ca="1">IF($R128=1,SUM($Y$1:Y128),"")</f>
        <v/>
      </c>
      <c r="AL128" s="138" t="str">
        <f ca="1">IF($R128=1,SUM($Z$1:Z128),"")</f>
        <v/>
      </c>
      <c r="AM128" s="138" t="str">
        <f ca="1">IF($R128=1,SUM($AA$1:AA128),"")</f>
        <v/>
      </c>
      <c r="AN128" s="138" t="str">
        <f ca="1">IF($R128=1,SUM($AB$1:AB128),"")</f>
        <v/>
      </c>
      <c r="AO128" s="138" t="str">
        <f ca="1">IF($R128=1,SUM($AC$1:AC128),"")</f>
        <v/>
      </c>
      <c r="AQ128" s="143" t="str">
        <f t="shared" si="31"/>
        <v>19:05</v>
      </c>
    </row>
    <row r="129" spans="6:43" x14ac:dyDescent="0.25">
      <c r="F129" s="138">
        <f t="shared" si="35"/>
        <v>19</v>
      </c>
      <c r="G129" s="140">
        <f t="shared" si="36"/>
        <v>10</v>
      </c>
      <c r="H129" s="141">
        <f t="shared" si="37"/>
        <v>0.79861111111111116</v>
      </c>
      <c r="K129" s="139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39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38">
        <f t="shared" si="23"/>
        <v>1</v>
      </c>
      <c r="R129" s="138">
        <f t="shared" ca="1" si="24"/>
        <v>1.0499999999999945</v>
      </c>
      <c r="S129" s="138" t="str">
        <f>IF(O129=1,"",RTD("cqg.rtd",,"StudyData", "(Vol("&amp;$E$13&amp;")when  (LocalYear("&amp;$E$13&amp;")="&amp;$D$1&amp;"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38" t="str">
        <f>IF(O129=1,"",RTD("cqg.rtd",,"StudyData", "(Vol("&amp;$E$14&amp;")when  (LocalYear("&amp;$E$14&amp;")="&amp;$D$1&amp;"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38" t="str">
        <f>IF(O129=1,"",RTD("cqg.rtd",,"StudyData", "(Vol("&amp;$E$15&amp;")when  (LocalYear("&amp;$E$15&amp;")="&amp;$D$1&amp;"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38" t="str">
        <f>IF(O129=1,"",RTD("cqg.rtd",,"StudyData", "(Vol("&amp;$E$16&amp;")when  (LocalYear("&amp;$E$16&amp;")="&amp;$D$1&amp;"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38" t="str">
        <f>IF(O129=1,"",RTD("cqg.rtd",,"StudyData", "(Vol("&amp;$E$17&amp;")when  (LocalYear("&amp;$E$17&amp;")="&amp;$D$1&amp;"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38" t="str">
        <f>IF(O129=1,"",RTD("cqg.rtd",,"StudyData", "(Vol("&amp;$E$18&amp;")when  (LocalYear("&amp;$E$18&amp;")="&amp;$D$1&amp;"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38" t="str">
        <f>IF(O129=1,"",RTD("cqg.rtd",,"StudyData", "(Vol("&amp;$E$19&amp;")when  (LocalYear("&amp;$E$19&amp;")="&amp;$D$1&amp;"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38" t="str">
        <f>IF(O129=1,"",RTD("cqg.rtd",,"StudyData", "(Vol("&amp;$E$20&amp;")when  (LocalYear("&amp;$E$20&amp;")="&amp;$D$1&amp;"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38" t="str">
        <f>IF(O129=1,"",RTD("cqg.rtd",,"StudyData", "(Vol("&amp;$E$21&amp;")when  (LocalYear("&amp;$E$21&amp;")="&amp;$D$1&amp;"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38" t="str">
        <f>IF(O129=1,"",RTD("cqg.rtd",,"StudyData", "(Vol("&amp;$E$21&amp;")when  (LocalYear("&amp;$E$21&amp;")="&amp;$D$1&amp;"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39" t="str">
        <f t="shared" si="30"/>
        <v/>
      </c>
      <c r="AE129" s="138" t="str">
        <f ca="1">IF($R129=1,SUM($S$1:S129),"")</f>
        <v/>
      </c>
      <c r="AF129" s="138" t="str">
        <f ca="1">IF($R129=1,SUM($T$1:T129),"")</f>
        <v/>
      </c>
      <c r="AG129" s="138" t="str">
        <f ca="1">IF($R129=1,SUM($U$1:U129),"")</f>
        <v/>
      </c>
      <c r="AH129" s="138" t="str">
        <f ca="1">IF($R129=1,SUM($V$1:V129),"")</f>
        <v/>
      </c>
      <c r="AI129" s="138" t="str">
        <f ca="1">IF($R129=1,SUM($W$1:W129),"")</f>
        <v/>
      </c>
      <c r="AJ129" s="138" t="str">
        <f ca="1">IF($R129=1,SUM($X$1:X129),"")</f>
        <v/>
      </c>
      <c r="AK129" s="138" t="str">
        <f ca="1">IF($R129=1,SUM($Y$1:Y129),"")</f>
        <v/>
      </c>
      <c r="AL129" s="138" t="str">
        <f ca="1">IF($R129=1,SUM($Z$1:Z129),"")</f>
        <v/>
      </c>
      <c r="AM129" s="138" t="str">
        <f ca="1">IF($R129=1,SUM($AA$1:AA129),"")</f>
        <v/>
      </c>
      <c r="AN129" s="138" t="str">
        <f ca="1">IF($R129=1,SUM($AB$1:AB129),"")</f>
        <v/>
      </c>
      <c r="AO129" s="138" t="str">
        <f ca="1">IF($R129=1,SUM($AC$1:AC129),"")</f>
        <v/>
      </c>
      <c r="AQ129" s="143" t="str">
        <f t="shared" si="31"/>
        <v>19:10</v>
      </c>
    </row>
    <row r="130" spans="6:43" x14ac:dyDescent="0.25">
      <c r="F130" s="138">
        <f t="shared" si="35"/>
        <v>19</v>
      </c>
      <c r="G130" s="140">
        <f t="shared" si="36"/>
        <v>15</v>
      </c>
      <c r="H130" s="141">
        <f t="shared" si="37"/>
        <v>0.80208333333333337</v>
      </c>
      <c r="K130" s="139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39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38">
        <f t="shared" ref="O130:O193" si="38">IF(H130&gt;$I$3,1,0)</f>
        <v>1</v>
      </c>
      <c r="R130" s="138">
        <f t="shared" ref="R130:R193" ca="1" si="39">IF(AND(K131="",K130&lt;&gt;""),1,0.001+R129)</f>
        <v>1.0509999999999944</v>
      </c>
      <c r="S130" s="138" t="str">
        <f>IF(O130=1,"",RTD("cqg.rtd",,"StudyData", "(Vol("&amp;$E$13&amp;")when  (LocalYear("&amp;$E$13&amp;")="&amp;$D$1&amp;"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38" t="str">
        <f>IF(O130=1,"",RTD("cqg.rtd",,"StudyData", "(Vol("&amp;$E$14&amp;")when  (LocalYear("&amp;$E$14&amp;")="&amp;$D$1&amp;"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38" t="str">
        <f>IF(O130=1,"",RTD("cqg.rtd",,"StudyData", "(Vol("&amp;$E$15&amp;")when  (LocalYear("&amp;$E$15&amp;")="&amp;$D$1&amp;"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38" t="str">
        <f>IF(O130=1,"",RTD("cqg.rtd",,"StudyData", "(Vol("&amp;$E$16&amp;")when  (LocalYear("&amp;$E$16&amp;")="&amp;$D$1&amp;"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38" t="str">
        <f>IF(O130=1,"",RTD("cqg.rtd",,"StudyData", "(Vol("&amp;$E$17&amp;")when  (LocalYear("&amp;$E$17&amp;")="&amp;$D$1&amp;"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38" t="str">
        <f>IF(O130=1,"",RTD("cqg.rtd",,"StudyData", "(Vol("&amp;$E$18&amp;")when  (LocalYear("&amp;$E$18&amp;")="&amp;$D$1&amp;"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38" t="str">
        <f>IF(O130=1,"",RTD("cqg.rtd",,"StudyData", "(Vol("&amp;$E$19&amp;")when  (LocalYear("&amp;$E$19&amp;")="&amp;$D$1&amp;"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38" t="str">
        <f>IF(O130=1,"",RTD("cqg.rtd",,"StudyData", "(Vol("&amp;$E$20&amp;")when  (LocalYear("&amp;$E$20&amp;")="&amp;$D$1&amp;"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38" t="str">
        <f>IF(O130=1,"",RTD("cqg.rtd",,"StudyData", "(Vol("&amp;$E$21&amp;")when  (LocalYear("&amp;$E$21&amp;")="&amp;$D$1&amp;"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38" t="str">
        <f>IF(O130=1,"",RTD("cqg.rtd",,"StudyData", "(Vol("&amp;$E$21&amp;")when  (LocalYear("&amp;$E$21&amp;")="&amp;$D$1&amp;"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39" t="str">
        <f t="shared" si="30"/>
        <v/>
      </c>
      <c r="AE130" s="138" t="str">
        <f ca="1">IF($R130=1,SUM($S$1:S130),"")</f>
        <v/>
      </c>
      <c r="AF130" s="138" t="str">
        <f ca="1">IF($R130=1,SUM($T$1:T130),"")</f>
        <v/>
      </c>
      <c r="AG130" s="138" t="str">
        <f ca="1">IF($R130=1,SUM($U$1:U130),"")</f>
        <v/>
      </c>
      <c r="AH130" s="138" t="str">
        <f ca="1">IF($R130=1,SUM($V$1:V130),"")</f>
        <v/>
      </c>
      <c r="AI130" s="138" t="str">
        <f ca="1">IF($R130=1,SUM($W$1:W130),"")</f>
        <v/>
      </c>
      <c r="AJ130" s="138" t="str">
        <f ca="1">IF($R130=1,SUM($X$1:X130),"")</f>
        <v/>
      </c>
      <c r="AK130" s="138" t="str">
        <f ca="1">IF($R130=1,SUM($Y$1:Y130),"")</f>
        <v/>
      </c>
      <c r="AL130" s="138" t="str">
        <f ca="1">IF($R130=1,SUM($Z$1:Z130),"")</f>
        <v/>
      </c>
      <c r="AM130" s="138" t="str">
        <f ca="1">IF($R130=1,SUM($AA$1:AA130),"")</f>
        <v/>
      </c>
      <c r="AN130" s="138" t="str">
        <f ca="1">IF($R130=1,SUM($AB$1:AB130),"")</f>
        <v/>
      </c>
      <c r="AO130" s="138" t="str">
        <f ca="1">IF($R130=1,SUM($AC$1:AC130),"")</f>
        <v/>
      </c>
      <c r="AQ130" s="143" t="str">
        <f t="shared" si="31"/>
        <v>19:15</v>
      </c>
    </row>
    <row r="131" spans="6:43" x14ac:dyDescent="0.25">
      <c r="F131" s="138">
        <f t="shared" si="35"/>
        <v>19</v>
      </c>
      <c r="G131" s="140">
        <f t="shared" si="36"/>
        <v>20</v>
      </c>
      <c r="H131" s="141">
        <f t="shared" si="37"/>
        <v>0.80555555555555547</v>
      </c>
      <c r="K131" s="139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39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38">
        <f t="shared" si="38"/>
        <v>1</v>
      </c>
      <c r="R131" s="138">
        <f t="shared" ca="1" si="39"/>
        <v>1.0519999999999943</v>
      </c>
      <c r="S131" s="138" t="str">
        <f>IF(O131=1,"",RTD("cqg.rtd",,"StudyData", "(Vol("&amp;$E$13&amp;")when  (LocalYear("&amp;$E$13&amp;")="&amp;$D$1&amp;"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38" t="str">
        <f>IF(O131=1,"",RTD("cqg.rtd",,"StudyData", "(Vol("&amp;$E$14&amp;")when  (LocalYear("&amp;$E$14&amp;")="&amp;$D$1&amp;"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38" t="str">
        <f>IF(O131=1,"",RTD("cqg.rtd",,"StudyData", "(Vol("&amp;$E$15&amp;")when  (LocalYear("&amp;$E$15&amp;")="&amp;$D$1&amp;"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38" t="str">
        <f>IF(O131=1,"",RTD("cqg.rtd",,"StudyData", "(Vol("&amp;$E$16&amp;")when  (LocalYear("&amp;$E$16&amp;")="&amp;$D$1&amp;"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38" t="str">
        <f>IF(O131=1,"",RTD("cqg.rtd",,"StudyData", "(Vol("&amp;$E$17&amp;")when  (LocalYear("&amp;$E$17&amp;")="&amp;$D$1&amp;"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38" t="str">
        <f>IF(O131=1,"",RTD("cqg.rtd",,"StudyData", "(Vol("&amp;$E$18&amp;")when  (LocalYear("&amp;$E$18&amp;")="&amp;$D$1&amp;"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38" t="str">
        <f>IF(O131=1,"",RTD("cqg.rtd",,"StudyData", "(Vol("&amp;$E$19&amp;")when  (LocalYear("&amp;$E$19&amp;")="&amp;$D$1&amp;"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38" t="str">
        <f>IF(O131=1,"",RTD("cqg.rtd",,"StudyData", "(Vol("&amp;$E$20&amp;")when  (LocalYear("&amp;$E$20&amp;")="&amp;$D$1&amp;"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38" t="str">
        <f>IF(O131=1,"",RTD("cqg.rtd",,"StudyData", "(Vol("&amp;$E$21&amp;")when  (LocalYear("&amp;$E$21&amp;")="&amp;$D$1&amp;"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38" t="str">
        <f>IF(O131=1,"",RTD("cqg.rtd",,"StudyData", "(Vol("&amp;$E$21&amp;")when  (LocalYear("&amp;$E$21&amp;")="&amp;$D$1&amp;"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39" t="str">
        <f t="shared" si="30"/>
        <v/>
      </c>
      <c r="AE131" s="138" t="str">
        <f ca="1">IF($R131=1,SUM($S$1:S131),"")</f>
        <v/>
      </c>
      <c r="AF131" s="138" t="str">
        <f ca="1">IF($R131=1,SUM($T$1:T131),"")</f>
        <v/>
      </c>
      <c r="AG131" s="138" t="str">
        <f ca="1">IF($R131=1,SUM($U$1:U131),"")</f>
        <v/>
      </c>
      <c r="AH131" s="138" t="str">
        <f ca="1">IF($R131=1,SUM($V$1:V131),"")</f>
        <v/>
      </c>
      <c r="AI131" s="138" t="str">
        <f ca="1">IF($R131=1,SUM($W$1:W131),"")</f>
        <v/>
      </c>
      <c r="AJ131" s="138" t="str">
        <f ca="1">IF($R131=1,SUM($X$1:X131),"")</f>
        <v/>
      </c>
      <c r="AK131" s="138" t="str">
        <f ca="1">IF($R131=1,SUM($Y$1:Y131),"")</f>
        <v/>
      </c>
      <c r="AL131" s="138" t="str">
        <f ca="1">IF($R131=1,SUM($Z$1:Z131),"")</f>
        <v/>
      </c>
      <c r="AM131" s="138" t="str">
        <f ca="1">IF($R131=1,SUM($AA$1:AA131),"")</f>
        <v/>
      </c>
      <c r="AN131" s="138" t="str">
        <f ca="1">IF($R131=1,SUM($AB$1:AB131),"")</f>
        <v/>
      </c>
      <c r="AO131" s="138" t="str">
        <f ca="1">IF($R131=1,SUM($AC$1:AC131),"")</f>
        <v/>
      </c>
      <c r="AQ131" s="143" t="str">
        <f t="shared" si="31"/>
        <v>19:20</v>
      </c>
    </row>
    <row r="132" spans="6:43" x14ac:dyDescent="0.25">
      <c r="F132" s="138">
        <f t="shared" si="35"/>
        <v>19</v>
      </c>
      <c r="G132" s="140">
        <f t="shared" si="36"/>
        <v>25</v>
      </c>
      <c r="H132" s="141">
        <f t="shared" si="37"/>
        <v>0.80902777777777779</v>
      </c>
      <c r="K132" s="139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39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38">
        <f t="shared" si="38"/>
        <v>1</v>
      </c>
      <c r="R132" s="138">
        <f t="shared" ca="1" si="39"/>
        <v>1.0529999999999942</v>
      </c>
      <c r="S132" s="138" t="str">
        <f>IF(O132=1,"",RTD("cqg.rtd",,"StudyData", "(Vol("&amp;$E$13&amp;")when  (LocalYear("&amp;$E$13&amp;")="&amp;$D$1&amp;"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38" t="str">
        <f>IF(O132=1,"",RTD("cqg.rtd",,"StudyData", "(Vol("&amp;$E$14&amp;")when  (LocalYear("&amp;$E$14&amp;")="&amp;$D$1&amp;"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38" t="str">
        <f>IF(O132=1,"",RTD("cqg.rtd",,"StudyData", "(Vol("&amp;$E$15&amp;")when  (LocalYear("&amp;$E$15&amp;")="&amp;$D$1&amp;"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38" t="str">
        <f>IF(O132=1,"",RTD("cqg.rtd",,"StudyData", "(Vol("&amp;$E$16&amp;")when  (LocalYear("&amp;$E$16&amp;")="&amp;$D$1&amp;"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38" t="str">
        <f>IF(O132=1,"",RTD("cqg.rtd",,"StudyData", "(Vol("&amp;$E$17&amp;")when  (LocalYear("&amp;$E$17&amp;")="&amp;$D$1&amp;"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38" t="str">
        <f>IF(O132=1,"",RTD("cqg.rtd",,"StudyData", "(Vol("&amp;$E$18&amp;")when  (LocalYear("&amp;$E$18&amp;")="&amp;$D$1&amp;"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38" t="str">
        <f>IF(O132=1,"",RTD("cqg.rtd",,"StudyData", "(Vol("&amp;$E$19&amp;")when  (LocalYear("&amp;$E$19&amp;")="&amp;$D$1&amp;"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38" t="str">
        <f>IF(O132=1,"",RTD("cqg.rtd",,"StudyData", "(Vol("&amp;$E$20&amp;")when  (LocalYear("&amp;$E$20&amp;")="&amp;$D$1&amp;"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38" t="str">
        <f>IF(O132=1,"",RTD("cqg.rtd",,"StudyData", "(Vol("&amp;$E$21&amp;")when  (LocalYear("&amp;$E$21&amp;")="&amp;$D$1&amp;"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38" t="str">
        <f>IF(O132=1,"",RTD("cqg.rtd",,"StudyData", "(Vol("&amp;$E$21&amp;")when  (LocalYear("&amp;$E$21&amp;")="&amp;$D$1&amp;"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39" t="str">
        <f t="shared" si="30"/>
        <v/>
      </c>
      <c r="AE132" s="138" t="str">
        <f ca="1">IF($R132=1,SUM($S$1:S132),"")</f>
        <v/>
      </c>
      <c r="AF132" s="138" t="str">
        <f ca="1">IF($R132=1,SUM($T$1:T132),"")</f>
        <v/>
      </c>
      <c r="AG132" s="138" t="str">
        <f ca="1">IF($R132=1,SUM($U$1:U132),"")</f>
        <v/>
      </c>
      <c r="AH132" s="138" t="str">
        <f ca="1">IF($R132=1,SUM($V$1:V132),"")</f>
        <v/>
      </c>
      <c r="AI132" s="138" t="str">
        <f ca="1">IF($R132=1,SUM($W$1:W132),"")</f>
        <v/>
      </c>
      <c r="AJ132" s="138" t="str">
        <f ca="1">IF($R132=1,SUM($X$1:X132),"")</f>
        <v/>
      </c>
      <c r="AK132" s="138" t="str">
        <f ca="1">IF($R132=1,SUM($Y$1:Y132),"")</f>
        <v/>
      </c>
      <c r="AL132" s="138" t="str">
        <f ca="1">IF($R132=1,SUM($Z$1:Z132),"")</f>
        <v/>
      </c>
      <c r="AM132" s="138" t="str">
        <f ca="1">IF($R132=1,SUM($AA$1:AA132),"")</f>
        <v/>
      </c>
      <c r="AN132" s="138" t="str">
        <f ca="1">IF($R132=1,SUM($AB$1:AB132),"")</f>
        <v/>
      </c>
      <c r="AO132" s="138" t="str">
        <f ca="1">IF($R132=1,SUM($AC$1:AC132),"")</f>
        <v/>
      </c>
      <c r="AQ132" s="143" t="str">
        <f t="shared" si="31"/>
        <v>19:25</v>
      </c>
    </row>
    <row r="133" spans="6:43" x14ac:dyDescent="0.25">
      <c r="F133" s="138">
        <f t="shared" si="35"/>
        <v>19</v>
      </c>
      <c r="G133" s="140">
        <f t="shared" si="36"/>
        <v>30</v>
      </c>
      <c r="H133" s="141">
        <f t="shared" si="37"/>
        <v>0.8125</v>
      </c>
      <c r="K133" s="139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39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38">
        <f t="shared" si="38"/>
        <v>1</v>
      </c>
      <c r="R133" s="138">
        <f t="shared" ca="1" si="39"/>
        <v>1.0539999999999941</v>
      </c>
      <c r="S133" s="138" t="str">
        <f>IF(O133=1,"",RTD("cqg.rtd",,"StudyData", "(Vol("&amp;$E$13&amp;")when  (LocalYear("&amp;$E$13&amp;")="&amp;$D$1&amp;"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38" t="str">
        <f>IF(O133=1,"",RTD("cqg.rtd",,"StudyData", "(Vol("&amp;$E$14&amp;")when  (LocalYear("&amp;$E$14&amp;")="&amp;$D$1&amp;"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38" t="str">
        <f>IF(O133=1,"",RTD("cqg.rtd",,"StudyData", "(Vol("&amp;$E$15&amp;")when  (LocalYear("&amp;$E$15&amp;")="&amp;$D$1&amp;"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38" t="str">
        <f>IF(O133=1,"",RTD("cqg.rtd",,"StudyData", "(Vol("&amp;$E$16&amp;")when  (LocalYear("&amp;$E$16&amp;")="&amp;$D$1&amp;"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38" t="str">
        <f>IF(O133=1,"",RTD("cqg.rtd",,"StudyData", "(Vol("&amp;$E$17&amp;")when  (LocalYear("&amp;$E$17&amp;")="&amp;$D$1&amp;"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38" t="str">
        <f>IF(O133=1,"",RTD("cqg.rtd",,"StudyData", "(Vol("&amp;$E$18&amp;")when  (LocalYear("&amp;$E$18&amp;")="&amp;$D$1&amp;"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38" t="str">
        <f>IF(O133=1,"",RTD("cqg.rtd",,"StudyData", "(Vol("&amp;$E$19&amp;")when  (LocalYear("&amp;$E$19&amp;")="&amp;$D$1&amp;"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38" t="str">
        <f>IF(O133=1,"",RTD("cqg.rtd",,"StudyData", "(Vol("&amp;$E$20&amp;")when  (LocalYear("&amp;$E$20&amp;")="&amp;$D$1&amp;"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38" t="str">
        <f>IF(O133=1,"",RTD("cqg.rtd",,"StudyData", "(Vol("&amp;$E$21&amp;")when  (LocalYear("&amp;$E$21&amp;")="&amp;$D$1&amp;"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38" t="str">
        <f>IF(O133=1,"",RTD("cqg.rtd",,"StudyData", "(Vol("&amp;$E$21&amp;")when  (LocalYear("&amp;$E$21&amp;")="&amp;$D$1&amp;"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39" t="str">
        <f t="shared" si="30"/>
        <v/>
      </c>
      <c r="AE133" s="138" t="str">
        <f ca="1">IF($R133=1,SUM($S$1:S133),"")</f>
        <v/>
      </c>
      <c r="AF133" s="138" t="str">
        <f ca="1">IF($R133=1,SUM($T$1:T133),"")</f>
        <v/>
      </c>
      <c r="AG133" s="138" t="str">
        <f ca="1">IF($R133=1,SUM($U$1:U133),"")</f>
        <v/>
      </c>
      <c r="AH133" s="138" t="str">
        <f ca="1">IF($R133=1,SUM($V$1:V133),"")</f>
        <v/>
      </c>
      <c r="AI133" s="138" t="str">
        <f ca="1">IF($R133=1,SUM($W$1:W133),"")</f>
        <v/>
      </c>
      <c r="AJ133" s="138" t="str">
        <f ca="1">IF($R133=1,SUM($X$1:X133),"")</f>
        <v/>
      </c>
      <c r="AK133" s="138" t="str">
        <f ca="1">IF($R133=1,SUM($Y$1:Y133),"")</f>
        <v/>
      </c>
      <c r="AL133" s="138" t="str">
        <f ca="1">IF($R133=1,SUM($Z$1:Z133),"")</f>
        <v/>
      </c>
      <c r="AM133" s="138" t="str">
        <f ca="1">IF($R133=1,SUM($AA$1:AA133),"")</f>
        <v/>
      </c>
      <c r="AN133" s="138" t="str">
        <f ca="1">IF($R133=1,SUM($AB$1:AB133),"")</f>
        <v/>
      </c>
      <c r="AO133" s="138" t="str">
        <f ca="1">IF($R133=1,SUM($AC$1:AC133),"")</f>
        <v/>
      </c>
      <c r="AQ133" s="143" t="str">
        <f t="shared" si="31"/>
        <v>19:30</v>
      </c>
    </row>
    <row r="134" spans="6:43" x14ac:dyDescent="0.25">
      <c r="F134" s="138">
        <f t="shared" si="35"/>
        <v>19</v>
      </c>
      <c r="G134" s="140">
        <f t="shared" si="36"/>
        <v>35</v>
      </c>
      <c r="H134" s="141">
        <f t="shared" si="37"/>
        <v>0.81597222222222221</v>
      </c>
      <c r="K134" s="139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39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38">
        <f t="shared" si="38"/>
        <v>1</v>
      </c>
      <c r="R134" s="138">
        <f t="shared" ca="1" si="39"/>
        <v>1.0549999999999939</v>
      </c>
      <c r="S134" s="138" t="str">
        <f>IF(O134=1,"",RTD("cqg.rtd",,"StudyData", "(Vol("&amp;$E$13&amp;")when  (LocalYear("&amp;$E$13&amp;")="&amp;$D$1&amp;"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38" t="str">
        <f>IF(O134=1,"",RTD("cqg.rtd",,"StudyData", "(Vol("&amp;$E$14&amp;")when  (LocalYear("&amp;$E$14&amp;")="&amp;$D$1&amp;"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38" t="str">
        <f>IF(O134=1,"",RTD("cqg.rtd",,"StudyData", "(Vol("&amp;$E$15&amp;")when  (LocalYear("&amp;$E$15&amp;")="&amp;$D$1&amp;"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38" t="str">
        <f>IF(O134=1,"",RTD("cqg.rtd",,"StudyData", "(Vol("&amp;$E$16&amp;")when  (LocalYear("&amp;$E$16&amp;")="&amp;$D$1&amp;"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38" t="str">
        <f>IF(O134=1,"",RTD("cqg.rtd",,"StudyData", "(Vol("&amp;$E$17&amp;")when  (LocalYear("&amp;$E$17&amp;")="&amp;$D$1&amp;"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38" t="str">
        <f>IF(O134=1,"",RTD("cqg.rtd",,"StudyData", "(Vol("&amp;$E$18&amp;")when  (LocalYear("&amp;$E$18&amp;")="&amp;$D$1&amp;"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38" t="str">
        <f>IF(O134=1,"",RTD("cqg.rtd",,"StudyData", "(Vol("&amp;$E$19&amp;")when  (LocalYear("&amp;$E$19&amp;")="&amp;$D$1&amp;"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38" t="str">
        <f>IF(O134=1,"",RTD("cqg.rtd",,"StudyData", "(Vol("&amp;$E$20&amp;")when  (LocalYear("&amp;$E$20&amp;")="&amp;$D$1&amp;"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38" t="str">
        <f>IF(O134=1,"",RTD("cqg.rtd",,"StudyData", "(Vol("&amp;$E$21&amp;")when  (LocalYear("&amp;$E$21&amp;")="&amp;$D$1&amp;"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38" t="str">
        <f>IF(O134=1,"",RTD("cqg.rtd",,"StudyData", "(Vol("&amp;$E$21&amp;")when  (LocalYear("&amp;$E$21&amp;")="&amp;$D$1&amp;"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39" t="str">
        <f t="shared" si="30"/>
        <v/>
      </c>
      <c r="AE134" s="138" t="str">
        <f ca="1">IF($R134=1,SUM($S$1:S134),"")</f>
        <v/>
      </c>
      <c r="AF134" s="138" t="str">
        <f ca="1">IF($R134=1,SUM($T$1:T134),"")</f>
        <v/>
      </c>
      <c r="AG134" s="138" t="str">
        <f ca="1">IF($R134=1,SUM($U$1:U134),"")</f>
        <v/>
      </c>
      <c r="AH134" s="138" t="str">
        <f ca="1">IF($R134=1,SUM($V$1:V134),"")</f>
        <v/>
      </c>
      <c r="AI134" s="138" t="str">
        <f ca="1">IF($R134=1,SUM($W$1:W134),"")</f>
        <v/>
      </c>
      <c r="AJ134" s="138" t="str">
        <f ca="1">IF($R134=1,SUM($X$1:X134),"")</f>
        <v/>
      </c>
      <c r="AK134" s="138" t="str">
        <f ca="1">IF($R134=1,SUM($Y$1:Y134),"")</f>
        <v/>
      </c>
      <c r="AL134" s="138" t="str">
        <f ca="1">IF($R134=1,SUM($Z$1:Z134),"")</f>
        <v/>
      </c>
      <c r="AM134" s="138" t="str">
        <f ca="1">IF($R134=1,SUM($AA$1:AA134),"")</f>
        <v/>
      </c>
      <c r="AN134" s="138" t="str">
        <f ca="1">IF($R134=1,SUM($AB$1:AB134),"")</f>
        <v/>
      </c>
      <c r="AO134" s="138" t="str">
        <f ca="1">IF($R134=1,SUM($AC$1:AC134),"")</f>
        <v/>
      </c>
      <c r="AQ134" s="143" t="str">
        <f t="shared" si="31"/>
        <v>19:35</v>
      </c>
    </row>
    <row r="135" spans="6:43" x14ac:dyDescent="0.25">
      <c r="F135" s="138">
        <f t="shared" si="35"/>
        <v>19</v>
      </c>
      <c r="G135" s="140">
        <f t="shared" si="36"/>
        <v>40</v>
      </c>
      <c r="H135" s="141">
        <f t="shared" si="37"/>
        <v>0.81944444444444453</v>
      </c>
      <c r="K135" s="139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39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38">
        <f t="shared" si="38"/>
        <v>1</v>
      </c>
      <c r="R135" s="138">
        <f t="shared" ca="1" si="39"/>
        <v>1.0559999999999938</v>
      </c>
      <c r="S135" s="138" t="str">
        <f>IF(O135=1,"",RTD("cqg.rtd",,"StudyData", "(Vol("&amp;$E$13&amp;")when  (LocalYear("&amp;$E$13&amp;")="&amp;$D$1&amp;"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38" t="str">
        <f>IF(O135=1,"",RTD("cqg.rtd",,"StudyData", "(Vol("&amp;$E$14&amp;")when  (LocalYear("&amp;$E$14&amp;")="&amp;$D$1&amp;"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38" t="str">
        <f>IF(O135=1,"",RTD("cqg.rtd",,"StudyData", "(Vol("&amp;$E$15&amp;")when  (LocalYear("&amp;$E$15&amp;")="&amp;$D$1&amp;"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38" t="str">
        <f>IF(O135=1,"",RTD("cqg.rtd",,"StudyData", "(Vol("&amp;$E$16&amp;")when  (LocalYear("&amp;$E$16&amp;")="&amp;$D$1&amp;"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38" t="str">
        <f>IF(O135=1,"",RTD("cqg.rtd",,"StudyData", "(Vol("&amp;$E$17&amp;")when  (LocalYear("&amp;$E$17&amp;")="&amp;$D$1&amp;"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38" t="str">
        <f>IF(O135=1,"",RTD("cqg.rtd",,"StudyData", "(Vol("&amp;$E$18&amp;")when  (LocalYear("&amp;$E$18&amp;")="&amp;$D$1&amp;"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38" t="str">
        <f>IF(O135=1,"",RTD("cqg.rtd",,"StudyData", "(Vol("&amp;$E$19&amp;")when  (LocalYear("&amp;$E$19&amp;")="&amp;$D$1&amp;"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38" t="str">
        <f>IF(O135=1,"",RTD("cqg.rtd",,"StudyData", "(Vol("&amp;$E$20&amp;")when  (LocalYear("&amp;$E$20&amp;")="&amp;$D$1&amp;"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38" t="str">
        <f>IF(O135=1,"",RTD("cqg.rtd",,"StudyData", "(Vol("&amp;$E$21&amp;")when  (LocalYear("&amp;$E$21&amp;")="&amp;$D$1&amp;"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38" t="str">
        <f>IF(O135=1,"",RTD("cqg.rtd",,"StudyData", "(Vol("&amp;$E$21&amp;")when  (LocalYear("&amp;$E$21&amp;")="&amp;$D$1&amp;"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39" t="str">
        <f t="shared" si="30"/>
        <v/>
      </c>
      <c r="AE135" s="138" t="str">
        <f ca="1">IF($R135=1,SUM($S$1:S135),"")</f>
        <v/>
      </c>
      <c r="AF135" s="138" t="str">
        <f ca="1">IF($R135=1,SUM($T$1:T135),"")</f>
        <v/>
      </c>
      <c r="AG135" s="138" t="str">
        <f ca="1">IF($R135=1,SUM($U$1:U135),"")</f>
        <v/>
      </c>
      <c r="AH135" s="138" t="str">
        <f ca="1">IF($R135=1,SUM($V$1:V135),"")</f>
        <v/>
      </c>
      <c r="AI135" s="138" t="str">
        <f ca="1">IF($R135=1,SUM($W$1:W135),"")</f>
        <v/>
      </c>
      <c r="AJ135" s="138" t="str">
        <f ca="1">IF($R135=1,SUM($X$1:X135),"")</f>
        <v/>
      </c>
      <c r="AK135" s="138" t="str">
        <f ca="1">IF($R135=1,SUM($Y$1:Y135),"")</f>
        <v/>
      </c>
      <c r="AL135" s="138" t="str">
        <f ca="1">IF($R135=1,SUM($Z$1:Z135),"")</f>
        <v/>
      </c>
      <c r="AM135" s="138" t="str">
        <f ca="1">IF($R135=1,SUM($AA$1:AA135),"")</f>
        <v/>
      </c>
      <c r="AN135" s="138" t="str">
        <f ca="1">IF($R135=1,SUM($AB$1:AB135),"")</f>
        <v/>
      </c>
      <c r="AO135" s="138" t="str">
        <f ca="1">IF($R135=1,SUM($AC$1:AC135),"")</f>
        <v/>
      </c>
      <c r="AQ135" s="143" t="str">
        <f t="shared" si="31"/>
        <v>19:40</v>
      </c>
    </row>
    <row r="136" spans="6:43" x14ac:dyDescent="0.25">
      <c r="F136" s="138">
        <f t="shared" si="35"/>
        <v>19</v>
      </c>
      <c r="G136" s="140">
        <f t="shared" si="36"/>
        <v>45</v>
      </c>
      <c r="H136" s="141">
        <f t="shared" si="37"/>
        <v>0.82291666666666663</v>
      </c>
      <c r="K136" s="139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39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38">
        <f t="shared" si="38"/>
        <v>1</v>
      </c>
      <c r="R136" s="138">
        <f t="shared" ca="1" si="39"/>
        <v>1.0569999999999937</v>
      </c>
      <c r="S136" s="138" t="str">
        <f>IF(O136=1,"",RTD("cqg.rtd",,"StudyData", "(Vol("&amp;$E$13&amp;")when  (LocalYear("&amp;$E$13&amp;")="&amp;$D$1&amp;"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38" t="str">
        <f>IF(O136=1,"",RTD("cqg.rtd",,"StudyData", "(Vol("&amp;$E$14&amp;")when  (LocalYear("&amp;$E$14&amp;")="&amp;$D$1&amp;"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38" t="str">
        <f>IF(O136=1,"",RTD("cqg.rtd",,"StudyData", "(Vol("&amp;$E$15&amp;")when  (LocalYear("&amp;$E$15&amp;")="&amp;$D$1&amp;"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38" t="str">
        <f>IF(O136=1,"",RTD("cqg.rtd",,"StudyData", "(Vol("&amp;$E$16&amp;")when  (LocalYear("&amp;$E$16&amp;")="&amp;$D$1&amp;"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38" t="str">
        <f>IF(O136=1,"",RTD("cqg.rtd",,"StudyData", "(Vol("&amp;$E$17&amp;")when  (LocalYear("&amp;$E$17&amp;")="&amp;$D$1&amp;"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38" t="str">
        <f>IF(O136=1,"",RTD("cqg.rtd",,"StudyData", "(Vol("&amp;$E$18&amp;")when  (LocalYear("&amp;$E$18&amp;")="&amp;$D$1&amp;"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38" t="str">
        <f>IF(O136=1,"",RTD("cqg.rtd",,"StudyData", "(Vol("&amp;$E$19&amp;")when  (LocalYear("&amp;$E$19&amp;")="&amp;$D$1&amp;"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38" t="str">
        <f>IF(O136=1,"",RTD("cqg.rtd",,"StudyData", "(Vol("&amp;$E$20&amp;")when  (LocalYear("&amp;$E$20&amp;")="&amp;$D$1&amp;"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38" t="str">
        <f>IF(O136=1,"",RTD("cqg.rtd",,"StudyData", "(Vol("&amp;$E$21&amp;")when  (LocalYear("&amp;$E$21&amp;")="&amp;$D$1&amp;"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38" t="str">
        <f>IF(O136=1,"",RTD("cqg.rtd",,"StudyData", "(Vol("&amp;$E$21&amp;")when  (LocalYear("&amp;$E$21&amp;")="&amp;$D$1&amp;"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39" t="str">
        <f t="shared" si="30"/>
        <v/>
      </c>
      <c r="AE136" s="138" t="str">
        <f ca="1">IF($R136=1,SUM($S$1:S136),"")</f>
        <v/>
      </c>
      <c r="AF136" s="138" t="str">
        <f ca="1">IF($R136=1,SUM($T$1:T136),"")</f>
        <v/>
      </c>
      <c r="AG136" s="138" t="str">
        <f ca="1">IF($R136=1,SUM($U$1:U136),"")</f>
        <v/>
      </c>
      <c r="AH136" s="138" t="str">
        <f ca="1">IF($R136=1,SUM($V$1:V136),"")</f>
        <v/>
      </c>
      <c r="AI136" s="138" t="str">
        <f ca="1">IF($R136=1,SUM($W$1:W136),"")</f>
        <v/>
      </c>
      <c r="AJ136" s="138" t="str">
        <f ca="1">IF($R136=1,SUM($X$1:X136),"")</f>
        <v/>
      </c>
      <c r="AK136" s="138" t="str">
        <f ca="1">IF($R136=1,SUM($Y$1:Y136),"")</f>
        <v/>
      </c>
      <c r="AL136" s="138" t="str">
        <f ca="1">IF($R136=1,SUM($Z$1:Z136),"")</f>
        <v/>
      </c>
      <c r="AM136" s="138" t="str">
        <f ca="1">IF($R136=1,SUM($AA$1:AA136),"")</f>
        <v/>
      </c>
      <c r="AN136" s="138" t="str">
        <f ca="1">IF($R136=1,SUM($AB$1:AB136),"")</f>
        <v/>
      </c>
      <c r="AO136" s="138" t="str">
        <f ca="1">IF($R136=1,SUM($AC$1:AC136),"")</f>
        <v/>
      </c>
      <c r="AQ136" s="143" t="str">
        <f t="shared" si="31"/>
        <v>19:45</v>
      </c>
    </row>
    <row r="137" spans="6:43" x14ac:dyDescent="0.25">
      <c r="F137" s="138">
        <f t="shared" si="35"/>
        <v>19</v>
      </c>
      <c r="G137" s="140">
        <f t="shared" si="36"/>
        <v>50</v>
      </c>
      <c r="H137" s="141">
        <f t="shared" si="37"/>
        <v>0.82638888888888884</v>
      </c>
      <c r="K137" s="139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39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38">
        <f t="shared" si="38"/>
        <v>1</v>
      </c>
      <c r="R137" s="138">
        <f t="shared" ca="1" si="39"/>
        <v>1.0579999999999936</v>
      </c>
      <c r="S137" s="138" t="str">
        <f>IF(O137=1,"",RTD("cqg.rtd",,"StudyData", "(Vol("&amp;$E$13&amp;")when  (LocalYear("&amp;$E$13&amp;")="&amp;$D$1&amp;"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38" t="str">
        <f>IF(O137=1,"",RTD("cqg.rtd",,"StudyData", "(Vol("&amp;$E$14&amp;")when  (LocalYear("&amp;$E$14&amp;")="&amp;$D$1&amp;"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38" t="str">
        <f>IF(O137=1,"",RTD("cqg.rtd",,"StudyData", "(Vol("&amp;$E$15&amp;")when  (LocalYear("&amp;$E$15&amp;")="&amp;$D$1&amp;"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38" t="str">
        <f>IF(O137=1,"",RTD("cqg.rtd",,"StudyData", "(Vol("&amp;$E$16&amp;")when  (LocalYear("&amp;$E$16&amp;")="&amp;$D$1&amp;"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38" t="str">
        <f>IF(O137=1,"",RTD("cqg.rtd",,"StudyData", "(Vol("&amp;$E$17&amp;")when  (LocalYear("&amp;$E$17&amp;")="&amp;$D$1&amp;"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38" t="str">
        <f>IF(O137=1,"",RTD("cqg.rtd",,"StudyData", "(Vol("&amp;$E$18&amp;")when  (LocalYear("&amp;$E$18&amp;")="&amp;$D$1&amp;"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38" t="str">
        <f>IF(O137=1,"",RTD("cqg.rtd",,"StudyData", "(Vol("&amp;$E$19&amp;")when  (LocalYear("&amp;$E$19&amp;")="&amp;$D$1&amp;"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38" t="str">
        <f>IF(O137=1,"",RTD("cqg.rtd",,"StudyData", "(Vol("&amp;$E$20&amp;")when  (LocalYear("&amp;$E$20&amp;")="&amp;$D$1&amp;"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38" t="str">
        <f>IF(O137=1,"",RTD("cqg.rtd",,"StudyData", "(Vol("&amp;$E$21&amp;")when  (LocalYear("&amp;$E$21&amp;")="&amp;$D$1&amp;"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38" t="str">
        <f>IF(O137=1,"",RTD("cqg.rtd",,"StudyData", "(Vol("&amp;$E$21&amp;")when  (LocalYear("&amp;$E$21&amp;")="&amp;$D$1&amp;"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39" t="str">
        <f t="shared" si="30"/>
        <v/>
      </c>
      <c r="AE137" s="138" t="str">
        <f ca="1">IF($R137=1,SUM($S$1:S137),"")</f>
        <v/>
      </c>
      <c r="AF137" s="138" t="str">
        <f ca="1">IF($R137=1,SUM($T$1:T137),"")</f>
        <v/>
      </c>
      <c r="AG137" s="138" t="str">
        <f ca="1">IF($R137=1,SUM($U$1:U137),"")</f>
        <v/>
      </c>
      <c r="AH137" s="138" t="str">
        <f ca="1">IF($R137=1,SUM($V$1:V137),"")</f>
        <v/>
      </c>
      <c r="AI137" s="138" t="str">
        <f ca="1">IF($R137=1,SUM($W$1:W137),"")</f>
        <v/>
      </c>
      <c r="AJ137" s="138" t="str">
        <f ca="1">IF($R137=1,SUM($X$1:X137),"")</f>
        <v/>
      </c>
      <c r="AK137" s="138" t="str">
        <f ca="1">IF($R137=1,SUM($Y$1:Y137),"")</f>
        <v/>
      </c>
      <c r="AL137" s="138" t="str">
        <f ca="1">IF($R137=1,SUM($Z$1:Z137),"")</f>
        <v/>
      </c>
      <c r="AM137" s="138" t="str">
        <f ca="1">IF($R137=1,SUM($AA$1:AA137),"")</f>
        <v/>
      </c>
      <c r="AN137" s="138" t="str">
        <f ca="1">IF($R137=1,SUM($AB$1:AB137),"")</f>
        <v/>
      </c>
      <c r="AO137" s="138" t="str">
        <f ca="1">IF($R137=1,SUM($AC$1:AC137),"")</f>
        <v/>
      </c>
      <c r="AQ137" s="143" t="str">
        <f t="shared" si="31"/>
        <v>19:50</v>
      </c>
    </row>
    <row r="138" spans="6:43" x14ac:dyDescent="0.25">
      <c r="F138" s="138">
        <f t="shared" si="35"/>
        <v>19</v>
      </c>
      <c r="G138" s="140">
        <f t="shared" si="36"/>
        <v>55</v>
      </c>
      <c r="H138" s="141">
        <f t="shared" si="37"/>
        <v>0.82986111111111116</v>
      </c>
      <c r="K138" s="139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39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38">
        <f t="shared" si="38"/>
        <v>1</v>
      </c>
      <c r="R138" s="138">
        <f t="shared" ca="1" si="39"/>
        <v>1.0589999999999935</v>
      </c>
      <c r="S138" s="138" t="str">
        <f>IF(O138=1,"",RTD("cqg.rtd",,"StudyData", "(Vol("&amp;$E$13&amp;")when  (LocalYear("&amp;$E$13&amp;")="&amp;$D$1&amp;"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38" t="str">
        <f>IF(O138=1,"",RTD("cqg.rtd",,"StudyData", "(Vol("&amp;$E$14&amp;")when  (LocalYear("&amp;$E$14&amp;")="&amp;$D$1&amp;"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38" t="str">
        <f>IF(O138=1,"",RTD("cqg.rtd",,"StudyData", "(Vol("&amp;$E$15&amp;")when  (LocalYear("&amp;$E$15&amp;")="&amp;$D$1&amp;"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38" t="str">
        <f>IF(O138=1,"",RTD("cqg.rtd",,"StudyData", "(Vol("&amp;$E$16&amp;")when  (LocalYear("&amp;$E$16&amp;")="&amp;$D$1&amp;"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38" t="str">
        <f>IF(O138=1,"",RTD("cqg.rtd",,"StudyData", "(Vol("&amp;$E$17&amp;")when  (LocalYear("&amp;$E$17&amp;")="&amp;$D$1&amp;"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38" t="str">
        <f>IF(O138=1,"",RTD("cqg.rtd",,"StudyData", "(Vol("&amp;$E$18&amp;")when  (LocalYear("&amp;$E$18&amp;")="&amp;$D$1&amp;"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38" t="str">
        <f>IF(O138=1,"",RTD("cqg.rtd",,"StudyData", "(Vol("&amp;$E$19&amp;")when  (LocalYear("&amp;$E$19&amp;")="&amp;$D$1&amp;"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38" t="str">
        <f>IF(O138=1,"",RTD("cqg.rtd",,"StudyData", "(Vol("&amp;$E$20&amp;")when  (LocalYear("&amp;$E$20&amp;")="&amp;$D$1&amp;"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38" t="str">
        <f>IF(O138=1,"",RTD("cqg.rtd",,"StudyData", "(Vol("&amp;$E$21&amp;")when  (LocalYear("&amp;$E$21&amp;")="&amp;$D$1&amp;"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38" t="str">
        <f>IF(O138=1,"",RTD("cqg.rtd",,"StudyData", "(Vol("&amp;$E$21&amp;")when  (LocalYear("&amp;$E$21&amp;")="&amp;$D$1&amp;"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39" t="str">
        <f t="shared" si="30"/>
        <v/>
      </c>
      <c r="AE138" s="138" t="str">
        <f ca="1">IF($R138=1,SUM($S$1:S138),"")</f>
        <v/>
      </c>
      <c r="AF138" s="138" t="str">
        <f ca="1">IF($R138=1,SUM($T$1:T138),"")</f>
        <v/>
      </c>
      <c r="AG138" s="138" t="str">
        <f ca="1">IF($R138=1,SUM($U$1:U138),"")</f>
        <v/>
      </c>
      <c r="AH138" s="138" t="str">
        <f ca="1">IF($R138=1,SUM($V$1:V138),"")</f>
        <v/>
      </c>
      <c r="AI138" s="138" t="str">
        <f ca="1">IF($R138=1,SUM($W$1:W138),"")</f>
        <v/>
      </c>
      <c r="AJ138" s="138" t="str">
        <f ca="1">IF($R138=1,SUM($X$1:X138),"")</f>
        <v/>
      </c>
      <c r="AK138" s="138" t="str">
        <f ca="1">IF($R138=1,SUM($Y$1:Y138),"")</f>
        <v/>
      </c>
      <c r="AL138" s="138" t="str">
        <f ca="1">IF($R138=1,SUM($Z$1:Z138),"")</f>
        <v/>
      </c>
      <c r="AM138" s="138" t="str">
        <f ca="1">IF($R138=1,SUM($AA$1:AA138),"")</f>
        <v/>
      </c>
      <c r="AN138" s="138" t="str">
        <f ca="1">IF($R138=1,SUM($AB$1:AB138),"")</f>
        <v/>
      </c>
      <c r="AO138" s="138" t="str">
        <f ca="1">IF($R138=1,SUM($AC$1:AC138),"")</f>
        <v/>
      </c>
      <c r="AQ138" s="143" t="str">
        <f t="shared" si="31"/>
        <v>19:55</v>
      </c>
    </row>
    <row r="139" spans="6:43" x14ac:dyDescent="0.25">
      <c r="F139" s="138">
        <f t="shared" si="35"/>
        <v>20</v>
      </c>
      <c r="G139" s="140" t="str">
        <f t="shared" si="36"/>
        <v>00</v>
      </c>
      <c r="H139" s="141">
        <f t="shared" si="37"/>
        <v>0.83333333333333337</v>
      </c>
      <c r="K139" s="139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39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38">
        <f t="shared" si="38"/>
        <v>1</v>
      </c>
      <c r="R139" s="138">
        <f t="shared" ca="1" si="39"/>
        <v>1.0599999999999934</v>
      </c>
      <c r="S139" s="138" t="str">
        <f>IF(O139=1,"",RTD("cqg.rtd",,"StudyData", "(Vol("&amp;$E$13&amp;")when  (LocalYear("&amp;$E$13&amp;")="&amp;$D$1&amp;"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38" t="str">
        <f>IF(O139=1,"",RTD("cqg.rtd",,"StudyData", "(Vol("&amp;$E$14&amp;")when  (LocalYear("&amp;$E$14&amp;")="&amp;$D$1&amp;"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38" t="str">
        <f>IF(O139=1,"",RTD("cqg.rtd",,"StudyData", "(Vol("&amp;$E$15&amp;")when  (LocalYear("&amp;$E$15&amp;")="&amp;$D$1&amp;"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38" t="str">
        <f>IF(O139=1,"",RTD("cqg.rtd",,"StudyData", "(Vol("&amp;$E$16&amp;")when  (LocalYear("&amp;$E$16&amp;")="&amp;$D$1&amp;"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38" t="str">
        <f>IF(O139=1,"",RTD("cqg.rtd",,"StudyData", "(Vol("&amp;$E$17&amp;")when  (LocalYear("&amp;$E$17&amp;")="&amp;$D$1&amp;"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38" t="str">
        <f>IF(O139=1,"",RTD("cqg.rtd",,"StudyData", "(Vol("&amp;$E$18&amp;")when  (LocalYear("&amp;$E$18&amp;")="&amp;$D$1&amp;"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38" t="str">
        <f>IF(O139=1,"",RTD("cqg.rtd",,"StudyData", "(Vol("&amp;$E$19&amp;")when  (LocalYear("&amp;$E$19&amp;")="&amp;$D$1&amp;"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38" t="str">
        <f>IF(O139=1,"",RTD("cqg.rtd",,"StudyData", "(Vol("&amp;$E$20&amp;")when  (LocalYear("&amp;$E$20&amp;")="&amp;$D$1&amp;"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38" t="str">
        <f>IF(O139=1,"",RTD("cqg.rtd",,"StudyData", "(Vol("&amp;$E$21&amp;")when  (LocalYear("&amp;$E$21&amp;")="&amp;$D$1&amp;"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38" t="str">
        <f>IF(O139=1,"",RTD("cqg.rtd",,"StudyData", "(Vol("&amp;$E$21&amp;")when  (LocalYear("&amp;$E$21&amp;")="&amp;$D$1&amp;"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39" t="str">
        <f t="shared" si="30"/>
        <v/>
      </c>
      <c r="AE139" s="138" t="str">
        <f ca="1">IF($R139=1,SUM($S$1:S139),"")</f>
        <v/>
      </c>
      <c r="AF139" s="138" t="str">
        <f ca="1">IF($R139=1,SUM($T$1:T139),"")</f>
        <v/>
      </c>
      <c r="AG139" s="138" t="str">
        <f ca="1">IF($R139=1,SUM($U$1:U139),"")</f>
        <v/>
      </c>
      <c r="AH139" s="138" t="str">
        <f ca="1">IF($R139=1,SUM($V$1:V139),"")</f>
        <v/>
      </c>
      <c r="AI139" s="138" t="str">
        <f ca="1">IF($R139=1,SUM($W$1:W139),"")</f>
        <v/>
      </c>
      <c r="AJ139" s="138" t="str">
        <f ca="1">IF($R139=1,SUM($X$1:X139),"")</f>
        <v/>
      </c>
      <c r="AK139" s="138" t="str">
        <f ca="1">IF($R139=1,SUM($Y$1:Y139),"")</f>
        <v/>
      </c>
      <c r="AL139" s="138" t="str">
        <f ca="1">IF($R139=1,SUM($Z$1:Z139),"")</f>
        <v/>
      </c>
      <c r="AM139" s="138" t="str">
        <f ca="1">IF($R139=1,SUM($AA$1:AA139),"")</f>
        <v/>
      </c>
      <c r="AN139" s="138" t="str">
        <f ca="1">IF($R139=1,SUM($AB$1:AB139),"")</f>
        <v/>
      </c>
      <c r="AO139" s="138" t="str">
        <f ca="1">IF($R139=1,SUM($AC$1:AC139),"")</f>
        <v/>
      </c>
      <c r="AQ139" s="143" t="str">
        <f t="shared" si="31"/>
        <v>20:00</v>
      </c>
    </row>
    <row r="140" spans="6:43" x14ac:dyDescent="0.25">
      <c r="F140" s="138">
        <f t="shared" si="35"/>
        <v>20</v>
      </c>
      <c r="G140" s="140" t="str">
        <f t="shared" si="36"/>
        <v>05</v>
      </c>
      <c r="H140" s="141">
        <f t="shared" si="37"/>
        <v>0.83680555555555547</v>
      </c>
      <c r="K140" s="139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39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38">
        <f t="shared" si="38"/>
        <v>1</v>
      </c>
      <c r="R140" s="138">
        <f t="shared" ca="1" si="39"/>
        <v>1.0609999999999933</v>
      </c>
      <c r="S140" s="138" t="str">
        <f>IF(O140=1,"",RTD("cqg.rtd",,"StudyData", "(Vol("&amp;$E$13&amp;")when  (LocalYear("&amp;$E$13&amp;")="&amp;$D$1&amp;"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38" t="str">
        <f>IF(O140=1,"",RTD("cqg.rtd",,"StudyData", "(Vol("&amp;$E$14&amp;")when  (LocalYear("&amp;$E$14&amp;")="&amp;$D$1&amp;"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38" t="str">
        <f>IF(O140=1,"",RTD("cqg.rtd",,"StudyData", "(Vol("&amp;$E$15&amp;")when  (LocalYear("&amp;$E$15&amp;")="&amp;$D$1&amp;"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38" t="str">
        <f>IF(O140=1,"",RTD("cqg.rtd",,"StudyData", "(Vol("&amp;$E$16&amp;")when  (LocalYear("&amp;$E$16&amp;")="&amp;$D$1&amp;"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38" t="str">
        <f>IF(O140=1,"",RTD("cqg.rtd",,"StudyData", "(Vol("&amp;$E$17&amp;")when  (LocalYear("&amp;$E$17&amp;")="&amp;$D$1&amp;"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38" t="str">
        <f>IF(O140=1,"",RTD("cqg.rtd",,"StudyData", "(Vol("&amp;$E$18&amp;")when  (LocalYear("&amp;$E$18&amp;")="&amp;$D$1&amp;"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38" t="str">
        <f>IF(O140=1,"",RTD("cqg.rtd",,"StudyData", "(Vol("&amp;$E$19&amp;")when  (LocalYear("&amp;$E$19&amp;")="&amp;$D$1&amp;"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38" t="str">
        <f>IF(O140=1,"",RTD("cqg.rtd",,"StudyData", "(Vol("&amp;$E$20&amp;")when  (LocalYear("&amp;$E$20&amp;")="&amp;$D$1&amp;"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38" t="str">
        <f>IF(O140=1,"",RTD("cqg.rtd",,"StudyData", "(Vol("&amp;$E$21&amp;")when  (LocalYear("&amp;$E$21&amp;")="&amp;$D$1&amp;"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38" t="str">
        <f>IF(O140=1,"",RTD("cqg.rtd",,"StudyData", "(Vol("&amp;$E$21&amp;")when  (LocalYear("&amp;$E$21&amp;")="&amp;$D$1&amp;"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39" t="str">
        <f t="shared" si="30"/>
        <v/>
      </c>
      <c r="AE140" s="138" t="str">
        <f ca="1">IF($R140=1,SUM($S$1:S140),"")</f>
        <v/>
      </c>
      <c r="AF140" s="138" t="str">
        <f ca="1">IF($R140=1,SUM($T$1:T140),"")</f>
        <v/>
      </c>
      <c r="AG140" s="138" t="str">
        <f ca="1">IF($R140=1,SUM($U$1:U140),"")</f>
        <v/>
      </c>
      <c r="AH140" s="138" t="str">
        <f ca="1">IF($R140=1,SUM($V$1:V140),"")</f>
        <v/>
      </c>
      <c r="AI140" s="138" t="str">
        <f ca="1">IF($R140=1,SUM($W$1:W140),"")</f>
        <v/>
      </c>
      <c r="AJ140" s="138" t="str">
        <f ca="1">IF($R140=1,SUM($X$1:X140),"")</f>
        <v/>
      </c>
      <c r="AK140" s="138" t="str">
        <f ca="1">IF($R140=1,SUM($Y$1:Y140),"")</f>
        <v/>
      </c>
      <c r="AL140" s="138" t="str">
        <f ca="1">IF($R140=1,SUM($Z$1:Z140),"")</f>
        <v/>
      </c>
      <c r="AM140" s="138" t="str">
        <f ca="1">IF($R140=1,SUM($AA$1:AA140),"")</f>
        <v/>
      </c>
      <c r="AN140" s="138" t="str">
        <f ca="1">IF($R140=1,SUM($AB$1:AB140),"")</f>
        <v/>
      </c>
      <c r="AO140" s="138" t="str">
        <f ca="1">IF($R140=1,SUM($AC$1:AC140),"")</f>
        <v/>
      </c>
      <c r="AQ140" s="143" t="str">
        <f t="shared" si="31"/>
        <v>20:05</v>
      </c>
    </row>
    <row r="141" spans="6:43" x14ac:dyDescent="0.25">
      <c r="F141" s="138">
        <f t="shared" si="35"/>
        <v>20</v>
      </c>
      <c r="G141" s="140">
        <f t="shared" si="36"/>
        <v>10</v>
      </c>
      <c r="H141" s="141">
        <f t="shared" si="37"/>
        <v>0.84027777777777779</v>
      </c>
      <c r="K141" s="139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39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38">
        <f t="shared" si="38"/>
        <v>1</v>
      </c>
      <c r="R141" s="138">
        <f t="shared" ca="1" si="39"/>
        <v>1.0619999999999932</v>
      </c>
      <c r="S141" s="138" t="str">
        <f>IF(O141=1,"",RTD("cqg.rtd",,"StudyData", "(Vol("&amp;$E$13&amp;")when  (LocalYear("&amp;$E$13&amp;")="&amp;$D$1&amp;"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38" t="str">
        <f>IF(O141=1,"",RTD("cqg.rtd",,"StudyData", "(Vol("&amp;$E$14&amp;")when  (LocalYear("&amp;$E$14&amp;")="&amp;$D$1&amp;"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38" t="str">
        <f>IF(O141=1,"",RTD("cqg.rtd",,"StudyData", "(Vol("&amp;$E$15&amp;")when  (LocalYear("&amp;$E$15&amp;")="&amp;$D$1&amp;"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38" t="str">
        <f>IF(O141=1,"",RTD("cqg.rtd",,"StudyData", "(Vol("&amp;$E$16&amp;")when  (LocalYear("&amp;$E$16&amp;")="&amp;$D$1&amp;"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38" t="str">
        <f>IF(O141=1,"",RTD("cqg.rtd",,"StudyData", "(Vol("&amp;$E$17&amp;")when  (LocalYear("&amp;$E$17&amp;")="&amp;$D$1&amp;"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38" t="str">
        <f>IF(O141=1,"",RTD("cqg.rtd",,"StudyData", "(Vol("&amp;$E$18&amp;")when  (LocalYear("&amp;$E$18&amp;")="&amp;$D$1&amp;"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38" t="str">
        <f>IF(O141=1,"",RTD("cqg.rtd",,"StudyData", "(Vol("&amp;$E$19&amp;")when  (LocalYear("&amp;$E$19&amp;")="&amp;$D$1&amp;"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38" t="str">
        <f>IF(O141=1,"",RTD("cqg.rtd",,"StudyData", "(Vol("&amp;$E$20&amp;")when  (LocalYear("&amp;$E$20&amp;")="&amp;$D$1&amp;"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38" t="str">
        <f>IF(O141=1,"",RTD("cqg.rtd",,"StudyData", "(Vol("&amp;$E$21&amp;")when  (LocalYear("&amp;$E$21&amp;")="&amp;$D$1&amp;"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38" t="str">
        <f>IF(O141=1,"",RTD("cqg.rtd",,"StudyData", "(Vol("&amp;$E$21&amp;")when  (LocalYear("&amp;$E$21&amp;")="&amp;$D$1&amp;"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39" t="str">
        <f t="shared" si="30"/>
        <v/>
      </c>
      <c r="AE141" s="138" t="str">
        <f ca="1">IF($R141=1,SUM($S$1:S141),"")</f>
        <v/>
      </c>
      <c r="AF141" s="138" t="str">
        <f ca="1">IF($R141=1,SUM($T$1:T141),"")</f>
        <v/>
      </c>
      <c r="AG141" s="138" t="str">
        <f ca="1">IF($R141=1,SUM($U$1:U141),"")</f>
        <v/>
      </c>
      <c r="AH141" s="138" t="str">
        <f ca="1">IF($R141=1,SUM($V$1:V141),"")</f>
        <v/>
      </c>
      <c r="AI141" s="138" t="str">
        <f ca="1">IF($R141=1,SUM($W$1:W141),"")</f>
        <v/>
      </c>
      <c r="AJ141" s="138" t="str">
        <f ca="1">IF($R141=1,SUM($X$1:X141),"")</f>
        <v/>
      </c>
      <c r="AK141" s="138" t="str">
        <f ca="1">IF($R141=1,SUM($Y$1:Y141),"")</f>
        <v/>
      </c>
      <c r="AL141" s="138" t="str">
        <f ca="1">IF($R141=1,SUM($Z$1:Z141),"")</f>
        <v/>
      </c>
      <c r="AM141" s="138" t="str">
        <f ca="1">IF($R141=1,SUM($AA$1:AA141),"")</f>
        <v/>
      </c>
      <c r="AN141" s="138" t="str">
        <f ca="1">IF($R141=1,SUM($AB$1:AB141),"")</f>
        <v/>
      </c>
      <c r="AO141" s="138" t="str">
        <f ca="1">IF($R141=1,SUM($AC$1:AC141),"")</f>
        <v/>
      </c>
      <c r="AQ141" s="143" t="str">
        <f t="shared" si="31"/>
        <v>20:10</v>
      </c>
    </row>
    <row r="142" spans="6:43" x14ac:dyDescent="0.25">
      <c r="F142" s="138">
        <f t="shared" si="35"/>
        <v>20</v>
      </c>
      <c r="G142" s="140">
        <f t="shared" si="36"/>
        <v>15</v>
      </c>
      <c r="H142" s="141">
        <f t="shared" si="37"/>
        <v>0.84375</v>
      </c>
      <c r="K142" s="139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39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38">
        <f t="shared" si="38"/>
        <v>1</v>
      </c>
      <c r="R142" s="138">
        <f t="shared" ca="1" si="39"/>
        <v>1.0629999999999931</v>
      </c>
      <c r="S142" s="138" t="str">
        <f>IF(O142=1,"",RTD("cqg.rtd",,"StudyData", "(Vol("&amp;$E$13&amp;")when  (LocalYear("&amp;$E$13&amp;")="&amp;$D$1&amp;"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38" t="str">
        <f>IF(O142=1,"",RTD("cqg.rtd",,"StudyData", "(Vol("&amp;$E$14&amp;")when  (LocalYear("&amp;$E$14&amp;")="&amp;$D$1&amp;"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38" t="str">
        <f>IF(O142=1,"",RTD("cqg.rtd",,"StudyData", "(Vol("&amp;$E$15&amp;")when  (LocalYear("&amp;$E$15&amp;")="&amp;$D$1&amp;"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38" t="str">
        <f>IF(O142=1,"",RTD("cqg.rtd",,"StudyData", "(Vol("&amp;$E$16&amp;")when  (LocalYear("&amp;$E$16&amp;")="&amp;$D$1&amp;"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38" t="str">
        <f>IF(O142=1,"",RTD("cqg.rtd",,"StudyData", "(Vol("&amp;$E$17&amp;")when  (LocalYear("&amp;$E$17&amp;")="&amp;$D$1&amp;"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38" t="str">
        <f>IF(O142=1,"",RTD("cqg.rtd",,"StudyData", "(Vol("&amp;$E$18&amp;")when  (LocalYear("&amp;$E$18&amp;")="&amp;$D$1&amp;"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38" t="str">
        <f>IF(O142=1,"",RTD("cqg.rtd",,"StudyData", "(Vol("&amp;$E$19&amp;")when  (LocalYear("&amp;$E$19&amp;")="&amp;$D$1&amp;"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38" t="str">
        <f>IF(O142=1,"",RTD("cqg.rtd",,"StudyData", "(Vol("&amp;$E$20&amp;")when  (LocalYear("&amp;$E$20&amp;")="&amp;$D$1&amp;"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38" t="str">
        <f>IF(O142=1,"",RTD("cqg.rtd",,"StudyData", "(Vol("&amp;$E$21&amp;")when  (LocalYear("&amp;$E$21&amp;")="&amp;$D$1&amp;"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38" t="str">
        <f>IF(O142=1,"",RTD("cqg.rtd",,"StudyData", "(Vol("&amp;$E$21&amp;")when  (LocalYear("&amp;$E$21&amp;")="&amp;$D$1&amp;"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39" t="str">
        <f t="shared" si="30"/>
        <v/>
      </c>
      <c r="AE142" s="138" t="str">
        <f ca="1">IF($R142=1,SUM($S$1:S142),"")</f>
        <v/>
      </c>
      <c r="AF142" s="138" t="str">
        <f ca="1">IF($R142=1,SUM($T$1:T142),"")</f>
        <v/>
      </c>
      <c r="AG142" s="138" t="str">
        <f ca="1">IF($R142=1,SUM($U$1:U142),"")</f>
        <v/>
      </c>
      <c r="AH142" s="138" t="str">
        <f ca="1">IF($R142=1,SUM($V$1:V142),"")</f>
        <v/>
      </c>
      <c r="AI142" s="138" t="str">
        <f ca="1">IF($R142=1,SUM($W$1:W142),"")</f>
        <v/>
      </c>
      <c r="AJ142" s="138" t="str">
        <f ca="1">IF($R142=1,SUM($X$1:X142),"")</f>
        <v/>
      </c>
      <c r="AK142" s="138" t="str">
        <f ca="1">IF($R142=1,SUM($Y$1:Y142),"")</f>
        <v/>
      </c>
      <c r="AL142" s="138" t="str">
        <f ca="1">IF($R142=1,SUM($Z$1:Z142),"")</f>
        <v/>
      </c>
      <c r="AM142" s="138" t="str">
        <f ca="1">IF($R142=1,SUM($AA$1:AA142),"")</f>
        <v/>
      </c>
      <c r="AN142" s="138" t="str">
        <f ca="1">IF($R142=1,SUM($AB$1:AB142),"")</f>
        <v/>
      </c>
      <c r="AO142" s="138" t="str">
        <f ca="1">IF($R142=1,SUM($AC$1:AC142),"")</f>
        <v/>
      </c>
      <c r="AQ142" s="143" t="str">
        <f t="shared" si="31"/>
        <v>20:15</v>
      </c>
    </row>
    <row r="143" spans="6:43" x14ac:dyDescent="0.25">
      <c r="F143" s="138">
        <f t="shared" si="35"/>
        <v>20</v>
      </c>
      <c r="G143" s="140">
        <f t="shared" si="36"/>
        <v>20</v>
      </c>
      <c r="H143" s="141">
        <f t="shared" si="37"/>
        <v>0.84722222222222221</v>
      </c>
      <c r="K143" s="139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39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38">
        <f t="shared" si="38"/>
        <v>1</v>
      </c>
      <c r="R143" s="138">
        <f t="shared" ca="1" si="39"/>
        <v>1.063999999999993</v>
      </c>
      <c r="S143" s="138" t="str">
        <f>IF(O143=1,"",RTD("cqg.rtd",,"StudyData", "(Vol("&amp;$E$13&amp;")when  (LocalYear("&amp;$E$13&amp;")="&amp;$D$1&amp;"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38" t="str">
        <f>IF(O143=1,"",RTD("cqg.rtd",,"StudyData", "(Vol("&amp;$E$14&amp;")when  (LocalYear("&amp;$E$14&amp;")="&amp;$D$1&amp;"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38" t="str">
        <f>IF(O143=1,"",RTD("cqg.rtd",,"StudyData", "(Vol("&amp;$E$15&amp;")when  (LocalYear("&amp;$E$15&amp;")="&amp;$D$1&amp;"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38" t="str">
        <f>IF(O143=1,"",RTD("cqg.rtd",,"StudyData", "(Vol("&amp;$E$16&amp;")when  (LocalYear("&amp;$E$16&amp;")="&amp;$D$1&amp;"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38" t="str">
        <f>IF(O143=1,"",RTD("cqg.rtd",,"StudyData", "(Vol("&amp;$E$17&amp;")when  (LocalYear("&amp;$E$17&amp;")="&amp;$D$1&amp;"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38" t="str">
        <f>IF(O143=1,"",RTD("cqg.rtd",,"StudyData", "(Vol("&amp;$E$18&amp;")when  (LocalYear("&amp;$E$18&amp;")="&amp;$D$1&amp;"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38" t="str">
        <f>IF(O143=1,"",RTD("cqg.rtd",,"StudyData", "(Vol("&amp;$E$19&amp;")when  (LocalYear("&amp;$E$19&amp;")="&amp;$D$1&amp;"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38" t="str">
        <f>IF(O143=1,"",RTD("cqg.rtd",,"StudyData", "(Vol("&amp;$E$20&amp;")when  (LocalYear("&amp;$E$20&amp;")="&amp;$D$1&amp;"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38" t="str">
        <f>IF(O143=1,"",RTD("cqg.rtd",,"StudyData", "(Vol("&amp;$E$21&amp;")when  (LocalYear("&amp;$E$21&amp;")="&amp;$D$1&amp;"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38" t="str">
        <f>IF(O143=1,"",RTD("cqg.rtd",,"StudyData", "(Vol("&amp;$E$21&amp;")when  (LocalYear("&amp;$E$21&amp;")="&amp;$D$1&amp;"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39" t="str">
        <f t="shared" si="30"/>
        <v/>
      </c>
      <c r="AE143" s="138" t="str">
        <f ca="1">IF($R143=1,SUM($S$1:S143),"")</f>
        <v/>
      </c>
      <c r="AF143" s="138" t="str">
        <f ca="1">IF($R143=1,SUM($T$1:T143),"")</f>
        <v/>
      </c>
      <c r="AG143" s="138" t="str">
        <f ca="1">IF($R143=1,SUM($U$1:U143),"")</f>
        <v/>
      </c>
      <c r="AH143" s="138" t="str">
        <f ca="1">IF($R143=1,SUM($V$1:V143),"")</f>
        <v/>
      </c>
      <c r="AI143" s="138" t="str">
        <f ca="1">IF($R143=1,SUM($W$1:W143),"")</f>
        <v/>
      </c>
      <c r="AJ143" s="138" t="str">
        <f ca="1">IF($R143=1,SUM($X$1:X143),"")</f>
        <v/>
      </c>
      <c r="AK143" s="138" t="str">
        <f ca="1">IF($R143=1,SUM($Y$1:Y143),"")</f>
        <v/>
      </c>
      <c r="AL143" s="138" t="str">
        <f ca="1">IF($R143=1,SUM($Z$1:Z143),"")</f>
        <v/>
      </c>
      <c r="AM143" s="138" t="str">
        <f ca="1">IF($R143=1,SUM($AA$1:AA143),"")</f>
        <v/>
      </c>
      <c r="AN143" s="138" t="str">
        <f ca="1">IF($R143=1,SUM($AB$1:AB143),"")</f>
        <v/>
      </c>
      <c r="AO143" s="138" t="str">
        <f ca="1">IF($R143=1,SUM($AC$1:AC143),"")</f>
        <v/>
      </c>
      <c r="AQ143" s="143" t="str">
        <f t="shared" si="31"/>
        <v>20:20</v>
      </c>
    </row>
    <row r="144" spans="6:43" x14ac:dyDescent="0.25">
      <c r="F144" s="138">
        <f t="shared" si="35"/>
        <v>20</v>
      </c>
      <c r="G144" s="140">
        <f t="shared" si="36"/>
        <v>25</v>
      </c>
      <c r="H144" s="141">
        <f t="shared" si="37"/>
        <v>0.85069444444444453</v>
      </c>
      <c r="K144" s="139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39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38">
        <f t="shared" si="38"/>
        <v>1</v>
      </c>
      <c r="R144" s="138">
        <f t="shared" ca="1" si="39"/>
        <v>1.0649999999999928</v>
      </c>
      <c r="S144" s="138" t="str">
        <f>IF(O144=1,"",RTD("cqg.rtd",,"StudyData", "(Vol("&amp;$E$13&amp;")when  (LocalYear("&amp;$E$13&amp;")="&amp;$D$1&amp;"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38" t="str">
        <f>IF(O144=1,"",RTD("cqg.rtd",,"StudyData", "(Vol("&amp;$E$14&amp;")when  (LocalYear("&amp;$E$14&amp;")="&amp;$D$1&amp;"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38" t="str">
        <f>IF(O144=1,"",RTD("cqg.rtd",,"StudyData", "(Vol("&amp;$E$15&amp;")when  (LocalYear("&amp;$E$15&amp;")="&amp;$D$1&amp;"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38" t="str">
        <f>IF(O144=1,"",RTD("cqg.rtd",,"StudyData", "(Vol("&amp;$E$16&amp;")when  (LocalYear("&amp;$E$16&amp;")="&amp;$D$1&amp;"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38" t="str">
        <f>IF(O144=1,"",RTD("cqg.rtd",,"StudyData", "(Vol("&amp;$E$17&amp;")when  (LocalYear("&amp;$E$17&amp;")="&amp;$D$1&amp;"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38" t="str">
        <f>IF(O144=1,"",RTD("cqg.rtd",,"StudyData", "(Vol("&amp;$E$18&amp;")when  (LocalYear("&amp;$E$18&amp;")="&amp;$D$1&amp;"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38" t="str">
        <f>IF(O144=1,"",RTD("cqg.rtd",,"StudyData", "(Vol("&amp;$E$19&amp;")when  (LocalYear("&amp;$E$19&amp;")="&amp;$D$1&amp;"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38" t="str">
        <f>IF(O144=1,"",RTD("cqg.rtd",,"StudyData", "(Vol("&amp;$E$20&amp;")when  (LocalYear("&amp;$E$20&amp;")="&amp;$D$1&amp;"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38" t="str">
        <f>IF(O144=1,"",RTD("cqg.rtd",,"StudyData", "(Vol("&amp;$E$21&amp;")when  (LocalYear("&amp;$E$21&amp;")="&amp;$D$1&amp;"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38" t="str">
        <f>IF(O144=1,"",RTD("cqg.rtd",,"StudyData", "(Vol("&amp;$E$21&amp;")when  (LocalYear("&amp;$E$21&amp;")="&amp;$D$1&amp;"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39" t="str">
        <f t="shared" si="30"/>
        <v/>
      </c>
      <c r="AE144" s="138" t="str">
        <f ca="1">IF($R144=1,SUM($S$1:S144),"")</f>
        <v/>
      </c>
      <c r="AF144" s="138" t="str">
        <f ca="1">IF($R144=1,SUM($T$1:T144),"")</f>
        <v/>
      </c>
      <c r="AG144" s="138" t="str">
        <f ca="1">IF($R144=1,SUM($U$1:U144),"")</f>
        <v/>
      </c>
      <c r="AH144" s="138" t="str">
        <f ca="1">IF($R144=1,SUM($V$1:V144),"")</f>
        <v/>
      </c>
      <c r="AI144" s="138" t="str">
        <f ca="1">IF($R144=1,SUM($W$1:W144),"")</f>
        <v/>
      </c>
      <c r="AJ144" s="138" t="str">
        <f ca="1">IF($R144=1,SUM($X$1:X144),"")</f>
        <v/>
      </c>
      <c r="AK144" s="138" t="str">
        <f ca="1">IF($R144=1,SUM($Y$1:Y144),"")</f>
        <v/>
      </c>
      <c r="AL144" s="138" t="str">
        <f ca="1">IF($R144=1,SUM($Z$1:Z144),"")</f>
        <v/>
      </c>
      <c r="AM144" s="138" t="str">
        <f ca="1">IF($R144=1,SUM($AA$1:AA144),"")</f>
        <v/>
      </c>
      <c r="AN144" s="138" t="str">
        <f ca="1">IF($R144=1,SUM($AB$1:AB144),"")</f>
        <v/>
      </c>
      <c r="AO144" s="138" t="str">
        <f ca="1">IF($R144=1,SUM($AC$1:AC144),"")</f>
        <v/>
      </c>
      <c r="AQ144" s="143" t="str">
        <f t="shared" si="31"/>
        <v>20:25</v>
      </c>
    </row>
    <row r="145" spans="6:43" x14ac:dyDescent="0.25">
      <c r="F145" s="138">
        <f t="shared" si="35"/>
        <v>20</v>
      </c>
      <c r="G145" s="140">
        <f t="shared" si="36"/>
        <v>30</v>
      </c>
      <c r="H145" s="141">
        <f t="shared" si="37"/>
        <v>0.85416666666666663</v>
      </c>
      <c r="K145" s="139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39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38">
        <f t="shared" si="38"/>
        <v>1</v>
      </c>
      <c r="R145" s="138">
        <f t="shared" ca="1" si="39"/>
        <v>1.0659999999999927</v>
      </c>
      <c r="S145" s="138" t="str">
        <f>IF(O145=1,"",RTD("cqg.rtd",,"StudyData", "(Vol("&amp;$E$13&amp;")when  (LocalYear("&amp;$E$13&amp;")="&amp;$D$1&amp;"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38" t="str">
        <f>IF(O145=1,"",RTD("cqg.rtd",,"StudyData", "(Vol("&amp;$E$14&amp;")when  (LocalYear("&amp;$E$14&amp;")="&amp;$D$1&amp;"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38" t="str">
        <f>IF(O145=1,"",RTD("cqg.rtd",,"StudyData", "(Vol("&amp;$E$15&amp;")when  (LocalYear("&amp;$E$15&amp;")="&amp;$D$1&amp;"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38" t="str">
        <f>IF(O145=1,"",RTD("cqg.rtd",,"StudyData", "(Vol("&amp;$E$16&amp;")when  (LocalYear("&amp;$E$16&amp;")="&amp;$D$1&amp;"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38" t="str">
        <f>IF(O145=1,"",RTD("cqg.rtd",,"StudyData", "(Vol("&amp;$E$17&amp;")when  (LocalYear("&amp;$E$17&amp;")="&amp;$D$1&amp;"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38" t="str">
        <f>IF(O145=1,"",RTD("cqg.rtd",,"StudyData", "(Vol("&amp;$E$18&amp;")when  (LocalYear("&amp;$E$18&amp;")="&amp;$D$1&amp;"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38" t="str">
        <f>IF(O145=1,"",RTD("cqg.rtd",,"StudyData", "(Vol("&amp;$E$19&amp;")when  (LocalYear("&amp;$E$19&amp;")="&amp;$D$1&amp;"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38" t="str">
        <f>IF(O145=1,"",RTD("cqg.rtd",,"StudyData", "(Vol("&amp;$E$20&amp;")when  (LocalYear("&amp;$E$20&amp;")="&amp;$D$1&amp;"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38" t="str">
        <f>IF(O145=1,"",RTD("cqg.rtd",,"StudyData", "(Vol("&amp;$E$21&amp;")when  (LocalYear("&amp;$E$21&amp;")="&amp;$D$1&amp;"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38" t="str">
        <f>IF(O145=1,"",RTD("cqg.rtd",,"StudyData", "(Vol("&amp;$E$21&amp;")when  (LocalYear("&amp;$E$21&amp;")="&amp;$D$1&amp;"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39" t="str">
        <f t="shared" si="30"/>
        <v/>
      </c>
      <c r="AE145" s="138" t="str">
        <f ca="1">IF($R145=1,SUM($S$1:S145),"")</f>
        <v/>
      </c>
      <c r="AF145" s="138" t="str">
        <f ca="1">IF($R145=1,SUM($T$1:T145),"")</f>
        <v/>
      </c>
      <c r="AG145" s="138" t="str">
        <f ca="1">IF($R145=1,SUM($U$1:U145),"")</f>
        <v/>
      </c>
      <c r="AH145" s="138" t="str">
        <f ca="1">IF($R145=1,SUM($V$1:V145),"")</f>
        <v/>
      </c>
      <c r="AI145" s="138" t="str">
        <f ca="1">IF($R145=1,SUM($W$1:W145),"")</f>
        <v/>
      </c>
      <c r="AJ145" s="138" t="str">
        <f ca="1">IF($R145=1,SUM($X$1:X145),"")</f>
        <v/>
      </c>
      <c r="AK145" s="138" t="str">
        <f ca="1">IF($R145=1,SUM($Y$1:Y145),"")</f>
        <v/>
      </c>
      <c r="AL145" s="138" t="str">
        <f ca="1">IF($R145=1,SUM($Z$1:Z145),"")</f>
        <v/>
      </c>
      <c r="AM145" s="138" t="str">
        <f ca="1">IF($R145=1,SUM($AA$1:AA145),"")</f>
        <v/>
      </c>
      <c r="AN145" s="138" t="str">
        <f ca="1">IF($R145=1,SUM($AB$1:AB145),"")</f>
        <v/>
      </c>
      <c r="AO145" s="138" t="str">
        <f ca="1">IF($R145=1,SUM($AC$1:AC145),"")</f>
        <v/>
      </c>
      <c r="AQ145" s="143" t="str">
        <f t="shared" si="31"/>
        <v>20:30</v>
      </c>
    </row>
    <row r="146" spans="6:43" x14ac:dyDescent="0.25">
      <c r="F146" s="138">
        <f t="shared" si="35"/>
        <v>20</v>
      </c>
      <c r="G146" s="140">
        <f t="shared" si="36"/>
        <v>35</v>
      </c>
      <c r="H146" s="141">
        <f t="shared" si="37"/>
        <v>0.85763888888888884</v>
      </c>
      <c r="K146" s="139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39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38">
        <f t="shared" si="38"/>
        <v>1</v>
      </c>
      <c r="R146" s="138">
        <f t="shared" ca="1" si="39"/>
        <v>1.0669999999999926</v>
      </c>
      <c r="S146" s="138" t="str">
        <f>IF(O146=1,"",RTD("cqg.rtd",,"StudyData", "(Vol("&amp;$E$13&amp;")when  (LocalYear("&amp;$E$13&amp;")="&amp;$D$1&amp;"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38" t="str">
        <f>IF(O146=1,"",RTD("cqg.rtd",,"StudyData", "(Vol("&amp;$E$14&amp;")when  (LocalYear("&amp;$E$14&amp;")="&amp;$D$1&amp;"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38" t="str">
        <f>IF(O146=1,"",RTD("cqg.rtd",,"StudyData", "(Vol("&amp;$E$15&amp;")when  (LocalYear("&amp;$E$15&amp;")="&amp;$D$1&amp;"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38" t="str">
        <f>IF(O146=1,"",RTD("cqg.rtd",,"StudyData", "(Vol("&amp;$E$16&amp;")when  (LocalYear("&amp;$E$16&amp;")="&amp;$D$1&amp;"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38" t="str">
        <f>IF(O146=1,"",RTD("cqg.rtd",,"StudyData", "(Vol("&amp;$E$17&amp;")when  (LocalYear("&amp;$E$17&amp;")="&amp;$D$1&amp;"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38" t="str">
        <f>IF(O146=1,"",RTD("cqg.rtd",,"StudyData", "(Vol("&amp;$E$18&amp;")when  (LocalYear("&amp;$E$18&amp;")="&amp;$D$1&amp;"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38" t="str">
        <f>IF(O146=1,"",RTD("cqg.rtd",,"StudyData", "(Vol("&amp;$E$19&amp;")when  (LocalYear("&amp;$E$19&amp;")="&amp;$D$1&amp;"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38" t="str">
        <f>IF(O146=1,"",RTD("cqg.rtd",,"StudyData", "(Vol("&amp;$E$20&amp;")when  (LocalYear("&amp;$E$20&amp;")="&amp;$D$1&amp;"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38" t="str">
        <f>IF(O146=1,"",RTD("cqg.rtd",,"StudyData", "(Vol("&amp;$E$21&amp;")when  (LocalYear("&amp;$E$21&amp;")="&amp;$D$1&amp;"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38" t="str">
        <f>IF(O146=1,"",RTD("cqg.rtd",,"StudyData", "(Vol("&amp;$E$21&amp;")when  (LocalYear("&amp;$E$21&amp;")="&amp;$D$1&amp;"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39" t="str">
        <f t="shared" ref="AC146:AC209" si="40">K146</f>
        <v/>
      </c>
      <c r="AE146" s="138" t="str">
        <f ca="1">IF($R146=1,SUM($S$1:S146),"")</f>
        <v/>
      </c>
      <c r="AF146" s="138" t="str">
        <f ca="1">IF($R146=1,SUM($T$1:T146),"")</f>
        <v/>
      </c>
      <c r="AG146" s="138" t="str">
        <f ca="1">IF($R146=1,SUM($U$1:U146),"")</f>
        <v/>
      </c>
      <c r="AH146" s="138" t="str">
        <f ca="1">IF($R146=1,SUM($V$1:V146),"")</f>
        <v/>
      </c>
      <c r="AI146" s="138" t="str">
        <f ca="1">IF($R146=1,SUM($W$1:W146),"")</f>
        <v/>
      </c>
      <c r="AJ146" s="138" t="str">
        <f ca="1">IF($R146=1,SUM($X$1:X146),"")</f>
        <v/>
      </c>
      <c r="AK146" s="138" t="str">
        <f ca="1">IF($R146=1,SUM($Y$1:Y146),"")</f>
        <v/>
      </c>
      <c r="AL146" s="138" t="str">
        <f ca="1">IF($R146=1,SUM($Z$1:Z146),"")</f>
        <v/>
      </c>
      <c r="AM146" s="138" t="str">
        <f ca="1">IF($R146=1,SUM($AA$1:AA146),"")</f>
        <v/>
      </c>
      <c r="AN146" s="138" t="str">
        <f ca="1">IF($R146=1,SUM($AB$1:AB146),"")</f>
        <v/>
      </c>
      <c r="AO146" s="138" t="str">
        <f ca="1">IF($R146=1,SUM($AC$1:AC146),"")</f>
        <v/>
      </c>
      <c r="AQ146" s="143" t="str">
        <f t="shared" ref="AQ146:AQ209" si="41">F146&amp;":"&amp;G146</f>
        <v>20:35</v>
      </c>
    </row>
    <row r="147" spans="6:43" x14ac:dyDescent="0.25">
      <c r="F147" s="138">
        <f t="shared" si="35"/>
        <v>20</v>
      </c>
      <c r="G147" s="140">
        <f t="shared" si="36"/>
        <v>40</v>
      </c>
      <c r="H147" s="141">
        <f t="shared" si="37"/>
        <v>0.86111111111111116</v>
      </c>
      <c r="K147" s="139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39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38">
        <f t="shared" si="38"/>
        <v>1</v>
      </c>
      <c r="R147" s="138">
        <f t="shared" ca="1" si="39"/>
        <v>1.0679999999999925</v>
      </c>
      <c r="S147" s="138" t="str">
        <f>IF(O147=1,"",RTD("cqg.rtd",,"StudyData", "(Vol("&amp;$E$13&amp;")when  (LocalYear("&amp;$E$13&amp;")="&amp;$D$1&amp;"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38" t="str">
        <f>IF(O147=1,"",RTD("cqg.rtd",,"StudyData", "(Vol("&amp;$E$14&amp;")when  (LocalYear("&amp;$E$14&amp;")="&amp;$D$1&amp;"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38" t="str">
        <f>IF(O147=1,"",RTD("cqg.rtd",,"StudyData", "(Vol("&amp;$E$15&amp;")when  (LocalYear("&amp;$E$15&amp;")="&amp;$D$1&amp;"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38" t="str">
        <f>IF(O147=1,"",RTD("cqg.rtd",,"StudyData", "(Vol("&amp;$E$16&amp;")when  (LocalYear("&amp;$E$16&amp;")="&amp;$D$1&amp;"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38" t="str">
        <f>IF(O147=1,"",RTD("cqg.rtd",,"StudyData", "(Vol("&amp;$E$17&amp;")when  (LocalYear("&amp;$E$17&amp;")="&amp;$D$1&amp;"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38" t="str">
        <f>IF(O147=1,"",RTD("cqg.rtd",,"StudyData", "(Vol("&amp;$E$18&amp;")when  (LocalYear("&amp;$E$18&amp;")="&amp;$D$1&amp;"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38" t="str">
        <f>IF(O147=1,"",RTD("cqg.rtd",,"StudyData", "(Vol("&amp;$E$19&amp;")when  (LocalYear("&amp;$E$19&amp;")="&amp;$D$1&amp;"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38" t="str">
        <f>IF(O147=1,"",RTD("cqg.rtd",,"StudyData", "(Vol("&amp;$E$20&amp;")when  (LocalYear("&amp;$E$20&amp;")="&amp;$D$1&amp;"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38" t="str">
        <f>IF(O147=1,"",RTD("cqg.rtd",,"StudyData", "(Vol("&amp;$E$21&amp;")when  (LocalYear("&amp;$E$21&amp;")="&amp;$D$1&amp;"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38" t="str">
        <f>IF(O147=1,"",RTD("cqg.rtd",,"StudyData", "(Vol("&amp;$E$21&amp;")when  (LocalYear("&amp;$E$21&amp;")="&amp;$D$1&amp;"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39" t="str">
        <f t="shared" si="40"/>
        <v/>
      </c>
      <c r="AE147" s="138" t="str">
        <f ca="1">IF($R147=1,SUM($S$1:S147),"")</f>
        <v/>
      </c>
      <c r="AF147" s="138" t="str">
        <f ca="1">IF($R147=1,SUM($T$1:T147),"")</f>
        <v/>
      </c>
      <c r="AG147" s="138" t="str">
        <f ca="1">IF($R147=1,SUM($U$1:U147),"")</f>
        <v/>
      </c>
      <c r="AH147" s="138" t="str">
        <f ca="1">IF($R147=1,SUM($V$1:V147),"")</f>
        <v/>
      </c>
      <c r="AI147" s="138" t="str">
        <f ca="1">IF($R147=1,SUM($W$1:W147),"")</f>
        <v/>
      </c>
      <c r="AJ147" s="138" t="str">
        <f ca="1">IF($R147=1,SUM($X$1:X147),"")</f>
        <v/>
      </c>
      <c r="AK147" s="138" t="str">
        <f ca="1">IF($R147=1,SUM($Y$1:Y147),"")</f>
        <v/>
      </c>
      <c r="AL147" s="138" t="str">
        <f ca="1">IF($R147=1,SUM($Z$1:Z147),"")</f>
        <v/>
      </c>
      <c r="AM147" s="138" t="str">
        <f ca="1">IF($R147=1,SUM($AA$1:AA147),"")</f>
        <v/>
      </c>
      <c r="AN147" s="138" t="str">
        <f ca="1">IF($R147=1,SUM($AB$1:AB147),"")</f>
        <v/>
      </c>
      <c r="AO147" s="138" t="str">
        <f ca="1">IF($R147=1,SUM($AC$1:AC147),"")</f>
        <v/>
      </c>
      <c r="AQ147" s="143" t="str">
        <f t="shared" si="41"/>
        <v>20:40</v>
      </c>
    </row>
    <row r="148" spans="6:43" x14ac:dyDescent="0.25">
      <c r="F148" s="138">
        <f t="shared" ref="F148:F211" si="42">IF(G147=55,F147+1,F147)</f>
        <v>20</v>
      </c>
      <c r="G148" s="140">
        <f t="shared" ref="G148:G211" si="43">IF(G147=55,0&amp;0,IF(G147=0&amp;0,G147+0&amp;5,G147+5))</f>
        <v>45</v>
      </c>
      <c r="H148" s="141">
        <f t="shared" ref="H148:H211" si="44">_xlfn.NUMBERVALUE(F148&amp;":"&amp;G148)</f>
        <v>0.86458333333333337</v>
      </c>
      <c r="K148" s="139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39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38">
        <f t="shared" si="38"/>
        <v>1</v>
      </c>
      <c r="R148" s="138">
        <f t="shared" ca="1" si="39"/>
        <v>1.0689999999999924</v>
      </c>
      <c r="S148" s="138" t="str">
        <f>IF(O148=1,"",RTD("cqg.rtd",,"StudyData", "(Vol("&amp;$E$13&amp;")when  (LocalYear("&amp;$E$13&amp;")="&amp;$D$1&amp;"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38" t="str">
        <f>IF(O148=1,"",RTD("cqg.rtd",,"StudyData", "(Vol("&amp;$E$14&amp;")when  (LocalYear("&amp;$E$14&amp;")="&amp;$D$1&amp;"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38" t="str">
        <f>IF(O148=1,"",RTD("cqg.rtd",,"StudyData", "(Vol("&amp;$E$15&amp;")when  (LocalYear("&amp;$E$15&amp;")="&amp;$D$1&amp;"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38" t="str">
        <f>IF(O148=1,"",RTD("cqg.rtd",,"StudyData", "(Vol("&amp;$E$16&amp;")when  (LocalYear("&amp;$E$16&amp;")="&amp;$D$1&amp;"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38" t="str">
        <f>IF(O148=1,"",RTD("cqg.rtd",,"StudyData", "(Vol("&amp;$E$17&amp;")when  (LocalYear("&amp;$E$17&amp;")="&amp;$D$1&amp;"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38" t="str">
        <f>IF(O148=1,"",RTD("cqg.rtd",,"StudyData", "(Vol("&amp;$E$18&amp;")when  (LocalYear("&amp;$E$18&amp;")="&amp;$D$1&amp;"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38" t="str">
        <f>IF(O148=1,"",RTD("cqg.rtd",,"StudyData", "(Vol("&amp;$E$19&amp;")when  (LocalYear("&amp;$E$19&amp;")="&amp;$D$1&amp;"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38" t="str">
        <f>IF(O148=1,"",RTD("cqg.rtd",,"StudyData", "(Vol("&amp;$E$20&amp;")when  (LocalYear("&amp;$E$20&amp;")="&amp;$D$1&amp;"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38" t="str">
        <f>IF(O148=1,"",RTD("cqg.rtd",,"StudyData", "(Vol("&amp;$E$21&amp;")when  (LocalYear("&amp;$E$21&amp;")="&amp;$D$1&amp;"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38" t="str">
        <f>IF(O148=1,"",RTD("cqg.rtd",,"StudyData", "(Vol("&amp;$E$21&amp;")when  (LocalYear("&amp;$E$21&amp;")="&amp;$D$1&amp;"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39" t="str">
        <f t="shared" si="40"/>
        <v/>
      </c>
      <c r="AE148" s="138" t="str">
        <f ca="1">IF($R148=1,SUM($S$1:S148),"")</f>
        <v/>
      </c>
      <c r="AF148" s="138" t="str">
        <f ca="1">IF($R148=1,SUM($T$1:T148),"")</f>
        <v/>
      </c>
      <c r="AG148" s="138" t="str">
        <f ca="1">IF($R148=1,SUM($U$1:U148),"")</f>
        <v/>
      </c>
      <c r="AH148" s="138" t="str">
        <f ca="1">IF($R148=1,SUM($V$1:V148),"")</f>
        <v/>
      </c>
      <c r="AI148" s="138" t="str">
        <f ca="1">IF($R148=1,SUM($W$1:W148),"")</f>
        <v/>
      </c>
      <c r="AJ148" s="138" t="str">
        <f ca="1">IF($R148=1,SUM($X$1:X148),"")</f>
        <v/>
      </c>
      <c r="AK148" s="138" t="str">
        <f ca="1">IF($R148=1,SUM($Y$1:Y148),"")</f>
        <v/>
      </c>
      <c r="AL148" s="138" t="str">
        <f ca="1">IF($R148=1,SUM($Z$1:Z148),"")</f>
        <v/>
      </c>
      <c r="AM148" s="138" t="str">
        <f ca="1">IF($R148=1,SUM($AA$1:AA148),"")</f>
        <v/>
      </c>
      <c r="AN148" s="138" t="str">
        <f ca="1">IF($R148=1,SUM($AB$1:AB148),"")</f>
        <v/>
      </c>
      <c r="AO148" s="138" t="str">
        <f ca="1">IF($R148=1,SUM($AC$1:AC148),"")</f>
        <v/>
      </c>
      <c r="AQ148" s="143" t="str">
        <f t="shared" si="41"/>
        <v>20:45</v>
      </c>
    </row>
    <row r="149" spans="6:43" x14ac:dyDescent="0.25">
      <c r="F149" s="138">
        <f t="shared" si="42"/>
        <v>20</v>
      </c>
      <c r="G149" s="140">
        <f t="shared" si="43"/>
        <v>50</v>
      </c>
      <c r="H149" s="141">
        <f t="shared" si="44"/>
        <v>0.86805555555555547</v>
      </c>
      <c r="K149" s="139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39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38">
        <f t="shared" si="38"/>
        <v>1</v>
      </c>
      <c r="R149" s="138">
        <f t="shared" ca="1" si="39"/>
        <v>1.0699999999999923</v>
      </c>
      <c r="S149" s="138" t="str">
        <f>IF(O149=1,"",RTD("cqg.rtd",,"StudyData", "(Vol("&amp;$E$13&amp;")when  (LocalYear("&amp;$E$13&amp;")="&amp;$D$1&amp;"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38" t="str">
        <f>IF(O149=1,"",RTD("cqg.rtd",,"StudyData", "(Vol("&amp;$E$14&amp;")when  (LocalYear("&amp;$E$14&amp;")="&amp;$D$1&amp;"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38" t="str">
        <f>IF(O149=1,"",RTD("cqg.rtd",,"StudyData", "(Vol("&amp;$E$15&amp;")when  (LocalYear("&amp;$E$15&amp;")="&amp;$D$1&amp;"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38" t="str">
        <f>IF(O149=1,"",RTD("cqg.rtd",,"StudyData", "(Vol("&amp;$E$16&amp;")when  (LocalYear("&amp;$E$16&amp;")="&amp;$D$1&amp;"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38" t="str">
        <f>IF(O149=1,"",RTD("cqg.rtd",,"StudyData", "(Vol("&amp;$E$17&amp;")when  (LocalYear("&amp;$E$17&amp;")="&amp;$D$1&amp;"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38" t="str">
        <f>IF(O149=1,"",RTD("cqg.rtd",,"StudyData", "(Vol("&amp;$E$18&amp;")when  (LocalYear("&amp;$E$18&amp;")="&amp;$D$1&amp;"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38" t="str">
        <f>IF(O149=1,"",RTD("cqg.rtd",,"StudyData", "(Vol("&amp;$E$19&amp;")when  (LocalYear("&amp;$E$19&amp;")="&amp;$D$1&amp;"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38" t="str">
        <f>IF(O149=1,"",RTD("cqg.rtd",,"StudyData", "(Vol("&amp;$E$20&amp;")when  (LocalYear("&amp;$E$20&amp;")="&amp;$D$1&amp;"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38" t="str">
        <f>IF(O149=1,"",RTD("cqg.rtd",,"StudyData", "(Vol("&amp;$E$21&amp;")when  (LocalYear("&amp;$E$21&amp;")="&amp;$D$1&amp;"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38" t="str">
        <f>IF(O149=1,"",RTD("cqg.rtd",,"StudyData", "(Vol("&amp;$E$21&amp;")when  (LocalYear("&amp;$E$21&amp;")="&amp;$D$1&amp;"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39" t="str">
        <f t="shared" si="40"/>
        <v/>
      </c>
      <c r="AE149" s="138" t="str">
        <f ca="1">IF($R149=1,SUM($S$1:S149),"")</f>
        <v/>
      </c>
      <c r="AF149" s="138" t="str">
        <f ca="1">IF($R149=1,SUM($T$1:T149),"")</f>
        <v/>
      </c>
      <c r="AG149" s="138" t="str">
        <f ca="1">IF($R149=1,SUM($U$1:U149),"")</f>
        <v/>
      </c>
      <c r="AH149" s="138" t="str">
        <f ca="1">IF($R149=1,SUM($V$1:V149),"")</f>
        <v/>
      </c>
      <c r="AI149" s="138" t="str">
        <f ca="1">IF($R149=1,SUM($W$1:W149),"")</f>
        <v/>
      </c>
      <c r="AJ149" s="138" t="str">
        <f ca="1">IF($R149=1,SUM($X$1:X149),"")</f>
        <v/>
      </c>
      <c r="AK149" s="138" t="str">
        <f ca="1">IF($R149=1,SUM($Y$1:Y149),"")</f>
        <v/>
      </c>
      <c r="AL149" s="138" t="str">
        <f ca="1">IF($R149=1,SUM($Z$1:Z149),"")</f>
        <v/>
      </c>
      <c r="AM149" s="138" t="str">
        <f ca="1">IF($R149=1,SUM($AA$1:AA149),"")</f>
        <v/>
      </c>
      <c r="AN149" s="138" t="str">
        <f ca="1">IF($R149=1,SUM($AB$1:AB149),"")</f>
        <v/>
      </c>
      <c r="AO149" s="138" t="str">
        <f ca="1">IF($R149=1,SUM($AC$1:AC149),"")</f>
        <v/>
      </c>
      <c r="AQ149" s="143" t="str">
        <f t="shared" si="41"/>
        <v>20:50</v>
      </c>
    </row>
    <row r="150" spans="6:43" x14ac:dyDescent="0.25">
      <c r="F150" s="138">
        <f t="shared" si="42"/>
        <v>20</v>
      </c>
      <c r="G150" s="140">
        <f t="shared" si="43"/>
        <v>55</v>
      </c>
      <c r="H150" s="141">
        <f t="shared" si="44"/>
        <v>0.87152777777777779</v>
      </c>
      <c r="K150" s="139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39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38">
        <f t="shared" si="38"/>
        <v>1</v>
      </c>
      <c r="R150" s="138">
        <f t="shared" ca="1" si="39"/>
        <v>1.0709999999999922</v>
      </c>
      <c r="S150" s="138" t="str">
        <f>IF(O150=1,"",RTD("cqg.rtd",,"StudyData", "(Vol("&amp;$E$13&amp;")when  (LocalYear("&amp;$E$13&amp;")="&amp;$D$1&amp;"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38" t="str">
        <f>IF(O150=1,"",RTD("cqg.rtd",,"StudyData", "(Vol("&amp;$E$14&amp;")when  (LocalYear("&amp;$E$14&amp;")="&amp;$D$1&amp;"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38" t="str">
        <f>IF(O150=1,"",RTD("cqg.rtd",,"StudyData", "(Vol("&amp;$E$15&amp;")when  (LocalYear("&amp;$E$15&amp;")="&amp;$D$1&amp;"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38" t="str">
        <f>IF(O150=1,"",RTD("cqg.rtd",,"StudyData", "(Vol("&amp;$E$16&amp;")when  (LocalYear("&amp;$E$16&amp;")="&amp;$D$1&amp;"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38" t="str">
        <f>IF(O150=1,"",RTD("cqg.rtd",,"StudyData", "(Vol("&amp;$E$17&amp;")when  (LocalYear("&amp;$E$17&amp;")="&amp;$D$1&amp;"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38" t="str">
        <f>IF(O150=1,"",RTD("cqg.rtd",,"StudyData", "(Vol("&amp;$E$18&amp;")when  (LocalYear("&amp;$E$18&amp;")="&amp;$D$1&amp;"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38" t="str">
        <f>IF(O150=1,"",RTD("cqg.rtd",,"StudyData", "(Vol("&amp;$E$19&amp;")when  (LocalYear("&amp;$E$19&amp;")="&amp;$D$1&amp;"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38" t="str">
        <f>IF(O150=1,"",RTD("cqg.rtd",,"StudyData", "(Vol("&amp;$E$20&amp;")when  (LocalYear("&amp;$E$20&amp;")="&amp;$D$1&amp;"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38" t="str">
        <f>IF(O150=1,"",RTD("cqg.rtd",,"StudyData", "(Vol("&amp;$E$21&amp;")when  (LocalYear("&amp;$E$21&amp;")="&amp;$D$1&amp;"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38" t="str">
        <f>IF(O150=1,"",RTD("cqg.rtd",,"StudyData", "(Vol("&amp;$E$21&amp;")when  (LocalYear("&amp;$E$21&amp;")="&amp;$D$1&amp;"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39" t="str">
        <f t="shared" si="40"/>
        <v/>
      </c>
      <c r="AE150" s="138" t="str">
        <f ca="1">IF($R150=1,SUM($S$1:S150),"")</f>
        <v/>
      </c>
      <c r="AF150" s="138" t="str">
        <f ca="1">IF($R150=1,SUM($T$1:T150),"")</f>
        <v/>
      </c>
      <c r="AG150" s="138" t="str">
        <f ca="1">IF($R150=1,SUM($U$1:U150),"")</f>
        <v/>
      </c>
      <c r="AH150" s="138" t="str">
        <f ca="1">IF($R150=1,SUM($V$1:V150),"")</f>
        <v/>
      </c>
      <c r="AI150" s="138" t="str">
        <f ca="1">IF($R150=1,SUM($W$1:W150),"")</f>
        <v/>
      </c>
      <c r="AJ150" s="138" t="str">
        <f ca="1">IF($R150=1,SUM($X$1:X150),"")</f>
        <v/>
      </c>
      <c r="AK150" s="138" t="str">
        <f ca="1">IF($R150=1,SUM($Y$1:Y150),"")</f>
        <v/>
      </c>
      <c r="AL150" s="138" t="str">
        <f ca="1">IF($R150=1,SUM($Z$1:Z150),"")</f>
        <v/>
      </c>
      <c r="AM150" s="138" t="str">
        <f ca="1">IF($R150=1,SUM($AA$1:AA150),"")</f>
        <v/>
      </c>
      <c r="AN150" s="138" t="str">
        <f ca="1">IF($R150=1,SUM($AB$1:AB150),"")</f>
        <v/>
      </c>
      <c r="AO150" s="138" t="str">
        <f ca="1">IF($R150=1,SUM($AC$1:AC150),"")</f>
        <v/>
      </c>
      <c r="AQ150" s="143" t="str">
        <f t="shared" si="41"/>
        <v>20:55</v>
      </c>
    </row>
    <row r="151" spans="6:43" x14ac:dyDescent="0.25">
      <c r="F151" s="138">
        <f t="shared" si="42"/>
        <v>21</v>
      </c>
      <c r="G151" s="140" t="str">
        <f t="shared" si="43"/>
        <v>00</v>
      </c>
      <c r="H151" s="141">
        <f t="shared" si="44"/>
        <v>0.875</v>
      </c>
      <c r="K151" s="139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39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38">
        <f t="shared" si="38"/>
        <v>1</v>
      </c>
      <c r="R151" s="138">
        <f t="shared" ca="1" si="39"/>
        <v>1.0719999999999921</v>
      </c>
      <c r="S151" s="138" t="str">
        <f>IF(O151=1,"",RTD("cqg.rtd",,"StudyData", "(Vol("&amp;$E$13&amp;")when  (LocalYear("&amp;$E$13&amp;")="&amp;$D$1&amp;"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38" t="str">
        <f>IF(O151=1,"",RTD("cqg.rtd",,"StudyData", "(Vol("&amp;$E$14&amp;")when  (LocalYear("&amp;$E$14&amp;")="&amp;$D$1&amp;"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38" t="str">
        <f>IF(O151=1,"",RTD("cqg.rtd",,"StudyData", "(Vol("&amp;$E$15&amp;")when  (LocalYear("&amp;$E$15&amp;")="&amp;$D$1&amp;"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38" t="str">
        <f>IF(O151=1,"",RTD("cqg.rtd",,"StudyData", "(Vol("&amp;$E$16&amp;")when  (LocalYear("&amp;$E$16&amp;")="&amp;$D$1&amp;"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38" t="str">
        <f>IF(O151=1,"",RTD("cqg.rtd",,"StudyData", "(Vol("&amp;$E$17&amp;")when  (LocalYear("&amp;$E$17&amp;")="&amp;$D$1&amp;"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38" t="str">
        <f>IF(O151=1,"",RTD("cqg.rtd",,"StudyData", "(Vol("&amp;$E$18&amp;")when  (LocalYear("&amp;$E$18&amp;")="&amp;$D$1&amp;"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38" t="str">
        <f>IF(O151=1,"",RTD("cqg.rtd",,"StudyData", "(Vol("&amp;$E$19&amp;")when  (LocalYear("&amp;$E$19&amp;")="&amp;$D$1&amp;"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38" t="str">
        <f>IF(O151=1,"",RTD("cqg.rtd",,"StudyData", "(Vol("&amp;$E$20&amp;")when  (LocalYear("&amp;$E$20&amp;")="&amp;$D$1&amp;"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38" t="str">
        <f>IF(O151=1,"",RTD("cqg.rtd",,"StudyData", "(Vol("&amp;$E$21&amp;")when  (LocalYear("&amp;$E$21&amp;")="&amp;$D$1&amp;"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38" t="str">
        <f>IF(O151=1,"",RTD("cqg.rtd",,"StudyData", "(Vol("&amp;$E$21&amp;")when  (LocalYear("&amp;$E$21&amp;")="&amp;$D$1&amp;"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39" t="str">
        <f t="shared" si="40"/>
        <v/>
      </c>
      <c r="AE151" s="138" t="str">
        <f ca="1">IF($R151=1,SUM($S$1:S151),"")</f>
        <v/>
      </c>
      <c r="AF151" s="138" t="str">
        <f ca="1">IF($R151=1,SUM($T$1:T151),"")</f>
        <v/>
      </c>
      <c r="AG151" s="138" t="str">
        <f ca="1">IF($R151=1,SUM($U$1:U151),"")</f>
        <v/>
      </c>
      <c r="AH151" s="138" t="str">
        <f ca="1">IF($R151=1,SUM($V$1:V151),"")</f>
        <v/>
      </c>
      <c r="AI151" s="138" t="str">
        <f ca="1">IF($R151=1,SUM($W$1:W151),"")</f>
        <v/>
      </c>
      <c r="AJ151" s="138" t="str">
        <f ca="1">IF($R151=1,SUM($X$1:X151),"")</f>
        <v/>
      </c>
      <c r="AK151" s="138" t="str">
        <f ca="1">IF($R151=1,SUM($Y$1:Y151),"")</f>
        <v/>
      </c>
      <c r="AL151" s="138" t="str">
        <f ca="1">IF($R151=1,SUM($Z$1:Z151),"")</f>
        <v/>
      </c>
      <c r="AM151" s="138" t="str">
        <f ca="1">IF($R151=1,SUM($AA$1:AA151),"")</f>
        <v/>
      </c>
      <c r="AN151" s="138" t="str">
        <f ca="1">IF($R151=1,SUM($AB$1:AB151),"")</f>
        <v/>
      </c>
      <c r="AO151" s="138" t="str">
        <f ca="1">IF($R151=1,SUM($AC$1:AC151),"")</f>
        <v/>
      </c>
      <c r="AQ151" s="143" t="str">
        <f t="shared" si="41"/>
        <v>21:00</v>
      </c>
    </row>
    <row r="152" spans="6:43" x14ac:dyDescent="0.25">
      <c r="F152" s="138">
        <f t="shared" si="42"/>
        <v>21</v>
      </c>
      <c r="G152" s="140" t="str">
        <f t="shared" si="43"/>
        <v>05</v>
      </c>
      <c r="H152" s="141">
        <f t="shared" si="44"/>
        <v>0.87847222222222221</v>
      </c>
      <c r="K152" s="139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39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38">
        <f t="shared" si="38"/>
        <v>1</v>
      </c>
      <c r="R152" s="138">
        <f t="shared" ca="1" si="39"/>
        <v>1.072999999999992</v>
      </c>
      <c r="S152" s="138" t="str">
        <f>IF(O152=1,"",RTD("cqg.rtd",,"StudyData", "(Vol("&amp;$E$13&amp;")when  (LocalYear("&amp;$E$13&amp;")="&amp;$D$1&amp;"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38" t="str">
        <f>IF(O152=1,"",RTD("cqg.rtd",,"StudyData", "(Vol("&amp;$E$14&amp;")when  (LocalYear("&amp;$E$14&amp;")="&amp;$D$1&amp;"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38" t="str">
        <f>IF(O152=1,"",RTD("cqg.rtd",,"StudyData", "(Vol("&amp;$E$15&amp;")when  (LocalYear("&amp;$E$15&amp;")="&amp;$D$1&amp;"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38" t="str">
        <f>IF(O152=1,"",RTD("cqg.rtd",,"StudyData", "(Vol("&amp;$E$16&amp;")when  (LocalYear("&amp;$E$16&amp;")="&amp;$D$1&amp;"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38" t="str">
        <f>IF(O152=1,"",RTD("cqg.rtd",,"StudyData", "(Vol("&amp;$E$17&amp;")when  (LocalYear("&amp;$E$17&amp;")="&amp;$D$1&amp;"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38" t="str">
        <f>IF(O152=1,"",RTD("cqg.rtd",,"StudyData", "(Vol("&amp;$E$18&amp;")when  (LocalYear("&amp;$E$18&amp;")="&amp;$D$1&amp;"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38" t="str">
        <f>IF(O152=1,"",RTD("cqg.rtd",,"StudyData", "(Vol("&amp;$E$19&amp;")when  (LocalYear("&amp;$E$19&amp;")="&amp;$D$1&amp;"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38" t="str">
        <f>IF(O152=1,"",RTD("cqg.rtd",,"StudyData", "(Vol("&amp;$E$20&amp;")when  (LocalYear("&amp;$E$20&amp;")="&amp;$D$1&amp;"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38" t="str">
        <f>IF(O152=1,"",RTD("cqg.rtd",,"StudyData", "(Vol("&amp;$E$21&amp;")when  (LocalYear("&amp;$E$21&amp;")="&amp;$D$1&amp;"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38" t="str">
        <f>IF(O152=1,"",RTD("cqg.rtd",,"StudyData", "(Vol("&amp;$E$21&amp;")when  (LocalYear("&amp;$E$21&amp;")="&amp;$D$1&amp;"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39" t="str">
        <f t="shared" si="40"/>
        <v/>
      </c>
      <c r="AE152" s="138" t="str">
        <f ca="1">IF($R152=1,SUM($S$1:S152),"")</f>
        <v/>
      </c>
      <c r="AF152" s="138" t="str">
        <f ca="1">IF($R152=1,SUM($T$1:T152),"")</f>
        <v/>
      </c>
      <c r="AG152" s="138" t="str">
        <f ca="1">IF($R152=1,SUM($U$1:U152),"")</f>
        <v/>
      </c>
      <c r="AH152" s="138" t="str">
        <f ca="1">IF($R152=1,SUM($V$1:V152),"")</f>
        <v/>
      </c>
      <c r="AI152" s="138" t="str">
        <f ca="1">IF($R152=1,SUM($W$1:W152),"")</f>
        <v/>
      </c>
      <c r="AJ152" s="138" t="str">
        <f ca="1">IF($R152=1,SUM($X$1:X152),"")</f>
        <v/>
      </c>
      <c r="AK152" s="138" t="str">
        <f ca="1">IF($R152=1,SUM($Y$1:Y152),"")</f>
        <v/>
      </c>
      <c r="AL152" s="138" t="str">
        <f ca="1">IF($R152=1,SUM($Z$1:Z152),"")</f>
        <v/>
      </c>
      <c r="AM152" s="138" t="str">
        <f ca="1">IF($R152=1,SUM($AA$1:AA152),"")</f>
        <v/>
      </c>
      <c r="AN152" s="138" t="str">
        <f ca="1">IF($R152=1,SUM($AB$1:AB152),"")</f>
        <v/>
      </c>
      <c r="AO152" s="138" t="str">
        <f ca="1">IF($R152=1,SUM($AC$1:AC152),"")</f>
        <v/>
      </c>
      <c r="AQ152" s="143" t="str">
        <f t="shared" si="41"/>
        <v>21:05</v>
      </c>
    </row>
    <row r="153" spans="6:43" x14ac:dyDescent="0.25">
      <c r="F153" s="138">
        <f t="shared" si="42"/>
        <v>21</v>
      </c>
      <c r="G153" s="140">
        <f t="shared" si="43"/>
        <v>10</v>
      </c>
      <c r="H153" s="141">
        <f t="shared" si="44"/>
        <v>0.88194444444444453</v>
      </c>
      <c r="K153" s="139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39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38">
        <f t="shared" si="38"/>
        <v>1</v>
      </c>
      <c r="R153" s="138">
        <f t="shared" ca="1" si="39"/>
        <v>1.0739999999999919</v>
      </c>
      <c r="S153" s="138" t="str">
        <f>IF(O153=1,"",RTD("cqg.rtd",,"StudyData", "(Vol("&amp;$E$13&amp;")when  (LocalYear("&amp;$E$13&amp;")="&amp;$D$1&amp;"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38" t="str">
        <f>IF(O153=1,"",RTD("cqg.rtd",,"StudyData", "(Vol("&amp;$E$14&amp;")when  (LocalYear("&amp;$E$14&amp;")="&amp;$D$1&amp;"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38" t="str">
        <f>IF(O153=1,"",RTD("cqg.rtd",,"StudyData", "(Vol("&amp;$E$15&amp;")when  (LocalYear("&amp;$E$15&amp;")="&amp;$D$1&amp;"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38" t="str">
        <f>IF(O153=1,"",RTD("cqg.rtd",,"StudyData", "(Vol("&amp;$E$16&amp;")when  (LocalYear("&amp;$E$16&amp;")="&amp;$D$1&amp;"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38" t="str">
        <f>IF(O153=1,"",RTD("cqg.rtd",,"StudyData", "(Vol("&amp;$E$17&amp;")when  (LocalYear("&amp;$E$17&amp;")="&amp;$D$1&amp;"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38" t="str">
        <f>IF(O153=1,"",RTD("cqg.rtd",,"StudyData", "(Vol("&amp;$E$18&amp;")when  (LocalYear("&amp;$E$18&amp;")="&amp;$D$1&amp;"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38" t="str">
        <f>IF(O153=1,"",RTD("cqg.rtd",,"StudyData", "(Vol("&amp;$E$19&amp;")when  (LocalYear("&amp;$E$19&amp;")="&amp;$D$1&amp;"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38" t="str">
        <f>IF(O153=1,"",RTD("cqg.rtd",,"StudyData", "(Vol("&amp;$E$20&amp;")when  (LocalYear("&amp;$E$20&amp;")="&amp;$D$1&amp;"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38" t="str">
        <f>IF(O153=1,"",RTD("cqg.rtd",,"StudyData", "(Vol("&amp;$E$21&amp;")when  (LocalYear("&amp;$E$21&amp;")="&amp;$D$1&amp;"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38" t="str">
        <f>IF(O153=1,"",RTD("cqg.rtd",,"StudyData", "(Vol("&amp;$E$21&amp;")when  (LocalYear("&amp;$E$21&amp;")="&amp;$D$1&amp;"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39" t="str">
        <f t="shared" si="40"/>
        <v/>
      </c>
      <c r="AE153" s="138" t="str">
        <f ca="1">IF($R153=1,SUM($S$1:S153),"")</f>
        <v/>
      </c>
      <c r="AF153" s="138" t="str">
        <f ca="1">IF($R153=1,SUM($T$1:T153),"")</f>
        <v/>
      </c>
      <c r="AG153" s="138" t="str">
        <f ca="1">IF($R153=1,SUM($U$1:U153),"")</f>
        <v/>
      </c>
      <c r="AH153" s="138" t="str">
        <f ca="1">IF($R153=1,SUM($V$1:V153),"")</f>
        <v/>
      </c>
      <c r="AI153" s="138" t="str">
        <f ca="1">IF($R153=1,SUM($W$1:W153),"")</f>
        <v/>
      </c>
      <c r="AJ153" s="138" t="str">
        <f ca="1">IF($R153=1,SUM($X$1:X153),"")</f>
        <v/>
      </c>
      <c r="AK153" s="138" t="str">
        <f ca="1">IF($R153=1,SUM($Y$1:Y153),"")</f>
        <v/>
      </c>
      <c r="AL153" s="138" t="str">
        <f ca="1">IF($R153=1,SUM($Z$1:Z153),"")</f>
        <v/>
      </c>
      <c r="AM153" s="138" t="str">
        <f ca="1">IF($R153=1,SUM($AA$1:AA153),"")</f>
        <v/>
      </c>
      <c r="AN153" s="138" t="str">
        <f ca="1">IF($R153=1,SUM($AB$1:AB153),"")</f>
        <v/>
      </c>
      <c r="AO153" s="138" t="str">
        <f ca="1">IF($R153=1,SUM($AC$1:AC153),"")</f>
        <v/>
      </c>
      <c r="AQ153" s="143" t="str">
        <f t="shared" si="41"/>
        <v>21:10</v>
      </c>
    </row>
    <row r="154" spans="6:43" x14ac:dyDescent="0.25">
      <c r="F154" s="138">
        <f t="shared" si="42"/>
        <v>21</v>
      </c>
      <c r="G154" s="140">
        <f t="shared" si="43"/>
        <v>15</v>
      </c>
      <c r="H154" s="141">
        <f t="shared" si="44"/>
        <v>0.88541666666666663</v>
      </c>
      <c r="K154" s="139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39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38">
        <f t="shared" si="38"/>
        <v>1</v>
      </c>
      <c r="R154" s="138">
        <f t="shared" ca="1" si="39"/>
        <v>1.0749999999999917</v>
      </c>
      <c r="S154" s="138" t="str">
        <f>IF(O154=1,"",RTD("cqg.rtd",,"StudyData", "(Vol("&amp;$E$13&amp;")when  (LocalYear("&amp;$E$13&amp;")="&amp;$D$1&amp;"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38" t="str">
        <f>IF(O154=1,"",RTD("cqg.rtd",,"StudyData", "(Vol("&amp;$E$14&amp;")when  (LocalYear("&amp;$E$14&amp;")="&amp;$D$1&amp;"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38" t="str">
        <f>IF(O154=1,"",RTD("cqg.rtd",,"StudyData", "(Vol("&amp;$E$15&amp;")when  (LocalYear("&amp;$E$15&amp;")="&amp;$D$1&amp;"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38" t="str">
        <f>IF(O154=1,"",RTD("cqg.rtd",,"StudyData", "(Vol("&amp;$E$16&amp;")when  (LocalYear("&amp;$E$16&amp;")="&amp;$D$1&amp;"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38" t="str">
        <f>IF(O154=1,"",RTD("cqg.rtd",,"StudyData", "(Vol("&amp;$E$17&amp;")when  (LocalYear("&amp;$E$17&amp;")="&amp;$D$1&amp;"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38" t="str">
        <f>IF(O154=1,"",RTD("cqg.rtd",,"StudyData", "(Vol("&amp;$E$18&amp;")when  (LocalYear("&amp;$E$18&amp;")="&amp;$D$1&amp;"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38" t="str">
        <f>IF(O154=1,"",RTD("cqg.rtd",,"StudyData", "(Vol("&amp;$E$19&amp;")when  (LocalYear("&amp;$E$19&amp;")="&amp;$D$1&amp;"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38" t="str">
        <f>IF(O154=1,"",RTD("cqg.rtd",,"StudyData", "(Vol("&amp;$E$20&amp;")when  (LocalYear("&amp;$E$20&amp;")="&amp;$D$1&amp;"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38" t="str">
        <f>IF(O154=1,"",RTD("cqg.rtd",,"StudyData", "(Vol("&amp;$E$21&amp;")when  (LocalYear("&amp;$E$21&amp;")="&amp;$D$1&amp;"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38" t="str">
        <f>IF(O154=1,"",RTD("cqg.rtd",,"StudyData", "(Vol("&amp;$E$21&amp;")when  (LocalYear("&amp;$E$21&amp;")="&amp;$D$1&amp;"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39" t="str">
        <f t="shared" si="40"/>
        <v/>
      </c>
      <c r="AE154" s="138" t="str">
        <f ca="1">IF($R154=1,SUM($S$1:S154),"")</f>
        <v/>
      </c>
      <c r="AF154" s="138" t="str">
        <f ca="1">IF($R154=1,SUM($T$1:T154),"")</f>
        <v/>
      </c>
      <c r="AG154" s="138" t="str">
        <f ca="1">IF($R154=1,SUM($U$1:U154),"")</f>
        <v/>
      </c>
      <c r="AH154" s="138" t="str">
        <f ca="1">IF($R154=1,SUM($V$1:V154),"")</f>
        <v/>
      </c>
      <c r="AI154" s="138" t="str">
        <f ca="1">IF($R154=1,SUM($W$1:W154),"")</f>
        <v/>
      </c>
      <c r="AJ154" s="138" t="str">
        <f ca="1">IF($R154=1,SUM($X$1:X154),"")</f>
        <v/>
      </c>
      <c r="AK154" s="138" t="str">
        <f ca="1">IF($R154=1,SUM($Y$1:Y154),"")</f>
        <v/>
      </c>
      <c r="AL154" s="138" t="str">
        <f ca="1">IF($R154=1,SUM($Z$1:Z154),"")</f>
        <v/>
      </c>
      <c r="AM154" s="138" t="str">
        <f ca="1">IF($R154=1,SUM($AA$1:AA154),"")</f>
        <v/>
      </c>
      <c r="AN154" s="138" t="str">
        <f ca="1">IF($R154=1,SUM($AB$1:AB154),"")</f>
        <v/>
      </c>
      <c r="AO154" s="138" t="str">
        <f ca="1">IF($R154=1,SUM($AC$1:AC154),"")</f>
        <v/>
      </c>
      <c r="AQ154" s="143" t="str">
        <f t="shared" si="41"/>
        <v>21:15</v>
      </c>
    </row>
    <row r="155" spans="6:43" x14ac:dyDescent="0.25">
      <c r="F155" s="138">
        <f t="shared" si="42"/>
        <v>21</v>
      </c>
      <c r="G155" s="140">
        <f t="shared" si="43"/>
        <v>20</v>
      </c>
      <c r="H155" s="141">
        <f t="shared" si="44"/>
        <v>0.88888888888888884</v>
      </c>
      <c r="K155" s="139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39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38">
        <f t="shared" si="38"/>
        <v>1</v>
      </c>
      <c r="R155" s="138">
        <f t="shared" ca="1" si="39"/>
        <v>1.0759999999999916</v>
      </c>
      <c r="S155" s="138" t="str">
        <f>IF(O155=1,"",RTD("cqg.rtd",,"StudyData", "(Vol("&amp;$E$13&amp;")when  (LocalYear("&amp;$E$13&amp;")="&amp;$D$1&amp;"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38" t="str">
        <f>IF(O155=1,"",RTD("cqg.rtd",,"StudyData", "(Vol("&amp;$E$14&amp;")when  (LocalYear("&amp;$E$14&amp;")="&amp;$D$1&amp;"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38" t="str">
        <f>IF(O155=1,"",RTD("cqg.rtd",,"StudyData", "(Vol("&amp;$E$15&amp;")when  (LocalYear("&amp;$E$15&amp;")="&amp;$D$1&amp;"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38" t="str">
        <f>IF(O155=1,"",RTD("cqg.rtd",,"StudyData", "(Vol("&amp;$E$16&amp;")when  (LocalYear("&amp;$E$16&amp;")="&amp;$D$1&amp;"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38" t="str">
        <f>IF(O155=1,"",RTD("cqg.rtd",,"StudyData", "(Vol("&amp;$E$17&amp;")when  (LocalYear("&amp;$E$17&amp;")="&amp;$D$1&amp;"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38" t="str">
        <f>IF(O155=1,"",RTD("cqg.rtd",,"StudyData", "(Vol("&amp;$E$18&amp;")when  (LocalYear("&amp;$E$18&amp;")="&amp;$D$1&amp;"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38" t="str">
        <f>IF(O155=1,"",RTD("cqg.rtd",,"StudyData", "(Vol("&amp;$E$19&amp;")when  (LocalYear("&amp;$E$19&amp;")="&amp;$D$1&amp;"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38" t="str">
        <f>IF(O155=1,"",RTD("cqg.rtd",,"StudyData", "(Vol("&amp;$E$20&amp;")when  (LocalYear("&amp;$E$20&amp;")="&amp;$D$1&amp;"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38" t="str">
        <f>IF(O155=1,"",RTD("cqg.rtd",,"StudyData", "(Vol("&amp;$E$21&amp;")when  (LocalYear("&amp;$E$21&amp;")="&amp;$D$1&amp;"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38" t="str">
        <f>IF(O155=1,"",RTD("cqg.rtd",,"StudyData", "(Vol("&amp;$E$21&amp;")when  (LocalYear("&amp;$E$21&amp;")="&amp;$D$1&amp;"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39" t="str">
        <f t="shared" si="40"/>
        <v/>
      </c>
      <c r="AE155" s="138" t="str">
        <f ca="1">IF($R155=1,SUM($S$1:S155),"")</f>
        <v/>
      </c>
      <c r="AF155" s="138" t="str">
        <f ca="1">IF($R155=1,SUM($T$1:T155),"")</f>
        <v/>
      </c>
      <c r="AG155" s="138" t="str">
        <f ca="1">IF($R155=1,SUM($U$1:U155),"")</f>
        <v/>
      </c>
      <c r="AH155" s="138" t="str">
        <f ca="1">IF($R155=1,SUM($V$1:V155),"")</f>
        <v/>
      </c>
      <c r="AI155" s="138" t="str">
        <f ca="1">IF($R155=1,SUM($W$1:W155),"")</f>
        <v/>
      </c>
      <c r="AJ155" s="138" t="str">
        <f ca="1">IF($R155=1,SUM($X$1:X155),"")</f>
        <v/>
      </c>
      <c r="AK155" s="138" t="str">
        <f ca="1">IF($R155=1,SUM($Y$1:Y155),"")</f>
        <v/>
      </c>
      <c r="AL155" s="138" t="str">
        <f ca="1">IF($R155=1,SUM($Z$1:Z155),"")</f>
        <v/>
      </c>
      <c r="AM155" s="138" t="str">
        <f ca="1">IF($R155=1,SUM($AA$1:AA155),"")</f>
        <v/>
      </c>
      <c r="AN155" s="138" t="str">
        <f ca="1">IF($R155=1,SUM($AB$1:AB155),"")</f>
        <v/>
      </c>
      <c r="AO155" s="138" t="str">
        <f ca="1">IF($R155=1,SUM($AC$1:AC155),"")</f>
        <v/>
      </c>
      <c r="AQ155" s="143" t="str">
        <f t="shared" si="41"/>
        <v>21:20</v>
      </c>
    </row>
    <row r="156" spans="6:43" x14ac:dyDescent="0.25">
      <c r="F156" s="138">
        <f t="shared" si="42"/>
        <v>21</v>
      </c>
      <c r="G156" s="140">
        <f t="shared" si="43"/>
        <v>25</v>
      </c>
      <c r="H156" s="141">
        <f t="shared" si="44"/>
        <v>0.89236111111111116</v>
      </c>
      <c r="K156" s="139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39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38">
        <f t="shared" si="38"/>
        <v>1</v>
      </c>
      <c r="R156" s="138">
        <f t="shared" ca="1" si="39"/>
        <v>1.0769999999999915</v>
      </c>
      <c r="S156" s="138" t="str">
        <f>IF(O156=1,"",RTD("cqg.rtd",,"StudyData", "(Vol("&amp;$E$13&amp;")when  (LocalYear("&amp;$E$13&amp;")="&amp;$D$1&amp;"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38" t="str">
        <f>IF(O156=1,"",RTD("cqg.rtd",,"StudyData", "(Vol("&amp;$E$14&amp;")when  (LocalYear("&amp;$E$14&amp;")="&amp;$D$1&amp;"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38" t="str">
        <f>IF(O156=1,"",RTD("cqg.rtd",,"StudyData", "(Vol("&amp;$E$15&amp;")when  (LocalYear("&amp;$E$15&amp;")="&amp;$D$1&amp;"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38" t="str">
        <f>IF(O156=1,"",RTD("cqg.rtd",,"StudyData", "(Vol("&amp;$E$16&amp;")when  (LocalYear("&amp;$E$16&amp;")="&amp;$D$1&amp;"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38" t="str">
        <f>IF(O156=1,"",RTD("cqg.rtd",,"StudyData", "(Vol("&amp;$E$17&amp;")when  (LocalYear("&amp;$E$17&amp;")="&amp;$D$1&amp;"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38" t="str">
        <f>IF(O156=1,"",RTD("cqg.rtd",,"StudyData", "(Vol("&amp;$E$18&amp;")when  (LocalYear("&amp;$E$18&amp;")="&amp;$D$1&amp;"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38" t="str">
        <f>IF(O156=1,"",RTD("cqg.rtd",,"StudyData", "(Vol("&amp;$E$19&amp;")when  (LocalYear("&amp;$E$19&amp;")="&amp;$D$1&amp;"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38" t="str">
        <f>IF(O156=1,"",RTD("cqg.rtd",,"StudyData", "(Vol("&amp;$E$20&amp;")when  (LocalYear("&amp;$E$20&amp;")="&amp;$D$1&amp;"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38" t="str">
        <f>IF(O156=1,"",RTD("cqg.rtd",,"StudyData", "(Vol("&amp;$E$21&amp;")when  (LocalYear("&amp;$E$21&amp;")="&amp;$D$1&amp;"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38" t="str">
        <f>IF(O156=1,"",RTD("cqg.rtd",,"StudyData", "(Vol("&amp;$E$21&amp;")when  (LocalYear("&amp;$E$21&amp;")="&amp;$D$1&amp;"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39" t="str">
        <f t="shared" si="40"/>
        <v/>
      </c>
      <c r="AE156" s="138" t="str">
        <f ca="1">IF($R156=1,SUM($S$1:S156),"")</f>
        <v/>
      </c>
      <c r="AF156" s="138" t="str">
        <f ca="1">IF($R156=1,SUM($T$1:T156),"")</f>
        <v/>
      </c>
      <c r="AG156" s="138" t="str">
        <f ca="1">IF($R156=1,SUM($U$1:U156),"")</f>
        <v/>
      </c>
      <c r="AH156" s="138" t="str">
        <f ca="1">IF($R156=1,SUM($V$1:V156),"")</f>
        <v/>
      </c>
      <c r="AI156" s="138" t="str">
        <f ca="1">IF($R156=1,SUM($W$1:W156),"")</f>
        <v/>
      </c>
      <c r="AJ156" s="138" t="str">
        <f ca="1">IF($R156=1,SUM($X$1:X156),"")</f>
        <v/>
      </c>
      <c r="AK156" s="138" t="str">
        <f ca="1">IF($R156=1,SUM($Y$1:Y156),"")</f>
        <v/>
      </c>
      <c r="AL156" s="138" t="str">
        <f ca="1">IF($R156=1,SUM($Z$1:Z156),"")</f>
        <v/>
      </c>
      <c r="AM156" s="138" t="str">
        <f ca="1">IF($R156=1,SUM($AA$1:AA156),"")</f>
        <v/>
      </c>
      <c r="AN156" s="138" t="str">
        <f ca="1">IF($R156=1,SUM($AB$1:AB156),"")</f>
        <v/>
      </c>
      <c r="AO156" s="138" t="str">
        <f ca="1">IF($R156=1,SUM($AC$1:AC156),"")</f>
        <v/>
      </c>
      <c r="AQ156" s="143" t="str">
        <f t="shared" si="41"/>
        <v>21:25</v>
      </c>
    </row>
    <row r="157" spans="6:43" x14ac:dyDescent="0.25">
      <c r="F157" s="138">
        <f t="shared" si="42"/>
        <v>21</v>
      </c>
      <c r="G157" s="140">
        <f t="shared" si="43"/>
        <v>30</v>
      </c>
      <c r="H157" s="141">
        <f t="shared" si="44"/>
        <v>0.89583333333333337</v>
      </c>
      <c r="K157" s="139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39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38">
        <f t="shared" si="38"/>
        <v>1</v>
      </c>
      <c r="R157" s="138">
        <f t="shared" ca="1" si="39"/>
        <v>1.0779999999999914</v>
      </c>
      <c r="S157" s="138" t="str">
        <f>IF(O157=1,"",RTD("cqg.rtd",,"StudyData", "(Vol("&amp;$E$13&amp;")when  (LocalYear("&amp;$E$13&amp;")="&amp;$D$1&amp;"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38" t="str">
        <f>IF(O157=1,"",RTD("cqg.rtd",,"StudyData", "(Vol("&amp;$E$14&amp;")when  (LocalYear("&amp;$E$14&amp;")="&amp;$D$1&amp;"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38" t="str">
        <f>IF(O157=1,"",RTD("cqg.rtd",,"StudyData", "(Vol("&amp;$E$15&amp;")when  (LocalYear("&amp;$E$15&amp;")="&amp;$D$1&amp;"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38" t="str">
        <f>IF(O157=1,"",RTD("cqg.rtd",,"StudyData", "(Vol("&amp;$E$16&amp;")when  (LocalYear("&amp;$E$16&amp;")="&amp;$D$1&amp;"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38" t="str">
        <f>IF(O157=1,"",RTD("cqg.rtd",,"StudyData", "(Vol("&amp;$E$17&amp;")when  (LocalYear("&amp;$E$17&amp;")="&amp;$D$1&amp;"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38" t="str">
        <f>IF(O157=1,"",RTD("cqg.rtd",,"StudyData", "(Vol("&amp;$E$18&amp;")when  (LocalYear("&amp;$E$18&amp;")="&amp;$D$1&amp;"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38" t="str">
        <f>IF(O157=1,"",RTD("cqg.rtd",,"StudyData", "(Vol("&amp;$E$19&amp;")when  (LocalYear("&amp;$E$19&amp;")="&amp;$D$1&amp;"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38" t="str">
        <f>IF(O157=1,"",RTD("cqg.rtd",,"StudyData", "(Vol("&amp;$E$20&amp;")when  (LocalYear("&amp;$E$20&amp;")="&amp;$D$1&amp;"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38" t="str">
        <f>IF(O157=1,"",RTD("cqg.rtd",,"StudyData", "(Vol("&amp;$E$21&amp;")when  (LocalYear("&amp;$E$21&amp;")="&amp;$D$1&amp;"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38" t="str">
        <f>IF(O157=1,"",RTD("cqg.rtd",,"StudyData", "(Vol("&amp;$E$21&amp;")when  (LocalYear("&amp;$E$21&amp;")="&amp;$D$1&amp;"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39" t="str">
        <f t="shared" si="40"/>
        <v/>
      </c>
      <c r="AE157" s="138" t="str">
        <f ca="1">IF($R157=1,SUM($S$1:S157),"")</f>
        <v/>
      </c>
      <c r="AF157" s="138" t="str">
        <f ca="1">IF($R157=1,SUM($T$1:T157),"")</f>
        <v/>
      </c>
      <c r="AG157" s="138" t="str">
        <f ca="1">IF($R157=1,SUM($U$1:U157),"")</f>
        <v/>
      </c>
      <c r="AH157" s="138" t="str">
        <f ca="1">IF($R157=1,SUM($V$1:V157),"")</f>
        <v/>
      </c>
      <c r="AI157" s="138" t="str">
        <f ca="1">IF($R157=1,SUM($W$1:W157),"")</f>
        <v/>
      </c>
      <c r="AJ157" s="138" t="str">
        <f ca="1">IF($R157=1,SUM($X$1:X157),"")</f>
        <v/>
      </c>
      <c r="AK157" s="138" t="str">
        <f ca="1">IF($R157=1,SUM($Y$1:Y157),"")</f>
        <v/>
      </c>
      <c r="AL157" s="138" t="str">
        <f ca="1">IF($R157=1,SUM($Z$1:Z157),"")</f>
        <v/>
      </c>
      <c r="AM157" s="138" t="str">
        <f ca="1">IF($R157=1,SUM($AA$1:AA157),"")</f>
        <v/>
      </c>
      <c r="AN157" s="138" t="str">
        <f ca="1">IF($R157=1,SUM($AB$1:AB157),"")</f>
        <v/>
      </c>
      <c r="AO157" s="138" t="str">
        <f ca="1">IF($R157=1,SUM($AC$1:AC157),"")</f>
        <v/>
      </c>
      <c r="AQ157" s="143" t="str">
        <f t="shared" si="41"/>
        <v>21:30</v>
      </c>
    </row>
    <row r="158" spans="6:43" x14ac:dyDescent="0.25">
      <c r="F158" s="138">
        <f t="shared" si="42"/>
        <v>21</v>
      </c>
      <c r="G158" s="140">
        <f t="shared" si="43"/>
        <v>35</v>
      </c>
      <c r="H158" s="141">
        <f t="shared" si="44"/>
        <v>0.89930555555555547</v>
      </c>
      <c r="K158" s="139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39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38">
        <f t="shared" si="38"/>
        <v>1</v>
      </c>
      <c r="R158" s="138">
        <f t="shared" ca="1" si="39"/>
        <v>1.0789999999999913</v>
      </c>
      <c r="S158" s="138" t="str">
        <f>IF(O158=1,"",RTD("cqg.rtd",,"StudyData", "(Vol("&amp;$E$13&amp;")when  (LocalYear("&amp;$E$13&amp;")="&amp;$D$1&amp;"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38" t="str">
        <f>IF(O158=1,"",RTD("cqg.rtd",,"StudyData", "(Vol("&amp;$E$14&amp;")when  (LocalYear("&amp;$E$14&amp;")="&amp;$D$1&amp;"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38" t="str">
        <f>IF(O158=1,"",RTD("cqg.rtd",,"StudyData", "(Vol("&amp;$E$15&amp;")when  (LocalYear("&amp;$E$15&amp;")="&amp;$D$1&amp;"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38" t="str">
        <f>IF(O158=1,"",RTD("cqg.rtd",,"StudyData", "(Vol("&amp;$E$16&amp;")when  (LocalYear("&amp;$E$16&amp;")="&amp;$D$1&amp;"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38" t="str">
        <f>IF(O158=1,"",RTD("cqg.rtd",,"StudyData", "(Vol("&amp;$E$17&amp;")when  (LocalYear("&amp;$E$17&amp;")="&amp;$D$1&amp;"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38" t="str">
        <f>IF(O158=1,"",RTD("cqg.rtd",,"StudyData", "(Vol("&amp;$E$18&amp;")when  (LocalYear("&amp;$E$18&amp;")="&amp;$D$1&amp;"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38" t="str">
        <f>IF(O158=1,"",RTD("cqg.rtd",,"StudyData", "(Vol("&amp;$E$19&amp;")when  (LocalYear("&amp;$E$19&amp;")="&amp;$D$1&amp;"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38" t="str">
        <f>IF(O158=1,"",RTD("cqg.rtd",,"StudyData", "(Vol("&amp;$E$20&amp;")when  (LocalYear("&amp;$E$20&amp;")="&amp;$D$1&amp;"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38" t="str">
        <f>IF(O158=1,"",RTD("cqg.rtd",,"StudyData", "(Vol("&amp;$E$21&amp;")when  (LocalYear("&amp;$E$21&amp;")="&amp;$D$1&amp;"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38" t="str">
        <f>IF(O158=1,"",RTD("cqg.rtd",,"StudyData", "(Vol("&amp;$E$21&amp;")when  (LocalYear("&amp;$E$21&amp;")="&amp;$D$1&amp;"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39" t="str">
        <f t="shared" si="40"/>
        <v/>
      </c>
      <c r="AE158" s="138" t="str">
        <f ca="1">IF($R158=1,SUM($S$1:S158),"")</f>
        <v/>
      </c>
      <c r="AF158" s="138" t="str">
        <f ca="1">IF($R158=1,SUM($T$1:T158),"")</f>
        <v/>
      </c>
      <c r="AG158" s="138" t="str">
        <f ca="1">IF($R158=1,SUM($U$1:U158),"")</f>
        <v/>
      </c>
      <c r="AH158" s="138" t="str">
        <f ca="1">IF($R158=1,SUM($V$1:V158),"")</f>
        <v/>
      </c>
      <c r="AI158" s="138" t="str">
        <f ca="1">IF($R158=1,SUM($W$1:W158),"")</f>
        <v/>
      </c>
      <c r="AJ158" s="138" t="str">
        <f ca="1">IF($R158=1,SUM($X$1:X158),"")</f>
        <v/>
      </c>
      <c r="AK158" s="138" t="str">
        <f ca="1">IF($R158=1,SUM($Y$1:Y158),"")</f>
        <v/>
      </c>
      <c r="AL158" s="138" t="str">
        <f ca="1">IF($R158=1,SUM($Z$1:Z158),"")</f>
        <v/>
      </c>
      <c r="AM158" s="138" t="str">
        <f ca="1">IF($R158=1,SUM($AA$1:AA158),"")</f>
        <v/>
      </c>
      <c r="AN158" s="138" t="str">
        <f ca="1">IF($R158=1,SUM($AB$1:AB158),"")</f>
        <v/>
      </c>
      <c r="AO158" s="138" t="str">
        <f ca="1">IF($R158=1,SUM($AC$1:AC158),"")</f>
        <v/>
      </c>
      <c r="AQ158" s="143" t="str">
        <f t="shared" si="41"/>
        <v>21:35</v>
      </c>
    </row>
    <row r="159" spans="6:43" x14ac:dyDescent="0.25">
      <c r="F159" s="138">
        <f t="shared" si="42"/>
        <v>21</v>
      </c>
      <c r="G159" s="140">
        <f t="shared" si="43"/>
        <v>40</v>
      </c>
      <c r="H159" s="141">
        <f t="shared" si="44"/>
        <v>0.90277777777777779</v>
      </c>
      <c r="K159" s="139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39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38">
        <f t="shared" si="38"/>
        <v>1</v>
      </c>
      <c r="R159" s="138">
        <f t="shared" ca="1" si="39"/>
        <v>1.0799999999999912</v>
      </c>
      <c r="S159" s="138" t="str">
        <f>IF(O159=1,"",RTD("cqg.rtd",,"StudyData", "(Vol("&amp;$E$13&amp;")when  (LocalYear("&amp;$E$13&amp;")="&amp;$D$1&amp;"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38" t="str">
        <f>IF(O159=1,"",RTD("cqg.rtd",,"StudyData", "(Vol("&amp;$E$14&amp;")when  (LocalYear("&amp;$E$14&amp;")="&amp;$D$1&amp;"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38" t="str">
        <f>IF(O159=1,"",RTD("cqg.rtd",,"StudyData", "(Vol("&amp;$E$15&amp;")when  (LocalYear("&amp;$E$15&amp;")="&amp;$D$1&amp;"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38" t="str">
        <f>IF(O159=1,"",RTD("cqg.rtd",,"StudyData", "(Vol("&amp;$E$16&amp;")when  (LocalYear("&amp;$E$16&amp;")="&amp;$D$1&amp;"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38" t="str">
        <f>IF(O159=1,"",RTD("cqg.rtd",,"StudyData", "(Vol("&amp;$E$17&amp;")when  (LocalYear("&amp;$E$17&amp;")="&amp;$D$1&amp;"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38" t="str">
        <f>IF(O159=1,"",RTD("cqg.rtd",,"StudyData", "(Vol("&amp;$E$18&amp;")when  (LocalYear("&amp;$E$18&amp;")="&amp;$D$1&amp;"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38" t="str">
        <f>IF(O159=1,"",RTD("cqg.rtd",,"StudyData", "(Vol("&amp;$E$19&amp;")when  (LocalYear("&amp;$E$19&amp;")="&amp;$D$1&amp;"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38" t="str">
        <f>IF(O159=1,"",RTD("cqg.rtd",,"StudyData", "(Vol("&amp;$E$20&amp;")when  (LocalYear("&amp;$E$20&amp;")="&amp;$D$1&amp;"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38" t="str">
        <f>IF(O159=1,"",RTD("cqg.rtd",,"StudyData", "(Vol("&amp;$E$21&amp;")when  (LocalYear("&amp;$E$21&amp;")="&amp;$D$1&amp;"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38" t="str">
        <f>IF(O159=1,"",RTD("cqg.rtd",,"StudyData", "(Vol("&amp;$E$21&amp;")when  (LocalYear("&amp;$E$21&amp;")="&amp;$D$1&amp;"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39" t="str">
        <f t="shared" si="40"/>
        <v/>
      </c>
      <c r="AE159" s="138" t="str">
        <f ca="1">IF($R159=1,SUM($S$1:S159),"")</f>
        <v/>
      </c>
      <c r="AF159" s="138" t="str">
        <f ca="1">IF($R159=1,SUM($T$1:T159),"")</f>
        <v/>
      </c>
      <c r="AG159" s="138" t="str">
        <f ca="1">IF($R159=1,SUM($U$1:U159),"")</f>
        <v/>
      </c>
      <c r="AH159" s="138" t="str">
        <f ca="1">IF($R159=1,SUM($V$1:V159),"")</f>
        <v/>
      </c>
      <c r="AI159" s="138" t="str">
        <f ca="1">IF($R159=1,SUM($W$1:W159),"")</f>
        <v/>
      </c>
      <c r="AJ159" s="138" t="str">
        <f ca="1">IF($R159=1,SUM($X$1:X159),"")</f>
        <v/>
      </c>
      <c r="AK159" s="138" t="str">
        <f ca="1">IF($R159=1,SUM($Y$1:Y159),"")</f>
        <v/>
      </c>
      <c r="AL159" s="138" t="str">
        <f ca="1">IF($R159=1,SUM($Z$1:Z159),"")</f>
        <v/>
      </c>
      <c r="AM159" s="138" t="str">
        <f ca="1">IF($R159=1,SUM($AA$1:AA159),"")</f>
        <v/>
      </c>
      <c r="AN159" s="138" t="str">
        <f ca="1">IF($R159=1,SUM($AB$1:AB159),"")</f>
        <v/>
      </c>
      <c r="AO159" s="138" t="str">
        <f ca="1">IF($R159=1,SUM($AC$1:AC159),"")</f>
        <v/>
      </c>
      <c r="AQ159" s="143" t="str">
        <f t="shared" si="41"/>
        <v>21:40</v>
      </c>
    </row>
    <row r="160" spans="6:43" x14ac:dyDescent="0.25">
      <c r="F160" s="138">
        <f t="shared" si="42"/>
        <v>21</v>
      </c>
      <c r="G160" s="140">
        <f t="shared" si="43"/>
        <v>45</v>
      </c>
      <c r="H160" s="141">
        <f t="shared" si="44"/>
        <v>0.90625</v>
      </c>
      <c r="K160" s="139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39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38">
        <f t="shared" si="38"/>
        <v>1</v>
      </c>
      <c r="R160" s="138">
        <f t="shared" ca="1" si="39"/>
        <v>1.0809999999999911</v>
      </c>
      <c r="S160" s="138" t="str">
        <f>IF(O160=1,"",RTD("cqg.rtd",,"StudyData", "(Vol("&amp;$E$13&amp;")when  (LocalYear("&amp;$E$13&amp;")="&amp;$D$1&amp;"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38" t="str">
        <f>IF(O160=1,"",RTD("cqg.rtd",,"StudyData", "(Vol("&amp;$E$14&amp;")when  (LocalYear("&amp;$E$14&amp;")="&amp;$D$1&amp;"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38" t="str">
        <f>IF(O160=1,"",RTD("cqg.rtd",,"StudyData", "(Vol("&amp;$E$15&amp;")when  (LocalYear("&amp;$E$15&amp;")="&amp;$D$1&amp;"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38" t="str">
        <f>IF(O160=1,"",RTD("cqg.rtd",,"StudyData", "(Vol("&amp;$E$16&amp;")when  (LocalYear("&amp;$E$16&amp;")="&amp;$D$1&amp;"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38" t="str">
        <f>IF(O160=1,"",RTD("cqg.rtd",,"StudyData", "(Vol("&amp;$E$17&amp;")when  (LocalYear("&amp;$E$17&amp;")="&amp;$D$1&amp;"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38" t="str">
        <f>IF(O160=1,"",RTD("cqg.rtd",,"StudyData", "(Vol("&amp;$E$18&amp;")when  (LocalYear("&amp;$E$18&amp;")="&amp;$D$1&amp;"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38" t="str">
        <f>IF(O160=1,"",RTD("cqg.rtd",,"StudyData", "(Vol("&amp;$E$19&amp;")when  (LocalYear("&amp;$E$19&amp;")="&amp;$D$1&amp;"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38" t="str">
        <f>IF(O160=1,"",RTD("cqg.rtd",,"StudyData", "(Vol("&amp;$E$20&amp;")when  (LocalYear("&amp;$E$20&amp;")="&amp;$D$1&amp;"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38" t="str">
        <f>IF(O160=1,"",RTD("cqg.rtd",,"StudyData", "(Vol("&amp;$E$21&amp;")when  (LocalYear("&amp;$E$21&amp;")="&amp;$D$1&amp;"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38" t="str">
        <f>IF(O160=1,"",RTD("cqg.rtd",,"StudyData", "(Vol("&amp;$E$21&amp;")when  (LocalYear("&amp;$E$21&amp;")="&amp;$D$1&amp;"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39" t="str">
        <f t="shared" si="40"/>
        <v/>
      </c>
      <c r="AE160" s="138" t="str">
        <f ca="1">IF($R160=1,SUM($S$1:S160),"")</f>
        <v/>
      </c>
      <c r="AF160" s="138" t="str">
        <f ca="1">IF($R160=1,SUM($T$1:T160),"")</f>
        <v/>
      </c>
      <c r="AG160" s="138" t="str">
        <f ca="1">IF($R160=1,SUM($U$1:U160),"")</f>
        <v/>
      </c>
      <c r="AH160" s="138" t="str">
        <f ca="1">IF($R160=1,SUM($V$1:V160),"")</f>
        <v/>
      </c>
      <c r="AI160" s="138" t="str">
        <f ca="1">IF($R160=1,SUM($W$1:W160),"")</f>
        <v/>
      </c>
      <c r="AJ160" s="138" t="str">
        <f ca="1">IF($R160=1,SUM($X$1:X160),"")</f>
        <v/>
      </c>
      <c r="AK160" s="138" t="str">
        <f ca="1">IF($R160=1,SUM($Y$1:Y160),"")</f>
        <v/>
      </c>
      <c r="AL160" s="138" t="str">
        <f ca="1">IF($R160=1,SUM($Z$1:Z160),"")</f>
        <v/>
      </c>
      <c r="AM160" s="138" t="str">
        <f ca="1">IF($R160=1,SUM($AA$1:AA160),"")</f>
        <v/>
      </c>
      <c r="AN160" s="138" t="str">
        <f ca="1">IF($R160=1,SUM($AB$1:AB160),"")</f>
        <v/>
      </c>
      <c r="AO160" s="138" t="str">
        <f ca="1">IF($R160=1,SUM($AC$1:AC160),"")</f>
        <v/>
      </c>
      <c r="AQ160" s="143" t="str">
        <f t="shared" si="41"/>
        <v>21:45</v>
      </c>
    </row>
    <row r="161" spans="6:43" x14ac:dyDescent="0.25">
      <c r="F161" s="138">
        <f t="shared" si="42"/>
        <v>21</v>
      </c>
      <c r="G161" s="140">
        <f t="shared" si="43"/>
        <v>50</v>
      </c>
      <c r="H161" s="141">
        <f t="shared" si="44"/>
        <v>0.90972222222222221</v>
      </c>
      <c r="K161" s="139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39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38">
        <f t="shared" si="38"/>
        <v>1</v>
      </c>
      <c r="R161" s="138">
        <f t="shared" ca="1" si="39"/>
        <v>1.081999999999991</v>
      </c>
      <c r="S161" s="138" t="str">
        <f>IF(O161=1,"",RTD("cqg.rtd",,"StudyData", "(Vol("&amp;$E$13&amp;")when  (LocalYear("&amp;$E$13&amp;")="&amp;$D$1&amp;"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38" t="str">
        <f>IF(O161=1,"",RTD("cqg.rtd",,"StudyData", "(Vol("&amp;$E$14&amp;")when  (LocalYear("&amp;$E$14&amp;")="&amp;$D$1&amp;"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38" t="str">
        <f>IF(O161=1,"",RTD("cqg.rtd",,"StudyData", "(Vol("&amp;$E$15&amp;")when  (LocalYear("&amp;$E$15&amp;")="&amp;$D$1&amp;"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38" t="str">
        <f>IF(O161=1,"",RTD("cqg.rtd",,"StudyData", "(Vol("&amp;$E$16&amp;")when  (LocalYear("&amp;$E$16&amp;")="&amp;$D$1&amp;"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38" t="str">
        <f>IF(O161=1,"",RTD("cqg.rtd",,"StudyData", "(Vol("&amp;$E$17&amp;")when  (LocalYear("&amp;$E$17&amp;")="&amp;$D$1&amp;"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38" t="str">
        <f>IF(O161=1,"",RTD("cqg.rtd",,"StudyData", "(Vol("&amp;$E$18&amp;")when  (LocalYear("&amp;$E$18&amp;")="&amp;$D$1&amp;"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38" t="str">
        <f>IF(O161=1,"",RTD("cqg.rtd",,"StudyData", "(Vol("&amp;$E$19&amp;")when  (LocalYear("&amp;$E$19&amp;")="&amp;$D$1&amp;"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38" t="str">
        <f>IF(O161=1,"",RTD("cqg.rtd",,"StudyData", "(Vol("&amp;$E$20&amp;")when  (LocalYear("&amp;$E$20&amp;")="&amp;$D$1&amp;"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38" t="str">
        <f>IF(O161=1,"",RTD("cqg.rtd",,"StudyData", "(Vol("&amp;$E$21&amp;")when  (LocalYear("&amp;$E$21&amp;")="&amp;$D$1&amp;"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38" t="str">
        <f>IF(O161=1,"",RTD("cqg.rtd",,"StudyData", "(Vol("&amp;$E$21&amp;")when  (LocalYear("&amp;$E$21&amp;")="&amp;$D$1&amp;"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39" t="str">
        <f t="shared" si="40"/>
        <v/>
      </c>
      <c r="AE161" s="138" t="str">
        <f ca="1">IF($R161=1,SUM($S$1:S161),"")</f>
        <v/>
      </c>
      <c r="AF161" s="138" t="str">
        <f ca="1">IF($R161=1,SUM($T$1:T161),"")</f>
        <v/>
      </c>
      <c r="AG161" s="138" t="str">
        <f ca="1">IF($R161=1,SUM($U$1:U161),"")</f>
        <v/>
      </c>
      <c r="AH161" s="138" t="str">
        <f ca="1">IF($R161=1,SUM($V$1:V161),"")</f>
        <v/>
      </c>
      <c r="AI161" s="138" t="str">
        <f ca="1">IF($R161=1,SUM($W$1:W161),"")</f>
        <v/>
      </c>
      <c r="AJ161" s="138" t="str">
        <f ca="1">IF($R161=1,SUM($X$1:X161),"")</f>
        <v/>
      </c>
      <c r="AK161" s="138" t="str">
        <f ca="1">IF($R161=1,SUM($Y$1:Y161),"")</f>
        <v/>
      </c>
      <c r="AL161" s="138" t="str">
        <f ca="1">IF($R161=1,SUM($Z$1:Z161),"")</f>
        <v/>
      </c>
      <c r="AM161" s="138" t="str">
        <f ca="1">IF($R161=1,SUM($AA$1:AA161),"")</f>
        <v/>
      </c>
      <c r="AN161" s="138" t="str">
        <f ca="1">IF($R161=1,SUM($AB$1:AB161),"")</f>
        <v/>
      </c>
      <c r="AO161" s="138" t="str">
        <f ca="1">IF($R161=1,SUM($AC$1:AC161),"")</f>
        <v/>
      </c>
      <c r="AQ161" s="143" t="str">
        <f t="shared" si="41"/>
        <v>21:50</v>
      </c>
    </row>
    <row r="162" spans="6:43" x14ac:dyDescent="0.25">
      <c r="F162" s="138">
        <f t="shared" si="42"/>
        <v>21</v>
      </c>
      <c r="G162" s="140">
        <f t="shared" si="43"/>
        <v>55</v>
      </c>
      <c r="H162" s="141">
        <f t="shared" si="44"/>
        <v>0.91319444444444453</v>
      </c>
      <c r="K162" s="139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39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38">
        <f t="shared" si="38"/>
        <v>1</v>
      </c>
      <c r="R162" s="138">
        <f t="shared" ca="1" si="39"/>
        <v>1.0829999999999909</v>
      </c>
      <c r="S162" s="138" t="str">
        <f>IF(O162=1,"",RTD("cqg.rtd",,"StudyData", "(Vol("&amp;$E$13&amp;")when  (LocalYear("&amp;$E$13&amp;")="&amp;$D$1&amp;"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38" t="str">
        <f>IF(O162=1,"",RTD("cqg.rtd",,"StudyData", "(Vol("&amp;$E$14&amp;")when  (LocalYear("&amp;$E$14&amp;")="&amp;$D$1&amp;"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38" t="str">
        <f>IF(O162=1,"",RTD("cqg.rtd",,"StudyData", "(Vol("&amp;$E$15&amp;")when  (LocalYear("&amp;$E$15&amp;")="&amp;$D$1&amp;"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38" t="str">
        <f>IF(O162=1,"",RTD("cqg.rtd",,"StudyData", "(Vol("&amp;$E$16&amp;")when  (LocalYear("&amp;$E$16&amp;")="&amp;$D$1&amp;"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38" t="str">
        <f>IF(O162=1,"",RTD("cqg.rtd",,"StudyData", "(Vol("&amp;$E$17&amp;")when  (LocalYear("&amp;$E$17&amp;")="&amp;$D$1&amp;"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38" t="str">
        <f>IF(O162=1,"",RTD("cqg.rtd",,"StudyData", "(Vol("&amp;$E$18&amp;")when  (LocalYear("&amp;$E$18&amp;")="&amp;$D$1&amp;"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38" t="str">
        <f>IF(O162=1,"",RTD("cqg.rtd",,"StudyData", "(Vol("&amp;$E$19&amp;")when  (LocalYear("&amp;$E$19&amp;")="&amp;$D$1&amp;"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38" t="str">
        <f>IF(O162=1,"",RTD("cqg.rtd",,"StudyData", "(Vol("&amp;$E$20&amp;")when  (LocalYear("&amp;$E$20&amp;")="&amp;$D$1&amp;"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38" t="str">
        <f>IF(O162=1,"",RTD("cqg.rtd",,"StudyData", "(Vol("&amp;$E$21&amp;")when  (LocalYear("&amp;$E$21&amp;")="&amp;$D$1&amp;"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38" t="str">
        <f>IF(O162=1,"",RTD("cqg.rtd",,"StudyData", "(Vol("&amp;$E$21&amp;")when  (LocalYear("&amp;$E$21&amp;")="&amp;$D$1&amp;"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39" t="str">
        <f t="shared" si="40"/>
        <v/>
      </c>
      <c r="AE162" s="138" t="str">
        <f ca="1">IF($R162=1,SUM($S$1:S162),"")</f>
        <v/>
      </c>
      <c r="AF162" s="138" t="str">
        <f ca="1">IF($R162=1,SUM($T$1:T162),"")</f>
        <v/>
      </c>
      <c r="AG162" s="138" t="str">
        <f ca="1">IF($R162=1,SUM($U$1:U162),"")</f>
        <v/>
      </c>
      <c r="AH162" s="138" t="str">
        <f ca="1">IF($R162=1,SUM($V$1:V162),"")</f>
        <v/>
      </c>
      <c r="AI162" s="138" t="str">
        <f ca="1">IF($R162=1,SUM($W$1:W162),"")</f>
        <v/>
      </c>
      <c r="AJ162" s="138" t="str">
        <f ca="1">IF($R162=1,SUM($X$1:X162),"")</f>
        <v/>
      </c>
      <c r="AK162" s="138" t="str">
        <f ca="1">IF($R162=1,SUM($Y$1:Y162),"")</f>
        <v/>
      </c>
      <c r="AL162" s="138" t="str">
        <f ca="1">IF($R162=1,SUM($Z$1:Z162),"")</f>
        <v/>
      </c>
      <c r="AM162" s="138" t="str">
        <f ca="1">IF($R162=1,SUM($AA$1:AA162),"")</f>
        <v/>
      </c>
      <c r="AN162" s="138" t="str">
        <f ca="1">IF($R162=1,SUM($AB$1:AB162),"")</f>
        <v/>
      </c>
      <c r="AO162" s="138" t="str">
        <f ca="1">IF($R162=1,SUM($AC$1:AC162),"")</f>
        <v/>
      </c>
      <c r="AQ162" s="143" t="str">
        <f t="shared" si="41"/>
        <v>21:55</v>
      </c>
    </row>
    <row r="163" spans="6:43" x14ac:dyDescent="0.25">
      <c r="F163" s="138">
        <f t="shared" si="42"/>
        <v>22</v>
      </c>
      <c r="G163" s="140" t="str">
        <f t="shared" si="43"/>
        <v>00</v>
      </c>
      <c r="H163" s="141">
        <f t="shared" si="44"/>
        <v>0.91666666666666663</v>
      </c>
      <c r="K163" s="139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39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38">
        <f t="shared" si="38"/>
        <v>1</v>
      </c>
      <c r="R163" s="138">
        <f t="shared" ca="1" si="39"/>
        <v>1.0839999999999907</v>
      </c>
      <c r="S163" s="138" t="str">
        <f>IF(O163=1,"",RTD("cqg.rtd",,"StudyData", "(Vol("&amp;$E$13&amp;")when  (LocalYear("&amp;$E$13&amp;")="&amp;$D$1&amp;"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38" t="str">
        <f>IF(O163=1,"",RTD("cqg.rtd",,"StudyData", "(Vol("&amp;$E$14&amp;")when  (LocalYear("&amp;$E$14&amp;")="&amp;$D$1&amp;"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38" t="str">
        <f>IF(O163=1,"",RTD("cqg.rtd",,"StudyData", "(Vol("&amp;$E$15&amp;")when  (LocalYear("&amp;$E$15&amp;")="&amp;$D$1&amp;"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38" t="str">
        <f>IF(O163=1,"",RTD("cqg.rtd",,"StudyData", "(Vol("&amp;$E$16&amp;")when  (LocalYear("&amp;$E$16&amp;")="&amp;$D$1&amp;"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38" t="str">
        <f>IF(O163=1,"",RTD("cqg.rtd",,"StudyData", "(Vol("&amp;$E$17&amp;")when  (LocalYear("&amp;$E$17&amp;")="&amp;$D$1&amp;"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38" t="str">
        <f>IF(O163=1,"",RTD("cqg.rtd",,"StudyData", "(Vol("&amp;$E$18&amp;")when  (LocalYear("&amp;$E$18&amp;")="&amp;$D$1&amp;"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38" t="str">
        <f>IF(O163=1,"",RTD("cqg.rtd",,"StudyData", "(Vol("&amp;$E$19&amp;")when  (LocalYear("&amp;$E$19&amp;")="&amp;$D$1&amp;"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38" t="str">
        <f>IF(O163=1,"",RTD("cqg.rtd",,"StudyData", "(Vol("&amp;$E$20&amp;")when  (LocalYear("&amp;$E$20&amp;")="&amp;$D$1&amp;"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38" t="str">
        <f>IF(O163=1,"",RTD("cqg.rtd",,"StudyData", "(Vol("&amp;$E$21&amp;")when  (LocalYear("&amp;$E$21&amp;")="&amp;$D$1&amp;"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38" t="str">
        <f>IF(O163=1,"",RTD("cqg.rtd",,"StudyData", "(Vol("&amp;$E$21&amp;")when  (LocalYear("&amp;$E$21&amp;")="&amp;$D$1&amp;"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39" t="str">
        <f t="shared" si="40"/>
        <v/>
      </c>
      <c r="AE163" s="138" t="str">
        <f ca="1">IF($R163=1,SUM($S$1:S163),"")</f>
        <v/>
      </c>
      <c r="AF163" s="138" t="str">
        <f ca="1">IF($R163=1,SUM($T$1:T163),"")</f>
        <v/>
      </c>
      <c r="AG163" s="138" t="str">
        <f ca="1">IF($R163=1,SUM($U$1:U163),"")</f>
        <v/>
      </c>
      <c r="AH163" s="138" t="str">
        <f ca="1">IF($R163=1,SUM($V$1:V163),"")</f>
        <v/>
      </c>
      <c r="AI163" s="138" t="str">
        <f ca="1">IF($R163=1,SUM($W$1:W163),"")</f>
        <v/>
      </c>
      <c r="AJ163" s="138" t="str">
        <f ca="1">IF($R163=1,SUM($X$1:X163),"")</f>
        <v/>
      </c>
      <c r="AK163" s="138" t="str">
        <f ca="1">IF($R163=1,SUM($Y$1:Y163),"")</f>
        <v/>
      </c>
      <c r="AL163" s="138" t="str">
        <f ca="1">IF($R163=1,SUM($Z$1:Z163),"")</f>
        <v/>
      </c>
      <c r="AM163" s="138" t="str">
        <f ca="1">IF($R163=1,SUM($AA$1:AA163),"")</f>
        <v/>
      </c>
      <c r="AN163" s="138" t="str">
        <f ca="1">IF($R163=1,SUM($AB$1:AB163),"")</f>
        <v/>
      </c>
      <c r="AO163" s="138" t="str">
        <f ca="1">IF($R163=1,SUM($AC$1:AC163),"")</f>
        <v/>
      </c>
      <c r="AQ163" s="143" t="str">
        <f t="shared" si="41"/>
        <v>22:00</v>
      </c>
    </row>
    <row r="164" spans="6:43" x14ac:dyDescent="0.25">
      <c r="F164" s="138">
        <f t="shared" si="42"/>
        <v>22</v>
      </c>
      <c r="G164" s="140" t="str">
        <f t="shared" si="43"/>
        <v>05</v>
      </c>
      <c r="H164" s="141">
        <f t="shared" si="44"/>
        <v>0.92013888888888884</v>
      </c>
      <c r="K164" s="139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39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38">
        <f t="shared" si="38"/>
        <v>1</v>
      </c>
      <c r="R164" s="138">
        <f t="shared" ca="1" si="39"/>
        <v>1.0849999999999906</v>
      </c>
      <c r="S164" s="138" t="str">
        <f>IF(O164=1,"",RTD("cqg.rtd",,"StudyData", "(Vol("&amp;$E$13&amp;")when  (LocalYear("&amp;$E$13&amp;")="&amp;$D$1&amp;"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38" t="str">
        <f>IF(O164=1,"",RTD("cqg.rtd",,"StudyData", "(Vol("&amp;$E$14&amp;")when  (LocalYear("&amp;$E$14&amp;")="&amp;$D$1&amp;"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38" t="str">
        <f>IF(O164=1,"",RTD("cqg.rtd",,"StudyData", "(Vol("&amp;$E$15&amp;")when  (LocalYear("&amp;$E$15&amp;")="&amp;$D$1&amp;"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38" t="str">
        <f>IF(O164=1,"",RTD("cqg.rtd",,"StudyData", "(Vol("&amp;$E$16&amp;")when  (LocalYear("&amp;$E$16&amp;")="&amp;$D$1&amp;"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38" t="str">
        <f>IF(O164=1,"",RTD("cqg.rtd",,"StudyData", "(Vol("&amp;$E$17&amp;")when  (LocalYear("&amp;$E$17&amp;")="&amp;$D$1&amp;"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38" t="str">
        <f>IF(O164=1,"",RTD("cqg.rtd",,"StudyData", "(Vol("&amp;$E$18&amp;")when  (LocalYear("&amp;$E$18&amp;")="&amp;$D$1&amp;"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38" t="str">
        <f>IF(O164=1,"",RTD("cqg.rtd",,"StudyData", "(Vol("&amp;$E$19&amp;")when  (LocalYear("&amp;$E$19&amp;")="&amp;$D$1&amp;"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38" t="str">
        <f>IF(O164=1,"",RTD("cqg.rtd",,"StudyData", "(Vol("&amp;$E$20&amp;")when  (LocalYear("&amp;$E$20&amp;")="&amp;$D$1&amp;"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38" t="str">
        <f>IF(O164=1,"",RTD("cqg.rtd",,"StudyData", "(Vol("&amp;$E$21&amp;")when  (LocalYear("&amp;$E$21&amp;")="&amp;$D$1&amp;"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38" t="str">
        <f>IF(O164=1,"",RTD("cqg.rtd",,"StudyData", "(Vol("&amp;$E$21&amp;")when  (LocalYear("&amp;$E$21&amp;")="&amp;$D$1&amp;"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39" t="str">
        <f t="shared" si="40"/>
        <v/>
      </c>
      <c r="AE164" s="138" t="str">
        <f ca="1">IF($R164=1,SUM($S$1:S164),"")</f>
        <v/>
      </c>
      <c r="AF164" s="138" t="str">
        <f ca="1">IF($R164=1,SUM($T$1:T164),"")</f>
        <v/>
      </c>
      <c r="AG164" s="138" t="str">
        <f ca="1">IF($R164=1,SUM($U$1:U164),"")</f>
        <v/>
      </c>
      <c r="AH164" s="138" t="str">
        <f ca="1">IF($R164=1,SUM($V$1:V164),"")</f>
        <v/>
      </c>
      <c r="AI164" s="138" t="str">
        <f ca="1">IF($R164=1,SUM($W$1:W164),"")</f>
        <v/>
      </c>
      <c r="AJ164" s="138" t="str">
        <f ca="1">IF($R164=1,SUM($X$1:X164),"")</f>
        <v/>
      </c>
      <c r="AK164" s="138" t="str">
        <f ca="1">IF($R164=1,SUM($Y$1:Y164),"")</f>
        <v/>
      </c>
      <c r="AL164" s="138" t="str">
        <f ca="1">IF($R164=1,SUM($Z$1:Z164),"")</f>
        <v/>
      </c>
      <c r="AM164" s="138" t="str">
        <f ca="1">IF($R164=1,SUM($AA$1:AA164),"")</f>
        <v/>
      </c>
      <c r="AN164" s="138" t="str">
        <f ca="1">IF($R164=1,SUM($AB$1:AB164),"")</f>
        <v/>
      </c>
      <c r="AO164" s="138" t="str">
        <f ca="1">IF($R164=1,SUM($AC$1:AC164),"")</f>
        <v/>
      </c>
      <c r="AQ164" s="143" t="str">
        <f t="shared" si="41"/>
        <v>22:05</v>
      </c>
    </row>
    <row r="165" spans="6:43" x14ac:dyDescent="0.25">
      <c r="F165" s="138">
        <f t="shared" si="42"/>
        <v>22</v>
      </c>
      <c r="G165" s="140">
        <f t="shared" si="43"/>
        <v>10</v>
      </c>
      <c r="H165" s="141">
        <f t="shared" si="44"/>
        <v>0.92361111111111116</v>
      </c>
      <c r="K165" s="139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39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38">
        <f t="shared" si="38"/>
        <v>1</v>
      </c>
      <c r="R165" s="138">
        <f t="shared" ca="1" si="39"/>
        <v>1.0859999999999905</v>
      </c>
      <c r="S165" s="138" t="str">
        <f>IF(O165=1,"",RTD("cqg.rtd",,"StudyData", "(Vol("&amp;$E$13&amp;")when  (LocalYear("&amp;$E$13&amp;")="&amp;$D$1&amp;"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38" t="str">
        <f>IF(O165=1,"",RTD("cqg.rtd",,"StudyData", "(Vol("&amp;$E$14&amp;")when  (LocalYear("&amp;$E$14&amp;")="&amp;$D$1&amp;"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38" t="str">
        <f>IF(O165=1,"",RTD("cqg.rtd",,"StudyData", "(Vol("&amp;$E$15&amp;")when  (LocalYear("&amp;$E$15&amp;")="&amp;$D$1&amp;"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38" t="str">
        <f>IF(O165=1,"",RTD("cqg.rtd",,"StudyData", "(Vol("&amp;$E$16&amp;")when  (LocalYear("&amp;$E$16&amp;")="&amp;$D$1&amp;"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38" t="str">
        <f>IF(O165=1,"",RTD("cqg.rtd",,"StudyData", "(Vol("&amp;$E$17&amp;")when  (LocalYear("&amp;$E$17&amp;")="&amp;$D$1&amp;"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38" t="str">
        <f>IF(O165=1,"",RTD("cqg.rtd",,"StudyData", "(Vol("&amp;$E$18&amp;")when  (LocalYear("&amp;$E$18&amp;")="&amp;$D$1&amp;"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38" t="str">
        <f>IF(O165=1,"",RTD("cqg.rtd",,"StudyData", "(Vol("&amp;$E$19&amp;")when  (LocalYear("&amp;$E$19&amp;")="&amp;$D$1&amp;"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38" t="str">
        <f>IF(O165=1,"",RTD("cqg.rtd",,"StudyData", "(Vol("&amp;$E$20&amp;")when  (LocalYear("&amp;$E$20&amp;")="&amp;$D$1&amp;"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38" t="str">
        <f>IF(O165=1,"",RTD("cqg.rtd",,"StudyData", "(Vol("&amp;$E$21&amp;")when  (LocalYear("&amp;$E$21&amp;")="&amp;$D$1&amp;"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38" t="str">
        <f>IF(O165=1,"",RTD("cqg.rtd",,"StudyData", "(Vol("&amp;$E$21&amp;")when  (LocalYear("&amp;$E$21&amp;")="&amp;$D$1&amp;"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39" t="str">
        <f t="shared" si="40"/>
        <v/>
      </c>
      <c r="AE165" s="138" t="str">
        <f ca="1">IF($R165=1,SUM($S$1:S165),"")</f>
        <v/>
      </c>
      <c r="AF165" s="138" t="str">
        <f ca="1">IF($R165=1,SUM($T$1:T165),"")</f>
        <v/>
      </c>
      <c r="AG165" s="138" t="str">
        <f ca="1">IF($R165=1,SUM($U$1:U165),"")</f>
        <v/>
      </c>
      <c r="AH165" s="138" t="str">
        <f ca="1">IF($R165=1,SUM($V$1:V165),"")</f>
        <v/>
      </c>
      <c r="AI165" s="138" t="str">
        <f ca="1">IF($R165=1,SUM($W$1:W165),"")</f>
        <v/>
      </c>
      <c r="AJ165" s="138" t="str">
        <f ca="1">IF($R165=1,SUM($X$1:X165),"")</f>
        <v/>
      </c>
      <c r="AK165" s="138" t="str">
        <f ca="1">IF($R165=1,SUM($Y$1:Y165),"")</f>
        <v/>
      </c>
      <c r="AL165" s="138" t="str">
        <f ca="1">IF($R165=1,SUM($Z$1:Z165),"")</f>
        <v/>
      </c>
      <c r="AM165" s="138" t="str">
        <f ca="1">IF($R165=1,SUM($AA$1:AA165),"")</f>
        <v/>
      </c>
      <c r="AN165" s="138" t="str">
        <f ca="1">IF($R165=1,SUM($AB$1:AB165),"")</f>
        <v/>
      </c>
      <c r="AO165" s="138" t="str">
        <f ca="1">IF($R165=1,SUM($AC$1:AC165),"")</f>
        <v/>
      </c>
      <c r="AQ165" s="143" t="str">
        <f t="shared" si="41"/>
        <v>22:10</v>
      </c>
    </row>
    <row r="166" spans="6:43" x14ac:dyDescent="0.25">
      <c r="F166" s="138">
        <f t="shared" si="42"/>
        <v>22</v>
      </c>
      <c r="G166" s="140">
        <f t="shared" si="43"/>
        <v>15</v>
      </c>
      <c r="H166" s="141">
        <f t="shared" si="44"/>
        <v>0.92708333333333337</v>
      </c>
      <c r="K166" s="139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39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38">
        <f t="shared" si="38"/>
        <v>1</v>
      </c>
      <c r="R166" s="138">
        <f t="shared" ca="1" si="39"/>
        <v>1.0869999999999904</v>
      </c>
      <c r="S166" s="138" t="str">
        <f>IF(O166=1,"",RTD("cqg.rtd",,"StudyData", "(Vol("&amp;$E$13&amp;")when  (LocalYear("&amp;$E$13&amp;")="&amp;$D$1&amp;"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38" t="str">
        <f>IF(O166=1,"",RTD("cqg.rtd",,"StudyData", "(Vol("&amp;$E$14&amp;")when  (LocalYear("&amp;$E$14&amp;")="&amp;$D$1&amp;"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38" t="str">
        <f>IF(O166=1,"",RTD("cqg.rtd",,"StudyData", "(Vol("&amp;$E$15&amp;")when  (LocalYear("&amp;$E$15&amp;")="&amp;$D$1&amp;"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38" t="str">
        <f>IF(O166=1,"",RTD("cqg.rtd",,"StudyData", "(Vol("&amp;$E$16&amp;")when  (LocalYear("&amp;$E$16&amp;")="&amp;$D$1&amp;"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38" t="str">
        <f>IF(O166=1,"",RTD("cqg.rtd",,"StudyData", "(Vol("&amp;$E$17&amp;")when  (LocalYear("&amp;$E$17&amp;")="&amp;$D$1&amp;"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38" t="str">
        <f>IF(O166=1,"",RTD("cqg.rtd",,"StudyData", "(Vol("&amp;$E$18&amp;")when  (LocalYear("&amp;$E$18&amp;")="&amp;$D$1&amp;"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38" t="str">
        <f>IF(O166=1,"",RTD("cqg.rtd",,"StudyData", "(Vol("&amp;$E$19&amp;")when  (LocalYear("&amp;$E$19&amp;")="&amp;$D$1&amp;"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38" t="str">
        <f>IF(O166=1,"",RTD("cqg.rtd",,"StudyData", "(Vol("&amp;$E$20&amp;")when  (LocalYear("&amp;$E$20&amp;")="&amp;$D$1&amp;"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38" t="str">
        <f>IF(O166=1,"",RTD("cqg.rtd",,"StudyData", "(Vol("&amp;$E$21&amp;")when  (LocalYear("&amp;$E$21&amp;")="&amp;$D$1&amp;"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38" t="str">
        <f>IF(O166=1,"",RTD("cqg.rtd",,"StudyData", "(Vol("&amp;$E$21&amp;")when  (LocalYear("&amp;$E$21&amp;")="&amp;$D$1&amp;"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39" t="str">
        <f t="shared" si="40"/>
        <v/>
      </c>
      <c r="AE166" s="138" t="str">
        <f ca="1">IF($R166=1,SUM($S$1:S166),"")</f>
        <v/>
      </c>
      <c r="AF166" s="138" t="str">
        <f ca="1">IF($R166=1,SUM($T$1:T166),"")</f>
        <v/>
      </c>
      <c r="AG166" s="138" t="str">
        <f ca="1">IF($R166=1,SUM($U$1:U166),"")</f>
        <v/>
      </c>
      <c r="AH166" s="138" t="str">
        <f ca="1">IF($R166=1,SUM($V$1:V166),"")</f>
        <v/>
      </c>
      <c r="AI166" s="138" t="str">
        <f ca="1">IF($R166=1,SUM($W$1:W166),"")</f>
        <v/>
      </c>
      <c r="AJ166" s="138" t="str">
        <f ca="1">IF($R166=1,SUM($X$1:X166),"")</f>
        <v/>
      </c>
      <c r="AK166" s="138" t="str">
        <f ca="1">IF($R166=1,SUM($Y$1:Y166),"")</f>
        <v/>
      </c>
      <c r="AL166" s="138" t="str">
        <f ca="1">IF($R166=1,SUM($Z$1:Z166),"")</f>
        <v/>
      </c>
      <c r="AM166" s="138" t="str">
        <f ca="1">IF($R166=1,SUM($AA$1:AA166),"")</f>
        <v/>
      </c>
      <c r="AN166" s="138" t="str">
        <f ca="1">IF($R166=1,SUM($AB$1:AB166),"")</f>
        <v/>
      </c>
      <c r="AO166" s="138" t="str">
        <f ca="1">IF($R166=1,SUM($AC$1:AC166),"")</f>
        <v/>
      </c>
      <c r="AQ166" s="143" t="str">
        <f t="shared" si="41"/>
        <v>22:15</v>
      </c>
    </row>
    <row r="167" spans="6:43" x14ac:dyDescent="0.25">
      <c r="F167" s="138">
        <f t="shared" si="42"/>
        <v>22</v>
      </c>
      <c r="G167" s="140">
        <f t="shared" si="43"/>
        <v>20</v>
      </c>
      <c r="H167" s="141">
        <f t="shared" si="44"/>
        <v>0.93055555555555547</v>
      </c>
      <c r="K167" s="139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39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38">
        <f t="shared" si="38"/>
        <v>1</v>
      </c>
      <c r="R167" s="138">
        <f t="shared" ca="1" si="39"/>
        <v>1.0879999999999903</v>
      </c>
      <c r="S167" s="138" t="str">
        <f>IF(O167=1,"",RTD("cqg.rtd",,"StudyData", "(Vol("&amp;$E$13&amp;")when  (LocalYear("&amp;$E$13&amp;")="&amp;$D$1&amp;"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38" t="str">
        <f>IF(O167=1,"",RTD("cqg.rtd",,"StudyData", "(Vol("&amp;$E$14&amp;")when  (LocalYear("&amp;$E$14&amp;")="&amp;$D$1&amp;"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38" t="str">
        <f>IF(O167=1,"",RTD("cqg.rtd",,"StudyData", "(Vol("&amp;$E$15&amp;")when  (LocalYear("&amp;$E$15&amp;")="&amp;$D$1&amp;"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38" t="str">
        <f>IF(O167=1,"",RTD("cqg.rtd",,"StudyData", "(Vol("&amp;$E$16&amp;")when  (LocalYear("&amp;$E$16&amp;")="&amp;$D$1&amp;"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38" t="str">
        <f>IF(O167=1,"",RTD("cqg.rtd",,"StudyData", "(Vol("&amp;$E$17&amp;")when  (LocalYear("&amp;$E$17&amp;")="&amp;$D$1&amp;"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38" t="str">
        <f>IF(O167=1,"",RTD("cqg.rtd",,"StudyData", "(Vol("&amp;$E$18&amp;")when  (LocalYear("&amp;$E$18&amp;")="&amp;$D$1&amp;"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38" t="str">
        <f>IF(O167=1,"",RTD("cqg.rtd",,"StudyData", "(Vol("&amp;$E$19&amp;")when  (LocalYear("&amp;$E$19&amp;")="&amp;$D$1&amp;"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38" t="str">
        <f>IF(O167=1,"",RTD("cqg.rtd",,"StudyData", "(Vol("&amp;$E$20&amp;")when  (LocalYear("&amp;$E$20&amp;")="&amp;$D$1&amp;"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38" t="str">
        <f>IF(O167=1,"",RTD("cqg.rtd",,"StudyData", "(Vol("&amp;$E$21&amp;")when  (LocalYear("&amp;$E$21&amp;")="&amp;$D$1&amp;"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38" t="str">
        <f>IF(O167=1,"",RTD("cqg.rtd",,"StudyData", "(Vol("&amp;$E$21&amp;")when  (LocalYear("&amp;$E$21&amp;")="&amp;$D$1&amp;"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39" t="str">
        <f t="shared" si="40"/>
        <v/>
      </c>
      <c r="AE167" s="138" t="str">
        <f ca="1">IF($R167=1,SUM($S$1:S167),"")</f>
        <v/>
      </c>
      <c r="AF167" s="138" t="str">
        <f ca="1">IF($R167=1,SUM($T$1:T167),"")</f>
        <v/>
      </c>
      <c r="AG167" s="138" t="str">
        <f ca="1">IF($R167=1,SUM($U$1:U167),"")</f>
        <v/>
      </c>
      <c r="AH167" s="138" t="str">
        <f ca="1">IF($R167=1,SUM($V$1:V167),"")</f>
        <v/>
      </c>
      <c r="AI167" s="138" t="str">
        <f ca="1">IF($R167=1,SUM($W$1:W167),"")</f>
        <v/>
      </c>
      <c r="AJ167" s="138" t="str">
        <f ca="1">IF($R167=1,SUM($X$1:X167),"")</f>
        <v/>
      </c>
      <c r="AK167" s="138" t="str">
        <f ca="1">IF($R167=1,SUM($Y$1:Y167),"")</f>
        <v/>
      </c>
      <c r="AL167" s="138" t="str">
        <f ca="1">IF($R167=1,SUM($Z$1:Z167),"")</f>
        <v/>
      </c>
      <c r="AM167" s="138" t="str">
        <f ca="1">IF($R167=1,SUM($AA$1:AA167),"")</f>
        <v/>
      </c>
      <c r="AN167" s="138" t="str">
        <f ca="1">IF($R167=1,SUM($AB$1:AB167),"")</f>
        <v/>
      </c>
      <c r="AO167" s="138" t="str">
        <f ca="1">IF($R167=1,SUM($AC$1:AC167),"")</f>
        <v/>
      </c>
      <c r="AQ167" s="143" t="str">
        <f t="shared" si="41"/>
        <v>22:20</v>
      </c>
    </row>
    <row r="168" spans="6:43" x14ac:dyDescent="0.25">
      <c r="F168" s="138">
        <f t="shared" si="42"/>
        <v>22</v>
      </c>
      <c r="G168" s="140">
        <f t="shared" si="43"/>
        <v>25</v>
      </c>
      <c r="H168" s="141">
        <f t="shared" si="44"/>
        <v>0.93402777777777779</v>
      </c>
      <c r="K168" s="139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39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38">
        <f t="shared" si="38"/>
        <v>1</v>
      </c>
      <c r="R168" s="138">
        <f t="shared" ca="1" si="39"/>
        <v>1.0889999999999902</v>
      </c>
      <c r="S168" s="138" t="str">
        <f>IF(O168=1,"",RTD("cqg.rtd",,"StudyData", "(Vol("&amp;$E$13&amp;")when  (LocalYear("&amp;$E$13&amp;")="&amp;$D$1&amp;"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38" t="str">
        <f>IF(O168=1,"",RTD("cqg.rtd",,"StudyData", "(Vol("&amp;$E$14&amp;")when  (LocalYear("&amp;$E$14&amp;")="&amp;$D$1&amp;"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38" t="str">
        <f>IF(O168=1,"",RTD("cqg.rtd",,"StudyData", "(Vol("&amp;$E$15&amp;")when  (LocalYear("&amp;$E$15&amp;")="&amp;$D$1&amp;"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38" t="str">
        <f>IF(O168=1,"",RTD("cqg.rtd",,"StudyData", "(Vol("&amp;$E$16&amp;")when  (LocalYear("&amp;$E$16&amp;")="&amp;$D$1&amp;"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38" t="str">
        <f>IF(O168=1,"",RTD("cqg.rtd",,"StudyData", "(Vol("&amp;$E$17&amp;")when  (LocalYear("&amp;$E$17&amp;")="&amp;$D$1&amp;"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38" t="str">
        <f>IF(O168=1,"",RTD("cqg.rtd",,"StudyData", "(Vol("&amp;$E$18&amp;")when  (LocalYear("&amp;$E$18&amp;")="&amp;$D$1&amp;"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38" t="str">
        <f>IF(O168=1,"",RTD("cqg.rtd",,"StudyData", "(Vol("&amp;$E$19&amp;")when  (LocalYear("&amp;$E$19&amp;")="&amp;$D$1&amp;"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38" t="str">
        <f>IF(O168=1,"",RTD("cqg.rtd",,"StudyData", "(Vol("&amp;$E$20&amp;")when  (LocalYear("&amp;$E$20&amp;")="&amp;$D$1&amp;"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38" t="str">
        <f>IF(O168=1,"",RTD("cqg.rtd",,"StudyData", "(Vol("&amp;$E$21&amp;")when  (LocalYear("&amp;$E$21&amp;")="&amp;$D$1&amp;"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38" t="str">
        <f>IF(O168=1,"",RTD("cqg.rtd",,"StudyData", "(Vol("&amp;$E$21&amp;")when  (LocalYear("&amp;$E$21&amp;")="&amp;$D$1&amp;"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39" t="str">
        <f t="shared" si="40"/>
        <v/>
      </c>
      <c r="AE168" s="138" t="str">
        <f ca="1">IF($R168=1,SUM($S$1:S168),"")</f>
        <v/>
      </c>
      <c r="AF168" s="138" t="str">
        <f ca="1">IF($R168=1,SUM($T$1:T168),"")</f>
        <v/>
      </c>
      <c r="AG168" s="138" t="str">
        <f ca="1">IF($R168=1,SUM($U$1:U168),"")</f>
        <v/>
      </c>
      <c r="AH168" s="138" t="str">
        <f ca="1">IF($R168=1,SUM($V$1:V168),"")</f>
        <v/>
      </c>
      <c r="AI168" s="138" t="str">
        <f ca="1">IF($R168=1,SUM($W$1:W168),"")</f>
        <v/>
      </c>
      <c r="AJ168" s="138" t="str">
        <f ca="1">IF($R168=1,SUM($X$1:X168),"")</f>
        <v/>
      </c>
      <c r="AK168" s="138" t="str">
        <f ca="1">IF($R168=1,SUM($Y$1:Y168),"")</f>
        <v/>
      </c>
      <c r="AL168" s="138" t="str">
        <f ca="1">IF($R168=1,SUM($Z$1:Z168),"")</f>
        <v/>
      </c>
      <c r="AM168" s="138" t="str">
        <f ca="1">IF($R168=1,SUM($AA$1:AA168),"")</f>
        <v/>
      </c>
      <c r="AN168" s="138" t="str">
        <f ca="1">IF($R168=1,SUM($AB$1:AB168),"")</f>
        <v/>
      </c>
      <c r="AO168" s="138" t="str">
        <f ca="1">IF($R168=1,SUM($AC$1:AC168),"")</f>
        <v/>
      </c>
      <c r="AQ168" s="143" t="str">
        <f t="shared" si="41"/>
        <v>22:25</v>
      </c>
    </row>
    <row r="169" spans="6:43" x14ac:dyDescent="0.25">
      <c r="F169" s="138">
        <f t="shared" si="42"/>
        <v>22</v>
      </c>
      <c r="G169" s="140">
        <f t="shared" si="43"/>
        <v>30</v>
      </c>
      <c r="H169" s="141">
        <f t="shared" si="44"/>
        <v>0.9375</v>
      </c>
      <c r="K169" s="139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39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38">
        <f t="shared" si="38"/>
        <v>1</v>
      </c>
      <c r="R169" s="138">
        <f t="shared" ca="1" si="39"/>
        <v>1.0899999999999901</v>
      </c>
      <c r="S169" s="138" t="str">
        <f>IF(O169=1,"",RTD("cqg.rtd",,"StudyData", "(Vol("&amp;$E$13&amp;")when  (LocalYear("&amp;$E$13&amp;")="&amp;$D$1&amp;"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38" t="str">
        <f>IF(O169=1,"",RTD("cqg.rtd",,"StudyData", "(Vol("&amp;$E$14&amp;")when  (LocalYear("&amp;$E$14&amp;")="&amp;$D$1&amp;"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38" t="str">
        <f>IF(O169=1,"",RTD("cqg.rtd",,"StudyData", "(Vol("&amp;$E$15&amp;")when  (LocalYear("&amp;$E$15&amp;")="&amp;$D$1&amp;"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38" t="str">
        <f>IF(O169=1,"",RTD("cqg.rtd",,"StudyData", "(Vol("&amp;$E$16&amp;")when  (LocalYear("&amp;$E$16&amp;")="&amp;$D$1&amp;"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38" t="str">
        <f>IF(O169=1,"",RTD("cqg.rtd",,"StudyData", "(Vol("&amp;$E$17&amp;")when  (LocalYear("&amp;$E$17&amp;")="&amp;$D$1&amp;"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38" t="str">
        <f>IF(O169=1,"",RTD("cqg.rtd",,"StudyData", "(Vol("&amp;$E$18&amp;")when  (LocalYear("&amp;$E$18&amp;")="&amp;$D$1&amp;"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38" t="str">
        <f>IF(O169=1,"",RTD("cqg.rtd",,"StudyData", "(Vol("&amp;$E$19&amp;")when  (LocalYear("&amp;$E$19&amp;")="&amp;$D$1&amp;"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38" t="str">
        <f>IF(O169=1,"",RTD("cqg.rtd",,"StudyData", "(Vol("&amp;$E$20&amp;")when  (LocalYear("&amp;$E$20&amp;")="&amp;$D$1&amp;"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38" t="str">
        <f>IF(O169=1,"",RTD("cqg.rtd",,"StudyData", "(Vol("&amp;$E$21&amp;")when  (LocalYear("&amp;$E$21&amp;")="&amp;$D$1&amp;"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38" t="str">
        <f>IF(O169=1,"",RTD("cqg.rtd",,"StudyData", "(Vol("&amp;$E$21&amp;")when  (LocalYear("&amp;$E$21&amp;")="&amp;$D$1&amp;"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39" t="str">
        <f t="shared" si="40"/>
        <v/>
      </c>
      <c r="AE169" s="138" t="str">
        <f ca="1">IF($R169=1,SUM($S$1:S169),"")</f>
        <v/>
      </c>
      <c r="AF169" s="138" t="str">
        <f ca="1">IF($R169=1,SUM($T$1:T169),"")</f>
        <v/>
      </c>
      <c r="AG169" s="138" t="str">
        <f ca="1">IF($R169=1,SUM($U$1:U169),"")</f>
        <v/>
      </c>
      <c r="AH169" s="138" t="str">
        <f ca="1">IF($R169=1,SUM($V$1:V169),"")</f>
        <v/>
      </c>
      <c r="AI169" s="138" t="str">
        <f ca="1">IF($R169=1,SUM($W$1:W169),"")</f>
        <v/>
      </c>
      <c r="AJ169" s="138" t="str">
        <f ca="1">IF($R169=1,SUM($X$1:X169),"")</f>
        <v/>
      </c>
      <c r="AK169" s="138" t="str">
        <f ca="1">IF($R169=1,SUM($Y$1:Y169),"")</f>
        <v/>
      </c>
      <c r="AL169" s="138" t="str">
        <f ca="1">IF($R169=1,SUM($Z$1:Z169),"")</f>
        <v/>
      </c>
      <c r="AM169" s="138" t="str">
        <f ca="1">IF($R169=1,SUM($AA$1:AA169),"")</f>
        <v/>
      </c>
      <c r="AN169" s="138" t="str">
        <f ca="1">IF($R169=1,SUM($AB$1:AB169),"")</f>
        <v/>
      </c>
      <c r="AO169" s="138" t="str">
        <f ca="1">IF($R169=1,SUM($AC$1:AC169),"")</f>
        <v/>
      </c>
      <c r="AQ169" s="143" t="str">
        <f t="shared" si="41"/>
        <v>22:30</v>
      </c>
    </row>
    <row r="170" spans="6:43" x14ac:dyDescent="0.25">
      <c r="F170" s="138">
        <f t="shared" si="42"/>
        <v>22</v>
      </c>
      <c r="G170" s="140">
        <f t="shared" si="43"/>
        <v>35</v>
      </c>
      <c r="H170" s="141">
        <f t="shared" si="44"/>
        <v>0.94097222222222221</v>
      </c>
      <c r="K170" s="139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39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38">
        <f t="shared" si="38"/>
        <v>1</v>
      </c>
      <c r="R170" s="138">
        <f t="shared" ca="1" si="39"/>
        <v>1.09099999999999</v>
      </c>
      <c r="S170" s="138" t="str">
        <f>IF(O170=1,"",RTD("cqg.rtd",,"StudyData", "(Vol("&amp;$E$13&amp;")when  (LocalYear("&amp;$E$13&amp;")="&amp;$D$1&amp;"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38" t="str">
        <f>IF(O170=1,"",RTD("cqg.rtd",,"StudyData", "(Vol("&amp;$E$14&amp;")when  (LocalYear("&amp;$E$14&amp;")="&amp;$D$1&amp;"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38" t="str">
        <f>IF(O170=1,"",RTD("cqg.rtd",,"StudyData", "(Vol("&amp;$E$15&amp;")when  (LocalYear("&amp;$E$15&amp;")="&amp;$D$1&amp;"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38" t="str">
        <f>IF(O170=1,"",RTD("cqg.rtd",,"StudyData", "(Vol("&amp;$E$16&amp;")when  (LocalYear("&amp;$E$16&amp;")="&amp;$D$1&amp;"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38" t="str">
        <f>IF(O170=1,"",RTD("cqg.rtd",,"StudyData", "(Vol("&amp;$E$17&amp;")when  (LocalYear("&amp;$E$17&amp;")="&amp;$D$1&amp;"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38" t="str">
        <f>IF(O170=1,"",RTD("cqg.rtd",,"StudyData", "(Vol("&amp;$E$18&amp;")when  (LocalYear("&amp;$E$18&amp;")="&amp;$D$1&amp;"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38" t="str">
        <f>IF(O170=1,"",RTD("cqg.rtd",,"StudyData", "(Vol("&amp;$E$19&amp;")when  (LocalYear("&amp;$E$19&amp;")="&amp;$D$1&amp;"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38" t="str">
        <f>IF(O170=1,"",RTD("cqg.rtd",,"StudyData", "(Vol("&amp;$E$20&amp;")when  (LocalYear("&amp;$E$20&amp;")="&amp;$D$1&amp;"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38" t="str">
        <f>IF(O170=1,"",RTD("cqg.rtd",,"StudyData", "(Vol("&amp;$E$21&amp;")when  (LocalYear("&amp;$E$21&amp;")="&amp;$D$1&amp;"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38" t="str">
        <f>IF(O170=1,"",RTD("cqg.rtd",,"StudyData", "(Vol("&amp;$E$21&amp;")when  (LocalYear("&amp;$E$21&amp;")="&amp;$D$1&amp;"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39" t="str">
        <f t="shared" si="40"/>
        <v/>
      </c>
      <c r="AE170" s="138" t="str">
        <f ca="1">IF($R170=1,SUM($S$1:S170),"")</f>
        <v/>
      </c>
      <c r="AF170" s="138" t="str">
        <f ca="1">IF($R170=1,SUM($T$1:T170),"")</f>
        <v/>
      </c>
      <c r="AG170" s="138" t="str">
        <f ca="1">IF($R170=1,SUM($U$1:U170),"")</f>
        <v/>
      </c>
      <c r="AH170" s="138" t="str">
        <f ca="1">IF($R170=1,SUM($V$1:V170),"")</f>
        <v/>
      </c>
      <c r="AI170" s="138" t="str">
        <f ca="1">IF($R170=1,SUM($W$1:W170),"")</f>
        <v/>
      </c>
      <c r="AJ170" s="138" t="str">
        <f ca="1">IF($R170=1,SUM($X$1:X170),"")</f>
        <v/>
      </c>
      <c r="AK170" s="138" t="str">
        <f ca="1">IF($R170=1,SUM($Y$1:Y170),"")</f>
        <v/>
      </c>
      <c r="AL170" s="138" t="str">
        <f ca="1">IF($R170=1,SUM($Z$1:Z170),"")</f>
        <v/>
      </c>
      <c r="AM170" s="138" t="str">
        <f ca="1">IF($R170=1,SUM($AA$1:AA170),"")</f>
        <v/>
      </c>
      <c r="AN170" s="138" t="str">
        <f ca="1">IF($R170=1,SUM($AB$1:AB170),"")</f>
        <v/>
      </c>
      <c r="AO170" s="138" t="str">
        <f ca="1">IF($R170=1,SUM($AC$1:AC170),"")</f>
        <v/>
      </c>
      <c r="AQ170" s="143" t="str">
        <f t="shared" si="41"/>
        <v>22:35</v>
      </c>
    </row>
    <row r="171" spans="6:43" x14ac:dyDescent="0.25">
      <c r="F171" s="138">
        <f t="shared" si="42"/>
        <v>22</v>
      </c>
      <c r="G171" s="140">
        <f t="shared" si="43"/>
        <v>40</v>
      </c>
      <c r="H171" s="141">
        <f t="shared" si="44"/>
        <v>0.94444444444444453</v>
      </c>
      <c r="K171" s="139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39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38">
        <f t="shared" si="38"/>
        <v>1</v>
      </c>
      <c r="R171" s="138">
        <f t="shared" ca="1" si="39"/>
        <v>1.0919999999999899</v>
      </c>
      <c r="S171" s="138" t="str">
        <f>IF(O171=1,"",RTD("cqg.rtd",,"StudyData", "(Vol("&amp;$E$13&amp;")when  (LocalYear("&amp;$E$13&amp;")="&amp;$D$1&amp;"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38" t="str">
        <f>IF(O171=1,"",RTD("cqg.rtd",,"StudyData", "(Vol("&amp;$E$14&amp;")when  (LocalYear("&amp;$E$14&amp;")="&amp;$D$1&amp;"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38" t="str">
        <f>IF(O171=1,"",RTD("cqg.rtd",,"StudyData", "(Vol("&amp;$E$15&amp;")when  (LocalYear("&amp;$E$15&amp;")="&amp;$D$1&amp;"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38" t="str">
        <f>IF(O171=1,"",RTD("cqg.rtd",,"StudyData", "(Vol("&amp;$E$16&amp;")when  (LocalYear("&amp;$E$16&amp;")="&amp;$D$1&amp;"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38" t="str">
        <f>IF(O171=1,"",RTD("cqg.rtd",,"StudyData", "(Vol("&amp;$E$17&amp;")when  (LocalYear("&amp;$E$17&amp;")="&amp;$D$1&amp;"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38" t="str">
        <f>IF(O171=1,"",RTD("cqg.rtd",,"StudyData", "(Vol("&amp;$E$18&amp;")when  (LocalYear("&amp;$E$18&amp;")="&amp;$D$1&amp;"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38" t="str">
        <f>IF(O171=1,"",RTD("cqg.rtd",,"StudyData", "(Vol("&amp;$E$19&amp;")when  (LocalYear("&amp;$E$19&amp;")="&amp;$D$1&amp;"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38" t="str">
        <f>IF(O171=1,"",RTD("cqg.rtd",,"StudyData", "(Vol("&amp;$E$20&amp;")when  (LocalYear("&amp;$E$20&amp;")="&amp;$D$1&amp;"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38" t="str">
        <f>IF(O171=1,"",RTD("cqg.rtd",,"StudyData", "(Vol("&amp;$E$21&amp;")when  (LocalYear("&amp;$E$21&amp;")="&amp;$D$1&amp;"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38" t="str">
        <f>IF(O171=1,"",RTD("cqg.rtd",,"StudyData", "(Vol("&amp;$E$21&amp;")when  (LocalYear("&amp;$E$21&amp;")="&amp;$D$1&amp;"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39" t="str">
        <f t="shared" si="40"/>
        <v/>
      </c>
      <c r="AE171" s="138" t="str">
        <f ca="1">IF($R171=1,SUM($S$1:S171),"")</f>
        <v/>
      </c>
      <c r="AF171" s="138" t="str">
        <f ca="1">IF($R171=1,SUM($T$1:T171),"")</f>
        <v/>
      </c>
      <c r="AG171" s="138" t="str">
        <f ca="1">IF($R171=1,SUM($U$1:U171),"")</f>
        <v/>
      </c>
      <c r="AH171" s="138" t="str">
        <f ca="1">IF($R171=1,SUM($V$1:V171),"")</f>
        <v/>
      </c>
      <c r="AI171" s="138" t="str">
        <f ca="1">IF($R171=1,SUM($W$1:W171),"")</f>
        <v/>
      </c>
      <c r="AJ171" s="138" t="str">
        <f ca="1">IF($R171=1,SUM($X$1:X171),"")</f>
        <v/>
      </c>
      <c r="AK171" s="138" t="str">
        <f ca="1">IF($R171=1,SUM($Y$1:Y171),"")</f>
        <v/>
      </c>
      <c r="AL171" s="138" t="str">
        <f ca="1">IF($R171=1,SUM($Z$1:Z171),"")</f>
        <v/>
      </c>
      <c r="AM171" s="138" t="str">
        <f ca="1">IF($R171=1,SUM($AA$1:AA171),"")</f>
        <v/>
      </c>
      <c r="AN171" s="138" t="str">
        <f ca="1">IF($R171=1,SUM($AB$1:AB171),"")</f>
        <v/>
      </c>
      <c r="AO171" s="138" t="str">
        <f ca="1">IF($R171=1,SUM($AC$1:AC171),"")</f>
        <v/>
      </c>
      <c r="AQ171" s="143" t="str">
        <f t="shared" si="41"/>
        <v>22:40</v>
      </c>
    </row>
    <row r="172" spans="6:43" x14ac:dyDescent="0.25">
      <c r="F172" s="138">
        <f t="shared" si="42"/>
        <v>22</v>
      </c>
      <c r="G172" s="140">
        <f t="shared" si="43"/>
        <v>45</v>
      </c>
      <c r="H172" s="141">
        <f t="shared" si="44"/>
        <v>0.94791666666666663</v>
      </c>
      <c r="K172" s="139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39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38">
        <f t="shared" si="38"/>
        <v>1</v>
      </c>
      <c r="R172" s="138">
        <f t="shared" ca="1" si="39"/>
        <v>1.0929999999999898</v>
      </c>
      <c r="S172" s="138" t="str">
        <f>IF(O172=1,"",RTD("cqg.rtd",,"StudyData", "(Vol("&amp;$E$13&amp;")when  (LocalYear("&amp;$E$13&amp;")="&amp;$D$1&amp;"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38" t="str">
        <f>IF(O172=1,"",RTD("cqg.rtd",,"StudyData", "(Vol("&amp;$E$14&amp;")when  (LocalYear("&amp;$E$14&amp;")="&amp;$D$1&amp;"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38" t="str">
        <f>IF(O172=1,"",RTD("cqg.rtd",,"StudyData", "(Vol("&amp;$E$15&amp;")when  (LocalYear("&amp;$E$15&amp;")="&amp;$D$1&amp;"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38" t="str">
        <f>IF(O172=1,"",RTD("cqg.rtd",,"StudyData", "(Vol("&amp;$E$16&amp;")when  (LocalYear("&amp;$E$16&amp;")="&amp;$D$1&amp;"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38" t="str">
        <f>IF(O172=1,"",RTD("cqg.rtd",,"StudyData", "(Vol("&amp;$E$17&amp;")when  (LocalYear("&amp;$E$17&amp;")="&amp;$D$1&amp;"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38" t="str">
        <f>IF(O172=1,"",RTD("cqg.rtd",,"StudyData", "(Vol("&amp;$E$18&amp;")when  (LocalYear("&amp;$E$18&amp;")="&amp;$D$1&amp;"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38" t="str">
        <f>IF(O172=1,"",RTD("cqg.rtd",,"StudyData", "(Vol("&amp;$E$19&amp;")when  (LocalYear("&amp;$E$19&amp;")="&amp;$D$1&amp;"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38" t="str">
        <f>IF(O172=1,"",RTD("cqg.rtd",,"StudyData", "(Vol("&amp;$E$20&amp;")when  (LocalYear("&amp;$E$20&amp;")="&amp;$D$1&amp;"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38" t="str">
        <f>IF(O172=1,"",RTD("cqg.rtd",,"StudyData", "(Vol("&amp;$E$21&amp;")when  (LocalYear("&amp;$E$21&amp;")="&amp;$D$1&amp;"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38" t="str">
        <f>IF(O172=1,"",RTD("cqg.rtd",,"StudyData", "(Vol("&amp;$E$21&amp;")when  (LocalYear("&amp;$E$21&amp;")="&amp;$D$1&amp;"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39" t="str">
        <f t="shared" si="40"/>
        <v/>
      </c>
      <c r="AE172" s="138" t="str">
        <f ca="1">IF($R172=1,SUM($S$1:S172),"")</f>
        <v/>
      </c>
      <c r="AF172" s="138" t="str">
        <f ca="1">IF($R172=1,SUM($T$1:T172),"")</f>
        <v/>
      </c>
      <c r="AG172" s="138" t="str">
        <f ca="1">IF($R172=1,SUM($U$1:U172),"")</f>
        <v/>
      </c>
      <c r="AH172" s="138" t="str">
        <f ca="1">IF($R172=1,SUM($V$1:V172),"")</f>
        <v/>
      </c>
      <c r="AI172" s="138" t="str">
        <f ca="1">IF($R172=1,SUM($W$1:W172),"")</f>
        <v/>
      </c>
      <c r="AJ172" s="138" t="str">
        <f ca="1">IF($R172=1,SUM($X$1:X172),"")</f>
        <v/>
      </c>
      <c r="AK172" s="138" t="str">
        <f ca="1">IF($R172=1,SUM($Y$1:Y172),"")</f>
        <v/>
      </c>
      <c r="AL172" s="138" t="str">
        <f ca="1">IF($R172=1,SUM($Z$1:Z172),"")</f>
        <v/>
      </c>
      <c r="AM172" s="138" t="str">
        <f ca="1">IF($R172=1,SUM($AA$1:AA172),"")</f>
        <v/>
      </c>
      <c r="AN172" s="138" t="str">
        <f ca="1">IF($R172=1,SUM($AB$1:AB172),"")</f>
        <v/>
      </c>
      <c r="AO172" s="138" t="str">
        <f ca="1">IF($R172=1,SUM($AC$1:AC172),"")</f>
        <v/>
      </c>
      <c r="AQ172" s="143" t="str">
        <f t="shared" si="41"/>
        <v>22:45</v>
      </c>
    </row>
    <row r="173" spans="6:43" x14ac:dyDescent="0.25">
      <c r="F173" s="138">
        <f t="shared" si="42"/>
        <v>22</v>
      </c>
      <c r="G173" s="140">
        <f t="shared" si="43"/>
        <v>50</v>
      </c>
      <c r="H173" s="141">
        <f t="shared" si="44"/>
        <v>0.95138888888888884</v>
      </c>
      <c r="K173" s="139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39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38">
        <f t="shared" si="38"/>
        <v>1</v>
      </c>
      <c r="R173" s="138">
        <f t="shared" ca="1" si="39"/>
        <v>1.0939999999999896</v>
      </c>
      <c r="S173" s="138" t="str">
        <f>IF(O173=1,"",RTD("cqg.rtd",,"StudyData", "(Vol("&amp;$E$13&amp;")when  (LocalYear("&amp;$E$13&amp;")="&amp;$D$1&amp;"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38" t="str">
        <f>IF(O173=1,"",RTD("cqg.rtd",,"StudyData", "(Vol("&amp;$E$14&amp;")when  (LocalYear("&amp;$E$14&amp;")="&amp;$D$1&amp;"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38" t="str">
        <f>IF(O173=1,"",RTD("cqg.rtd",,"StudyData", "(Vol("&amp;$E$15&amp;")when  (LocalYear("&amp;$E$15&amp;")="&amp;$D$1&amp;"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38" t="str">
        <f>IF(O173=1,"",RTD("cqg.rtd",,"StudyData", "(Vol("&amp;$E$16&amp;")when  (LocalYear("&amp;$E$16&amp;")="&amp;$D$1&amp;"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38" t="str">
        <f>IF(O173=1,"",RTD("cqg.rtd",,"StudyData", "(Vol("&amp;$E$17&amp;")when  (LocalYear("&amp;$E$17&amp;")="&amp;$D$1&amp;"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38" t="str">
        <f>IF(O173=1,"",RTD("cqg.rtd",,"StudyData", "(Vol("&amp;$E$18&amp;")when  (LocalYear("&amp;$E$18&amp;")="&amp;$D$1&amp;"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38" t="str">
        <f>IF(O173=1,"",RTD("cqg.rtd",,"StudyData", "(Vol("&amp;$E$19&amp;")when  (LocalYear("&amp;$E$19&amp;")="&amp;$D$1&amp;"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38" t="str">
        <f>IF(O173=1,"",RTD("cqg.rtd",,"StudyData", "(Vol("&amp;$E$20&amp;")when  (LocalYear("&amp;$E$20&amp;")="&amp;$D$1&amp;"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38" t="str">
        <f>IF(O173=1,"",RTD("cqg.rtd",,"StudyData", "(Vol("&amp;$E$21&amp;")when  (LocalYear("&amp;$E$21&amp;")="&amp;$D$1&amp;"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38" t="str">
        <f>IF(O173=1,"",RTD("cqg.rtd",,"StudyData", "(Vol("&amp;$E$21&amp;")when  (LocalYear("&amp;$E$21&amp;")="&amp;$D$1&amp;"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39" t="str">
        <f t="shared" si="40"/>
        <v/>
      </c>
      <c r="AE173" s="138" t="str">
        <f ca="1">IF($R173=1,SUM($S$1:S173),"")</f>
        <v/>
      </c>
      <c r="AF173" s="138" t="str">
        <f ca="1">IF($R173=1,SUM($T$1:T173),"")</f>
        <v/>
      </c>
      <c r="AG173" s="138" t="str">
        <f ca="1">IF($R173=1,SUM($U$1:U173),"")</f>
        <v/>
      </c>
      <c r="AH173" s="138" t="str">
        <f ca="1">IF($R173=1,SUM($V$1:V173),"")</f>
        <v/>
      </c>
      <c r="AI173" s="138" t="str">
        <f ca="1">IF($R173=1,SUM($W$1:W173),"")</f>
        <v/>
      </c>
      <c r="AJ173" s="138" t="str">
        <f ca="1">IF($R173=1,SUM($X$1:X173),"")</f>
        <v/>
      </c>
      <c r="AK173" s="138" t="str">
        <f ca="1">IF($R173=1,SUM($Y$1:Y173),"")</f>
        <v/>
      </c>
      <c r="AL173" s="138" t="str">
        <f ca="1">IF($R173=1,SUM($Z$1:Z173),"")</f>
        <v/>
      </c>
      <c r="AM173" s="138" t="str">
        <f ca="1">IF($R173=1,SUM($AA$1:AA173),"")</f>
        <v/>
      </c>
      <c r="AN173" s="138" t="str">
        <f ca="1">IF($R173=1,SUM($AB$1:AB173),"")</f>
        <v/>
      </c>
      <c r="AO173" s="138" t="str">
        <f ca="1">IF($R173=1,SUM($AC$1:AC173),"")</f>
        <v/>
      </c>
      <c r="AQ173" s="143" t="str">
        <f t="shared" si="41"/>
        <v>22:50</v>
      </c>
    </row>
    <row r="174" spans="6:43" x14ac:dyDescent="0.25">
      <c r="F174" s="138">
        <f t="shared" si="42"/>
        <v>22</v>
      </c>
      <c r="G174" s="140">
        <f t="shared" si="43"/>
        <v>55</v>
      </c>
      <c r="H174" s="141">
        <f t="shared" si="44"/>
        <v>0.95486111111111116</v>
      </c>
      <c r="K174" s="139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39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38">
        <f t="shared" si="38"/>
        <v>1</v>
      </c>
      <c r="R174" s="138">
        <f t="shared" ca="1" si="39"/>
        <v>1.0949999999999895</v>
      </c>
      <c r="S174" s="138" t="str">
        <f>IF(O174=1,"",RTD("cqg.rtd",,"StudyData", "(Vol("&amp;$E$13&amp;")when  (LocalYear("&amp;$E$13&amp;")="&amp;$D$1&amp;"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38" t="str">
        <f>IF(O174=1,"",RTD("cqg.rtd",,"StudyData", "(Vol("&amp;$E$14&amp;")when  (LocalYear("&amp;$E$14&amp;")="&amp;$D$1&amp;"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38" t="str">
        <f>IF(O174=1,"",RTD("cqg.rtd",,"StudyData", "(Vol("&amp;$E$15&amp;")when  (LocalYear("&amp;$E$15&amp;")="&amp;$D$1&amp;"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38" t="str">
        <f>IF(O174=1,"",RTD("cqg.rtd",,"StudyData", "(Vol("&amp;$E$16&amp;")when  (LocalYear("&amp;$E$16&amp;")="&amp;$D$1&amp;"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38" t="str">
        <f>IF(O174=1,"",RTD("cqg.rtd",,"StudyData", "(Vol("&amp;$E$17&amp;")when  (LocalYear("&amp;$E$17&amp;")="&amp;$D$1&amp;"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38" t="str">
        <f>IF(O174=1,"",RTD("cqg.rtd",,"StudyData", "(Vol("&amp;$E$18&amp;")when  (LocalYear("&amp;$E$18&amp;")="&amp;$D$1&amp;"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38" t="str">
        <f>IF(O174=1,"",RTD("cqg.rtd",,"StudyData", "(Vol("&amp;$E$19&amp;")when  (LocalYear("&amp;$E$19&amp;")="&amp;$D$1&amp;"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38" t="str">
        <f>IF(O174=1,"",RTD("cqg.rtd",,"StudyData", "(Vol("&amp;$E$20&amp;")when  (LocalYear("&amp;$E$20&amp;")="&amp;$D$1&amp;"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38" t="str">
        <f>IF(O174=1,"",RTD("cqg.rtd",,"StudyData", "(Vol("&amp;$E$21&amp;")when  (LocalYear("&amp;$E$21&amp;")="&amp;$D$1&amp;"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38" t="str">
        <f>IF(O174=1,"",RTD("cqg.rtd",,"StudyData", "(Vol("&amp;$E$21&amp;")when  (LocalYear("&amp;$E$21&amp;")="&amp;$D$1&amp;"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39" t="str">
        <f t="shared" si="40"/>
        <v/>
      </c>
      <c r="AE174" s="138" t="str">
        <f ca="1">IF($R174=1,SUM($S$1:S174),"")</f>
        <v/>
      </c>
      <c r="AF174" s="138" t="str">
        <f ca="1">IF($R174=1,SUM($T$1:T174),"")</f>
        <v/>
      </c>
      <c r="AG174" s="138" t="str">
        <f ca="1">IF($R174=1,SUM($U$1:U174),"")</f>
        <v/>
      </c>
      <c r="AH174" s="138" t="str">
        <f ca="1">IF($R174=1,SUM($V$1:V174),"")</f>
        <v/>
      </c>
      <c r="AI174" s="138" t="str">
        <f ca="1">IF($R174=1,SUM($W$1:W174),"")</f>
        <v/>
      </c>
      <c r="AJ174" s="138" t="str">
        <f ca="1">IF($R174=1,SUM($X$1:X174),"")</f>
        <v/>
      </c>
      <c r="AK174" s="138" t="str">
        <f ca="1">IF($R174=1,SUM($Y$1:Y174),"")</f>
        <v/>
      </c>
      <c r="AL174" s="138" t="str">
        <f ca="1">IF($R174=1,SUM($Z$1:Z174),"")</f>
        <v/>
      </c>
      <c r="AM174" s="138" t="str">
        <f ca="1">IF($R174=1,SUM($AA$1:AA174),"")</f>
        <v/>
      </c>
      <c r="AN174" s="138" t="str">
        <f ca="1">IF($R174=1,SUM($AB$1:AB174),"")</f>
        <v/>
      </c>
      <c r="AO174" s="138" t="str">
        <f ca="1">IF($R174=1,SUM($AC$1:AC174),"")</f>
        <v/>
      </c>
      <c r="AQ174" s="143" t="str">
        <f t="shared" si="41"/>
        <v>22:55</v>
      </c>
    </row>
    <row r="175" spans="6:43" x14ac:dyDescent="0.25">
      <c r="F175" s="138">
        <f t="shared" si="42"/>
        <v>23</v>
      </c>
      <c r="G175" s="140" t="str">
        <f t="shared" si="43"/>
        <v>00</v>
      </c>
      <c r="H175" s="141">
        <f t="shared" si="44"/>
        <v>0.95833333333333337</v>
      </c>
      <c r="K175" s="139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39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38">
        <f t="shared" si="38"/>
        <v>1</v>
      </c>
      <c r="R175" s="138">
        <f t="shared" ca="1" si="39"/>
        <v>1.0959999999999894</v>
      </c>
      <c r="S175" s="138" t="str">
        <f>IF(O175=1,"",RTD("cqg.rtd",,"StudyData", "(Vol("&amp;$E$13&amp;")when  (LocalYear("&amp;$E$13&amp;")="&amp;$D$1&amp;"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38" t="str">
        <f>IF(O175=1,"",RTD("cqg.rtd",,"StudyData", "(Vol("&amp;$E$14&amp;")when  (LocalYear("&amp;$E$14&amp;")="&amp;$D$1&amp;"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38" t="str">
        <f>IF(O175=1,"",RTD("cqg.rtd",,"StudyData", "(Vol("&amp;$E$15&amp;")when  (LocalYear("&amp;$E$15&amp;")="&amp;$D$1&amp;"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38" t="str">
        <f>IF(O175=1,"",RTD("cqg.rtd",,"StudyData", "(Vol("&amp;$E$16&amp;")when  (LocalYear("&amp;$E$16&amp;")="&amp;$D$1&amp;"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38" t="str">
        <f>IF(O175=1,"",RTD("cqg.rtd",,"StudyData", "(Vol("&amp;$E$17&amp;")when  (LocalYear("&amp;$E$17&amp;")="&amp;$D$1&amp;"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38" t="str">
        <f>IF(O175=1,"",RTD("cqg.rtd",,"StudyData", "(Vol("&amp;$E$18&amp;")when  (LocalYear("&amp;$E$18&amp;")="&amp;$D$1&amp;"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38" t="str">
        <f>IF(O175=1,"",RTD("cqg.rtd",,"StudyData", "(Vol("&amp;$E$19&amp;")when  (LocalYear("&amp;$E$19&amp;")="&amp;$D$1&amp;"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38" t="str">
        <f>IF(O175=1,"",RTD("cqg.rtd",,"StudyData", "(Vol("&amp;$E$20&amp;")when  (LocalYear("&amp;$E$20&amp;")="&amp;$D$1&amp;"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38" t="str">
        <f>IF(O175=1,"",RTD("cqg.rtd",,"StudyData", "(Vol("&amp;$E$21&amp;")when  (LocalYear("&amp;$E$21&amp;")="&amp;$D$1&amp;"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38" t="str">
        <f>IF(O175=1,"",RTD("cqg.rtd",,"StudyData", "(Vol("&amp;$E$21&amp;")when  (LocalYear("&amp;$E$21&amp;")="&amp;$D$1&amp;"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39" t="str">
        <f t="shared" si="40"/>
        <v/>
      </c>
      <c r="AE175" s="138" t="str">
        <f ca="1">IF($R175=1,SUM($S$1:S175),"")</f>
        <v/>
      </c>
      <c r="AF175" s="138" t="str">
        <f ca="1">IF($R175=1,SUM($T$1:T175),"")</f>
        <v/>
      </c>
      <c r="AG175" s="138" t="str">
        <f ca="1">IF($R175=1,SUM($U$1:U175),"")</f>
        <v/>
      </c>
      <c r="AH175" s="138" t="str">
        <f ca="1">IF($R175=1,SUM($V$1:V175),"")</f>
        <v/>
      </c>
      <c r="AI175" s="138" t="str">
        <f ca="1">IF($R175=1,SUM($W$1:W175),"")</f>
        <v/>
      </c>
      <c r="AJ175" s="138" t="str">
        <f ca="1">IF($R175=1,SUM($X$1:X175),"")</f>
        <v/>
      </c>
      <c r="AK175" s="138" t="str">
        <f ca="1">IF($R175=1,SUM($Y$1:Y175),"")</f>
        <v/>
      </c>
      <c r="AL175" s="138" t="str">
        <f ca="1">IF($R175=1,SUM($Z$1:Z175),"")</f>
        <v/>
      </c>
      <c r="AM175" s="138" t="str">
        <f ca="1">IF($R175=1,SUM($AA$1:AA175),"")</f>
        <v/>
      </c>
      <c r="AN175" s="138" t="str">
        <f ca="1">IF($R175=1,SUM($AB$1:AB175),"")</f>
        <v/>
      </c>
      <c r="AO175" s="138" t="str">
        <f ca="1">IF($R175=1,SUM($AC$1:AC175),"")</f>
        <v/>
      </c>
      <c r="AQ175" s="143" t="str">
        <f t="shared" si="41"/>
        <v>23:00</v>
      </c>
    </row>
    <row r="176" spans="6:43" x14ac:dyDescent="0.25">
      <c r="F176" s="138">
        <f t="shared" si="42"/>
        <v>23</v>
      </c>
      <c r="G176" s="140" t="str">
        <f t="shared" si="43"/>
        <v>05</v>
      </c>
      <c r="H176" s="141">
        <f t="shared" si="44"/>
        <v>0.96180555555555547</v>
      </c>
      <c r="K176" s="139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39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38">
        <f t="shared" si="38"/>
        <v>1</v>
      </c>
      <c r="R176" s="138">
        <f t="shared" ca="1" si="39"/>
        <v>1.0969999999999893</v>
      </c>
      <c r="S176" s="138" t="str">
        <f>IF(O176=1,"",RTD("cqg.rtd",,"StudyData", "(Vol("&amp;$E$13&amp;")when  (LocalYear("&amp;$E$13&amp;")="&amp;$D$1&amp;"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38" t="str">
        <f>IF(O176=1,"",RTD("cqg.rtd",,"StudyData", "(Vol("&amp;$E$14&amp;")when  (LocalYear("&amp;$E$14&amp;")="&amp;$D$1&amp;"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38" t="str">
        <f>IF(O176=1,"",RTD("cqg.rtd",,"StudyData", "(Vol("&amp;$E$15&amp;")when  (LocalYear("&amp;$E$15&amp;")="&amp;$D$1&amp;"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38" t="str">
        <f>IF(O176=1,"",RTD("cqg.rtd",,"StudyData", "(Vol("&amp;$E$16&amp;")when  (LocalYear("&amp;$E$16&amp;")="&amp;$D$1&amp;"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38" t="str">
        <f>IF(O176=1,"",RTD("cqg.rtd",,"StudyData", "(Vol("&amp;$E$17&amp;")when  (LocalYear("&amp;$E$17&amp;")="&amp;$D$1&amp;"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38" t="str">
        <f>IF(O176=1,"",RTD("cqg.rtd",,"StudyData", "(Vol("&amp;$E$18&amp;")when  (LocalYear("&amp;$E$18&amp;")="&amp;$D$1&amp;"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38" t="str">
        <f>IF(O176=1,"",RTD("cqg.rtd",,"StudyData", "(Vol("&amp;$E$19&amp;")when  (LocalYear("&amp;$E$19&amp;")="&amp;$D$1&amp;"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38" t="str">
        <f>IF(O176=1,"",RTD("cqg.rtd",,"StudyData", "(Vol("&amp;$E$20&amp;")when  (LocalYear("&amp;$E$20&amp;")="&amp;$D$1&amp;"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38" t="str">
        <f>IF(O176=1,"",RTD("cqg.rtd",,"StudyData", "(Vol("&amp;$E$21&amp;")when  (LocalYear("&amp;$E$21&amp;")="&amp;$D$1&amp;"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38" t="str">
        <f>IF(O176=1,"",RTD("cqg.rtd",,"StudyData", "(Vol("&amp;$E$21&amp;")when  (LocalYear("&amp;$E$21&amp;")="&amp;$D$1&amp;"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39" t="str">
        <f t="shared" si="40"/>
        <v/>
      </c>
      <c r="AE176" s="138" t="str">
        <f ca="1">IF($R176=1,SUM($S$1:S176),"")</f>
        <v/>
      </c>
      <c r="AF176" s="138" t="str">
        <f ca="1">IF($R176=1,SUM($T$1:T176),"")</f>
        <v/>
      </c>
      <c r="AG176" s="138" t="str">
        <f ca="1">IF($R176=1,SUM($U$1:U176),"")</f>
        <v/>
      </c>
      <c r="AH176" s="138" t="str">
        <f ca="1">IF($R176=1,SUM($V$1:V176),"")</f>
        <v/>
      </c>
      <c r="AI176" s="138" t="str">
        <f ca="1">IF($R176=1,SUM($W$1:W176),"")</f>
        <v/>
      </c>
      <c r="AJ176" s="138" t="str">
        <f ca="1">IF($R176=1,SUM($X$1:X176),"")</f>
        <v/>
      </c>
      <c r="AK176" s="138" t="str">
        <f ca="1">IF($R176=1,SUM($Y$1:Y176),"")</f>
        <v/>
      </c>
      <c r="AL176" s="138" t="str">
        <f ca="1">IF($R176=1,SUM($Z$1:Z176),"")</f>
        <v/>
      </c>
      <c r="AM176" s="138" t="str">
        <f ca="1">IF($R176=1,SUM($AA$1:AA176),"")</f>
        <v/>
      </c>
      <c r="AN176" s="138" t="str">
        <f ca="1">IF($R176=1,SUM($AB$1:AB176),"")</f>
        <v/>
      </c>
      <c r="AO176" s="138" t="str">
        <f ca="1">IF($R176=1,SUM($AC$1:AC176),"")</f>
        <v/>
      </c>
      <c r="AQ176" s="143" t="str">
        <f t="shared" si="41"/>
        <v>23:05</v>
      </c>
    </row>
    <row r="177" spans="6:43" x14ac:dyDescent="0.25">
      <c r="F177" s="138">
        <f t="shared" si="42"/>
        <v>23</v>
      </c>
      <c r="G177" s="140">
        <f t="shared" si="43"/>
        <v>10</v>
      </c>
      <c r="H177" s="141">
        <f t="shared" si="44"/>
        <v>0.96527777777777779</v>
      </c>
      <c r="K177" s="139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39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38">
        <f t="shared" si="38"/>
        <v>1</v>
      </c>
      <c r="R177" s="138">
        <f t="shared" ca="1" si="39"/>
        <v>1.0979999999999892</v>
      </c>
      <c r="S177" s="138" t="str">
        <f>IF(O177=1,"",RTD("cqg.rtd",,"StudyData", "(Vol("&amp;$E$13&amp;")when  (LocalYear("&amp;$E$13&amp;")="&amp;$D$1&amp;"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38" t="str">
        <f>IF(O177=1,"",RTD("cqg.rtd",,"StudyData", "(Vol("&amp;$E$14&amp;")when  (LocalYear("&amp;$E$14&amp;")="&amp;$D$1&amp;"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38" t="str">
        <f>IF(O177=1,"",RTD("cqg.rtd",,"StudyData", "(Vol("&amp;$E$15&amp;")when  (LocalYear("&amp;$E$15&amp;")="&amp;$D$1&amp;"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38" t="str">
        <f>IF(O177=1,"",RTD("cqg.rtd",,"StudyData", "(Vol("&amp;$E$16&amp;")when  (LocalYear("&amp;$E$16&amp;")="&amp;$D$1&amp;"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38" t="str">
        <f>IF(O177=1,"",RTD("cqg.rtd",,"StudyData", "(Vol("&amp;$E$17&amp;")when  (LocalYear("&amp;$E$17&amp;")="&amp;$D$1&amp;"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38" t="str">
        <f>IF(O177=1,"",RTD("cqg.rtd",,"StudyData", "(Vol("&amp;$E$18&amp;")when  (LocalYear("&amp;$E$18&amp;")="&amp;$D$1&amp;"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38" t="str">
        <f>IF(O177=1,"",RTD("cqg.rtd",,"StudyData", "(Vol("&amp;$E$19&amp;")when  (LocalYear("&amp;$E$19&amp;")="&amp;$D$1&amp;"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38" t="str">
        <f>IF(O177=1,"",RTD("cqg.rtd",,"StudyData", "(Vol("&amp;$E$20&amp;")when  (LocalYear("&amp;$E$20&amp;")="&amp;$D$1&amp;"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38" t="str">
        <f>IF(O177=1,"",RTD("cqg.rtd",,"StudyData", "(Vol("&amp;$E$21&amp;")when  (LocalYear("&amp;$E$21&amp;")="&amp;$D$1&amp;"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38" t="str">
        <f>IF(O177=1,"",RTD("cqg.rtd",,"StudyData", "(Vol("&amp;$E$21&amp;")when  (LocalYear("&amp;$E$21&amp;")="&amp;$D$1&amp;"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39" t="str">
        <f t="shared" si="40"/>
        <v/>
      </c>
      <c r="AE177" s="138" t="str">
        <f ca="1">IF($R177=1,SUM($S$1:S177),"")</f>
        <v/>
      </c>
      <c r="AF177" s="138" t="str">
        <f ca="1">IF($R177=1,SUM($T$1:T177),"")</f>
        <v/>
      </c>
      <c r="AG177" s="138" t="str">
        <f ca="1">IF($R177=1,SUM($U$1:U177),"")</f>
        <v/>
      </c>
      <c r="AH177" s="138" t="str">
        <f ca="1">IF($R177=1,SUM($V$1:V177),"")</f>
        <v/>
      </c>
      <c r="AI177" s="138" t="str">
        <f ca="1">IF($R177=1,SUM($W$1:W177),"")</f>
        <v/>
      </c>
      <c r="AJ177" s="138" t="str">
        <f ca="1">IF($R177=1,SUM($X$1:X177),"")</f>
        <v/>
      </c>
      <c r="AK177" s="138" t="str">
        <f ca="1">IF($R177=1,SUM($Y$1:Y177),"")</f>
        <v/>
      </c>
      <c r="AL177" s="138" t="str">
        <f ca="1">IF($R177=1,SUM($Z$1:Z177),"")</f>
        <v/>
      </c>
      <c r="AM177" s="138" t="str">
        <f ca="1">IF($R177=1,SUM($AA$1:AA177),"")</f>
        <v/>
      </c>
      <c r="AN177" s="138" t="str">
        <f ca="1">IF($R177=1,SUM($AB$1:AB177),"")</f>
        <v/>
      </c>
      <c r="AO177" s="138" t="str">
        <f ca="1">IF($R177=1,SUM($AC$1:AC177),"")</f>
        <v/>
      </c>
      <c r="AQ177" s="143" t="str">
        <f t="shared" si="41"/>
        <v>23:10</v>
      </c>
    </row>
    <row r="178" spans="6:43" x14ac:dyDescent="0.25">
      <c r="F178" s="138">
        <f t="shared" si="42"/>
        <v>23</v>
      </c>
      <c r="G178" s="140">
        <f t="shared" si="43"/>
        <v>15</v>
      </c>
      <c r="H178" s="141">
        <f t="shared" si="44"/>
        <v>0.96875</v>
      </c>
      <c r="K178" s="139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39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38">
        <f t="shared" si="38"/>
        <v>1</v>
      </c>
      <c r="R178" s="138">
        <f t="shared" ca="1" si="39"/>
        <v>1.0989999999999891</v>
      </c>
      <c r="S178" s="138" t="str">
        <f>IF(O178=1,"",RTD("cqg.rtd",,"StudyData", "(Vol("&amp;$E$13&amp;")when  (LocalYear("&amp;$E$13&amp;")="&amp;$D$1&amp;"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38" t="str">
        <f>IF(O178=1,"",RTD("cqg.rtd",,"StudyData", "(Vol("&amp;$E$14&amp;")when  (LocalYear("&amp;$E$14&amp;")="&amp;$D$1&amp;"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38" t="str">
        <f>IF(O178=1,"",RTD("cqg.rtd",,"StudyData", "(Vol("&amp;$E$15&amp;")when  (LocalYear("&amp;$E$15&amp;")="&amp;$D$1&amp;"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38" t="str">
        <f>IF(O178=1,"",RTD("cqg.rtd",,"StudyData", "(Vol("&amp;$E$16&amp;")when  (LocalYear("&amp;$E$16&amp;")="&amp;$D$1&amp;"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38" t="str">
        <f>IF(O178=1,"",RTD("cqg.rtd",,"StudyData", "(Vol("&amp;$E$17&amp;")when  (LocalYear("&amp;$E$17&amp;")="&amp;$D$1&amp;"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38" t="str">
        <f>IF(O178=1,"",RTD("cqg.rtd",,"StudyData", "(Vol("&amp;$E$18&amp;")when  (LocalYear("&amp;$E$18&amp;")="&amp;$D$1&amp;"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38" t="str">
        <f>IF(O178=1,"",RTD("cqg.rtd",,"StudyData", "(Vol("&amp;$E$19&amp;")when  (LocalYear("&amp;$E$19&amp;")="&amp;$D$1&amp;"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38" t="str">
        <f>IF(O178=1,"",RTD("cqg.rtd",,"StudyData", "(Vol("&amp;$E$20&amp;")when  (LocalYear("&amp;$E$20&amp;")="&amp;$D$1&amp;"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38" t="str">
        <f>IF(O178=1,"",RTD("cqg.rtd",,"StudyData", "(Vol("&amp;$E$21&amp;")when  (LocalYear("&amp;$E$21&amp;")="&amp;$D$1&amp;"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38" t="str">
        <f>IF(O178=1,"",RTD("cqg.rtd",,"StudyData", "(Vol("&amp;$E$21&amp;")when  (LocalYear("&amp;$E$21&amp;")="&amp;$D$1&amp;"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39" t="str">
        <f t="shared" si="40"/>
        <v/>
      </c>
      <c r="AE178" s="138" t="str">
        <f ca="1">IF($R178=1,SUM($S$1:S178),"")</f>
        <v/>
      </c>
      <c r="AF178" s="138" t="str">
        <f ca="1">IF($R178=1,SUM($T$1:T178),"")</f>
        <v/>
      </c>
      <c r="AG178" s="138" t="str">
        <f ca="1">IF($R178=1,SUM($U$1:U178),"")</f>
        <v/>
      </c>
      <c r="AH178" s="138" t="str">
        <f ca="1">IF($R178=1,SUM($V$1:V178),"")</f>
        <v/>
      </c>
      <c r="AI178" s="138" t="str">
        <f ca="1">IF($R178=1,SUM($W$1:W178),"")</f>
        <v/>
      </c>
      <c r="AJ178" s="138" t="str">
        <f ca="1">IF($R178=1,SUM($X$1:X178),"")</f>
        <v/>
      </c>
      <c r="AK178" s="138" t="str">
        <f ca="1">IF($R178=1,SUM($Y$1:Y178),"")</f>
        <v/>
      </c>
      <c r="AL178" s="138" t="str">
        <f ca="1">IF($R178=1,SUM($Z$1:Z178),"")</f>
        <v/>
      </c>
      <c r="AM178" s="138" t="str">
        <f ca="1">IF($R178=1,SUM($AA$1:AA178),"")</f>
        <v/>
      </c>
      <c r="AN178" s="138" t="str">
        <f ca="1">IF($R178=1,SUM($AB$1:AB178),"")</f>
        <v/>
      </c>
      <c r="AO178" s="138" t="str">
        <f ca="1">IF($R178=1,SUM($AC$1:AC178),"")</f>
        <v/>
      </c>
      <c r="AQ178" s="143" t="str">
        <f t="shared" si="41"/>
        <v>23:15</v>
      </c>
    </row>
    <row r="179" spans="6:43" x14ac:dyDescent="0.25">
      <c r="F179" s="138">
        <f t="shared" si="42"/>
        <v>23</v>
      </c>
      <c r="G179" s="140">
        <f t="shared" si="43"/>
        <v>20</v>
      </c>
      <c r="H179" s="141">
        <f t="shared" si="44"/>
        <v>0.97222222222222221</v>
      </c>
      <c r="K179" s="139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39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38">
        <f t="shared" si="38"/>
        <v>1</v>
      </c>
      <c r="R179" s="138">
        <f t="shared" ca="1" si="39"/>
        <v>1.099999999999989</v>
      </c>
      <c r="S179" s="138" t="str">
        <f>IF(O179=1,"",RTD("cqg.rtd",,"StudyData", "(Vol("&amp;$E$13&amp;")when  (LocalYear("&amp;$E$13&amp;")="&amp;$D$1&amp;"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38" t="str">
        <f>IF(O179=1,"",RTD("cqg.rtd",,"StudyData", "(Vol("&amp;$E$14&amp;")when  (LocalYear("&amp;$E$14&amp;")="&amp;$D$1&amp;"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38" t="str">
        <f>IF(O179=1,"",RTD("cqg.rtd",,"StudyData", "(Vol("&amp;$E$15&amp;")when  (LocalYear("&amp;$E$15&amp;")="&amp;$D$1&amp;"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38" t="str">
        <f>IF(O179=1,"",RTD("cqg.rtd",,"StudyData", "(Vol("&amp;$E$16&amp;")when  (LocalYear("&amp;$E$16&amp;")="&amp;$D$1&amp;"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38" t="str">
        <f>IF(O179=1,"",RTD("cqg.rtd",,"StudyData", "(Vol("&amp;$E$17&amp;")when  (LocalYear("&amp;$E$17&amp;")="&amp;$D$1&amp;"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38" t="str">
        <f>IF(O179=1,"",RTD("cqg.rtd",,"StudyData", "(Vol("&amp;$E$18&amp;")when  (LocalYear("&amp;$E$18&amp;")="&amp;$D$1&amp;"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38" t="str">
        <f>IF(O179=1,"",RTD("cqg.rtd",,"StudyData", "(Vol("&amp;$E$19&amp;")when  (LocalYear("&amp;$E$19&amp;")="&amp;$D$1&amp;"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38" t="str">
        <f>IF(O179=1,"",RTD("cqg.rtd",,"StudyData", "(Vol("&amp;$E$20&amp;")when  (LocalYear("&amp;$E$20&amp;")="&amp;$D$1&amp;"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38" t="str">
        <f>IF(O179=1,"",RTD("cqg.rtd",,"StudyData", "(Vol("&amp;$E$21&amp;")when  (LocalYear("&amp;$E$21&amp;")="&amp;$D$1&amp;"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38" t="str">
        <f>IF(O179=1,"",RTD("cqg.rtd",,"StudyData", "(Vol("&amp;$E$21&amp;")when  (LocalYear("&amp;$E$21&amp;")="&amp;$D$1&amp;"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39" t="str">
        <f t="shared" si="40"/>
        <v/>
      </c>
      <c r="AE179" s="138" t="str">
        <f ca="1">IF($R179=1,SUM($S$1:S179),"")</f>
        <v/>
      </c>
      <c r="AF179" s="138" t="str">
        <f ca="1">IF($R179=1,SUM($T$1:T179),"")</f>
        <v/>
      </c>
      <c r="AG179" s="138" t="str">
        <f ca="1">IF($R179=1,SUM($U$1:U179),"")</f>
        <v/>
      </c>
      <c r="AH179" s="138" t="str">
        <f ca="1">IF($R179=1,SUM($V$1:V179),"")</f>
        <v/>
      </c>
      <c r="AI179" s="138" t="str">
        <f ca="1">IF($R179=1,SUM($W$1:W179),"")</f>
        <v/>
      </c>
      <c r="AJ179" s="138" t="str">
        <f ca="1">IF($R179=1,SUM($X$1:X179),"")</f>
        <v/>
      </c>
      <c r="AK179" s="138" t="str">
        <f ca="1">IF($R179=1,SUM($Y$1:Y179),"")</f>
        <v/>
      </c>
      <c r="AL179" s="138" t="str">
        <f ca="1">IF($R179=1,SUM($Z$1:Z179),"")</f>
        <v/>
      </c>
      <c r="AM179" s="138" t="str">
        <f ca="1">IF($R179=1,SUM($AA$1:AA179),"")</f>
        <v/>
      </c>
      <c r="AN179" s="138" t="str">
        <f ca="1">IF($R179=1,SUM($AB$1:AB179),"")</f>
        <v/>
      </c>
      <c r="AO179" s="138" t="str">
        <f ca="1">IF($R179=1,SUM($AC$1:AC179),"")</f>
        <v/>
      </c>
      <c r="AQ179" s="143" t="str">
        <f t="shared" si="41"/>
        <v>23:20</v>
      </c>
    </row>
    <row r="180" spans="6:43" x14ac:dyDescent="0.25">
      <c r="F180" s="138">
        <f t="shared" si="42"/>
        <v>23</v>
      </c>
      <c r="G180" s="140">
        <f t="shared" si="43"/>
        <v>25</v>
      </c>
      <c r="H180" s="141">
        <f t="shared" si="44"/>
        <v>0.97569444444444453</v>
      </c>
      <c r="K180" s="139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39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38">
        <f t="shared" si="38"/>
        <v>1</v>
      </c>
      <c r="R180" s="138">
        <f t="shared" ca="1" si="39"/>
        <v>1.1009999999999889</v>
      </c>
      <c r="S180" s="138" t="str">
        <f>IF(O180=1,"",RTD("cqg.rtd",,"StudyData", "(Vol("&amp;$E$13&amp;")when  (LocalYear("&amp;$E$13&amp;")="&amp;$D$1&amp;"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38" t="str">
        <f>IF(O180=1,"",RTD("cqg.rtd",,"StudyData", "(Vol("&amp;$E$14&amp;")when  (LocalYear("&amp;$E$14&amp;")="&amp;$D$1&amp;"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38" t="str">
        <f>IF(O180=1,"",RTD("cqg.rtd",,"StudyData", "(Vol("&amp;$E$15&amp;")when  (LocalYear("&amp;$E$15&amp;")="&amp;$D$1&amp;"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38" t="str">
        <f>IF(O180=1,"",RTD("cqg.rtd",,"StudyData", "(Vol("&amp;$E$16&amp;")when  (LocalYear("&amp;$E$16&amp;")="&amp;$D$1&amp;"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38" t="str">
        <f>IF(O180=1,"",RTD("cqg.rtd",,"StudyData", "(Vol("&amp;$E$17&amp;")when  (LocalYear("&amp;$E$17&amp;")="&amp;$D$1&amp;"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38" t="str">
        <f>IF(O180=1,"",RTD("cqg.rtd",,"StudyData", "(Vol("&amp;$E$18&amp;")when  (LocalYear("&amp;$E$18&amp;")="&amp;$D$1&amp;"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38" t="str">
        <f>IF(O180=1,"",RTD("cqg.rtd",,"StudyData", "(Vol("&amp;$E$19&amp;")when  (LocalYear("&amp;$E$19&amp;")="&amp;$D$1&amp;"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38" t="str">
        <f>IF(O180=1,"",RTD("cqg.rtd",,"StudyData", "(Vol("&amp;$E$20&amp;")when  (LocalYear("&amp;$E$20&amp;")="&amp;$D$1&amp;"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38" t="str">
        <f>IF(O180=1,"",RTD("cqg.rtd",,"StudyData", "(Vol("&amp;$E$21&amp;")when  (LocalYear("&amp;$E$21&amp;")="&amp;$D$1&amp;"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38" t="str">
        <f>IF(O180=1,"",RTD("cqg.rtd",,"StudyData", "(Vol("&amp;$E$21&amp;")when  (LocalYear("&amp;$E$21&amp;")="&amp;$D$1&amp;"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39" t="str">
        <f t="shared" si="40"/>
        <v/>
      </c>
      <c r="AE180" s="138" t="str">
        <f ca="1">IF($R180=1,SUM($S$1:S180),"")</f>
        <v/>
      </c>
      <c r="AF180" s="138" t="str">
        <f ca="1">IF($R180=1,SUM($T$1:T180),"")</f>
        <v/>
      </c>
      <c r="AG180" s="138" t="str">
        <f ca="1">IF($R180=1,SUM($U$1:U180),"")</f>
        <v/>
      </c>
      <c r="AH180" s="138" t="str">
        <f ca="1">IF($R180=1,SUM($V$1:V180),"")</f>
        <v/>
      </c>
      <c r="AI180" s="138" t="str">
        <f ca="1">IF($R180=1,SUM($W$1:W180),"")</f>
        <v/>
      </c>
      <c r="AJ180" s="138" t="str">
        <f ca="1">IF($R180=1,SUM($X$1:X180),"")</f>
        <v/>
      </c>
      <c r="AK180" s="138" t="str">
        <f ca="1">IF($R180=1,SUM($Y$1:Y180),"")</f>
        <v/>
      </c>
      <c r="AL180" s="138" t="str">
        <f ca="1">IF($R180=1,SUM($Z$1:Z180),"")</f>
        <v/>
      </c>
      <c r="AM180" s="138" t="str">
        <f ca="1">IF($R180=1,SUM($AA$1:AA180),"")</f>
        <v/>
      </c>
      <c r="AN180" s="138" t="str">
        <f ca="1">IF($R180=1,SUM($AB$1:AB180),"")</f>
        <v/>
      </c>
      <c r="AO180" s="138" t="str">
        <f ca="1">IF($R180=1,SUM($AC$1:AC180),"")</f>
        <v/>
      </c>
      <c r="AQ180" s="143" t="str">
        <f t="shared" si="41"/>
        <v>23:25</v>
      </c>
    </row>
    <row r="181" spans="6:43" x14ac:dyDescent="0.25">
      <c r="F181" s="138">
        <f t="shared" si="42"/>
        <v>23</v>
      </c>
      <c r="G181" s="140">
        <f t="shared" si="43"/>
        <v>30</v>
      </c>
      <c r="H181" s="141">
        <f t="shared" si="44"/>
        <v>0.97916666666666663</v>
      </c>
      <c r="K181" s="139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39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38">
        <f t="shared" si="38"/>
        <v>1</v>
      </c>
      <c r="R181" s="138">
        <f t="shared" ca="1" si="39"/>
        <v>1.1019999999999888</v>
      </c>
      <c r="S181" s="138" t="str">
        <f>IF(O181=1,"",RTD("cqg.rtd",,"StudyData", "(Vol("&amp;$E$13&amp;")when  (LocalYear("&amp;$E$13&amp;")="&amp;$D$1&amp;"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38" t="str">
        <f>IF(O181=1,"",RTD("cqg.rtd",,"StudyData", "(Vol("&amp;$E$14&amp;")when  (LocalYear("&amp;$E$14&amp;")="&amp;$D$1&amp;"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38" t="str">
        <f>IF(O181=1,"",RTD("cqg.rtd",,"StudyData", "(Vol("&amp;$E$15&amp;")when  (LocalYear("&amp;$E$15&amp;")="&amp;$D$1&amp;"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38" t="str">
        <f>IF(O181=1,"",RTD("cqg.rtd",,"StudyData", "(Vol("&amp;$E$16&amp;")when  (LocalYear("&amp;$E$16&amp;")="&amp;$D$1&amp;"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38" t="str">
        <f>IF(O181=1,"",RTD("cqg.rtd",,"StudyData", "(Vol("&amp;$E$17&amp;")when  (LocalYear("&amp;$E$17&amp;")="&amp;$D$1&amp;"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38" t="str">
        <f>IF(O181=1,"",RTD("cqg.rtd",,"StudyData", "(Vol("&amp;$E$18&amp;")when  (LocalYear("&amp;$E$18&amp;")="&amp;$D$1&amp;"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38" t="str">
        <f>IF(O181=1,"",RTD("cqg.rtd",,"StudyData", "(Vol("&amp;$E$19&amp;")when  (LocalYear("&amp;$E$19&amp;")="&amp;$D$1&amp;"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38" t="str">
        <f>IF(O181=1,"",RTD("cqg.rtd",,"StudyData", "(Vol("&amp;$E$20&amp;")when  (LocalYear("&amp;$E$20&amp;")="&amp;$D$1&amp;"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38" t="str">
        <f>IF(O181=1,"",RTD("cqg.rtd",,"StudyData", "(Vol("&amp;$E$21&amp;")when  (LocalYear("&amp;$E$21&amp;")="&amp;$D$1&amp;"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38" t="str">
        <f>IF(O181=1,"",RTD("cqg.rtd",,"StudyData", "(Vol("&amp;$E$21&amp;")when  (LocalYear("&amp;$E$21&amp;")="&amp;$D$1&amp;"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39" t="str">
        <f t="shared" si="40"/>
        <v/>
      </c>
      <c r="AE181" s="138" t="str">
        <f ca="1">IF($R181=1,SUM($S$1:S181),"")</f>
        <v/>
      </c>
      <c r="AF181" s="138" t="str">
        <f ca="1">IF($R181=1,SUM($T$1:T181),"")</f>
        <v/>
      </c>
      <c r="AG181" s="138" t="str">
        <f ca="1">IF($R181=1,SUM($U$1:U181),"")</f>
        <v/>
      </c>
      <c r="AH181" s="138" t="str">
        <f ca="1">IF($R181=1,SUM($V$1:V181),"")</f>
        <v/>
      </c>
      <c r="AI181" s="138" t="str">
        <f ca="1">IF($R181=1,SUM($W$1:W181),"")</f>
        <v/>
      </c>
      <c r="AJ181" s="138" t="str">
        <f ca="1">IF($R181=1,SUM($X$1:X181),"")</f>
        <v/>
      </c>
      <c r="AK181" s="138" t="str">
        <f ca="1">IF($R181=1,SUM($Y$1:Y181),"")</f>
        <v/>
      </c>
      <c r="AL181" s="138" t="str">
        <f ca="1">IF($R181=1,SUM($Z$1:Z181),"")</f>
        <v/>
      </c>
      <c r="AM181" s="138" t="str">
        <f ca="1">IF($R181=1,SUM($AA$1:AA181),"")</f>
        <v/>
      </c>
      <c r="AN181" s="138" t="str">
        <f ca="1">IF($R181=1,SUM($AB$1:AB181),"")</f>
        <v/>
      </c>
      <c r="AO181" s="138" t="str">
        <f ca="1">IF($R181=1,SUM($AC$1:AC181),"")</f>
        <v/>
      </c>
      <c r="AQ181" s="143" t="str">
        <f t="shared" si="41"/>
        <v>23:30</v>
      </c>
    </row>
    <row r="182" spans="6:43" x14ac:dyDescent="0.25">
      <c r="F182" s="138">
        <f t="shared" si="42"/>
        <v>23</v>
      </c>
      <c r="G182" s="140">
        <f t="shared" si="43"/>
        <v>35</v>
      </c>
      <c r="H182" s="141">
        <f t="shared" si="44"/>
        <v>0.98263888888888884</v>
      </c>
      <c r="K182" s="139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39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38">
        <f t="shared" si="38"/>
        <v>1</v>
      </c>
      <c r="R182" s="138">
        <f t="shared" ca="1" si="39"/>
        <v>1.1029999999999887</v>
      </c>
      <c r="S182" s="138" t="str">
        <f>IF(O182=1,"",RTD("cqg.rtd",,"StudyData", "(Vol("&amp;$E$13&amp;")when  (LocalYear("&amp;$E$13&amp;")="&amp;$D$1&amp;"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38" t="str">
        <f>IF(O182=1,"",RTD("cqg.rtd",,"StudyData", "(Vol("&amp;$E$14&amp;")when  (LocalYear("&amp;$E$14&amp;")="&amp;$D$1&amp;"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38" t="str">
        <f>IF(O182=1,"",RTD("cqg.rtd",,"StudyData", "(Vol("&amp;$E$15&amp;")when  (LocalYear("&amp;$E$15&amp;")="&amp;$D$1&amp;"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38" t="str">
        <f>IF(O182=1,"",RTD("cqg.rtd",,"StudyData", "(Vol("&amp;$E$16&amp;")when  (LocalYear("&amp;$E$16&amp;")="&amp;$D$1&amp;"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38" t="str">
        <f>IF(O182=1,"",RTD("cqg.rtd",,"StudyData", "(Vol("&amp;$E$17&amp;")when  (LocalYear("&amp;$E$17&amp;")="&amp;$D$1&amp;"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38" t="str">
        <f>IF(O182=1,"",RTD("cqg.rtd",,"StudyData", "(Vol("&amp;$E$18&amp;")when  (LocalYear("&amp;$E$18&amp;")="&amp;$D$1&amp;"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38" t="str">
        <f>IF(O182=1,"",RTD("cqg.rtd",,"StudyData", "(Vol("&amp;$E$19&amp;")when  (LocalYear("&amp;$E$19&amp;")="&amp;$D$1&amp;"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38" t="str">
        <f>IF(O182=1,"",RTD("cqg.rtd",,"StudyData", "(Vol("&amp;$E$20&amp;")when  (LocalYear("&amp;$E$20&amp;")="&amp;$D$1&amp;"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38" t="str">
        <f>IF(O182=1,"",RTD("cqg.rtd",,"StudyData", "(Vol("&amp;$E$21&amp;")when  (LocalYear("&amp;$E$21&amp;")="&amp;$D$1&amp;"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38" t="str">
        <f>IF(O182=1,"",RTD("cqg.rtd",,"StudyData", "(Vol("&amp;$E$21&amp;")when  (LocalYear("&amp;$E$21&amp;")="&amp;$D$1&amp;"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39" t="str">
        <f t="shared" si="40"/>
        <v/>
      </c>
      <c r="AE182" s="138" t="str">
        <f ca="1">IF($R182=1,SUM($S$1:S182),"")</f>
        <v/>
      </c>
      <c r="AF182" s="138" t="str">
        <f ca="1">IF($R182=1,SUM($T$1:T182),"")</f>
        <v/>
      </c>
      <c r="AG182" s="138" t="str">
        <f ca="1">IF($R182=1,SUM($U$1:U182),"")</f>
        <v/>
      </c>
      <c r="AH182" s="138" t="str">
        <f ca="1">IF($R182=1,SUM($V$1:V182),"")</f>
        <v/>
      </c>
      <c r="AI182" s="138" t="str">
        <f ca="1">IF($R182=1,SUM($W$1:W182),"")</f>
        <v/>
      </c>
      <c r="AJ182" s="138" t="str">
        <f ca="1">IF($R182=1,SUM($X$1:X182),"")</f>
        <v/>
      </c>
      <c r="AK182" s="138" t="str">
        <f ca="1">IF($R182=1,SUM($Y$1:Y182),"")</f>
        <v/>
      </c>
      <c r="AL182" s="138" t="str">
        <f ca="1">IF($R182=1,SUM($Z$1:Z182),"")</f>
        <v/>
      </c>
      <c r="AM182" s="138" t="str">
        <f ca="1">IF($R182=1,SUM($AA$1:AA182),"")</f>
        <v/>
      </c>
      <c r="AN182" s="138" t="str">
        <f ca="1">IF($R182=1,SUM($AB$1:AB182),"")</f>
        <v/>
      </c>
      <c r="AO182" s="138" t="str">
        <f ca="1">IF($R182=1,SUM($AC$1:AC182),"")</f>
        <v/>
      </c>
      <c r="AQ182" s="143" t="str">
        <f t="shared" si="41"/>
        <v>23:35</v>
      </c>
    </row>
    <row r="183" spans="6:43" x14ac:dyDescent="0.25">
      <c r="F183" s="138">
        <f t="shared" si="42"/>
        <v>23</v>
      </c>
      <c r="G183" s="140">
        <f t="shared" si="43"/>
        <v>40</v>
      </c>
      <c r="H183" s="141">
        <f t="shared" si="44"/>
        <v>0.98611111111111116</v>
      </c>
      <c r="K183" s="139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39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38">
        <f t="shared" si="38"/>
        <v>1</v>
      </c>
      <c r="R183" s="138">
        <f t="shared" ca="1" si="39"/>
        <v>1.1039999999999885</v>
      </c>
      <c r="S183" s="138" t="str">
        <f>IF(O183=1,"",RTD("cqg.rtd",,"StudyData", "(Vol("&amp;$E$13&amp;")when  (LocalYear("&amp;$E$13&amp;")="&amp;$D$1&amp;"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38" t="str">
        <f>IF(O183=1,"",RTD("cqg.rtd",,"StudyData", "(Vol("&amp;$E$14&amp;")when  (LocalYear("&amp;$E$14&amp;")="&amp;$D$1&amp;"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38" t="str">
        <f>IF(O183=1,"",RTD("cqg.rtd",,"StudyData", "(Vol("&amp;$E$15&amp;")when  (LocalYear("&amp;$E$15&amp;")="&amp;$D$1&amp;"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38" t="str">
        <f>IF(O183=1,"",RTD("cqg.rtd",,"StudyData", "(Vol("&amp;$E$16&amp;")when  (LocalYear("&amp;$E$16&amp;")="&amp;$D$1&amp;"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38" t="str">
        <f>IF(O183=1,"",RTD("cqg.rtd",,"StudyData", "(Vol("&amp;$E$17&amp;")when  (LocalYear("&amp;$E$17&amp;")="&amp;$D$1&amp;"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38" t="str">
        <f>IF(O183=1,"",RTD("cqg.rtd",,"StudyData", "(Vol("&amp;$E$18&amp;")when  (LocalYear("&amp;$E$18&amp;")="&amp;$D$1&amp;"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38" t="str">
        <f>IF(O183=1,"",RTD("cqg.rtd",,"StudyData", "(Vol("&amp;$E$19&amp;")when  (LocalYear("&amp;$E$19&amp;")="&amp;$D$1&amp;"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38" t="str">
        <f>IF(O183=1,"",RTD("cqg.rtd",,"StudyData", "(Vol("&amp;$E$20&amp;")when  (LocalYear("&amp;$E$20&amp;")="&amp;$D$1&amp;"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38" t="str">
        <f>IF(O183=1,"",RTD("cqg.rtd",,"StudyData", "(Vol("&amp;$E$21&amp;")when  (LocalYear("&amp;$E$21&amp;")="&amp;$D$1&amp;"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38" t="str">
        <f>IF(O183=1,"",RTD("cqg.rtd",,"StudyData", "(Vol("&amp;$E$21&amp;")when  (LocalYear("&amp;$E$21&amp;")="&amp;$D$1&amp;"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39" t="str">
        <f t="shared" si="40"/>
        <v/>
      </c>
      <c r="AE183" s="138" t="str">
        <f ca="1">IF($R183=1,SUM($S$1:S183),"")</f>
        <v/>
      </c>
      <c r="AF183" s="138" t="str">
        <f ca="1">IF($R183=1,SUM($T$1:T183),"")</f>
        <v/>
      </c>
      <c r="AG183" s="138" t="str">
        <f ca="1">IF($R183=1,SUM($U$1:U183),"")</f>
        <v/>
      </c>
      <c r="AH183" s="138" t="str">
        <f ca="1">IF($R183=1,SUM($V$1:V183),"")</f>
        <v/>
      </c>
      <c r="AI183" s="138" t="str">
        <f ca="1">IF($R183=1,SUM($W$1:W183),"")</f>
        <v/>
      </c>
      <c r="AJ183" s="138" t="str">
        <f ca="1">IF($R183=1,SUM($X$1:X183),"")</f>
        <v/>
      </c>
      <c r="AK183" s="138" t="str">
        <f ca="1">IF($R183=1,SUM($Y$1:Y183),"")</f>
        <v/>
      </c>
      <c r="AL183" s="138" t="str">
        <f ca="1">IF($R183=1,SUM($Z$1:Z183),"")</f>
        <v/>
      </c>
      <c r="AM183" s="138" t="str">
        <f ca="1">IF($R183=1,SUM($AA$1:AA183),"")</f>
        <v/>
      </c>
      <c r="AN183" s="138" t="str">
        <f ca="1">IF($R183=1,SUM($AB$1:AB183),"")</f>
        <v/>
      </c>
      <c r="AO183" s="138" t="str">
        <f ca="1">IF($R183=1,SUM($AC$1:AC183),"")</f>
        <v/>
      </c>
      <c r="AQ183" s="143" t="str">
        <f t="shared" si="41"/>
        <v>23:40</v>
      </c>
    </row>
    <row r="184" spans="6:43" x14ac:dyDescent="0.25">
      <c r="F184" s="138">
        <f t="shared" si="42"/>
        <v>23</v>
      </c>
      <c r="G184" s="140">
        <f t="shared" si="43"/>
        <v>45</v>
      </c>
      <c r="H184" s="141">
        <f t="shared" si="44"/>
        <v>0.98958333333333337</v>
      </c>
      <c r="K184" s="139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39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38">
        <f t="shared" si="38"/>
        <v>1</v>
      </c>
      <c r="R184" s="138">
        <f t="shared" ca="1" si="39"/>
        <v>1.1049999999999884</v>
      </c>
      <c r="S184" s="138" t="str">
        <f>IF(O184=1,"",RTD("cqg.rtd",,"StudyData", "(Vol("&amp;$E$13&amp;")when  (LocalYear("&amp;$E$13&amp;")="&amp;$D$1&amp;"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38" t="str">
        <f>IF(O184=1,"",RTD("cqg.rtd",,"StudyData", "(Vol("&amp;$E$14&amp;")when  (LocalYear("&amp;$E$14&amp;")="&amp;$D$1&amp;"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38" t="str">
        <f>IF(O184=1,"",RTD("cqg.rtd",,"StudyData", "(Vol("&amp;$E$15&amp;")when  (LocalYear("&amp;$E$15&amp;")="&amp;$D$1&amp;"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38" t="str">
        <f>IF(O184=1,"",RTD("cqg.rtd",,"StudyData", "(Vol("&amp;$E$16&amp;")when  (LocalYear("&amp;$E$16&amp;")="&amp;$D$1&amp;"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38" t="str">
        <f>IF(O184=1,"",RTD("cqg.rtd",,"StudyData", "(Vol("&amp;$E$17&amp;")when  (LocalYear("&amp;$E$17&amp;")="&amp;$D$1&amp;"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38" t="str">
        <f>IF(O184=1,"",RTD("cqg.rtd",,"StudyData", "(Vol("&amp;$E$18&amp;")when  (LocalYear("&amp;$E$18&amp;")="&amp;$D$1&amp;"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38" t="str">
        <f>IF(O184=1,"",RTD("cqg.rtd",,"StudyData", "(Vol("&amp;$E$19&amp;")when  (LocalYear("&amp;$E$19&amp;")="&amp;$D$1&amp;"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38" t="str">
        <f>IF(O184=1,"",RTD("cqg.rtd",,"StudyData", "(Vol("&amp;$E$20&amp;")when  (LocalYear("&amp;$E$20&amp;")="&amp;$D$1&amp;"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38" t="str">
        <f>IF(O184=1,"",RTD("cqg.rtd",,"StudyData", "(Vol("&amp;$E$21&amp;")when  (LocalYear("&amp;$E$21&amp;")="&amp;$D$1&amp;"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38" t="str">
        <f>IF(O184=1,"",RTD("cqg.rtd",,"StudyData", "(Vol("&amp;$E$21&amp;")when  (LocalYear("&amp;$E$21&amp;")="&amp;$D$1&amp;"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39" t="str">
        <f t="shared" si="40"/>
        <v/>
      </c>
      <c r="AE184" s="138" t="str">
        <f ca="1">IF($R184=1,SUM($S$1:S184),"")</f>
        <v/>
      </c>
      <c r="AF184" s="138" t="str">
        <f ca="1">IF($R184=1,SUM($T$1:T184),"")</f>
        <v/>
      </c>
      <c r="AG184" s="138" t="str">
        <f ca="1">IF($R184=1,SUM($U$1:U184),"")</f>
        <v/>
      </c>
      <c r="AH184" s="138" t="str">
        <f ca="1">IF($R184=1,SUM($V$1:V184),"")</f>
        <v/>
      </c>
      <c r="AI184" s="138" t="str">
        <f ca="1">IF($R184=1,SUM($W$1:W184),"")</f>
        <v/>
      </c>
      <c r="AJ184" s="138" t="str">
        <f ca="1">IF($R184=1,SUM($X$1:X184),"")</f>
        <v/>
      </c>
      <c r="AK184" s="138" t="str">
        <f ca="1">IF($R184=1,SUM($Y$1:Y184),"")</f>
        <v/>
      </c>
      <c r="AL184" s="138" t="str">
        <f ca="1">IF($R184=1,SUM($Z$1:Z184),"")</f>
        <v/>
      </c>
      <c r="AM184" s="138" t="str">
        <f ca="1">IF($R184=1,SUM($AA$1:AA184),"")</f>
        <v/>
      </c>
      <c r="AN184" s="138" t="str">
        <f ca="1">IF($R184=1,SUM($AB$1:AB184),"")</f>
        <v/>
      </c>
      <c r="AO184" s="138" t="str">
        <f ca="1">IF($R184=1,SUM($AC$1:AC184),"")</f>
        <v/>
      </c>
      <c r="AQ184" s="143" t="str">
        <f t="shared" si="41"/>
        <v>23:45</v>
      </c>
    </row>
    <row r="185" spans="6:43" x14ac:dyDescent="0.25">
      <c r="F185" s="138">
        <f t="shared" si="42"/>
        <v>23</v>
      </c>
      <c r="G185" s="140">
        <f t="shared" si="43"/>
        <v>50</v>
      </c>
      <c r="H185" s="141">
        <f t="shared" si="44"/>
        <v>0.99305555555555547</v>
      </c>
      <c r="K185" s="139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39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38">
        <f t="shared" si="38"/>
        <v>1</v>
      </c>
      <c r="R185" s="138">
        <f t="shared" ca="1" si="39"/>
        <v>1.1059999999999883</v>
      </c>
      <c r="S185" s="138" t="str">
        <f>IF(O185=1,"",RTD("cqg.rtd",,"StudyData", "(Vol("&amp;$E$13&amp;")when  (LocalYear("&amp;$E$13&amp;")="&amp;$D$1&amp;"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38" t="str">
        <f>IF(O185=1,"",RTD("cqg.rtd",,"StudyData", "(Vol("&amp;$E$14&amp;")when  (LocalYear("&amp;$E$14&amp;")="&amp;$D$1&amp;"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38" t="str">
        <f>IF(O185=1,"",RTD("cqg.rtd",,"StudyData", "(Vol("&amp;$E$15&amp;")when  (LocalYear("&amp;$E$15&amp;")="&amp;$D$1&amp;"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38" t="str">
        <f>IF(O185=1,"",RTD("cqg.rtd",,"StudyData", "(Vol("&amp;$E$16&amp;")when  (LocalYear("&amp;$E$16&amp;")="&amp;$D$1&amp;"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38" t="str">
        <f>IF(O185=1,"",RTD("cqg.rtd",,"StudyData", "(Vol("&amp;$E$17&amp;")when  (LocalYear("&amp;$E$17&amp;")="&amp;$D$1&amp;"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38" t="str">
        <f>IF(O185=1,"",RTD("cqg.rtd",,"StudyData", "(Vol("&amp;$E$18&amp;")when  (LocalYear("&amp;$E$18&amp;")="&amp;$D$1&amp;"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38" t="str">
        <f>IF(O185=1,"",RTD("cqg.rtd",,"StudyData", "(Vol("&amp;$E$19&amp;")when  (LocalYear("&amp;$E$19&amp;")="&amp;$D$1&amp;"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38" t="str">
        <f>IF(O185=1,"",RTD("cqg.rtd",,"StudyData", "(Vol("&amp;$E$20&amp;")when  (LocalYear("&amp;$E$20&amp;")="&amp;$D$1&amp;"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38" t="str">
        <f>IF(O185=1,"",RTD("cqg.rtd",,"StudyData", "(Vol("&amp;$E$21&amp;")when  (LocalYear("&amp;$E$21&amp;")="&amp;$D$1&amp;"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38" t="str">
        <f>IF(O185=1,"",RTD("cqg.rtd",,"StudyData", "(Vol("&amp;$E$21&amp;")when  (LocalYear("&amp;$E$21&amp;")="&amp;$D$1&amp;"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39" t="str">
        <f t="shared" si="40"/>
        <v/>
      </c>
      <c r="AE185" s="138" t="str">
        <f ca="1">IF($R185=1,SUM($S$1:S185),"")</f>
        <v/>
      </c>
      <c r="AF185" s="138" t="str">
        <f ca="1">IF($R185=1,SUM($T$1:T185),"")</f>
        <v/>
      </c>
      <c r="AG185" s="138" t="str">
        <f ca="1">IF($R185=1,SUM($U$1:U185),"")</f>
        <v/>
      </c>
      <c r="AH185" s="138" t="str">
        <f ca="1">IF($R185=1,SUM($V$1:V185),"")</f>
        <v/>
      </c>
      <c r="AI185" s="138" t="str">
        <f ca="1">IF($R185=1,SUM($W$1:W185),"")</f>
        <v/>
      </c>
      <c r="AJ185" s="138" t="str">
        <f ca="1">IF($R185=1,SUM($X$1:X185),"")</f>
        <v/>
      </c>
      <c r="AK185" s="138" t="str">
        <f ca="1">IF($R185=1,SUM($Y$1:Y185),"")</f>
        <v/>
      </c>
      <c r="AL185" s="138" t="str">
        <f ca="1">IF($R185=1,SUM($Z$1:Z185),"")</f>
        <v/>
      </c>
      <c r="AM185" s="138" t="str">
        <f ca="1">IF($R185=1,SUM($AA$1:AA185),"")</f>
        <v/>
      </c>
      <c r="AN185" s="138" t="str">
        <f ca="1">IF($R185=1,SUM($AB$1:AB185),"")</f>
        <v/>
      </c>
      <c r="AO185" s="138" t="str">
        <f ca="1">IF($R185=1,SUM($AC$1:AC185),"")</f>
        <v/>
      </c>
      <c r="AQ185" s="143" t="str">
        <f t="shared" si="41"/>
        <v>23:50</v>
      </c>
    </row>
    <row r="186" spans="6:43" x14ac:dyDescent="0.25">
      <c r="F186" s="138">
        <f t="shared" si="42"/>
        <v>23</v>
      </c>
      <c r="G186" s="140">
        <f t="shared" si="43"/>
        <v>55</v>
      </c>
      <c r="H186" s="141">
        <f t="shared" si="44"/>
        <v>0.99652777777777779</v>
      </c>
      <c r="K186" s="139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39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38">
        <f t="shared" si="38"/>
        <v>1</v>
      </c>
      <c r="R186" s="138">
        <f t="shared" ca="1" si="39"/>
        <v>1.1069999999999882</v>
      </c>
      <c r="S186" s="138" t="str">
        <f>IF(O186=1,"",RTD("cqg.rtd",,"StudyData", "(Vol("&amp;$E$13&amp;")when  (LocalYear("&amp;$E$13&amp;")="&amp;$D$1&amp;"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38" t="str">
        <f>IF(O186=1,"",RTD("cqg.rtd",,"StudyData", "(Vol("&amp;$E$14&amp;")when  (LocalYear("&amp;$E$14&amp;")="&amp;$D$1&amp;"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38" t="str">
        <f>IF(O186=1,"",RTD("cqg.rtd",,"StudyData", "(Vol("&amp;$E$15&amp;")when  (LocalYear("&amp;$E$15&amp;")="&amp;$D$1&amp;"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38" t="str">
        <f>IF(O186=1,"",RTD("cqg.rtd",,"StudyData", "(Vol("&amp;$E$16&amp;")when  (LocalYear("&amp;$E$16&amp;")="&amp;$D$1&amp;"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38" t="str">
        <f>IF(O186=1,"",RTD("cqg.rtd",,"StudyData", "(Vol("&amp;$E$17&amp;")when  (LocalYear("&amp;$E$17&amp;")="&amp;$D$1&amp;"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38" t="str">
        <f>IF(O186=1,"",RTD("cqg.rtd",,"StudyData", "(Vol("&amp;$E$18&amp;")when  (LocalYear("&amp;$E$18&amp;")="&amp;$D$1&amp;"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38" t="str">
        <f>IF(O186=1,"",RTD("cqg.rtd",,"StudyData", "(Vol("&amp;$E$19&amp;")when  (LocalYear("&amp;$E$19&amp;")="&amp;$D$1&amp;"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38" t="str">
        <f>IF(O186=1,"",RTD("cqg.rtd",,"StudyData", "(Vol("&amp;$E$20&amp;")when  (LocalYear("&amp;$E$20&amp;")="&amp;$D$1&amp;"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38" t="str">
        <f>IF(O186=1,"",RTD("cqg.rtd",,"StudyData", "(Vol("&amp;$E$21&amp;")when  (LocalYear("&amp;$E$21&amp;")="&amp;$D$1&amp;"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38" t="str">
        <f>IF(O186=1,"",RTD("cqg.rtd",,"StudyData", "(Vol("&amp;$E$21&amp;")when  (LocalYear("&amp;$E$21&amp;")="&amp;$D$1&amp;"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39" t="str">
        <f t="shared" si="40"/>
        <v/>
      </c>
      <c r="AE186" s="138" t="str">
        <f ca="1">IF($R186=1,SUM($S$1:S186),"")</f>
        <v/>
      </c>
      <c r="AF186" s="138" t="str">
        <f ca="1">IF($R186=1,SUM($T$1:T186),"")</f>
        <v/>
      </c>
      <c r="AG186" s="138" t="str">
        <f ca="1">IF($R186=1,SUM($U$1:U186),"")</f>
        <v/>
      </c>
      <c r="AH186" s="138" t="str">
        <f ca="1">IF($R186=1,SUM($V$1:V186),"")</f>
        <v/>
      </c>
      <c r="AI186" s="138" t="str">
        <f ca="1">IF($R186=1,SUM($W$1:W186),"")</f>
        <v/>
      </c>
      <c r="AJ186" s="138" t="str">
        <f ca="1">IF($R186=1,SUM($X$1:X186),"")</f>
        <v/>
      </c>
      <c r="AK186" s="138" t="str">
        <f ca="1">IF($R186=1,SUM($Y$1:Y186),"")</f>
        <v/>
      </c>
      <c r="AL186" s="138" t="str">
        <f ca="1">IF($R186=1,SUM($Z$1:Z186),"")</f>
        <v/>
      </c>
      <c r="AM186" s="138" t="str">
        <f ca="1">IF($R186=1,SUM($AA$1:AA186),"")</f>
        <v/>
      </c>
      <c r="AN186" s="138" t="str">
        <f ca="1">IF($R186=1,SUM($AB$1:AB186),"")</f>
        <v/>
      </c>
      <c r="AO186" s="138" t="str">
        <f ca="1">IF($R186=1,SUM($AC$1:AC186),"")</f>
        <v/>
      </c>
      <c r="AQ186" s="143" t="str">
        <f t="shared" si="41"/>
        <v>23:55</v>
      </c>
    </row>
    <row r="187" spans="6:43" x14ac:dyDescent="0.25">
      <c r="F187" s="138">
        <f t="shared" si="42"/>
        <v>24</v>
      </c>
      <c r="G187" s="140" t="str">
        <f t="shared" si="43"/>
        <v>00</v>
      </c>
      <c r="H187" s="141">
        <f t="shared" si="44"/>
        <v>1</v>
      </c>
      <c r="K187" s="139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39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38">
        <f t="shared" si="38"/>
        <v>1</v>
      </c>
      <c r="R187" s="138">
        <f t="shared" ca="1" si="39"/>
        <v>1.1079999999999881</v>
      </c>
      <c r="S187" s="138" t="str">
        <f>IF(O187=1,"",RTD("cqg.rtd",,"StudyData", "(Vol("&amp;$E$13&amp;")when  (LocalYear("&amp;$E$13&amp;")="&amp;$D$1&amp;"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38" t="str">
        <f>IF(O187=1,"",RTD("cqg.rtd",,"StudyData", "(Vol("&amp;$E$14&amp;")when  (LocalYear("&amp;$E$14&amp;")="&amp;$D$1&amp;"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38" t="str">
        <f>IF(O187=1,"",RTD("cqg.rtd",,"StudyData", "(Vol("&amp;$E$15&amp;")when  (LocalYear("&amp;$E$15&amp;")="&amp;$D$1&amp;"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38" t="str">
        <f>IF(O187=1,"",RTD("cqg.rtd",,"StudyData", "(Vol("&amp;$E$16&amp;")when  (LocalYear("&amp;$E$16&amp;")="&amp;$D$1&amp;"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38" t="str">
        <f>IF(O187=1,"",RTD("cqg.rtd",,"StudyData", "(Vol("&amp;$E$17&amp;")when  (LocalYear("&amp;$E$17&amp;")="&amp;$D$1&amp;"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38" t="str">
        <f>IF(O187=1,"",RTD("cqg.rtd",,"StudyData", "(Vol("&amp;$E$18&amp;")when  (LocalYear("&amp;$E$18&amp;")="&amp;$D$1&amp;"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38" t="str">
        <f>IF(O187=1,"",RTD("cqg.rtd",,"StudyData", "(Vol("&amp;$E$19&amp;")when  (LocalYear("&amp;$E$19&amp;")="&amp;$D$1&amp;"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38" t="str">
        <f>IF(O187=1,"",RTD("cqg.rtd",,"StudyData", "(Vol("&amp;$E$20&amp;")when  (LocalYear("&amp;$E$20&amp;")="&amp;$D$1&amp;"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38" t="str">
        <f>IF(O187=1,"",RTD("cqg.rtd",,"StudyData", "(Vol("&amp;$E$21&amp;")when  (LocalYear("&amp;$E$21&amp;")="&amp;$D$1&amp;"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38" t="str">
        <f>IF(O187=1,"",RTD("cqg.rtd",,"StudyData", "(Vol("&amp;$E$21&amp;")when  (LocalYear("&amp;$E$21&amp;")="&amp;$D$1&amp;"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39" t="str">
        <f t="shared" si="40"/>
        <v/>
      </c>
      <c r="AE187" s="138" t="str">
        <f ca="1">IF($R187=1,SUM($S$1:S187),"")</f>
        <v/>
      </c>
      <c r="AF187" s="138" t="str">
        <f ca="1">IF($R187=1,SUM($T$1:T187),"")</f>
        <v/>
      </c>
      <c r="AG187" s="138" t="str">
        <f ca="1">IF($R187=1,SUM($U$1:U187),"")</f>
        <v/>
      </c>
      <c r="AH187" s="138" t="str">
        <f ca="1">IF($R187=1,SUM($V$1:V187),"")</f>
        <v/>
      </c>
      <c r="AI187" s="138" t="str">
        <f ca="1">IF($R187=1,SUM($W$1:W187),"")</f>
        <v/>
      </c>
      <c r="AJ187" s="138" t="str">
        <f ca="1">IF($R187=1,SUM($X$1:X187),"")</f>
        <v/>
      </c>
      <c r="AK187" s="138" t="str">
        <f ca="1">IF($R187=1,SUM($Y$1:Y187),"")</f>
        <v/>
      </c>
      <c r="AL187" s="138" t="str">
        <f ca="1">IF($R187=1,SUM($Z$1:Z187),"")</f>
        <v/>
      </c>
      <c r="AM187" s="138" t="str">
        <f ca="1">IF($R187=1,SUM($AA$1:AA187),"")</f>
        <v/>
      </c>
      <c r="AN187" s="138" t="str">
        <f ca="1">IF($R187=1,SUM($AB$1:AB187),"")</f>
        <v/>
      </c>
      <c r="AO187" s="138" t="str">
        <f ca="1">IF($R187=1,SUM($AC$1:AC187),"")</f>
        <v/>
      </c>
      <c r="AQ187" s="143" t="str">
        <f t="shared" si="41"/>
        <v>24:00</v>
      </c>
    </row>
    <row r="188" spans="6:43" x14ac:dyDescent="0.25">
      <c r="F188" s="138">
        <f t="shared" si="42"/>
        <v>24</v>
      </c>
      <c r="G188" s="140" t="str">
        <f t="shared" si="43"/>
        <v>05</v>
      </c>
      <c r="H188" s="141">
        <f t="shared" si="44"/>
        <v>1.0034722222222221</v>
      </c>
      <c r="K188" s="139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39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38">
        <f t="shared" si="38"/>
        <v>1</v>
      </c>
      <c r="R188" s="138">
        <f t="shared" ca="1" si="39"/>
        <v>1.108999999999988</v>
      </c>
      <c r="S188" s="138" t="str">
        <f>IF(O188=1,"",RTD("cqg.rtd",,"StudyData", "(Vol("&amp;$E$13&amp;")when  (LocalYear("&amp;$E$13&amp;")="&amp;$D$1&amp;"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38" t="str">
        <f>IF(O188=1,"",RTD("cqg.rtd",,"StudyData", "(Vol("&amp;$E$14&amp;")when  (LocalYear("&amp;$E$14&amp;")="&amp;$D$1&amp;"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38" t="str">
        <f>IF(O188=1,"",RTD("cqg.rtd",,"StudyData", "(Vol("&amp;$E$15&amp;")when  (LocalYear("&amp;$E$15&amp;")="&amp;$D$1&amp;"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38" t="str">
        <f>IF(O188=1,"",RTD("cqg.rtd",,"StudyData", "(Vol("&amp;$E$16&amp;")when  (LocalYear("&amp;$E$16&amp;")="&amp;$D$1&amp;"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38" t="str">
        <f>IF(O188=1,"",RTD("cqg.rtd",,"StudyData", "(Vol("&amp;$E$17&amp;")when  (LocalYear("&amp;$E$17&amp;")="&amp;$D$1&amp;"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38" t="str">
        <f>IF(O188=1,"",RTD("cqg.rtd",,"StudyData", "(Vol("&amp;$E$18&amp;")when  (LocalYear("&amp;$E$18&amp;")="&amp;$D$1&amp;"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38" t="str">
        <f>IF(O188=1,"",RTD("cqg.rtd",,"StudyData", "(Vol("&amp;$E$19&amp;")when  (LocalYear("&amp;$E$19&amp;")="&amp;$D$1&amp;"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38" t="str">
        <f>IF(O188=1,"",RTD("cqg.rtd",,"StudyData", "(Vol("&amp;$E$20&amp;")when  (LocalYear("&amp;$E$20&amp;")="&amp;$D$1&amp;"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38" t="str">
        <f>IF(O188=1,"",RTD("cqg.rtd",,"StudyData", "(Vol("&amp;$E$21&amp;")when  (LocalYear("&amp;$E$21&amp;")="&amp;$D$1&amp;"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38" t="str">
        <f>IF(O188=1,"",RTD("cqg.rtd",,"StudyData", "(Vol("&amp;$E$21&amp;")when  (LocalYear("&amp;$E$21&amp;")="&amp;$D$1&amp;"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39" t="str">
        <f t="shared" si="40"/>
        <v/>
      </c>
      <c r="AE188" s="138" t="str">
        <f ca="1">IF($R188=1,SUM($S$1:S188),"")</f>
        <v/>
      </c>
      <c r="AF188" s="138" t="str">
        <f ca="1">IF($R188=1,SUM($T$1:T188),"")</f>
        <v/>
      </c>
      <c r="AG188" s="138" t="str">
        <f ca="1">IF($R188=1,SUM($U$1:U188),"")</f>
        <v/>
      </c>
      <c r="AH188" s="138" t="str">
        <f ca="1">IF($R188=1,SUM($V$1:V188),"")</f>
        <v/>
      </c>
      <c r="AI188" s="138" t="str">
        <f ca="1">IF($R188=1,SUM($W$1:W188),"")</f>
        <v/>
      </c>
      <c r="AJ188" s="138" t="str">
        <f ca="1">IF($R188=1,SUM($X$1:X188),"")</f>
        <v/>
      </c>
      <c r="AK188" s="138" t="str">
        <f ca="1">IF($R188=1,SUM($Y$1:Y188),"")</f>
        <v/>
      </c>
      <c r="AL188" s="138" t="str">
        <f ca="1">IF($R188=1,SUM($Z$1:Z188),"")</f>
        <v/>
      </c>
      <c r="AM188" s="138" t="str">
        <f ca="1">IF($R188=1,SUM($AA$1:AA188),"")</f>
        <v/>
      </c>
      <c r="AN188" s="138" t="str">
        <f ca="1">IF($R188=1,SUM($AB$1:AB188),"")</f>
        <v/>
      </c>
      <c r="AO188" s="138" t="str">
        <f ca="1">IF($R188=1,SUM($AC$1:AC188),"")</f>
        <v/>
      </c>
      <c r="AQ188" s="143" t="str">
        <f t="shared" si="41"/>
        <v>24:05</v>
      </c>
    </row>
    <row r="189" spans="6:43" x14ac:dyDescent="0.25">
      <c r="F189" s="138">
        <f t="shared" si="42"/>
        <v>24</v>
      </c>
      <c r="G189" s="140">
        <f t="shared" si="43"/>
        <v>10</v>
      </c>
      <c r="H189" s="141">
        <f t="shared" si="44"/>
        <v>1.0069444444444444</v>
      </c>
      <c r="K189" s="139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39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38">
        <f t="shared" si="38"/>
        <v>1</v>
      </c>
      <c r="R189" s="138">
        <f t="shared" ca="1" si="39"/>
        <v>1.1099999999999879</v>
      </c>
      <c r="S189" s="138" t="str">
        <f>IF(O189=1,"",RTD("cqg.rtd",,"StudyData", "(Vol("&amp;$E$13&amp;")when  (LocalYear("&amp;$E$13&amp;")="&amp;$D$1&amp;"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38" t="str">
        <f>IF(O189=1,"",RTD("cqg.rtd",,"StudyData", "(Vol("&amp;$E$14&amp;")when  (LocalYear("&amp;$E$14&amp;")="&amp;$D$1&amp;"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38" t="str">
        <f>IF(O189=1,"",RTD("cqg.rtd",,"StudyData", "(Vol("&amp;$E$15&amp;")when  (LocalYear("&amp;$E$15&amp;")="&amp;$D$1&amp;"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38" t="str">
        <f>IF(O189=1,"",RTD("cqg.rtd",,"StudyData", "(Vol("&amp;$E$16&amp;")when  (LocalYear("&amp;$E$16&amp;")="&amp;$D$1&amp;"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38" t="str">
        <f>IF(O189=1,"",RTD("cqg.rtd",,"StudyData", "(Vol("&amp;$E$17&amp;")when  (LocalYear("&amp;$E$17&amp;")="&amp;$D$1&amp;"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38" t="str">
        <f>IF(O189=1,"",RTD("cqg.rtd",,"StudyData", "(Vol("&amp;$E$18&amp;")when  (LocalYear("&amp;$E$18&amp;")="&amp;$D$1&amp;"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38" t="str">
        <f>IF(O189=1,"",RTD("cqg.rtd",,"StudyData", "(Vol("&amp;$E$19&amp;")when  (LocalYear("&amp;$E$19&amp;")="&amp;$D$1&amp;"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38" t="str">
        <f>IF(O189=1,"",RTD("cqg.rtd",,"StudyData", "(Vol("&amp;$E$20&amp;")when  (LocalYear("&amp;$E$20&amp;")="&amp;$D$1&amp;"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38" t="str">
        <f>IF(O189=1,"",RTD("cqg.rtd",,"StudyData", "(Vol("&amp;$E$21&amp;")when  (LocalYear("&amp;$E$21&amp;")="&amp;$D$1&amp;"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38" t="str">
        <f>IF(O189=1,"",RTD("cqg.rtd",,"StudyData", "(Vol("&amp;$E$21&amp;")when  (LocalYear("&amp;$E$21&amp;")="&amp;$D$1&amp;"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39" t="str">
        <f t="shared" si="40"/>
        <v/>
      </c>
      <c r="AE189" s="138" t="str">
        <f ca="1">IF($R189=1,SUM($S$1:S189),"")</f>
        <v/>
      </c>
      <c r="AF189" s="138" t="str">
        <f ca="1">IF($R189=1,SUM($T$1:T189),"")</f>
        <v/>
      </c>
      <c r="AG189" s="138" t="str">
        <f ca="1">IF($R189=1,SUM($U$1:U189),"")</f>
        <v/>
      </c>
      <c r="AH189" s="138" t="str">
        <f ca="1">IF($R189=1,SUM($V$1:V189),"")</f>
        <v/>
      </c>
      <c r="AI189" s="138" t="str">
        <f ca="1">IF($R189=1,SUM($W$1:W189),"")</f>
        <v/>
      </c>
      <c r="AJ189" s="138" t="str">
        <f ca="1">IF($R189=1,SUM($X$1:X189),"")</f>
        <v/>
      </c>
      <c r="AK189" s="138" t="str">
        <f ca="1">IF($R189=1,SUM($Y$1:Y189),"")</f>
        <v/>
      </c>
      <c r="AL189" s="138" t="str">
        <f ca="1">IF($R189=1,SUM($Z$1:Z189),"")</f>
        <v/>
      </c>
      <c r="AM189" s="138" t="str">
        <f ca="1">IF($R189=1,SUM($AA$1:AA189),"")</f>
        <v/>
      </c>
      <c r="AN189" s="138" t="str">
        <f ca="1">IF($R189=1,SUM($AB$1:AB189),"")</f>
        <v/>
      </c>
      <c r="AO189" s="138" t="str">
        <f ca="1">IF($R189=1,SUM($AC$1:AC189),"")</f>
        <v/>
      </c>
      <c r="AQ189" s="143" t="str">
        <f t="shared" si="41"/>
        <v>24:10</v>
      </c>
    </row>
    <row r="190" spans="6:43" x14ac:dyDescent="0.25">
      <c r="F190" s="138">
        <f t="shared" si="42"/>
        <v>24</v>
      </c>
      <c r="G190" s="140">
        <f t="shared" si="43"/>
        <v>15</v>
      </c>
      <c r="H190" s="141">
        <f t="shared" si="44"/>
        <v>1.0104166666666667</v>
      </c>
      <c r="K190" s="139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39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38">
        <f t="shared" si="38"/>
        <v>1</v>
      </c>
      <c r="R190" s="138">
        <f t="shared" ca="1" si="39"/>
        <v>1.1109999999999878</v>
      </c>
      <c r="S190" s="138" t="str">
        <f>IF(O190=1,"",RTD("cqg.rtd",,"StudyData", "(Vol("&amp;$E$13&amp;")when  (LocalYear("&amp;$E$13&amp;")="&amp;$D$1&amp;"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38" t="str">
        <f>IF(O190=1,"",RTD("cqg.rtd",,"StudyData", "(Vol("&amp;$E$14&amp;")when  (LocalYear("&amp;$E$14&amp;")="&amp;$D$1&amp;"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38" t="str">
        <f>IF(O190=1,"",RTD("cqg.rtd",,"StudyData", "(Vol("&amp;$E$15&amp;")when  (LocalYear("&amp;$E$15&amp;")="&amp;$D$1&amp;"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38" t="str">
        <f>IF(O190=1,"",RTD("cqg.rtd",,"StudyData", "(Vol("&amp;$E$16&amp;")when  (LocalYear("&amp;$E$16&amp;")="&amp;$D$1&amp;"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38" t="str">
        <f>IF(O190=1,"",RTD("cqg.rtd",,"StudyData", "(Vol("&amp;$E$17&amp;")when  (LocalYear("&amp;$E$17&amp;")="&amp;$D$1&amp;"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38" t="str">
        <f>IF(O190=1,"",RTD("cqg.rtd",,"StudyData", "(Vol("&amp;$E$18&amp;")when  (LocalYear("&amp;$E$18&amp;")="&amp;$D$1&amp;"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38" t="str">
        <f>IF(O190=1,"",RTD("cqg.rtd",,"StudyData", "(Vol("&amp;$E$19&amp;")when  (LocalYear("&amp;$E$19&amp;")="&amp;$D$1&amp;"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38" t="str">
        <f>IF(O190=1,"",RTD("cqg.rtd",,"StudyData", "(Vol("&amp;$E$20&amp;")when  (LocalYear("&amp;$E$20&amp;")="&amp;$D$1&amp;"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38" t="str">
        <f>IF(O190=1,"",RTD("cqg.rtd",,"StudyData", "(Vol("&amp;$E$21&amp;")when  (LocalYear("&amp;$E$21&amp;")="&amp;$D$1&amp;"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38" t="str">
        <f>IF(O190=1,"",RTD("cqg.rtd",,"StudyData", "(Vol("&amp;$E$21&amp;")when  (LocalYear("&amp;$E$21&amp;")="&amp;$D$1&amp;"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39" t="str">
        <f t="shared" si="40"/>
        <v/>
      </c>
      <c r="AE190" s="138" t="str">
        <f ca="1">IF($R190=1,SUM($S$1:S190),"")</f>
        <v/>
      </c>
      <c r="AF190" s="138" t="str">
        <f ca="1">IF($R190=1,SUM($T$1:T190),"")</f>
        <v/>
      </c>
      <c r="AG190" s="138" t="str">
        <f ca="1">IF($R190=1,SUM($U$1:U190),"")</f>
        <v/>
      </c>
      <c r="AH190" s="138" t="str">
        <f ca="1">IF($R190=1,SUM($V$1:V190),"")</f>
        <v/>
      </c>
      <c r="AI190" s="138" t="str">
        <f ca="1">IF($R190=1,SUM($W$1:W190),"")</f>
        <v/>
      </c>
      <c r="AJ190" s="138" t="str">
        <f ca="1">IF($R190=1,SUM($X$1:X190),"")</f>
        <v/>
      </c>
      <c r="AK190" s="138" t="str">
        <f ca="1">IF($R190=1,SUM($Y$1:Y190),"")</f>
        <v/>
      </c>
      <c r="AL190" s="138" t="str">
        <f ca="1">IF($R190=1,SUM($Z$1:Z190),"")</f>
        <v/>
      </c>
      <c r="AM190" s="138" t="str">
        <f ca="1">IF($R190=1,SUM($AA$1:AA190),"")</f>
        <v/>
      </c>
      <c r="AN190" s="138" t="str">
        <f ca="1">IF($R190=1,SUM($AB$1:AB190),"")</f>
        <v/>
      </c>
      <c r="AO190" s="138" t="str">
        <f ca="1">IF($R190=1,SUM($AC$1:AC190),"")</f>
        <v/>
      </c>
      <c r="AQ190" s="143" t="str">
        <f t="shared" si="41"/>
        <v>24:15</v>
      </c>
    </row>
    <row r="191" spans="6:43" x14ac:dyDescent="0.25">
      <c r="F191" s="138">
        <f t="shared" si="42"/>
        <v>24</v>
      </c>
      <c r="G191" s="140">
        <f t="shared" si="43"/>
        <v>20</v>
      </c>
      <c r="H191" s="141">
        <f t="shared" si="44"/>
        <v>1.0138888888888888</v>
      </c>
      <c r="K191" s="139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39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38">
        <f t="shared" si="38"/>
        <v>1</v>
      </c>
      <c r="R191" s="138">
        <f t="shared" ca="1" si="39"/>
        <v>1.1119999999999877</v>
      </c>
      <c r="S191" s="138" t="str">
        <f>IF(O191=1,"",RTD("cqg.rtd",,"StudyData", "(Vol("&amp;$E$13&amp;")when  (LocalYear("&amp;$E$13&amp;")="&amp;$D$1&amp;"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38" t="str">
        <f>IF(O191=1,"",RTD("cqg.rtd",,"StudyData", "(Vol("&amp;$E$14&amp;")when  (LocalYear("&amp;$E$14&amp;")="&amp;$D$1&amp;"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38" t="str">
        <f>IF(O191=1,"",RTD("cqg.rtd",,"StudyData", "(Vol("&amp;$E$15&amp;")when  (LocalYear("&amp;$E$15&amp;")="&amp;$D$1&amp;"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38" t="str">
        <f>IF(O191=1,"",RTD("cqg.rtd",,"StudyData", "(Vol("&amp;$E$16&amp;")when  (LocalYear("&amp;$E$16&amp;")="&amp;$D$1&amp;"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38" t="str">
        <f>IF(O191=1,"",RTD("cqg.rtd",,"StudyData", "(Vol("&amp;$E$17&amp;")when  (LocalYear("&amp;$E$17&amp;")="&amp;$D$1&amp;"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38" t="str">
        <f>IF(O191=1,"",RTD("cqg.rtd",,"StudyData", "(Vol("&amp;$E$18&amp;")when  (LocalYear("&amp;$E$18&amp;")="&amp;$D$1&amp;"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38" t="str">
        <f>IF(O191=1,"",RTD("cqg.rtd",,"StudyData", "(Vol("&amp;$E$19&amp;")when  (LocalYear("&amp;$E$19&amp;")="&amp;$D$1&amp;"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38" t="str">
        <f>IF(O191=1,"",RTD("cqg.rtd",,"StudyData", "(Vol("&amp;$E$20&amp;")when  (LocalYear("&amp;$E$20&amp;")="&amp;$D$1&amp;"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38" t="str">
        <f>IF(O191=1,"",RTD("cqg.rtd",,"StudyData", "(Vol("&amp;$E$21&amp;")when  (LocalYear("&amp;$E$21&amp;")="&amp;$D$1&amp;"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38" t="str">
        <f>IF(O191=1,"",RTD("cqg.rtd",,"StudyData", "(Vol("&amp;$E$21&amp;")when  (LocalYear("&amp;$E$21&amp;")="&amp;$D$1&amp;"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39" t="str">
        <f t="shared" si="40"/>
        <v/>
      </c>
      <c r="AE191" s="138" t="str">
        <f ca="1">IF($R191=1,SUM($S$1:S191),"")</f>
        <v/>
      </c>
      <c r="AF191" s="138" t="str">
        <f ca="1">IF($R191=1,SUM($T$1:T191),"")</f>
        <v/>
      </c>
      <c r="AG191" s="138" t="str">
        <f ca="1">IF($R191=1,SUM($U$1:U191),"")</f>
        <v/>
      </c>
      <c r="AH191" s="138" t="str">
        <f ca="1">IF($R191=1,SUM($V$1:V191),"")</f>
        <v/>
      </c>
      <c r="AI191" s="138" t="str">
        <f ca="1">IF($R191=1,SUM($W$1:W191),"")</f>
        <v/>
      </c>
      <c r="AJ191" s="138" t="str">
        <f ca="1">IF($R191=1,SUM($X$1:X191),"")</f>
        <v/>
      </c>
      <c r="AK191" s="138" t="str">
        <f ca="1">IF($R191=1,SUM($Y$1:Y191),"")</f>
        <v/>
      </c>
      <c r="AL191" s="138" t="str">
        <f ca="1">IF($R191=1,SUM($Z$1:Z191),"")</f>
        <v/>
      </c>
      <c r="AM191" s="138" t="str">
        <f ca="1">IF($R191=1,SUM($AA$1:AA191),"")</f>
        <v/>
      </c>
      <c r="AN191" s="138" t="str">
        <f ca="1">IF($R191=1,SUM($AB$1:AB191),"")</f>
        <v/>
      </c>
      <c r="AO191" s="138" t="str">
        <f ca="1">IF($R191=1,SUM($AC$1:AC191),"")</f>
        <v/>
      </c>
      <c r="AQ191" s="143" t="str">
        <f t="shared" si="41"/>
        <v>24:20</v>
      </c>
    </row>
    <row r="192" spans="6:43" x14ac:dyDescent="0.25">
      <c r="F192" s="138">
        <f t="shared" si="42"/>
        <v>24</v>
      </c>
      <c r="G192" s="140">
        <f t="shared" si="43"/>
        <v>25</v>
      </c>
      <c r="H192" s="141">
        <f t="shared" si="44"/>
        <v>1.0173611111111112</v>
      </c>
      <c r="K192" s="139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39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38">
        <f t="shared" si="38"/>
        <v>1</v>
      </c>
      <c r="R192" s="138">
        <f t="shared" ca="1" si="39"/>
        <v>1.1129999999999876</v>
      </c>
      <c r="S192" s="138" t="str">
        <f>IF(O192=1,"",RTD("cqg.rtd",,"StudyData", "(Vol("&amp;$E$13&amp;")when  (LocalYear("&amp;$E$13&amp;")="&amp;$D$1&amp;"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38" t="str">
        <f>IF(O192=1,"",RTD("cqg.rtd",,"StudyData", "(Vol("&amp;$E$14&amp;")when  (LocalYear("&amp;$E$14&amp;")="&amp;$D$1&amp;"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38" t="str">
        <f>IF(O192=1,"",RTD("cqg.rtd",,"StudyData", "(Vol("&amp;$E$15&amp;")when  (LocalYear("&amp;$E$15&amp;")="&amp;$D$1&amp;"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38" t="str">
        <f>IF(O192=1,"",RTD("cqg.rtd",,"StudyData", "(Vol("&amp;$E$16&amp;")when  (LocalYear("&amp;$E$16&amp;")="&amp;$D$1&amp;"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38" t="str">
        <f>IF(O192=1,"",RTD("cqg.rtd",,"StudyData", "(Vol("&amp;$E$17&amp;")when  (LocalYear("&amp;$E$17&amp;")="&amp;$D$1&amp;"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38" t="str">
        <f>IF(O192=1,"",RTD("cqg.rtd",,"StudyData", "(Vol("&amp;$E$18&amp;")when  (LocalYear("&amp;$E$18&amp;")="&amp;$D$1&amp;"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38" t="str">
        <f>IF(O192=1,"",RTD("cqg.rtd",,"StudyData", "(Vol("&amp;$E$19&amp;")when  (LocalYear("&amp;$E$19&amp;")="&amp;$D$1&amp;"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38" t="str">
        <f>IF(O192=1,"",RTD("cqg.rtd",,"StudyData", "(Vol("&amp;$E$20&amp;")when  (LocalYear("&amp;$E$20&amp;")="&amp;$D$1&amp;"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38" t="str">
        <f>IF(O192=1,"",RTD("cqg.rtd",,"StudyData", "(Vol("&amp;$E$21&amp;")when  (LocalYear("&amp;$E$21&amp;")="&amp;$D$1&amp;"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38" t="str">
        <f>IF(O192=1,"",RTD("cqg.rtd",,"StudyData", "(Vol("&amp;$E$21&amp;")when  (LocalYear("&amp;$E$21&amp;")="&amp;$D$1&amp;"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39" t="str">
        <f t="shared" si="40"/>
        <v/>
      </c>
      <c r="AE192" s="138" t="str">
        <f ca="1">IF($R192=1,SUM($S$1:S192),"")</f>
        <v/>
      </c>
      <c r="AF192" s="138" t="str">
        <f ca="1">IF($R192=1,SUM($T$1:T192),"")</f>
        <v/>
      </c>
      <c r="AG192" s="138" t="str">
        <f ca="1">IF($R192=1,SUM($U$1:U192),"")</f>
        <v/>
      </c>
      <c r="AH192" s="138" t="str">
        <f ca="1">IF($R192=1,SUM($V$1:V192),"")</f>
        <v/>
      </c>
      <c r="AI192" s="138" t="str">
        <f ca="1">IF($R192=1,SUM($W$1:W192),"")</f>
        <v/>
      </c>
      <c r="AJ192" s="138" t="str">
        <f ca="1">IF($R192=1,SUM($X$1:X192),"")</f>
        <v/>
      </c>
      <c r="AK192" s="138" t="str">
        <f ca="1">IF($R192=1,SUM($Y$1:Y192),"")</f>
        <v/>
      </c>
      <c r="AL192" s="138" t="str">
        <f ca="1">IF($R192=1,SUM($Z$1:Z192),"")</f>
        <v/>
      </c>
      <c r="AM192" s="138" t="str">
        <f ca="1">IF($R192=1,SUM($AA$1:AA192),"")</f>
        <v/>
      </c>
      <c r="AN192" s="138" t="str">
        <f ca="1">IF($R192=1,SUM($AB$1:AB192),"")</f>
        <v/>
      </c>
      <c r="AO192" s="138" t="str">
        <f ca="1">IF($R192=1,SUM($AC$1:AC192),"")</f>
        <v/>
      </c>
      <c r="AQ192" s="143" t="str">
        <f t="shared" si="41"/>
        <v>24:25</v>
      </c>
    </row>
    <row r="193" spans="6:43" x14ac:dyDescent="0.25">
      <c r="F193" s="138">
        <f t="shared" si="42"/>
        <v>24</v>
      </c>
      <c r="G193" s="140">
        <f t="shared" si="43"/>
        <v>30</v>
      </c>
      <c r="H193" s="141">
        <f t="shared" si="44"/>
        <v>1.0208333333333333</v>
      </c>
      <c r="K193" s="139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39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38">
        <f t="shared" si="38"/>
        <v>1</v>
      </c>
      <c r="R193" s="138">
        <f t="shared" ca="1" si="39"/>
        <v>1.1139999999999874</v>
      </c>
      <c r="S193" s="138" t="str">
        <f>IF(O193=1,"",RTD("cqg.rtd",,"StudyData", "(Vol("&amp;$E$13&amp;")when  (LocalYear("&amp;$E$13&amp;")="&amp;$D$1&amp;"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38" t="str">
        <f>IF(O193=1,"",RTD("cqg.rtd",,"StudyData", "(Vol("&amp;$E$14&amp;")when  (LocalYear("&amp;$E$14&amp;")="&amp;$D$1&amp;"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38" t="str">
        <f>IF(O193=1,"",RTD("cqg.rtd",,"StudyData", "(Vol("&amp;$E$15&amp;")when  (LocalYear("&amp;$E$15&amp;")="&amp;$D$1&amp;"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38" t="str">
        <f>IF(O193=1,"",RTD("cqg.rtd",,"StudyData", "(Vol("&amp;$E$16&amp;")when  (LocalYear("&amp;$E$16&amp;")="&amp;$D$1&amp;"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38" t="str">
        <f>IF(O193=1,"",RTD("cqg.rtd",,"StudyData", "(Vol("&amp;$E$17&amp;")when  (LocalYear("&amp;$E$17&amp;")="&amp;$D$1&amp;"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38" t="str">
        <f>IF(O193=1,"",RTD("cqg.rtd",,"StudyData", "(Vol("&amp;$E$18&amp;")when  (LocalYear("&amp;$E$18&amp;")="&amp;$D$1&amp;"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38" t="str">
        <f>IF(O193=1,"",RTD("cqg.rtd",,"StudyData", "(Vol("&amp;$E$19&amp;")when  (LocalYear("&amp;$E$19&amp;")="&amp;$D$1&amp;"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38" t="str">
        <f>IF(O193=1,"",RTD("cqg.rtd",,"StudyData", "(Vol("&amp;$E$20&amp;")when  (LocalYear("&amp;$E$20&amp;")="&amp;$D$1&amp;"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38" t="str">
        <f>IF(O193=1,"",RTD("cqg.rtd",,"StudyData", "(Vol("&amp;$E$21&amp;")when  (LocalYear("&amp;$E$21&amp;")="&amp;$D$1&amp;"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38" t="str">
        <f>IF(O193=1,"",RTD("cqg.rtd",,"StudyData", "(Vol("&amp;$E$21&amp;")when  (LocalYear("&amp;$E$21&amp;")="&amp;$D$1&amp;"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39" t="str">
        <f t="shared" si="40"/>
        <v/>
      </c>
      <c r="AE193" s="138" t="str">
        <f ca="1">IF($R193=1,SUM($S$1:S193),"")</f>
        <v/>
      </c>
      <c r="AF193" s="138" t="str">
        <f ca="1">IF($R193=1,SUM($T$1:T193),"")</f>
        <v/>
      </c>
      <c r="AG193" s="138" t="str">
        <f ca="1">IF($R193=1,SUM($U$1:U193),"")</f>
        <v/>
      </c>
      <c r="AH193" s="138" t="str">
        <f ca="1">IF($R193=1,SUM($V$1:V193),"")</f>
        <v/>
      </c>
      <c r="AI193" s="138" t="str">
        <f ca="1">IF($R193=1,SUM($W$1:W193),"")</f>
        <v/>
      </c>
      <c r="AJ193" s="138" t="str">
        <f ca="1">IF($R193=1,SUM($X$1:X193),"")</f>
        <v/>
      </c>
      <c r="AK193" s="138" t="str">
        <f ca="1">IF($R193=1,SUM($Y$1:Y193),"")</f>
        <v/>
      </c>
      <c r="AL193" s="138" t="str">
        <f ca="1">IF($R193=1,SUM($Z$1:Z193),"")</f>
        <v/>
      </c>
      <c r="AM193" s="138" t="str">
        <f ca="1">IF($R193=1,SUM($AA$1:AA193),"")</f>
        <v/>
      </c>
      <c r="AN193" s="138" t="str">
        <f ca="1">IF($R193=1,SUM($AB$1:AB193),"")</f>
        <v/>
      </c>
      <c r="AO193" s="138" t="str">
        <f ca="1">IF($R193=1,SUM($AC$1:AC193),"")</f>
        <v/>
      </c>
      <c r="AQ193" s="143" t="str">
        <f t="shared" si="41"/>
        <v>24:30</v>
      </c>
    </row>
    <row r="194" spans="6:43" x14ac:dyDescent="0.25">
      <c r="F194" s="138">
        <f t="shared" si="42"/>
        <v>24</v>
      </c>
      <c r="G194" s="140">
        <f t="shared" si="43"/>
        <v>35</v>
      </c>
      <c r="H194" s="141">
        <f t="shared" si="44"/>
        <v>1.0243055555555556</v>
      </c>
      <c r="K194" s="139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39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38">
        <f t="shared" ref="O194:O257" si="45">IF(H194&gt;$I$3,1,0)</f>
        <v>1</v>
      </c>
      <c r="R194" s="138">
        <f t="shared" ref="R194:R257" ca="1" si="46">IF(AND(K195="",K194&lt;&gt;""),1,0.001+R193)</f>
        <v>1.1149999999999873</v>
      </c>
      <c r="S194" s="138" t="str">
        <f>IF(O194=1,"",RTD("cqg.rtd",,"StudyData", "(Vol("&amp;$E$13&amp;")when  (LocalYear("&amp;$E$13&amp;")="&amp;$D$1&amp;"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38" t="str">
        <f>IF(O194=1,"",RTD("cqg.rtd",,"StudyData", "(Vol("&amp;$E$14&amp;")when  (LocalYear("&amp;$E$14&amp;")="&amp;$D$1&amp;"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38" t="str">
        <f>IF(O194=1,"",RTD("cqg.rtd",,"StudyData", "(Vol("&amp;$E$15&amp;")when  (LocalYear("&amp;$E$15&amp;")="&amp;$D$1&amp;"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38" t="str">
        <f>IF(O194=1,"",RTD("cqg.rtd",,"StudyData", "(Vol("&amp;$E$16&amp;")when  (LocalYear("&amp;$E$16&amp;")="&amp;$D$1&amp;"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38" t="str">
        <f>IF(O194=1,"",RTD("cqg.rtd",,"StudyData", "(Vol("&amp;$E$17&amp;")when  (LocalYear("&amp;$E$17&amp;")="&amp;$D$1&amp;"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38" t="str">
        <f>IF(O194=1,"",RTD("cqg.rtd",,"StudyData", "(Vol("&amp;$E$18&amp;")when  (LocalYear("&amp;$E$18&amp;")="&amp;$D$1&amp;"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38" t="str">
        <f>IF(O194=1,"",RTD("cqg.rtd",,"StudyData", "(Vol("&amp;$E$19&amp;")when  (LocalYear("&amp;$E$19&amp;")="&amp;$D$1&amp;"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38" t="str">
        <f>IF(O194=1,"",RTD("cqg.rtd",,"StudyData", "(Vol("&amp;$E$20&amp;")when  (LocalYear("&amp;$E$20&amp;")="&amp;$D$1&amp;"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38" t="str">
        <f>IF(O194=1,"",RTD("cqg.rtd",,"StudyData", "(Vol("&amp;$E$21&amp;")when  (LocalYear("&amp;$E$21&amp;")="&amp;$D$1&amp;"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38" t="str">
        <f>IF(O194=1,"",RTD("cqg.rtd",,"StudyData", "(Vol("&amp;$E$21&amp;")when  (LocalYear("&amp;$E$21&amp;")="&amp;$D$1&amp;"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39" t="str">
        <f t="shared" si="40"/>
        <v/>
      </c>
      <c r="AE194" s="138" t="str">
        <f ca="1">IF($R194=1,SUM($S$1:S194),"")</f>
        <v/>
      </c>
      <c r="AF194" s="138" t="str">
        <f ca="1">IF($R194=1,SUM($T$1:T194),"")</f>
        <v/>
      </c>
      <c r="AG194" s="138" t="str">
        <f ca="1">IF($R194=1,SUM($U$1:U194),"")</f>
        <v/>
      </c>
      <c r="AH194" s="138" t="str">
        <f ca="1">IF($R194=1,SUM($V$1:V194),"")</f>
        <v/>
      </c>
      <c r="AI194" s="138" t="str">
        <f ca="1">IF($R194=1,SUM($W$1:W194),"")</f>
        <v/>
      </c>
      <c r="AJ194" s="138" t="str">
        <f ca="1">IF($R194=1,SUM($X$1:X194),"")</f>
        <v/>
      </c>
      <c r="AK194" s="138" t="str">
        <f ca="1">IF($R194=1,SUM($Y$1:Y194),"")</f>
        <v/>
      </c>
      <c r="AL194" s="138" t="str">
        <f ca="1">IF($R194=1,SUM($Z$1:Z194),"")</f>
        <v/>
      </c>
      <c r="AM194" s="138" t="str">
        <f ca="1">IF($R194=1,SUM($AA$1:AA194),"")</f>
        <v/>
      </c>
      <c r="AN194" s="138" t="str">
        <f ca="1">IF($R194=1,SUM($AB$1:AB194),"")</f>
        <v/>
      </c>
      <c r="AO194" s="138" t="str">
        <f ca="1">IF($R194=1,SUM($AC$1:AC194),"")</f>
        <v/>
      </c>
      <c r="AQ194" s="143" t="str">
        <f t="shared" si="41"/>
        <v>24:35</v>
      </c>
    </row>
    <row r="195" spans="6:43" x14ac:dyDescent="0.25">
      <c r="F195" s="138">
        <f t="shared" si="42"/>
        <v>24</v>
      </c>
      <c r="G195" s="140">
        <f t="shared" si="43"/>
        <v>40</v>
      </c>
      <c r="H195" s="141">
        <f t="shared" si="44"/>
        <v>1.0277777777777779</v>
      </c>
      <c r="K195" s="139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39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38">
        <f t="shared" si="45"/>
        <v>1</v>
      </c>
      <c r="R195" s="138">
        <f t="shared" ca="1" si="46"/>
        <v>1.1159999999999872</v>
      </c>
      <c r="S195" s="138" t="str">
        <f>IF(O195=1,"",RTD("cqg.rtd",,"StudyData", "(Vol("&amp;$E$13&amp;")when  (LocalYear("&amp;$E$13&amp;")="&amp;$D$1&amp;"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38" t="str">
        <f>IF(O195=1,"",RTD("cqg.rtd",,"StudyData", "(Vol("&amp;$E$14&amp;")when  (LocalYear("&amp;$E$14&amp;")="&amp;$D$1&amp;"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38" t="str">
        <f>IF(O195=1,"",RTD("cqg.rtd",,"StudyData", "(Vol("&amp;$E$15&amp;")when  (LocalYear("&amp;$E$15&amp;")="&amp;$D$1&amp;"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38" t="str">
        <f>IF(O195=1,"",RTD("cqg.rtd",,"StudyData", "(Vol("&amp;$E$16&amp;")when  (LocalYear("&amp;$E$16&amp;")="&amp;$D$1&amp;"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38" t="str">
        <f>IF(O195=1,"",RTD("cqg.rtd",,"StudyData", "(Vol("&amp;$E$17&amp;")when  (LocalYear("&amp;$E$17&amp;")="&amp;$D$1&amp;"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38" t="str">
        <f>IF(O195=1,"",RTD("cqg.rtd",,"StudyData", "(Vol("&amp;$E$18&amp;")when  (LocalYear("&amp;$E$18&amp;")="&amp;$D$1&amp;"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38" t="str">
        <f>IF(O195=1,"",RTD("cqg.rtd",,"StudyData", "(Vol("&amp;$E$19&amp;")when  (LocalYear("&amp;$E$19&amp;")="&amp;$D$1&amp;"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38" t="str">
        <f>IF(O195=1,"",RTD("cqg.rtd",,"StudyData", "(Vol("&amp;$E$20&amp;")when  (LocalYear("&amp;$E$20&amp;")="&amp;$D$1&amp;"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38" t="str">
        <f>IF(O195=1,"",RTD("cqg.rtd",,"StudyData", "(Vol("&amp;$E$21&amp;")when  (LocalYear("&amp;$E$21&amp;")="&amp;$D$1&amp;"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38" t="str">
        <f>IF(O195=1,"",RTD("cqg.rtd",,"StudyData", "(Vol("&amp;$E$21&amp;")when  (LocalYear("&amp;$E$21&amp;")="&amp;$D$1&amp;"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39" t="str">
        <f t="shared" si="40"/>
        <v/>
      </c>
      <c r="AE195" s="138" t="str">
        <f ca="1">IF($R195=1,SUM($S$1:S195),"")</f>
        <v/>
      </c>
      <c r="AF195" s="138" t="str">
        <f ca="1">IF($R195=1,SUM($T$1:T195),"")</f>
        <v/>
      </c>
      <c r="AG195" s="138" t="str">
        <f ca="1">IF($R195=1,SUM($U$1:U195),"")</f>
        <v/>
      </c>
      <c r="AH195" s="138" t="str">
        <f ca="1">IF($R195=1,SUM($V$1:V195),"")</f>
        <v/>
      </c>
      <c r="AI195" s="138" t="str">
        <f ca="1">IF($R195=1,SUM($W$1:W195),"")</f>
        <v/>
      </c>
      <c r="AJ195" s="138" t="str">
        <f ca="1">IF($R195=1,SUM($X$1:X195),"")</f>
        <v/>
      </c>
      <c r="AK195" s="138" t="str">
        <f ca="1">IF($R195=1,SUM($Y$1:Y195),"")</f>
        <v/>
      </c>
      <c r="AL195" s="138" t="str">
        <f ca="1">IF($R195=1,SUM($Z$1:Z195),"")</f>
        <v/>
      </c>
      <c r="AM195" s="138" t="str">
        <f ca="1">IF($R195=1,SUM($AA$1:AA195),"")</f>
        <v/>
      </c>
      <c r="AN195" s="138" t="str">
        <f ca="1">IF($R195=1,SUM($AB$1:AB195),"")</f>
        <v/>
      </c>
      <c r="AO195" s="138" t="str">
        <f ca="1">IF($R195=1,SUM($AC$1:AC195),"")</f>
        <v/>
      </c>
      <c r="AQ195" s="143" t="str">
        <f t="shared" si="41"/>
        <v>24:40</v>
      </c>
    </row>
    <row r="196" spans="6:43" x14ac:dyDescent="0.25">
      <c r="F196" s="138">
        <f t="shared" si="42"/>
        <v>24</v>
      </c>
      <c r="G196" s="140">
        <f t="shared" si="43"/>
        <v>45</v>
      </c>
      <c r="H196" s="141">
        <f t="shared" si="44"/>
        <v>1.03125</v>
      </c>
      <c r="K196" s="139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39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38">
        <f t="shared" si="45"/>
        <v>1</v>
      </c>
      <c r="R196" s="138">
        <f t="shared" ca="1" si="46"/>
        <v>1.1169999999999871</v>
      </c>
      <c r="S196" s="138" t="str">
        <f>IF(O196=1,"",RTD("cqg.rtd",,"StudyData", "(Vol("&amp;$E$13&amp;")when  (LocalYear("&amp;$E$13&amp;")="&amp;$D$1&amp;"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38" t="str">
        <f>IF(O196=1,"",RTD("cqg.rtd",,"StudyData", "(Vol("&amp;$E$14&amp;")when  (LocalYear("&amp;$E$14&amp;")="&amp;$D$1&amp;"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38" t="str">
        <f>IF(O196=1,"",RTD("cqg.rtd",,"StudyData", "(Vol("&amp;$E$15&amp;")when  (LocalYear("&amp;$E$15&amp;")="&amp;$D$1&amp;"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38" t="str">
        <f>IF(O196=1,"",RTD("cqg.rtd",,"StudyData", "(Vol("&amp;$E$16&amp;")when  (LocalYear("&amp;$E$16&amp;")="&amp;$D$1&amp;"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38" t="str">
        <f>IF(O196=1,"",RTD("cqg.rtd",,"StudyData", "(Vol("&amp;$E$17&amp;")when  (LocalYear("&amp;$E$17&amp;")="&amp;$D$1&amp;"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38" t="str">
        <f>IF(O196=1,"",RTD("cqg.rtd",,"StudyData", "(Vol("&amp;$E$18&amp;")when  (LocalYear("&amp;$E$18&amp;")="&amp;$D$1&amp;"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38" t="str">
        <f>IF(O196=1,"",RTD("cqg.rtd",,"StudyData", "(Vol("&amp;$E$19&amp;")when  (LocalYear("&amp;$E$19&amp;")="&amp;$D$1&amp;"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38" t="str">
        <f>IF(O196=1,"",RTD("cqg.rtd",,"StudyData", "(Vol("&amp;$E$20&amp;")when  (LocalYear("&amp;$E$20&amp;")="&amp;$D$1&amp;"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38" t="str">
        <f>IF(O196=1,"",RTD("cqg.rtd",,"StudyData", "(Vol("&amp;$E$21&amp;")when  (LocalYear("&amp;$E$21&amp;")="&amp;$D$1&amp;"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38" t="str">
        <f>IF(O196=1,"",RTD("cqg.rtd",,"StudyData", "(Vol("&amp;$E$21&amp;")when  (LocalYear("&amp;$E$21&amp;")="&amp;$D$1&amp;"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39" t="str">
        <f t="shared" si="40"/>
        <v/>
      </c>
      <c r="AE196" s="138" t="str">
        <f ca="1">IF($R196=1,SUM($S$1:S196),"")</f>
        <v/>
      </c>
      <c r="AF196" s="138" t="str">
        <f ca="1">IF($R196=1,SUM($T$1:T196),"")</f>
        <v/>
      </c>
      <c r="AG196" s="138" t="str">
        <f ca="1">IF($R196=1,SUM($U$1:U196),"")</f>
        <v/>
      </c>
      <c r="AH196" s="138" t="str">
        <f ca="1">IF($R196=1,SUM($V$1:V196),"")</f>
        <v/>
      </c>
      <c r="AI196" s="138" t="str">
        <f ca="1">IF($R196=1,SUM($W$1:W196),"")</f>
        <v/>
      </c>
      <c r="AJ196" s="138" t="str">
        <f ca="1">IF($R196=1,SUM($X$1:X196),"")</f>
        <v/>
      </c>
      <c r="AK196" s="138" t="str">
        <f ca="1">IF($R196=1,SUM($Y$1:Y196),"")</f>
        <v/>
      </c>
      <c r="AL196" s="138" t="str">
        <f ca="1">IF($R196=1,SUM($Z$1:Z196),"")</f>
        <v/>
      </c>
      <c r="AM196" s="138" t="str">
        <f ca="1">IF($R196=1,SUM($AA$1:AA196),"")</f>
        <v/>
      </c>
      <c r="AN196" s="138" t="str">
        <f ca="1">IF($R196=1,SUM($AB$1:AB196),"")</f>
        <v/>
      </c>
      <c r="AO196" s="138" t="str">
        <f ca="1">IF($R196=1,SUM($AC$1:AC196),"")</f>
        <v/>
      </c>
      <c r="AQ196" s="143" t="str">
        <f t="shared" si="41"/>
        <v>24:45</v>
      </c>
    </row>
    <row r="197" spans="6:43" x14ac:dyDescent="0.25">
      <c r="F197" s="138">
        <f t="shared" si="42"/>
        <v>24</v>
      </c>
      <c r="G197" s="140">
        <f t="shared" si="43"/>
        <v>50</v>
      </c>
      <c r="H197" s="141">
        <f t="shared" si="44"/>
        <v>1.0347222222222221</v>
      </c>
      <c r="K197" s="139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39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38">
        <f t="shared" si="45"/>
        <v>1</v>
      </c>
      <c r="R197" s="138">
        <f t="shared" ca="1" si="46"/>
        <v>1.117999999999987</v>
      </c>
      <c r="S197" s="138" t="str">
        <f>IF(O197=1,"",RTD("cqg.rtd",,"StudyData", "(Vol("&amp;$E$13&amp;")when  (LocalYear("&amp;$E$13&amp;")="&amp;$D$1&amp;"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38" t="str">
        <f>IF(O197=1,"",RTD("cqg.rtd",,"StudyData", "(Vol("&amp;$E$14&amp;")when  (LocalYear("&amp;$E$14&amp;")="&amp;$D$1&amp;"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38" t="str">
        <f>IF(O197=1,"",RTD("cqg.rtd",,"StudyData", "(Vol("&amp;$E$15&amp;")when  (LocalYear("&amp;$E$15&amp;")="&amp;$D$1&amp;"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38" t="str">
        <f>IF(O197=1,"",RTD("cqg.rtd",,"StudyData", "(Vol("&amp;$E$16&amp;")when  (LocalYear("&amp;$E$16&amp;")="&amp;$D$1&amp;"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38" t="str">
        <f>IF(O197=1,"",RTD("cqg.rtd",,"StudyData", "(Vol("&amp;$E$17&amp;")when  (LocalYear("&amp;$E$17&amp;")="&amp;$D$1&amp;"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38" t="str">
        <f>IF(O197=1,"",RTD("cqg.rtd",,"StudyData", "(Vol("&amp;$E$18&amp;")when  (LocalYear("&amp;$E$18&amp;")="&amp;$D$1&amp;"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38" t="str">
        <f>IF(O197=1,"",RTD("cqg.rtd",,"StudyData", "(Vol("&amp;$E$19&amp;")when  (LocalYear("&amp;$E$19&amp;")="&amp;$D$1&amp;"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38" t="str">
        <f>IF(O197=1,"",RTD("cqg.rtd",,"StudyData", "(Vol("&amp;$E$20&amp;")when  (LocalYear("&amp;$E$20&amp;")="&amp;$D$1&amp;"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38" t="str">
        <f>IF(O197=1,"",RTD("cqg.rtd",,"StudyData", "(Vol("&amp;$E$21&amp;")when  (LocalYear("&amp;$E$21&amp;")="&amp;$D$1&amp;"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38" t="str">
        <f>IF(O197=1,"",RTD("cqg.rtd",,"StudyData", "(Vol("&amp;$E$21&amp;")when  (LocalYear("&amp;$E$21&amp;")="&amp;$D$1&amp;"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39" t="str">
        <f t="shared" si="40"/>
        <v/>
      </c>
      <c r="AE197" s="138" t="str">
        <f ca="1">IF($R197=1,SUM($S$1:S197),"")</f>
        <v/>
      </c>
      <c r="AF197" s="138" t="str">
        <f ca="1">IF($R197=1,SUM($T$1:T197),"")</f>
        <v/>
      </c>
      <c r="AG197" s="138" t="str">
        <f ca="1">IF($R197=1,SUM($U$1:U197),"")</f>
        <v/>
      </c>
      <c r="AH197" s="138" t="str">
        <f ca="1">IF($R197=1,SUM($V$1:V197),"")</f>
        <v/>
      </c>
      <c r="AI197" s="138" t="str">
        <f ca="1">IF($R197=1,SUM($W$1:W197),"")</f>
        <v/>
      </c>
      <c r="AJ197" s="138" t="str">
        <f ca="1">IF($R197=1,SUM($X$1:X197),"")</f>
        <v/>
      </c>
      <c r="AK197" s="138" t="str">
        <f ca="1">IF($R197=1,SUM($Y$1:Y197),"")</f>
        <v/>
      </c>
      <c r="AL197" s="138" t="str">
        <f ca="1">IF($R197=1,SUM($Z$1:Z197),"")</f>
        <v/>
      </c>
      <c r="AM197" s="138" t="str">
        <f ca="1">IF($R197=1,SUM($AA$1:AA197),"")</f>
        <v/>
      </c>
      <c r="AN197" s="138" t="str">
        <f ca="1">IF($R197=1,SUM($AB$1:AB197),"")</f>
        <v/>
      </c>
      <c r="AO197" s="138" t="str">
        <f ca="1">IF($R197=1,SUM($AC$1:AC197),"")</f>
        <v/>
      </c>
      <c r="AQ197" s="143" t="str">
        <f t="shared" si="41"/>
        <v>24:50</v>
      </c>
    </row>
    <row r="198" spans="6:43" x14ac:dyDescent="0.25">
      <c r="F198" s="138">
        <f t="shared" si="42"/>
        <v>24</v>
      </c>
      <c r="G198" s="140">
        <f t="shared" si="43"/>
        <v>55</v>
      </c>
      <c r="H198" s="141">
        <f t="shared" si="44"/>
        <v>1.0381944444444444</v>
      </c>
      <c r="K198" s="139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39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38">
        <f t="shared" si="45"/>
        <v>1</v>
      </c>
      <c r="R198" s="138">
        <f t="shared" ca="1" si="46"/>
        <v>1.1189999999999869</v>
      </c>
      <c r="S198" s="138" t="str">
        <f>IF(O198=1,"",RTD("cqg.rtd",,"StudyData", "(Vol("&amp;$E$13&amp;")when  (LocalYear("&amp;$E$13&amp;")="&amp;$D$1&amp;"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38" t="str">
        <f>IF(O198=1,"",RTD("cqg.rtd",,"StudyData", "(Vol("&amp;$E$14&amp;")when  (LocalYear("&amp;$E$14&amp;")="&amp;$D$1&amp;"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38" t="str">
        <f>IF(O198=1,"",RTD("cqg.rtd",,"StudyData", "(Vol("&amp;$E$15&amp;")when  (LocalYear("&amp;$E$15&amp;")="&amp;$D$1&amp;"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38" t="str">
        <f>IF(O198=1,"",RTD("cqg.rtd",,"StudyData", "(Vol("&amp;$E$16&amp;")when  (LocalYear("&amp;$E$16&amp;")="&amp;$D$1&amp;"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38" t="str">
        <f>IF(O198=1,"",RTD("cqg.rtd",,"StudyData", "(Vol("&amp;$E$17&amp;")when  (LocalYear("&amp;$E$17&amp;")="&amp;$D$1&amp;"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38" t="str">
        <f>IF(O198=1,"",RTD("cqg.rtd",,"StudyData", "(Vol("&amp;$E$18&amp;")when  (LocalYear("&amp;$E$18&amp;")="&amp;$D$1&amp;"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38" t="str">
        <f>IF(O198=1,"",RTD("cqg.rtd",,"StudyData", "(Vol("&amp;$E$19&amp;")when  (LocalYear("&amp;$E$19&amp;")="&amp;$D$1&amp;"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38" t="str">
        <f>IF(O198=1,"",RTD("cqg.rtd",,"StudyData", "(Vol("&amp;$E$20&amp;")when  (LocalYear("&amp;$E$20&amp;")="&amp;$D$1&amp;"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38" t="str">
        <f>IF(O198=1,"",RTD("cqg.rtd",,"StudyData", "(Vol("&amp;$E$21&amp;")when  (LocalYear("&amp;$E$21&amp;")="&amp;$D$1&amp;"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38" t="str">
        <f>IF(O198=1,"",RTD("cqg.rtd",,"StudyData", "(Vol("&amp;$E$21&amp;")when  (LocalYear("&amp;$E$21&amp;")="&amp;$D$1&amp;"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39" t="str">
        <f t="shared" si="40"/>
        <v/>
      </c>
      <c r="AE198" s="138" t="str">
        <f ca="1">IF($R198=1,SUM($S$1:S198),"")</f>
        <v/>
      </c>
      <c r="AF198" s="138" t="str">
        <f ca="1">IF($R198=1,SUM($T$1:T198),"")</f>
        <v/>
      </c>
      <c r="AG198" s="138" t="str">
        <f ca="1">IF($R198=1,SUM($U$1:U198),"")</f>
        <v/>
      </c>
      <c r="AH198" s="138" t="str">
        <f ca="1">IF($R198=1,SUM($V$1:V198),"")</f>
        <v/>
      </c>
      <c r="AI198" s="138" t="str">
        <f ca="1">IF($R198=1,SUM($W$1:W198),"")</f>
        <v/>
      </c>
      <c r="AJ198" s="138" t="str">
        <f ca="1">IF($R198=1,SUM($X$1:X198),"")</f>
        <v/>
      </c>
      <c r="AK198" s="138" t="str">
        <f ca="1">IF($R198=1,SUM($Y$1:Y198),"")</f>
        <v/>
      </c>
      <c r="AL198" s="138" t="str">
        <f ca="1">IF($R198=1,SUM($Z$1:Z198),"")</f>
        <v/>
      </c>
      <c r="AM198" s="138" t="str">
        <f ca="1">IF($R198=1,SUM($AA$1:AA198),"")</f>
        <v/>
      </c>
      <c r="AN198" s="138" t="str">
        <f ca="1">IF($R198=1,SUM($AB$1:AB198),"")</f>
        <v/>
      </c>
      <c r="AO198" s="138" t="str">
        <f ca="1">IF($R198=1,SUM($AC$1:AC198),"")</f>
        <v/>
      </c>
      <c r="AQ198" s="143" t="str">
        <f t="shared" si="41"/>
        <v>24:55</v>
      </c>
    </row>
    <row r="199" spans="6:43" x14ac:dyDescent="0.25">
      <c r="F199" s="138">
        <f t="shared" si="42"/>
        <v>25</v>
      </c>
      <c r="G199" s="140" t="str">
        <f t="shared" si="43"/>
        <v>00</v>
      </c>
      <c r="H199" s="141">
        <f t="shared" si="44"/>
        <v>1.0416666666666667</v>
      </c>
      <c r="K199" s="139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39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38">
        <f t="shared" si="45"/>
        <v>1</v>
      </c>
      <c r="R199" s="138">
        <f t="shared" ca="1" si="46"/>
        <v>1.1199999999999868</v>
      </c>
      <c r="S199" s="138" t="str">
        <f>IF(O199=1,"",RTD("cqg.rtd",,"StudyData", "(Vol("&amp;$E$13&amp;")when  (LocalYear("&amp;$E$13&amp;")="&amp;$D$1&amp;"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38" t="str">
        <f>IF(O199=1,"",RTD("cqg.rtd",,"StudyData", "(Vol("&amp;$E$14&amp;")when  (LocalYear("&amp;$E$14&amp;")="&amp;$D$1&amp;"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38" t="str">
        <f>IF(O199=1,"",RTD("cqg.rtd",,"StudyData", "(Vol("&amp;$E$15&amp;")when  (LocalYear("&amp;$E$15&amp;")="&amp;$D$1&amp;"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38" t="str">
        <f>IF(O199=1,"",RTD("cqg.rtd",,"StudyData", "(Vol("&amp;$E$16&amp;")when  (LocalYear("&amp;$E$16&amp;")="&amp;$D$1&amp;"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38" t="str">
        <f>IF(O199=1,"",RTD("cqg.rtd",,"StudyData", "(Vol("&amp;$E$17&amp;")when  (LocalYear("&amp;$E$17&amp;")="&amp;$D$1&amp;"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38" t="str">
        <f>IF(O199=1,"",RTD("cqg.rtd",,"StudyData", "(Vol("&amp;$E$18&amp;")when  (LocalYear("&amp;$E$18&amp;")="&amp;$D$1&amp;"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38" t="str">
        <f>IF(O199=1,"",RTD("cqg.rtd",,"StudyData", "(Vol("&amp;$E$19&amp;")when  (LocalYear("&amp;$E$19&amp;")="&amp;$D$1&amp;"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38" t="str">
        <f>IF(O199=1,"",RTD("cqg.rtd",,"StudyData", "(Vol("&amp;$E$20&amp;")when  (LocalYear("&amp;$E$20&amp;")="&amp;$D$1&amp;"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38" t="str">
        <f>IF(O199=1,"",RTD("cqg.rtd",,"StudyData", "(Vol("&amp;$E$21&amp;")when  (LocalYear("&amp;$E$21&amp;")="&amp;$D$1&amp;"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38" t="str">
        <f>IF(O199=1,"",RTD("cqg.rtd",,"StudyData", "(Vol("&amp;$E$21&amp;")when  (LocalYear("&amp;$E$21&amp;")="&amp;$D$1&amp;"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39" t="str">
        <f t="shared" si="40"/>
        <v/>
      </c>
      <c r="AE199" s="138" t="str">
        <f ca="1">IF($R199=1,SUM($S$1:S199),"")</f>
        <v/>
      </c>
      <c r="AF199" s="138" t="str">
        <f ca="1">IF($R199=1,SUM($T$1:T199),"")</f>
        <v/>
      </c>
      <c r="AG199" s="138" t="str">
        <f ca="1">IF($R199=1,SUM($U$1:U199),"")</f>
        <v/>
      </c>
      <c r="AH199" s="138" t="str">
        <f ca="1">IF($R199=1,SUM($V$1:V199),"")</f>
        <v/>
      </c>
      <c r="AI199" s="138" t="str">
        <f ca="1">IF($R199=1,SUM($W$1:W199),"")</f>
        <v/>
      </c>
      <c r="AJ199" s="138" t="str">
        <f ca="1">IF($R199=1,SUM($X$1:X199),"")</f>
        <v/>
      </c>
      <c r="AK199" s="138" t="str">
        <f ca="1">IF($R199=1,SUM($Y$1:Y199),"")</f>
        <v/>
      </c>
      <c r="AL199" s="138" t="str">
        <f ca="1">IF($R199=1,SUM($Z$1:Z199),"")</f>
        <v/>
      </c>
      <c r="AM199" s="138" t="str">
        <f ca="1">IF($R199=1,SUM($AA$1:AA199),"")</f>
        <v/>
      </c>
      <c r="AN199" s="138" t="str">
        <f ca="1">IF($R199=1,SUM($AB$1:AB199),"")</f>
        <v/>
      </c>
      <c r="AO199" s="138" t="str">
        <f ca="1">IF($R199=1,SUM($AC$1:AC199),"")</f>
        <v/>
      </c>
      <c r="AQ199" s="143" t="str">
        <f t="shared" si="41"/>
        <v>25:00</v>
      </c>
    </row>
    <row r="200" spans="6:43" x14ac:dyDescent="0.25">
      <c r="F200" s="138">
        <f t="shared" si="42"/>
        <v>25</v>
      </c>
      <c r="G200" s="140" t="str">
        <f t="shared" si="43"/>
        <v>05</v>
      </c>
      <c r="H200" s="141">
        <f t="shared" si="44"/>
        <v>1.0451388888888888</v>
      </c>
      <c r="K200" s="139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39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38">
        <f t="shared" si="45"/>
        <v>1</v>
      </c>
      <c r="R200" s="138">
        <f t="shared" ca="1" si="46"/>
        <v>1.1209999999999867</v>
      </c>
      <c r="S200" s="138" t="str">
        <f>IF(O200=1,"",RTD("cqg.rtd",,"StudyData", "(Vol("&amp;$E$13&amp;")when  (LocalYear("&amp;$E$13&amp;")="&amp;$D$1&amp;"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38" t="str">
        <f>IF(O200=1,"",RTD("cqg.rtd",,"StudyData", "(Vol("&amp;$E$14&amp;")when  (LocalYear("&amp;$E$14&amp;")="&amp;$D$1&amp;"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38" t="str">
        <f>IF(O200=1,"",RTD("cqg.rtd",,"StudyData", "(Vol("&amp;$E$15&amp;")when  (LocalYear("&amp;$E$15&amp;")="&amp;$D$1&amp;"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38" t="str">
        <f>IF(O200=1,"",RTD("cqg.rtd",,"StudyData", "(Vol("&amp;$E$16&amp;")when  (LocalYear("&amp;$E$16&amp;")="&amp;$D$1&amp;"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38" t="str">
        <f>IF(O200=1,"",RTD("cqg.rtd",,"StudyData", "(Vol("&amp;$E$17&amp;")when  (LocalYear("&amp;$E$17&amp;")="&amp;$D$1&amp;"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38" t="str">
        <f>IF(O200=1,"",RTD("cqg.rtd",,"StudyData", "(Vol("&amp;$E$18&amp;")when  (LocalYear("&amp;$E$18&amp;")="&amp;$D$1&amp;"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38" t="str">
        <f>IF(O200=1,"",RTD("cqg.rtd",,"StudyData", "(Vol("&amp;$E$19&amp;")when  (LocalYear("&amp;$E$19&amp;")="&amp;$D$1&amp;"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38" t="str">
        <f>IF(O200=1,"",RTD("cqg.rtd",,"StudyData", "(Vol("&amp;$E$20&amp;")when  (LocalYear("&amp;$E$20&amp;")="&amp;$D$1&amp;"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38" t="str">
        <f>IF(O200=1,"",RTD("cqg.rtd",,"StudyData", "(Vol("&amp;$E$21&amp;")when  (LocalYear("&amp;$E$21&amp;")="&amp;$D$1&amp;"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38" t="str">
        <f>IF(O200=1,"",RTD("cqg.rtd",,"StudyData", "(Vol("&amp;$E$21&amp;")when  (LocalYear("&amp;$E$21&amp;")="&amp;$D$1&amp;"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39" t="str">
        <f t="shared" si="40"/>
        <v/>
      </c>
      <c r="AE200" s="138" t="str">
        <f ca="1">IF($R200=1,SUM($S$1:S200),"")</f>
        <v/>
      </c>
      <c r="AF200" s="138" t="str">
        <f ca="1">IF($R200=1,SUM($T$1:T200),"")</f>
        <v/>
      </c>
      <c r="AG200" s="138" t="str">
        <f ca="1">IF($R200=1,SUM($U$1:U200),"")</f>
        <v/>
      </c>
      <c r="AH200" s="138" t="str">
        <f ca="1">IF($R200=1,SUM($V$1:V200),"")</f>
        <v/>
      </c>
      <c r="AI200" s="138" t="str">
        <f ca="1">IF($R200=1,SUM($W$1:W200),"")</f>
        <v/>
      </c>
      <c r="AJ200" s="138" t="str">
        <f ca="1">IF($R200=1,SUM($X$1:X200),"")</f>
        <v/>
      </c>
      <c r="AK200" s="138" t="str">
        <f ca="1">IF($R200=1,SUM($Y$1:Y200),"")</f>
        <v/>
      </c>
      <c r="AL200" s="138" t="str">
        <f ca="1">IF($R200=1,SUM($Z$1:Z200),"")</f>
        <v/>
      </c>
      <c r="AM200" s="138" t="str">
        <f ca="1">IF($R200=1,SUM($AA$1:AA200),"")</f>
        <v/>
      </c>
      <c r="AN200" s="138" t="str">
        <f ca="1">IF($R200=1,SUM($AB$1:AB200),"")</f>
        <v/>
      </c>
      <c r="AO200" s="138" t="str">
        <f ca="1">IF($R200=1,SUM($AC$1:AC200),"")</f>
        <v/>
      </c>
      <c r="AQ200" s="143" t="str">
        <f t="shared" si="41"/>
        <v>25:05</v>
      </c>
    </row>
    <row r="201" spans="6:43" x14ac:dyDescent="0.25">
      <c r="F201" s="138">
        <f t="shared" si="42"/>
        <v>25</v>
      </c>
      <c r="G201" s="140">
        <f t="shared" si="43"/>
        <v>10</v>
      </c>
      <c r="H201" s="141">
        <f t="shared" si="44"/>
        <v>1.0486111111111112</v>
      </c>
      <c r="K201" s="139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39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38">
        <f t="shared" si="45"/>
        <v>1</v>
      </c>
      <c r="R201" s="138">
        <f t="shared" ca="1" si="46"/>
        <v>1.1219999999999866</v>
      </c>
      <c r="S201" s="138" t="str">
        <f>IF(O201=1,"",RTD("cqg.rtd",,"StudyData", "(Vol("&amp;$E$13&amp;")when  (LocalYear("&amp;$E$13&amp;")="&amp;$D$1&amp;"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38" t="str">
        <f>IF(O201=1,"",RTD("cqg.rtd",,"StudyData", "(Vol("&amp;$E$14&amp;")when  (LocalYear("&amp;$E$14&amp;")="&amp;$D$1&amp;"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38" t="str">
        <f>IF(O201=1,"",RTD("cqg.rtd",,"StudyData", "(Vol("&amp;$E$15&amp;")when  (LocalYear("&amp;$E$15&amp;")="&amp;$D$1&amp;"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38" t="str">
        <f>IF(O201=1,"",RTD("cqg.rtd",,"StudyData", "(Vol("&amp;$E$16&amp;")when  (LocalYear("&amp;$E$16&amp;")="&amp;$D$1&amp;"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38" t="str">
        <f>IF(O201=1,"",RTD("cqg.rtd",,"StudyData", "(Vol("&amp;$E$17&amp;")when  (LocalYear("&amp;$E$17&amp;")="&amp;$D$1&amp;"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38" t="str">
        <f>IF(O201=1,"",RTD("cqg.rtd",,"StudyData", "(Vol("&amp;$E$18&amp;")when  (LocalYear("&amp;$E$18&amp;")="&amp;$D$1&amp;"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38" t="str">
        <f>IF(O201=1,"",RTD("cqg.rtd",,"StudyData", "(Vol("&amp;$E$19&amp;")when  (LocalYear("&amp;$E$19&amp;")="&amp;$D$1&amp;"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38" t="str">
        <f>IF(O201=1,"",RTD("cqg.rtd",,"StudyData", "(Vol("&amp;$E$20&amp;")when  (LocalYear("&amp;$E$20&amp;")="&amp;$D$1&amp;"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38" t="str">
        <f>IF(O201=1,"",RTD("cqg.rtd",,"StudyData", "(Vol("&amp;$E$21&amp;")when  (LocalYear("&amp;$E$21&amp;")="&amp;$D$1&amp;"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38" t="str">
        <f>IF(O201=1,"",RTD("cqg.rtd",,"StudyData", "(Vol("&amp;$E$21&amp;")when  (LocalYear("&amp;$E$21&amp;")="&amp;$D$1&amp;"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39" t="str">
        <f t="shared" si="40"/>
        <v/>
      </c>
      <c r="AE201" s="138" t="str">
        <f ca="1">IF($R201=1,SUM($S$1:S201),"")</f>
        <v/>
      </c>
      <c r="AF201" s="138" t="str">
        <f ca="1">IF($R201=1,SUM($T$1:T201),"")</f>
        <v/>
      </c>
      <c r="AG201" s="138" t="str">
        <f ca="1">IF($R201=1,SUM($U$1:U201),"")</f>
        <v/>
      </c>
      <c r="AH201" s="138" t="str">
        <f ca="1">IF($R201=1,SUM($V$1:V201),"")</f>
        <v/>
      </c>
      <c r="AI201" s="138" t="str">
        <f ca="1">IF($R201=1,SUM($W$1:W201),"")</f>
        <v/>
      </c>
      <c r="AJ201" s="138" t="str">
        <f ca="1">IF($R201=1,SUM($X$1:X201),"")</f>
        <v/>
      </c>
      <c r="AK201" s="138" t="str">
        <f ca="1">IF($R201=1,SUM($Y$1:Y201),"")</f>
        <v/>
      </c>
      <c r="AL201" s="138" t="str">
        <f ca="1">IF($R201=1,SUM($Z$1:Z201),"")</f>
        <v/>
      </c>
      <c r="AM201" s="138" t="str">
        <f ca="1">IF($R201=1,SUM($AA$1:AA201),"")</f>
        <v/>
      </c>
      <c r="AN201" s="138" t="str">
        <f ca="1">IF($R201=1,SUM($AB$1:AB201),"")</f>
        <v/>
      </c>
      <c r="AO201" s="138" t="str">
        <f ca="1">IF($R201=1,SUM($AC$1:AC201),"")</f>
        <v/>
      </c>
      <c r="AQ201" s="143" t="str">
        <f t="shared" si="41"/>
        <v>25:10</v>
      </c>
    </row>
    <row r="202" spans="6:43" x14ac:dyDescent="0.25">
      <c r="F202" s="138">
        <f t="shared" si="42"/>
        <v>25</v>
      </c>
      <c r="G202" s="140">
        <f t="shared" si="43"/>
        <v>15</v>
      </c>
      <c r="H202" s="141">
        <f t="shared" si="44"/>
        <v>1.0520833333333333</v>
      </c>
      <c r="K202" s="139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39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38">
        <f t="shared" si="45"/>
        <v>1</v>
      </c>
      <c r="R202" s="138">
        <f t="shared" ca="1" si="46"/>
        <v>1.1229999999999865</v>
      </c>
      <c r="S202" s="138" t="str">
        <f>IF(O202=1,"",RTD("cqg.rtd",,"StudyData", "(Vol("&amp;$E$13&amp;")when  (LocalYear("&amp;$E$13&amp;")="&amp;$D$1&amp;"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38" t="str">
        <f>IF(O202=1,"",RTD("cqg.rtd",,"StudyData", "(Vol("&amp;$E$14&amp;")when  (LocalYear("&amp;$E$14&amp;")="&amp;$D$1&amp;"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38" t="str">
        <f>IF(O202=1,"",RTD("cqg.rtd",,"StudyData", "(Vol("&amp;$E$15&amp;")when  (LocalYear("&amp;$E$15&amp;")="&amp;$D$1&amp;"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38" t="str">
        <f>IF(O202=1,"",RTD("cqg.rtd",,"StudyData", "(Vol("&amp;$E$16&amp;")when  (LocalYear("&amp;$E$16&amp;")="&amp;$D$1&amp;"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38" t="str">
        <f>IF(O202=1,"",RTD("cqg.rtd",,"StudyData", "(Vol("&amp;$E$17&amp;")when  (LocalYear("&amp;$E$17&amp;")="&amp;$D$1&amp;"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38" t="str">
        <f>IF(O202=1,"",RTD("cqg.rtd",,"StudyData", "(Vol("&amp;$E$18&amp;")when  (LocalYear("&amp;$E$18&amp;")="&amp;$D$1&amp;"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38" t="str">
        <f>IF(O202=1,"",RTD("cqg.rtd",,"StudyData", "(Vol("&amp;$E$19&amp;")when  (LocalYear("&amp;$E$19&amp;")="&amp;$D$1&amp;"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38" t="str">
        <f>IF(O202=1,"",RTD("cqg.rtd",,"StudyData", "(Vol("&amp;$E$20&amp;")when  (LocalYear("&amp;$E$20&amp;")="&amp;$D$1&amp;"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38" t="str">
        <f>IF(O202=1,"",RTD("cqg.rtd",,"StudyData", "(Vol("&amp;$E$21&amp;")when  (LocalYear("&amp;$E$21&amp;")="&amp;$D$1&amp;"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38" t="str">
        <f>IF(O202=1,"",RTD("cqg.rtd",,"StudyData", "(Vol("&amp;$E$21&amp;")when  (LocalYear("&amp;$E$21&amp;")="&amp;$D$1&amp;"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39" t="str">
        <f t="shared" si="40"/>
        <v/>
      </c>
      <c r="AE202" s="138" t="str">
        <f ca="1">IF($R202=1,SUM($S$1:S202),"")</f>
        <v/>
      </c>
      <c r="AF202" s="138" t="str">
        <f ca="1">IF($R202=1,SUM($T$1:T202),"")</f>
        <v/>
      </c>
      <c r="AG202" s="138" t="str">
        <f ca="1">IF($R202=1,SUM($U$1:U202),"")</f>
        <v/>
      </c>
      <c r="AH202" s="138" t="str">
        <f ca="1">IF($R202=1,SUM($V$1:V202),"")</f>
        <v/>
      </c>
      <c r="AI202" s="138" t="str">
        <f ca="1">IF($R202=1,SUM($W$1:W202),"")</f>
        <v/>
      </c>
      <c r="AJ202" s="138" t="str">
        <f ca="1">IF($R202=1,SUM($X$1:X202),"")</f>
        <v/>
      </c>
      <c r="AK202" s="138" t="str">
        <f ca="1">IF($R202=1,SUM($Y$1:Y202),"")</f>
        <v/>
      </c>
      <c r="AL202" s="138" t="str">
        <f ca="1">IF($R202=1,SUM($Z$1:Z202),"")</f>
        <v/>
      </c>
      <c r="AM202" s="138" t="str">
        <f ca="1">IF($R202=1,SUM($AA$1:AA202),"")</f>
        <v/>
      </c>
      <c r="AN202" s="138" t="str">
        <f ca="1">IF($R202=1,SUM($AB$1:AB202),"")</f>
        <v/>
      </c>
      <c r="AO202" s="138" t="str">
        <f ca="1">IF($R202=1,SUM($AC$1:AC202),"")</f>
        <v/>
      </c>
      <c r="AQ202" s="143" t="str">
        <f t="shared" si="41"/>
        <v>25:15</v>
      </c>
    </row>
    <row r="203" spans="6:43" x14ac:dyDescent="0.25">
      <c r="F203" s="138">
        <f t="shared" si="42"/>
        <v>25</v>
      </c>
      <c r="G203" s="140">
        <f t="shared" si="43"/>
        <v>20</v>
      </c>
      <c r="H203" s="141">
        <f t="shared" si="44"/>
        <v>1.0555555555555556</v>
      </c>
      <c r="K203" s="139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39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38">
        <f t="shared" si="45"/>
        <v>1</v>
      </c>
      <c r="R203" s="138">
        <f t="shared" ca="1" si="46"/>
        <v>1.1239999999999863</v>
      </c>
      <c r="S203" s="138" t="str">
        <f>IF(O203=1,"",RTD("cqg.rtd",,"StudyData", "(Vol("&amp;$E$13&amp;")when  (LocalYear("&amp;$E$13&amp;")="&amp;$D$1&amp;"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38" t="str">
        <f>IF(O203=1,"",RTD("cqg.rtd",,"StudyData", "(Vol("&amp;$E$14&amp;")when  (LocalYear("&amp;$E$14&amp;")="&amp;$D$1&amp;"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38" t="str">
        <f>IF(O203=1,"",RTD("cqg.rtd",,"StudyData", "(Vol("&amp;$E$15&amp;")when  (LocalYear("&amp;$E$15&amp;")="&amp;$D$1&amp;"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38" t="str">
        <f>IF(O203=1,"",RTD("cqg.rtd",,"StudyData", "(Vol("&amp;$E$16&amp;")when  (LocalYear("&amp;$E$16&amp;")="&amp;$D$1&amp;"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38" t="str">
        <f>IF(O203=1,"",RTD("cqg.rtd",,"StudyData", "(Vol("&amp;$E$17&amp;")when  (LocalYear("&amp;$E$17&amp;")="&amp;$D$1&amp;"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38" t="str">
        <f>IF(O203=1,"",RTD("cqg.rtd",,"StudyData", "(Vol("&amp;$E$18&amp;")when  (LocalYear("&amp;$E$18&amp;")="&amp;$D$1&amp;"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38" t="str">
        <f>IF(O203=1,"",RTD("cqg.rtd",,"StudyData", "(Vol("&amp;$E$19&amp;")when  (LocalYear("&amp;$E$19&amp;")="&amp;$D$1&amp;"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38" t="str">
        <f>IF(O203=1,"",RTD("cqg.rtd",,"StudyData", "(Vol("&amp;$E$20&amp;")when  (LocalYear("&amp;$E$20&amp;")="&amp;$D$1&amp;"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38" t="str">
        <f>IF(O203=1,"",RTD("cqg.rtd",,"StudyData", "(Vol("&amp;$E$21&amp;")when  (LocalYear("&amp;$E$21&amp;")="&amp;$D$1&amp;"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38" t="str">
        <f>IF(O203=1,"",RTD("cqg.rtd",,"StudyData", "(Vol("&amp;$E$21&amp;")when  (LocalYear("&amp;$E$21&amp;")="&amp;$D$1&amp;"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39" t="str">
        <f t="shared" si="40"/>
        <v/>
      </c>
      <c r="AE203" s="138" t="str">
        <f ca="1">IF($R203=1,SUM($S$1:S203),"")</f>
        <v/>
      </c>
      <c r="AF203" s="138" t="str">
        <f ca="1">IF($R203=1,SUM($T$1:T203),"")</f>
        <v/>
      </c>
      <c r="AG203" s="138" t="str">
        <f ca="1">IF($R203=1,SUM($U$1:U203),"")</f>
        <v/>
      </c>
      <c r="AH203" s="138" t="str">
        <f ca="1">IF($R203=1,SUM($V$1:V203),"")</f>
        <v/>
      </c>
      <c r="AI203" s="138" t="str">
        <f ca="1">IF($R203=1,SUM($W$1:W203),"")</f>
        <v/>
      </c>
      <c r="AJ203" s="138" t="str">
        <f ca="1">IF($R203=1,SUM($X$1:X203),"")</f>
        <v/>
      </c>
      <c r="AK203" s="138" t="str">
        <f ca="1">IF($R203=1,SUM($Y$1:Y203),"")</f>
        <v/>
      </c>
      <c r="AL203" s="138" t="str">
        <f ca="1">IF($R203=1,SUM($Z$1:Z203),"")</f>
        <v/>
      </c>
      <c r="AM203" s="138" t="str">
        <f ca="1">IF($R203=1,SUM($AA$1:AA203),"")</f>
        <v/>
      </c>
      <c r="AN203" s="138" t="str">
        <f ca="1">IF($R203=1,SUM($AB$1:AB203),"")</f>
        <v/>
      </c>
      <c r="AO203" s="138" t="str">
        <f ca="1">IF($R203=1,SUM($AC$1:AC203),"")</f>
        <v/>
      </c>
      <c r="AQ203" s="143" t="str">
        <f t="shared" si="41"/>
        <v>25:20</v>
      </c>
    </row>
    <row r="204" spans="6:43" x14ac:dyDescent="0.25">
      <c r="F204" s="138">
        <f t="shared" si="42"/>
        <v>25</v>
      </c>
      <c r="G204" s="140">
        <f t="shared" si="43"/>
        <v>25</v>
      </c>
      <c r="H204" s="141">
        <f t="shared" si="44"/>
        <v>1.0590277777777779</v>
      </c>
      <c r="K204" s="139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39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38">
        <f t="shared" si="45"/>
        <v>1</v>
      </c>
      <c r="R204" s="138">
        <f t="shared" ca="1" si="46"/>
        <v>1.1249999999999862</v>
      </c>
      <c r="S204" s="138" t="str">
        <f>IF(O204=1,"",RTD("cqg.rtd",,"StudyData", "(Vol("&amp;$E$13&amp;")when  (LocalYear("&amp;$E$13&amp;")="&amp;$D$1&amp;"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38" t="str">
        <f>IF(O204=1,"",RTD("cqg.rtd",,"StudyData", "(Vol("&amp;$E$14&amp;")when  (LocalYear("&amp;$E$14&amp;")="&amp;$D$1&amp;"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38" t="str">
        <f>IF(O204=1,"",RTD("cqg.rtd",,"StudyData", "(Vol("&amp;$E$15&amp;")when  (LocalYear("&amp;$E$15&amp;")="&amp;$D$1&amp;"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38" t="str">
        <f>IF(O204=1,"",RTD("cqg.rtd",,"StudyData", "(Vol("&amp;$E$16&amp;")when  (LocalYear("&amp;$E$16&amp;")="&amp;$D$1&amp;"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38" t="str">
        <f>IF(O204=1,"",RTD("cqg.rtd",,"StudyData", "(Vol("&amp;$E$17&amp;")when  (LocalYear("&amp;$E$17&amp;")="&amp;$D$1&amp;"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38" t="str">
        <f>IF(O204=1,"",RTD("cqg.rtd",,"StudyData", "(Vol("&amp;$E$18&amp;")when  (LocalYear("&amp;$E$18&amp;")="&amp;$D$1&amp;"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38" t="str">
        <f>IF(O204=1,"",RTD("cqg.rtd",,"StudyData", "(Vol("&amp;$E$19&amp;")when  (LocalYear("&amp;$E$19&amp;")="&amp;$D$1&amp;"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38" t="str">
        <f>IF(O204=1,"",RTD("cqg.rtd",,"StudyData", "(Vol("&amp;$E$20&amp;")when  (LocalYear("&amp;$E$20&amp;")="&amp;$D$1&amp;"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38" t="str">
        <f>IF(O204=1,"",RTD("cqg.rtd",,"StudyData", "(Vol("&amp;$E$21&amp;")when  (LocalYear("&amp;$E$21&amp;")="&amp;$D$1&amp;"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38" t="str">
        <f>IF(O204=1,"",RTD("cqg.rtd",,"StudyData", "(Vol("&amp;$E$21&amp;")when  (LocalYear("&amp;$E$21&amp;")="&amp;$D$1&amp;"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39" t="str">
        <f t="shared" si="40"/>
        <v/>
      </c>
      <c r="AE204" s="138" t="str">
        <f ca="1">IF($R204=1,SUM($S$1:S204),"")</f>
        <v/>
      </c>
      <c r="AF204" s="138" t="str">
        <f ca="1">IF($R204=1,SUM($T$1:T204),"")</f>
        <v/>
      </c>
      <c r="AG204" s="138" t="str">
        <f ca="1">IF($R204=1,SUM($U$1:U204),"")</f>
        <v/>
      </c>
      <c r="AH204" s="138" t="str">
        <f ca="1">IF($R204=1,SUM($V$1:V204),"")</f>
        <v/>
      </c>
      <c r="AI204" s="138" t="str">
        <f ca="1">IF($R204=1,SUM($W$1:W204),"")</f>
        <v/>
      </c>
      <c r="AJ204" s="138" t="str">
        <f ca="1">IF($R204=1,SUM($X$1:X204),"")</f>
        <v/>
      </c>
      <c r="AK204" s="138" t="str">
        <f ca="1">IF($R204=1,SUM($Y$1:Y204),"")</f>
        <v/>
      </c>
      <c r="AL204" s="138" t="str">
        <f ca="1">IF($R204=1,SUM($Z$1:Z204),"")</f>
        <v/>
      </c>
      <c r="AM204" s="138" t="str">
        <f ca="1">IF($R204=1,SUM($AA$1:AA204),"")</f>
        <v/>
      </c>
      <c r="AN204" s="138" t="str">
        <f ca="1">IF($R204=1,SUM($AB$1:AB204),"")</f>
        <v/>
      </c>
      <c r="AO204" s="138" t="str">
        <f ca="1">IF($R204=1,SUM($AC$1:AC204),"")</f>
        <v/>
      </c>
      <c r="AQ204" s="143" t="str">
        <f t="shared" si="41"/>
        <v>25:25</v>
      </c>
    </row>
    <row r="205" spans="6:43" x14ac:dyDescent="0.25">
      <c r="F205" s="138">
        <f t="shared" si="42"/>
        <v>25</v>
      </c>
      <c r="G205" s="140">
        <f t="shared" si="43"/>
        <v>30</v>
      </c>
      <c r="H205" s="141">
        <f t="shared" si="44"/>
        <v>1.0625</v>
      </c>
      <c r="K205" s="139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39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38">
        <f t="shared" si="45"/>
        <v>1</v>
      </c>
      <c r="R205" s="138">
        <f t="shared" ca="1" si="46"/>
        <v>1.1259999999999861</v>
      </c>
      <c r="S205" s="138" t="str">
        <f>IF(O205=1,"",RTD("cqg.rtd",,"StudyData", "(Vol("&amp;$E$13&amp;")when  (LocalYear("&amp;$E$13&amp;")="&amp;$D$1&amp;"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38" t="str">
        <f>IF(O205=1,"",RTD("cqg.rtd",,"StudyData", "(Vol("&amp;$E$14&amp;")when  (LocalYear("&amp;$E$14&amp;")="&amp;$D$1&amp;"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38" t="str">
        <f>IF(O205=1,"",RTD("cqg.rtd",,"StudyData", "(Vol("&amp;$E$15&amp;")when  (LocalYear("&amp;$E$15&amp;")="&amp;$D$1&amp;"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38" t="str">
        <f>IF(O205=1,"",RTD("cqg.rtd",,"StudyData", "(Vol("&amp;$E$16&amp;")when  (LocalYear("&amp;$E$16&amp;")="&amp;$D$1&amp;"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38" t="str">
        <f>IF(O205=1,"",RTD("cqg.rtd",,"StudyData", "(Vol("&amp;$E$17&amp;")when  (LocalYear("&amp;$E$17&amp;")="&amp;$D$1&amp;"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38" t="str">
        <f>IF(O205=1,"",RTD("cqg.rtd",,"StudyData", "(Vol("&amp;$E$18&amp;")when  (LocalYear("&amp;$E$18&amp;")="&amp;$D$1&amp;"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38" t="str">
        <f>IF(O205=1,"",RTD("cqg.rtd",,"StudyData", "(Vol("&amp;$E$19&amp;")when  (LocalYear("&amp;$E$19&amp;")="&amp;$D$1&amp;"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38" t="str">
        <f>IF(O205=1,"",RTD("cqg.rtd",,"StudyData", "(Vol("&amp;$E$20&amp;")when  (LocalYear("&amp;$E$20&amp;")="&amp;$D$1&amp;"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38" t="str">
        <f>IF(O205=1,"",RTD("cqg.rtd",,"StudyData", "(Vol("&amp;$E$21&amp;")when  (LocalYear("&amp;$E$21&amp;")="&amp;$D$1&amp;"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38" t="str">
        <f>IF(O205=1,"",RTD("cqg.rtd",,"StudyData", "(Vol("&amp;$E$21&amp;")when  (LocalYear("&amp;$E$21&amp;")="&amp;$D$1&amp;"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39" t="str">
        <f t="shared" si="40"/>
        <v/>
      </c>
      <c r="AE205" s="138" t="str">
        <f ca="1">IF($R205=1,SUM($S$1:S205),"")</f>
        <v/>
      </c>
      <c r="AF205" s="138" t="str">
        <f ca="1">IF($R205=1,SUM($T$1:T205),"")</f>
        <v/>
      </c>
      <c r="AG205" s="138" t="str">
        <f ca="1">IF($R205=1,SUM($U$1:U205),"")</f>
        <v/>
      </c>
      <c r="AH205" s="138" t="str">
        <f ca="1">IF($R205=1,SUM($V$1:V205),"")</f>
        <v/>
      </c>
      <c r="AI205" s="138" t="str">
        <f ca="1">IF($R205=1,SUM($W$1:W205),"")</f>
        <v/>
      </c>
      <c r="AJ205" s="138" t="str">
        <f ca="1">IF($R205=1,SUM($X$1:X205),"")</f>
        <v/>
      </c>
      <c r="AK205" s="138" t="str">
        <f ca="1">IF($R205=1,SUM($Y$1:Y205),"")</f>
        <v/>
      </c>
      <c r="AL205" s="138" t="str">
        <f ca="1">IF($R205=1,SUM($Z$1:Z205),"")</f>
        <v/>
      </c>
      <c r="AM205" s="138" t="str">
        <f ca="1">IF($R205=1,SUM($AA$1:AA205),"")</f>
        <v/>
      </c>
      <c r="AN205" s="138" t="str">
        <f ca="1">IF($R205=1,SUM($AB$1:AB205),"")</f>
        <v/>
      </c>
      <c r="AO205" s="138" t="str">
        <f ca="1">IF($R205=1,SUM($AC$1:AC205),"")</f>
        <v/>
      </c>
      <c r="AQ205" s="143" t="str">
        <f t="shared" si="41"/>
        <v>25:30</v>
      </c>
    </row>
    <row r="206" spans="6:43" x14ac:dyDescent="0.25">
      <c r="F206" s="138">
        <f t="shared" si="42"/>
        <v>25</v>
      </c>
      <c r="G206" s="140">
        <f t="shared" si="43"/>
        <v>35</v>
      </c>
      <c r="H206" s="141">
        <f t="shared" si="44"/>
        <v>1.0659722222222221</v>
      </c>
      <c r="K206" s="139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39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38">
        <f t="shared" si="45"/>
        <v>1</v>
      </c>
      <c r="R206" s="138">
        <f t="shared" ca="1" si="46"/>
        <v>1.126999999999986</v>
      </c>
      <c r="S206" s="138" t="str">
        <f>IF(O206=1,"",RTD("cqg.rtd",,"StudyData", "(Vol("&amp;$E$13&amp;")when  (LocalYear("&amp;$E$13&amp;")="&amp;$D$1&amp;"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38" t="str">
        <f>IF(O206=1,"",RTD("cqg.rtd",,"StudyData", "(Vol("&amp;$E$14&amp;")when  (LocalYear("&amp;$E$14&amp;")="&amp;$D$1&amp;"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38" t="str">
        <f>IF(O206=1,"",RTD("cqg.rtd",,"StudyData", "(Vol("&amp;$E$15&amp;")when  (LocalYear("&amp;$E$15&amp;")="&amp;$D$1&amp;"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38" t="str">
        <f>IF(O206=1,"",RTD("cqg.rtd",,"StudyData", "(Vol("&amp;$E$16&amp;")when  (LocalYear("&amp;$E$16&amp;")="&amp;$D$1&amp;"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38" t="str">
        <f>IF(O206=1,"",RTD("cqg.rtd",,"StudyData", "(Vol("&amp;$E$17&amp;")when  (LocalYear("&amp;$E$17&amp;")="&amp;$D$1&amp;"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38" t="str">
        <f>IF(O206=1,"",RTD("cqg.rtd",,"StudyData", "(Vol("&amp;$E$18&amp;")when  (LocalYear("&amp;$E$18&amp;")="&amp;$D$1&amp;"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38" t="str">
        <f>IF(O206=1,"",RTD("cqg.rtd",,"StudyData", "(Vol("&amp;$E$19&amp;")when  (LocalYear("&amp;$E$19&amp;")="&amp;$D$1&amp;"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38" t="str">
        <f>IF(O206=1,"",RTD("cqg.rtd",,"StudyData", "(Vol("&amp;$E$20&amp;")when  (LocalYear("&amp;$E$20&amp;")="&amp;$D$1&amp;"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38" t="str">
        <f>IF(O206=1,"",RTD("cqg.rtd",,"StudyData", "(Vol("&amp;$E$21&amp;")when  (LocalYear("&amp;$E$21&amp;")="&amp;$D$1&amp;"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38" t="str">
        <f>IF(O206=1,"",RTD("cqg.rtd",,"StudyData", "(Vol("&amp;$E$21&amp;")when  (LocalYear("&amp;$E$21&amp;")="&amp;$D$1&amp;"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39" t="str">
        <f t="shared" si="40"/>
        <v/>
      </c>
      <c r="AE206" s="138" t="str">
        <f ca="1">IF($R206=1,SUM($S$1:S206),"")</f>
        <v/>
      </c>
      <c r="AF206" s="138" t="str">
        <f ca="1">IF($R206=1,SUM($T$1:T206),"")</f>
        <v/>
      </c>
      <c r="AG206" s="138" t="str">
        <f ca="1">IF($R206=1,SUM($U$1:U206),"")</f>
        <v/>
      </c>
      <c r="AH206" s="138" t="str">
        <f ca="1">IF($R206=1,SUM($V$1:V206),"")</f>
        <v/>
      </c>
      <c r="AI206" s="138" t="str">
        <f ca="1">IF($R206=1,SUM($W$1:W206),"")</f>
        <v/>
      </c>
      <c r="AJ206" s="138" t="str">
        <f ca="1">IF($R206=1,SUM($X$1:X206),"")</f>
        <v/>
      </c>
      <c r="AK206" s="138" t="str">
        <f ca="1">IF($R206=1,SUM($Y$1:Y206),"")</f>
        <v/>
      </c>
      <c r="AL206" s="138" t="str">
        <f ca="1">IF($R206=1,SUM($Z$1:Z206),"")</f>
        <v/>
      </c>
      <c r="AM206" s="138" t="str">
        <f ca="1">IF($R206=1,SUM($AA$1:AA206),"")</f>
        <v/>
      </c>
      <c r="AN206" s="138" t="str">
        <f ca="1">IF($R206=1,SUM($AB$1:AB206),"")</f>
        <v/>
      </c>
      <c r="AO206" s="138" t="str">
        <f ca="1">IF($R206=1,SUM($AC$1:AC206),"")</f>
        <v/>
      </c>
      <c r="AQ206" s="143" t="str">
        <f t="shared" si="41"/>
        <v>25:35</v>
      </c>
    </row>
    <row r="207" spans="6:43" x14ac:dyDescent="0.25">
      <c r="F207" s="138">
        <f t="shared" si="42"/>
        <v>25</v>
      </c>
      <c r="G207" s="140">
        <f t="shared" si="43"/>
        <v>40</v>
      </c>
      <c r="H207" s="141">
        <f t="shared" si="44"/>
        <v>1.0694444444444444</v>
      </c>
      <c r="K207" s="139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39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38">
        <f t="shared" si="45"/>
        <v>1</v>
      </c>
      <c r="R207" s="138">
        <f t="shared" ca="1" si="46"/>
        <v>1.1279999999999859</v>
      </c>
      <c r="S207" s="138" t="str">
        <f>IF(O207=1,"",RTD("cqg.rtd",,"StudyData", "(Vol("&amp;$E$13&amp;")when  (LocalYear("&amp;$E$13&amp;")="&amp;$D$1&amp;"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38" t="str">
        <f>IF(O207=1,"",RTD("cqg.rtd",,"StudyData", "(Vol("&amp;$E$14&amp;")when  (LocalYear("&amp;$E$14&amp;")="&amp;$D$1&amp;"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38" t="str">
        <f>IF(O207=1,"",RTD("cqg.rtd",,"StudyData", "(Vol("&amp;$E$15&amp;")when  (LocalYear("&amp;$E$15&amp;")="&amp;$D$1&amp;"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38" t="str">
        <f>IF(O207=1,"",RTD("cqg.rtd",,"StudyData", "(Vol("&amp;$E$16&amp;")when  (LocalYear("&amp;$E$16&amp;")="&amp;$D$1&amp;"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38" t="str">
        <f>IF(O207=1,"",RTD("cqg.rtd",,"StudyData", "(Vol("&amp;$E$17&amp;")when  (LocalYear("&amp;$E$17&amp;")="&amp;$D$1&amp;"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38" t="str">
        <f>IF(O207=1,"",RTD("cqg.rtd",,"StudyData", "(Vol("&amp;$E$18&amp;")when  (LocalYear("&amp;$E$18&amp;")="&amp;$D$1&amp;"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38" t="str">
        <f>IF(O207=1,"",RTD("cqg.rtd",,"StudyData", "(Vol("&amp;$E$19&amp;")when  (LocalYear("&amp;$E$19&amp;")="&amp;$D$1&amp;"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38" t="str">
        <f>IF(O207=1,"",RTD("cqg.rtd",,"StudyData", "(Vol("&amp;$E$20&amp;")when  (LocalYear("&amp;$E$20&amp;")="&amp;$D$1&amp;"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38" t="str">
        <f>IF(O207=1,"",RTD("cqg.rtd",,"StudyData", "(Vol("&amp;$E$21&amp;")when  (LocalYear("&amp;$E$21&amp;")="&amp;$D$1&amp;"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38" t="str">
        <f>IF(O207=1,"",RTD("cqg.rtd",,"StudyData", "(Vol("&amp;$E$21&amp;")when  (LocalYear("&amp;$E$21&amp;")="&amp;$D$1&amp;"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39" t="str">
        <f t="shared" si="40"/>
        <v/>
      </c>
      <c r="AE207" s="138" t="str">
        <f ca="1">IF($R207=1,SUM($S$1:S207),"")</f>
        <v/>
      </c>
      <c r="AF207" s="138" t="str">
        <f ca="1">IF($R207=1,SUM($T$1:T207),"")</f>
        <v/>
      </c>
      <c r="AG207" s="138" t="str">
        <f ca="1">IF($R207=1,SUM($U$1:U207),"")</f>
        <v/>
      </c>
      <c r="AH207" s="138" t="str">
        <f ca="1">IF($R207=1,SUM($V$1:V207),"")</f>
        <v/>
      </c>
      <c r="AI207" s="138" t="str">
        <f ca="1">IF($R207=1,SUM($W$1:W207),"")</f>
        <v/>
      </c>
      <c r="AJ207" s="138" t="str">
        <f ca="1">IF($R207=1,SUM($X$1:X207),"")</f>
        <v/>
      </c>
      <c r="AK207" s="138" t="str">
        <f ca="1">IF($R207=1,SUM($Y$1:Y207),"")</f>
        <v/>
      </c>
      <c r="AL207" s="138" t="str">
        <f ca="1">IF($R207=1,SUM($Z$1:Z207),"")</f>
        <v/>
      </c>
      <c r="AM207" s="138" t="str">
        <f ca="1">IF($R207=1,SUM($AA$1:AA207),"")</f>
        <v/>
      </c>
      <c r="AN207" s="138" t="str">
        <f ca="1">IF($R207=1,SUM($AB$1:AB207),"")</f>
        <v/>
      </c>
      <c r="AO207" s="138" t="str">
        <f ca="1">IF($R207=1,SUM($AC$1:AC207),"")</f>
        <v/>
      </c>
      <c r="AQ207" s="143" t="str">
        <f t="shared" si="41"/>
        <v>25:40</v>
      </c>
    </row>
    <row r="208" spans="6:43" x14ac:dyDescent="0.25">
      <c r="F208" s="138">
        <f t="shared" si="42"/>
        <v>25</v>
      </c>
      <c r="G208" s="140">
        <f t="shared" si="43"/>
        <v>45</v>
      </c>
      <c r="H208" s="141">
        <f t="shared" si="44"/>
        <v>1.0729166666666667</v>
      </c>
      <c r="K208" s="139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39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38">
        <f t="shared" si="45"/>
        <v>1</v>
      </c>
      <c r="R208" s="138">
        <f t="shared" ca="1" si="46"/>
        <v>1.1289999999999858</v>
      </c>
      <c r="S208" s="138" t="str">
        <f>IF(O208=1,"",RTD("cqg.rtd",,"StudyData", "(Vol("&amp;$E$13&amp;")when  (LocalYear("&amp;$E$13&amp;")="&amp;$D$1&amp;"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38" t="str">
        <f>IF(O208=1,"",RTD("cqg.rtd",,"StudyData", "(Vol("&amp;$E$14&amp;")when  (LocalYear("&amp;$E$14&amp;")="&amp;$D$1&amp;"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38" t="str">
        <f>IF(O208=1,"",RTD("cqg.rtd",,"StudyData", "(Vol("&amp;$E$15&amp;")when  (LocalYear("&amp;$E$15&amp;")="&amp;$D$1&amp;"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38" t="str">
        <f>IF(O208=1,"",RTD("cqg.rtd",,"StudyData", "(Vol("&amp;$E$16&amp;")when  (LocalYear("&amp;$E$16&amp;")="&amp;$D$1&amp;"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38" t="str">
        <f>IF(O208=1,"",RTD("cqg.rtd",,"StudyData", "(Vol("&amp;$E$17&amp;")when  (LocalYear("&amp;$E$17&amp;")="&amp;$D$1&amp;"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38" t="str">
        <f>IF(O208=1,"",RTD("cqg.rtd",,"StudyData", "(Vol("&amp;$E$18&amp;")when  (LocalYear("&amp;$E$18&amp;")="&amp;$D$1&amp;"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38" t="str">
        <f>IF(O208=1,"",RTD("cqg.rtd",,"StudyData", "(Vol("&amp;$E$19&amp;")when  (LocalYear("&amp;$E$19&amp;")="&amp;$D$1&amp;"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38" t="str">
        <f>IF(O208=1,"",RTD("cqg.rtd",,"StudyData", "(Vol("&amp;$E$20&amp;")when  (LocalYear("&amp;$E$20&amp;")="&amp;$D$1&amp;"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38" t="str">
        <f>IF(O208=1,"",RTD("cqg.rtd",,"StudyData", "(Vol("&amp;$E$21&amp;")when  (LocalYear("&amp;$E$21&amp;")="&amp;$D$1&amp;"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38" t="str">
        <f>IF(O208=1,"",RTD("cqg.rtd",,"StudyData", "(Vol("&amp;$E$21&amp;")when  (LocalYear("&amp;$E$21&amp;")="&amp;$D$1&amp;"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39" t="str">
        <f t="shared" si="40"/>
        <v/>
      </c>
      <c r="AE208" s="138" t="str">
        <f ca="1">IF($R208=1,SUM($S$1:S208),"")</f>
        <v/>
      </c>
      <c r="AF208" s="138" t="str">
        <f ca="1">IF($R208=1,SUM($T$1:T208),"")</f>
        <v/>
      </c>
      <c r="AG208" s="138" t="str">
        <f ca="1">IF($R208=1,SUM($U$1:U208),"")</f>
        <v/>
      </c>
      <c r="AH208" s="138" t="str">
        <f ca="1">IF($R208=1,SUM($V$1:V208),"")</f>
        <v/>
      </c>
      <c r="AI208" s="138" t="str">
        <f ca="1">IF($R208=1,SUM($W$1:W208),"")</f>
        <v/>
      </c>
      <c r="AJ208" s="138" t="str">
        <f ca="1">IF($R208=1,SUM($X$1:X208),"")</f>
        <v/>
      </c>
      <c r="AK208" s="138" t="str">
        <f ca="1">IF($R208=1,SUM($Y$1:Y208),"")</f>
        <v/>
      </c>
      <c r="AL208" s="138" t="str">
        <f ca="1">IF($R208=1,SUM($Z$1:Z208),"")</f>
        <v/>
      </c>
      <c r="AM208" s="138" t="str">
        <f ca="1">IF($R208=1,SUM($AA$1:AA208),"")</f>
        <v/>
      </c>
      <c r="AN208" s="138" t="str">
        <f ca="1">IF($R208=1,SUM($AB$1:AB208),"")</f>
        <v/>
      </c>
      <c r="AO208" s="138" t="str">
        <f ca="1">IF($R208=1,SUM($AC$1:AC208),"")</f>
        <v/>
      </c>
      <c r="AQ208" s="143" t="str">
        <f t="shared" si="41"/>
        <v>25:45</v>
      </c>
    </row>
    <row r="209" spans="6:43" x14ac:dyDescent="0.25">
      <c r="F209" s="138">
        <f t="shared" si="42"/>
        <v>25</v>
      </c>
      <c r="G209" s="140">
        <f t="shared" si="43"/>
        <v>50</v>
      </c>
      <c r="H209" s="141">
        <f t="shared" si="44"/>
        <v>1.0763888888888888</v>
      </c>
      <c r="K209" s="139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39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38">
        <f t="shared" si="45"/>
        <v>1</v>
      </c>
      <c r="R209" s="138">
        <f t="shared" ca="1" si="46"/>
        <v>1.1299999999999857</v>
      </c>
      <c r="S209" s="138" t="str">
        <f>IF(O209=1,"",RTD("cqg.rtd",,"StudyData", "(Vol("&amp;$E$13&amp;")when  (LocalYear("&amp;$E$13&amp;")="&amp;$D$1&amp;"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38" t="str">
        <f>IF(O209=1,"",RTD("cqg.rtd",,"StudyData", "(Vol("&amp;$E$14&amp;")when  (LocalYear("&amp;$E$14&amp;")="&amp;$D$1&amp;"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38" t="str">
        <f>IF(O209=1,"",RTD("cqg.rtd",,"StudyData", "(Vol("&amp;$E$15&amp;")when  (LocalYear("&amp;$E$15&amp;")="&amp;$D$1&amp;"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38" t="str">
        <f>IF(O209=1,"",RTD("cqg.rtd",,"StudyData", "(Vol("&amp;$E$16&amp;")when  (LocalYear("&amp;$E$16&amp;")="&amp;$D$1&amp;"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38" t="str">
        <f>IF(O209=1,"",RTD("cqg.rtd",,"StudyData", "(Vol("&amp;$E$17&amp;")when  (LocalYear("&amp;$E$17&amp;")="&amp;$D$1&amp;"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38" t="str">
        <f>IF(O209=1,"",RTD("cqg.rtd",,"StudyData", "(Vol("&amp;$E$18&amp;")when  (LocalYear("&amp;$E$18&amp;")="&amp;$D$1&amp;"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38" t="str">
        <f>IF(O209=1,"",RTD("cqg.rtd",,"StudyData", "(Vol("&amp;$E$19&amp;")when  (LocalYear("&amp;$E$19&amp;")="&amp;$D$1&amp;"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38" t="str">
        <f>IF(O209=1,"",RTD("cqg.rtd",,"StudyData", "(Vol("&amp;$E$20&amp;")when  (LocalYear("&amp;$E$20&amp;")="&amp;$D$1&amp;"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38" t="str">
        <f>IF(O209=1,"",RTD("cqg.rtd",,"StudyData", "(Vol("&amp;$E$21&amp;")when  (LocalYear("&amp;$E$21&amp;")="&amp;$D$1&amp;"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38" t="str">
        <f>IF(O209=1,"",RTD("cqg.rtd",,"StudyData", "(Vol("&amp;$E$21&amp;")when  (LocalYear("&amp;$E$21&amp;")="&amp;$D$1&amp;"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39" t="str">
        <f t="shared" si="40"/>
        <v/>
      </c>
      <c r="AE209" s="138" t="str">
        <f ca="1">IF($R209=1,SUM($S$1:S209),"")</f>
        <v/>
      </c>
      <c r="AF209" s="138" t="str">
        <f ca="1">IF($R209=1,SUM($T$1:T209),"")</f>
        <v/>
      </c>
      <c r="AG209" s="138" t="str">
        <f ca="1">IF($R209=1,SUM($U$1:U209),"")</f>
        <v/>
      </c>
      <c r="AH209" s="138" t="str">
        <f ca="1">IF($R209=1,SUM($V$1:V209),"")</f>
        <v/>
      </c>
      <c r="AI209" s="138" t="str">
        <f ca="1">IF($R209=1,SUM($W$1:W209),"")</f>
        <v/>
      </c>
      <c r="AJ209" s="138" t="str">
        <f ca="1">IF($R209=1,SUM($X$1:X209),"")</f>
        <v/>
      </c>
      <c r="AK209" s="138" t="str">
        <f ca="1">IF($R209=1,SUM($Y$1:Y209),"")</f>
        <v/>
      </c>
      <c r="AL209" s="138" t="str">
        <f ca="1">IF($R209=1,SUM($Z$1:Z209),"")</f>
        <v/>
      </c>
      <c r="AM209" s="138" t="str">
        <f ca="1">IF($R209=1,SUM($AA$1:AA209),"")</f>
        <v/>
      </c>
      <c r="AN209" s="138" t="str">
        <f ca="1">IF($R209=1,SUM($AB$1:AB209),"")</f>
        <v/>
      </c>
      <c r="AO209" s="138" t="str">
        <f ca="1">IF($R209=1,SUM($AC$1:AC209),"")</f>
        <v/>
      </c>
      <c r="AQ209" s="143" t="str">
        <f t="shared" si="41"/>
        <v>25:50</v>
      </c>
    </row>
    <row r="210" spans="6:43" x14ac:dyDescent="0.25">
      <c r="F210" s="138">
        <f t="shared" si="42"/>
        <v>25</v>
      </c>
      <c r="G210" s="140">
        <f t="shared" si="43"/>
        <v>55</v>
      </c>
      <c r="H210" s="141">
        <f t="shared" si="44"/>
        <v>1.0798611111111112</v>
      </c>
      <c r="K210" s="139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39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38">
        <f t="shared" si="45"/>
        <v>1</v>
      </c>
      <c r="R210" s="138">
        <f t="shared" ca="1" si="46"/>
        <v>1.1309999999999856</v>
      </c>
      <c r="S210" s="138" t="str">
        <f>IF(O210=1,"",RTD("cqg.rtd",,"StudyData", "(Vol("&amp;$E$13&amp;")when  (LocalYear("&amp;$E$13&amp;")="&amp;$D$1&amp;"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38" t="str">
        <f>IF(O210=1,"",RTD("cqg.rtd",,"StudyData", "(Vol("&amp;$E$14&amp;")when  (LocalYear("&amp;$E$14&amp;")="&amp;$D$1&amp;"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38" t="str">
        <f>IF(O210=1,"",RTD("cqg.rtd",,"StudyData", "(Vol("&amp;$E$15&amp;")when  (LocalYear("&amp;$E$15&amp;")="&amp;$D$1&amp;"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38" t="str">
        <f>IF(O210=1,"",RTD("cqg.rtd",,"StudyData", "(Vol("&amp;$E$16&amp;")when  (LocalYear("&amp;$E$16&amp;")="&amp;$D$1&amp;"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38" t="str">
        <f>IF(O210=1,"",RTD("cqg.rtd",,"StudyData", "(Vol("&amp;$E$17&amp;")when  (LocalYear("&amp;$E$17&amp;")="&amp;$D$1&amp;"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38" t="str">
        <f>IF(O210=1,"",RTD("cqg.rtd",,"StudyData", "(Vol("&amp;$E$18&amp;")when  (LocalYear("&amp;$E$18&amp;")="&amp;$D$1&amp;"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38" t="str">
        <f>IF(O210=1,"",RTD("cqg.rtd",,"StudyData", "(Vol("&amp;$E$19&amp;")when  (LocalYear("&amp;$E$19&amp;")="&amp;$D$1&amp;"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38" t="str">
        <f>IF(O210=1,"",RTD("cqg.rtd",,"StudyData", "(Vol("&amp;$E$20&amp;")when  (LocalYear("&amp;$E$20&amp;")="&amp;$D$1&amp;"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38" t="str">
        <f>IF(O210=1,"",RTD("cqg.rtd",,"StudyData", "(Vol("&amp;$E$21&amp;")when  (LocalYear("&amp;$E$21&amp;")="&amp;$D$1&amp;"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38" t="str">
        <f>IF(O210=1,"",RTD("cqg.rtd",,"StudyData", "(Vol("&amp;$E$21&amp;")when  (LocalYear("&amp;$E$21&amp;")="&amp;$D$1&amp;"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39" t="str">
        <f t="shared" ref="AC210:AC273" si="47">K210</f>
        <v/>
      </c>
      <c r="AE210" s="138" t="str">
        <f ca="1">IF($R210=1,SUM($S$1:S210),"")</f>
        <v/>
      </c>
      <c r="AF210" s="138" t="str">
        <f ca="1">IF($R210=1,SUM($T$1:T210),"")</f>
        <v/>
      </c>
      <c r="AG210" s="138" t="str">
        <f ca="1">IF($R210=1,SUM($U$1:U210),"")</f>
        <v/>
      </c>
      <c r="AH210" s="138" t="str">
        <f ca="1">IF($R210=1,SUM($V$1:V210),"")</f>
        <v/>
      </c>
      <c r="AI210" s="138" t="str">
        <f ca="1">IF($R210=1,SUM($W$1:W210),"")</f>
        <v/>
      </c>
      <c r="AJ210" s="138" t="str">
        <f ca="1">IF($R210=1,SUM($X$1:X210),"")</f>
        <v/>
      </c>
      <c r="AK210" s="138" t="str">
        <f ca="1">IF($R210=1,SUM($Y$1:Y210),"")</f>
        <v/>
      </c>
      <c r="AL210" s="138" t="str">
        <f ca="1">IF($R210=1,SUM($Z$1:Z210),"")</f>
        <v/>
      </c>
      <c r="AM210" s="138" t="str">
        <f ca="1">IF($R210=1,SUM($AA$1:AA210),"")</f>
        <v/>
      </c>
      <c r="AN210" s="138" t="str">
        <f ca="1">IF($R210=1,SUM($AB$1:AB210),"")</f>
        <v/>
      </c>
      <c r="AO210" s="138" t="str">
        <f ca="1">IF($R210=1,SUM($AC$1:AC210),"")</f>
        <v/>
      </c>
      <c r="AQ210" s="143" t="str">
        <f t="shared" ref="AQ210:AQ273" si="48">F210&amp;":"&amp;G210</f>
        <v>25:55</v>
      </c>
    </row>
    <row r="211" spans="6:43" x14ac:dyDescent="0.25">
      <c r="F211" s="138">
        <f t="shared" si="42"/>
        <v>26</v>
      </c>
      <c r="G211" s="140" t="str">
        <f t="shared" si="43"/>
        <v>00</v>
      </c>
      <c r="H211" s="141">
        <f t="shared" si="44"/>
        <v>1.0833333333333333</v>
      </c>
      <c r="K211" s="139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39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38">
        <f t="shared" si="45"/>
        <v>1</v>
      </c>
      <c r="R211" s="138">
        <f t="shared" ca="1" si="46"/>
        <v>1.1319999999999855</v>
      </c>
      <c r="S211" s="138" t="str">
        <f>IF(O211=1,"",RTD("cqg.rtd",,"StudyData", "(Vol("&amp;$E$13&amp;")when  (LocalYear("&amp;$E$13&amp;")="&amp;$D$1&amp;"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38" t="str">
        <f>IF(O211=1,"",RTD("cqg.rtd",,"StudyData", "(Vol("&amp;$E$14&amp;")when  (LocalYear("&amp;$E$14&amp;")="&amp;$D$1&amp;"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38" t="str">
        <f>IF(O211=1,"",RTD("cqg.rtd",,"StudyData", "(Vol("&amp;$E$15&amp;")when  (LocalYear("&amp;$E$15&amp;")="&amp;$D$1&amp;"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38" t="str">
        <f>IF(O211=1,"",RTD("cqg.rtd",,"StudyData", "(Vol("&amp;$E$16&amp;")when  (LocalYear("&amp;$E$16&amp;")="&amp;$D$1&amp;"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38" t="str">
        <f>IF(O211=1,"",RTD("cqg.rtd",,"StudyData", "(Vol("&amp;$E$17&amp;")when  (LocalYear("&amp;$E$17&amp;")="&amp;$D$1&amp;"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38" t="str">
        <f>IF(O211=1,"",RTD("cqg.rtd",,"StudyData", "(Vol("&amp;$E$18&amp;")when  (LocalYear("&amp;$E$18&amp;")="&amp;$D$1&amp;"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38" t="str">
        <f>IF(O211=1,"",RTD("cqg.rtd",,"StudyData", "(Vol("&amp;$E$19&amp;")when  (LocalYear("&amp;$E$19&amp;")="&amp;$D$1&amp;"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38" t="str">
        <f>IF(O211=1,"",RTD("cqg.rtd",,"StudyData", "(Vol("&amp;$E$20&amp;")when  (LocalYear("&amp;$E$20&amp;")="&amp;$D$1&amp;"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38" t="str">
        <f>IF(O211=1,"",RTD("cqg.rtd",,"StudyData", "(Vol("&amp;$E$21&amp;")when  (LocalYear("&amp;$E$21&amp;")="&amp;$D$1&amp;"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38" t="str">
        <f>IF(O211=1,"",RTD("cqg.rtd",,"StudyData", "(Vol("&amp;$E$21&amp;")when  (LocalYear("&amp;$E$21&amp;")="&amp;$D$1&amp;"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39" t="str">
        <f t="shared" si="47"/>
        <v/>
      </c>
      <c r="AE211" s="138" t="str">
        <f ca="1">IF($R211=1,SUM($S$1:S211),"")</f>
        <v/>
      </c>
      <c r="AF211" s="138" t="str">
        <f ca="1">IF($R211=1,SUM($T$1:T211),"")</f>
        <v/>
      </c>
      <c r="AG211" s="138" t="str">
        <f ca="1">IF($R211=1,SUM($U$1:U211),"")</f>
        <v/>
      </c>
      <c r="AH211" s="138" t="str">
        <f ca="1">IF($R211=1,SUM($V$1:V211),"")</f>
        <v/>
      </c>
      <c r="AI211" s="138" t="str">
        <f ca="1">IF($R211=1,SUM($W$1:W211),"")</f>
        <v/>
      </c>
      <c r="AJ211" s="138" t="str">
        <f ca="1">IF($R211=1,SUM($X$1:X211),"")</f>
        <v/>
      </c>
      <c r="AK211" s="138" t="str">
        <f ca="1">IF($R211=1,SUM($Y$1:Y211),"")</f>
        <v/>
      </c>
      <c r="AL211" s="138" t="str">
        <f ca="1">IF($R211=1,SUM($Z$1:Z211),"")</f>
        <v/>
      </c>
      <c r="AM211" s="138" t="str">
        <f ca="1">IF($R211=1,SUM($AA$1:AA211),"")</f>
        <v/>
      </c>
      <c r="AN211" s="138" t="str">
        <f ca="1">IF($R211=1,SUM($AB$1:AB211),"")</f>
        <v/>
      </c>
      <c r="AO211" s="138" t="str">
        <f ca="1">IF($R211=1,SUM($AC$1:AC211),"")</f>
        <v/>
      </c>
      <c r="AQ211" s="143" t="str">
        <f t="shared" si="48"/>
        <v>26:00</v>
      </c>
    </row>
    <row r="212" spans="6:43" x14ac:dyDescent="0.25">
      <c r="F212" s="138">
        <f t="shared" ref="F212:F271" si="49">IF(G211=55,F211+1,F211)</f>
        <v>26</v>
      </c>
      <c r="G212" s="140" t="str">
        <f t="shared" ref="G212:G271" si="50">IF(G211=55,0&amp;0,IF(G211=0&amp;0,G211+0&amp;5,G211+5))</f>
        <v>05</v>
      </c>
      <c r="H212" s="141">
        <f t="shared" ref="H212:H271" si="51">_xlfn.NUMBERVALUE(F212&amp;":"&amp;G212)</f>
        <v>1.0868055555555556</v>
      </c>
      <c r="K212" s="139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39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38">
        <f t="shared" si="45"/>
        <v>1</v>
      </c>
      <c r="R212" s="138">
        <f t="shared" ca="1" si="46"/>
        <v>1.1329999999999854</v>
      </c>
      <c r="S212" s="138" t="str">
        <f>IF(O212=1,"",RTD("cqg.rtd",,"StudyData", "(Vol("&amp;$E$13&amp;")when  (LocalYear("&amp;$E$13&amp;")="&amp;$D$1&amp;"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38" t="str">
        <f>IF(O212=1,"",RTD("cqg.rtd",,"StudyData", "(Vol("&amp;$E$14&amp;")when  (LocalYear("&amp;$E$14&amp;")="&amp;$D$1&amp;"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38" t="str">
        <f>IF(O212=1,"",RTD("cqg.rtd",,"StudyData", "(Vol("&amp;$E$15&amp;")when  (LocalYear("&amp;$E$15&amp;")="&amp;$D$1&amp;"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38" t="str">
        <f>IF(O212=1,"",RTD("cqg.rtd",,"StudyData", "(Vol("&amp;$E$16&amp;")when  (LocalYear("&amp;$E$16&amp;")="&amp;$D$1&amp;"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38" t="str">
        <f>IF(O212=1,"",RTD("cqg.rtd",,"StudyData", "(Vol("&amp;$E$17&amp;")when  (LocalYear("&amp;$E$17&amp;")="&amp;$D$1&amp;"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38" t="str">
        <f>IF(O212=1,"",RTD("cqg.rtd",,"StudyData", "(Vol("&amp;$E$18&amp;")when  (LocalYear("&amp;$E$18&amp;")="&amp;$D$1&amp;"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38" t="str">
        <f>IF(O212=1,"",RTD("cqg.rtd",,"StudyData", "(Vol("&amp;$E$19&amp;")when  (LocalYear("&amp;$E$19&amp;")="&amp;$D$1&amp;"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38" t="str">
        <f>IF(O212=1,"",RTD("cqg.rtd",,"StudyData", "(Vol("&amp;$E$20&amp;")when  (LocalYear("&amp;$E$20&amp;")="&amp;$D$1&amp;"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38" t="str">
        <f>IF(O212=1,"",RTD("cqg.rtd",,"StudyData", "(Vol("&amp;$E$21&amp;")when  (LocalYear("&amp;$E$21&amp;")="&amp;$D$1&amp;"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38" t="str">
        <f>IF(O212=1,"",RTD("cqg.rtd",,"StudyData", "(Vol("&amp;$E$21&amp;")when  (LocalYear("&amp;$E$21&amp;")="&amp;$D$1&amp;"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39" t="str">
        <f t="shared" si="47"/>
        <v/>
      </c>
      <c r="AE212" s="138" t="str">
        <f ca="1">IF($R212=1,SUM($S$1:S212),"")</f>
        <v/>
      </c>
      <c r="AF212" s="138" t="str">
        <f ca="1">IF($R212=1,SUM($T$1:T212),"")</f>
        <v/>
      </c>
      <c r="AG212" s="138" t="str">
        <f ca="1">IF($R212=1,SUM($U$1:U212),"")</f>
        <v/>
      </c>
      <c r="AH212" s="138" t="str">
        <f ca="1">IF($R212=1,SUM($V$1:V212),"")</f>
        <v/>
      </c>
      <c r="AI212" s="138" t="str">
        <f ca="1">IF($R212=1,SUM($W$1:W212),"")</f>
        <v/>
      </c>
      <c r="AJ212" s="138" t="str">
        <f ca="1">IF($R212=1,SUM($X$1:X212),"")</f>
        <v/>
      </c>
      <c r="AK212" s="138" t="str">
        <f ca="1">IF($R212=1,SUM($Y$1:Y212),"")</f>
        <v/>
      </c>
      <c r="AL212" s="138" t="str">
        <f ca="1">IF($R212=1,SUM($Z$1:Z212),"")</f>
        <v/>
      </c>
      <c r="AM212" s="138" t="str">
        <f ca="1">IF($R212=1,SUM($AA$1:AA212),"")</f>
        <v/>
      </c>
      <c r="AN212" s="138" t="str">
        <f ca="1">IF($R212=1,SUM($AB$1:AB212),"")</f>
        <v/>
      </c>
      <c r="AO212" s="138" t="str">
        <f ca="1">IF($R212=1,SUM($AC$1:AC212),"")</f>
        <v/>
      </c>
      <c r="AQ212" s="143" t="str">
        <f t="shared" si="48"/>
        <v>26:05</v>
      </c>
    </row>
    <row r="213" spans="6:43" x14ac:dyDescent="0.25">
      <c r="F213" s="138">
        <f t="shared" si="49"/>
        <v>26</v>
      </c>
      <c r="G213" s="140">
        <f t="shared" si="50"/>
        <v>10</v>
      </c>
      <c r="H213" s="141">
        <f t="shared" si="51"/>
        <v>1.0902777777777779</v>
      </c>
      <c r="K213" s="139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39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38">
        <f t="shared" si="45"/>
        <v>1</v>
      </c>
      <c r="R213" s="138">
        <f t="shared" ca="1" si="46"/>
        <v>1.1339999999999852</v>
      </c>
      <c r="S213" s="138" t="str">
        <f>IF(O213=1,"",RTD("cqg.rtd",,"StudyData", "(Vol("&amp;$E$13&amp;")when  (LocalYear("&amp;$E$13&amp;")="&amp;$D$1&amp;"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38" t="str">
        <f>IF(O213=1,"",RTD("cqg.rtd",,"StudyData", "(Vol("&amp;$E$14&amp;")when  (LocalYear("&amp;$E$14&amp;")="&amp;$D$1&amp;"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38" t="str">
        <f>IF(O213=1,"",RTD("cqg.rtd",,"StudyData", "(Vol("&amp;$E$15&amp;")when  (LocalYear("&amp;$E$15&amp;")="&amp;$D$1&amp;"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38" t="str">
        <f>IF(O213=1,"",RTD("cqg.rtd",,"StudyData", "(Vol("&amp;$E$16&amp;")when  (LocalYear("&amp;$E$16&amp;")="&amp;$D$1&amp;"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38" t="str">
        <f>IF(O213=1,"",RTD("cqg.rtd",,"StudyData", "(Vol("&amp;$E$17&amp;")when  (LocalYear("&amp;$E$17&amp;")="&amp;$D$1&amp;"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38" t="str">
        <f>IF(O213=1,"",RTD("cqg.rtd",,"StudyData", "(Vol("&amp;$E$18&amp;")when  (LocalYear("&amp;$E$18&amp;")="&amp;$D$1&amp;"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38" t="str">
        <f>IF(O213=1,"",RTD("cqg.rtd",,"StudyData", "(Vol("&amp;$E$19&amp;")when  (LocalYear("&amp;$E$19&amp;")="&amp;$D$1&amp;"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38" t="str">
        <f>IF(O213=1,"",RTD("cqg.rtd",,"StudyData", "(Vol("&amp;$E$20&amp;")when  (LocalYear("&amp;$E$20&amp;")="&amp;$D$1&amp;"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38" t="str">
        <f>IF(O213=1,"",RTD("cqg.rtd",,"StudyData", "(Vol("&amp;$E$21&amp;")when  (LocalYear("&amp;$E$21&amp;")="&amp;$D$1&amp;"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38" t="str">
        <f>IF(O213=1,"",RTD("cqg.rtd",,"StudyData", "(Vol("&amp;$E$21&amp;")when  (LocalYear("&amp;$E$21&amp;")="&amp;$D$1&amp;"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39" t="str">
        <f t="shared" si="47"/>
        <v/>
      </c>
      <c r="AE213" s="138" t="str">
        <f ca="1">IF($R213=1,SUM($S$1:S213),"")</f>
        <v/>
      </c>
      <c r="AF213" s="138" t="str">
        <f ca="1">IF($R213=1,SUM($T$1:T213),"")</f>
        <v/>
      </c>
      <c r="AG213" s="138" t="str">
        <f ca="1">IF($R213=1,SUM($U$1:U213),"")</f>
        <v/>
      </c>
      <c r="AH213" s="138" t="str">
        <f ca="1">IF($R213=1,SUM($V$1:V213),"")</f>
        <v/>
      </c>
      <c r="AI213" s="138" t="str">
        <f ca="1">IF($R213=1,SUM($W$1:W213),"")</f>
        <v/>
      </c>
      <c r="AJ213" s="138" t="str">
        <f ca="1">IF($R213=1,SUM($X$1:X213),"")</f>
        <v/>
      </c>
      <c r="AK213" s="138" t="str">
        <f ca="1">IF($R213=1,SUM($Y$1:Y213),"")</f>
        <v/>
      </c>
      <c r="AL213" s="138" t="str">
        <f ca="1">IF($R213=1,SUM($Z$1:Z213),"")</f>
        <v/>
      </c>
      <c r="AM213" s="138" t="str">
        <f ca="1">IF($R213=1,SUM($AA$1:AA213),"")</f>
        <v/>
      </c>
      <c r="AN213" s="138" t="str">
        <f ca="1">IF($R213=1,SUM($AB$1:AB213),"")</f>
        <v/>
      </c>
      <c r="AO213" s="138" t="str">
        <f ca="1">IF($R213=1,SUM($AC$1:AC213),"")</f>
        <v/>
      </c>
      <c r="AQ213" s="143" t="str">
        <f t="shared" si="48"/>
        <v>26:10</v>
      </c>
    </row>
    <row r="214" spans="6:43" x14ac:dyDescent="0.25">
      <c r="F214" s="138">
        <f t="shared" si="49"/>
        <v>26</v>
      </c>
      <c r="G214" s="140">
        <f t="shared" si="50"/>
        <v>15</v>
      </c>
      <c r="H214" s="141">
        <f t="shared" si="51"/>
        <v>1.09375</v>
      </c>
      <c r="K214" s="139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39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38">
        <f t="shared" si="45"/>
        <v>1</v>
      </c>
      <c r="R214" s="138">
        <f t="shared" ca="1" si="46"/>
        <v>1.1349999999999851</v>
      </c>
      <c r="S214" s="138" t="str">
        <f>IF(O214=1,"",RTD("cqg.rtd",,"StudyData", "(Vol("&amp;$E$13&amp;")when  (LocalYear("&amp;$E$13&amp;")="&amp;$D$1&amp;"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38" t="str">
        <f>IF(O214=1,"",RTD("cqg.rtd",,"StudyData", "(Vol("&amp;$E$14&amp;")when  (LocalYear("&amp;$E$14&amp;")="&amp;$D$1&amp;"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38" t="str">
        <f>IF(O214=1,"",RTD("cqg.rtd",,"StudyData", "(Vol("&amp;$E$15&amp;")when  (LocalYear("&amp;$E$15&amp;")="&amp;$D$1&amp;"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38" t="str">
        <f>IF(O214=1,"",RTD("cqg.rtd",,"StudyData", "(Vol("&amp;$E$16&amp;")when  (LocalYear("&amp;$E$16&amp;")="&amp;$D$1&amp;"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38" t="str">
        <f>IF(O214=1,"",RTD("cqg.rtd",,"StudyData", "(Vol("&amp;$E$17&amp;")when  (LocalYear("&amp;$E$17&amp;")="&amp;$D$1&amp;"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38" t="str">
        <f>IF(O214=1,"",RTD("cqg.rtd",,"StudyData", "(Vol("&amp;$E$18&amp;")when  (LocalYear("&amp;$E$18&amp;")="&amp;$D$1&amp;"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38" t="str">
        <f>IF(O214=1,"",RTD("cqg.rtd",,"StudyData", "(Vol("&amp;$E$19&amp;")when  (LocalYear("&amp;$E$19&amp;")="&amp;$D$1&amp;"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38" t="str">
        <f>IF(O214=1,"",RTD("cqg.rtd",,"StudyData", "(Vol("&amp;$E$20&amp;")when  (LocalYear("&amp;$E$20&amp;")="&amp;$D$1&amp;"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38" t="str">
        <f>IF(O214=1,"",RTD("cqg.rtd",,"StudyData", "(Vol("&amp;$E$21&amp;")when  (LocalYear("&amp;$E$21&amp;")="&amp;$D$1&amp;"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38" t="str">
        <f>IF(O214=1,"",RTD("cqg.rtd",,"StudyData", "(Vol("&amp;$E$21&amp;")when  (LocalYear("&amp;$E$21&amp;")="&amp;$D$1&amp;"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39" t="str">
        <f t="shared" si="47"/>
        <v/>
      </c>
      <c r="AE214" s="138" t="str">
        <f ca="1">IF($R214=1,SUM($S$1:S214),"")</f>
        <v/>
      </c>
      <c r="AF214" s="138" t="str">
        <f ca="1">IF($R214=1,SUM($T$1:T214),"")</f>
        <v/>
      </c>
      <c r="AG214" s="138" t="str">
        <f ca="1">IF($R214=1,SUM($U$1:U214),"")</f>
        <v/>
      </c>
      <c r="AH214" s="138" t="str">
        <f ca="1">IF($R214=1,SUM($V$1:V214),"")</f>
        <v/>
      </c>
      <c r="AI214" s="138" t="str">
        <f ca="1">IF($R214=1,SUM($W$1:W214),"")</f>
        <v/>
      </c>
      <c r="AJ214" s="138" t="str">
        <f ca="1">IF($R214=1,SUM($X$1:X214),"")</f>
        <v/>
      </c>
      <c r="AK214" s="138" t="str">
        <f ca="1">IF($R214=1,SUM($Y$1:Y214),"")</f>
        <v/>
      </c>
      <c r="AL214" s="138" t="str">
        <f ca="1">IF($R214=1,SUM($Z$1:Z214),"")</f>
        <v/>
      </c>
      <c r="AM214" s="138" t="str">
        <f ca="1">IF($R214=1,SUM($AA$1:AA214),"")</f>
        <v/>
      </c>
      <c r="AN214" s="138" t="str">
        <f ca="1">IF($R214=1,SUM($AB$1:AB214),"")</f>
        <v/>
      </c>
      <c r="AO214" s="138" t="str">
        <f ca="1">IF($R214=1,SUM($AC$1:AC214),"")</f>
        <v/>
      </c>
      <c r="AQ214" s="143" t="str">
        <f t="shared" si="48"/>
        <v>26:15</v>
      </c>
    </row>
    <row r="215" spans="6:43" x14ac:dyDescent="0.25">
      <c r="F215" s="138">
        <f t="shared" si="49"/>
        <v>26</v>
      </c>
      <c r="G215" s="140">
        <f t="shared" si="50"/>
        <v>20</v>
      </c>
      <c r="H215" s="141">
        <f t="shared" si="51"/>
        <v>1.0972222222222221</v>
      </c>
      <c r="K215" s="139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39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38">
        <f t="shared" si="45"/>
        <v>1</v>
      </c>
      <c r="R215" s="138">
        <f t="shared" ca="1" si="46"/>
        <v>1.135999999999985</v>
      </c>
      <c r="S215" s="138" t="str">
        <f>IF(O215=1,"",RTD("cqg.rtd",,"StudyData", "(Vol("&amp;$E$13&amp;")when  (LocalYear("&amp;$E$13&amp;")="&amp;$D$1&amp;"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38" t="str">
        <f>IF(O215=1,"",RTD("cqg.rtd",,"StudyData", "(Vol("&amp;$E$14&amp;")when  (LocalYear("&amp;$E$14&amp;")="&amp;$D$1&amp;"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38" t="str">
        <f>IF(O215=1,"",RTD("cqg.rtd",,"StudyData", "(Vol("&amp;$E$15&amp;")when  (LocalYear("&amp;$E$15&amp;")="&amp;$D$1&amp;"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38" t="str">
        <f>IF(O215=1,"",RTD("cqg.rtd",,"StudyData", "(Vol("&amp;$E$16&amp;")when  (LocalYear("&amp;$E$16&amp;")="&amp;$D$1&amp;"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38" t="str">
        <f>IF(O215=1,"",RTD("cqg.rtd",,"StudyData", "(Vol("&amp;$E$17&amp;")when  (LocalYear("&amp;$E$17&amp;")="&amp;$D$1&amp;"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38" t="str">
        <f>IF(O215=1,"",RTD("cqg.rtd",,"StudyData", "(Vol("&amp;$E$18&amp;")when  (LocalYear("&amp;$E$18&amp;")="&amp;$D$1&amp;"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38" t="str">
        <f>IF(O215=1,"",RTD("cqg.rtd",,"StudyData", "(Vol("&amp;$E$19&amp;")when  (LocalYear("&amp;$E$19&amp;")="&amp;$D$1&amp;"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38" t="str">
        <f>IF(O215=1,"",RTD("cqg.rtd",,"StudyData", "(Vol("&amp;$E$20&amp;")when  (LocalYear("&amp;$E$20&amp;")="&amp;$D$1&amp;"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38" t="str">
        <f>IF(O215=1,"",RTD("cqg.rtd",,"StudyData", "(Vol("&amp;$E$21&amp;")when  (LocalYear("&amp;$E$21&amp;")="&amp;$D$1&amp;"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38" t="str">
        <f>IF(O215=1,"",RTD("cqg.rtd",,"StudyData", "(Vol("&amp;$E$21&amp;")when  (LocalYear("&amp;$E$21&amp;")="&amp;$D$1&amp;"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39" t="str">
        <f t="shared" si="47"/>
        <v/>
      </c>
      <c r="AE215" s="138" t="str">
        <f ca="1">IF($R215=1,SUM($S$1:S215),"")</f>
        <v/>
      </c>
      <c r="AF215" s="138" t="str">
        <f ca="1">IF($R215=1,SUM($T$1:T215),"")</f>
        <v/>
      </c>
      <c r="AG215" s="138" t="str">
        <f ca="1">IF($R215=1,SUM($U$1:U215),"")</f>
        <v/>
      </c>
      <c r="AH215" s="138" t="str">
        <f ca="1">IF($R215=1,SUM($V$1:V215),"")</f>
        <v/>
      </c>
      <c r="AI215" s="138" t="str">
        <f ca="1">IF($R215=1,SUM($W$1:W215),"")</f>
        <v/>
      </c>
      <c r="AJ215" s="138" t="str">
        <f ca="1">IF($R215=1,SUM($X$1:X215),"")</f>
        <v/>
      </c>
      <c r="AK215" s="138" t="str">
        <f ca="1">IF($R215=1,SUM($Y$1:Y215),"")</f>
        <v/>
      </c>
      <c r="AL215" s="138" t="str">
        <f ca="1">IF($R215=1,SUM($Z$1:Z215),"")</f>
        <v/>
      </c>
      <c r="AM215" s="138" t="str">
        <f ca="1">IF($R215=1,SUM($AA$1:AA215),"")</f>
        <v/>
      </c>
      <c r="AN215" s="138" t="str">
        <f ca="1">IF($R215=1,SUM($AB$1:AB215),"")</f>
        <v/>
      </c>
      <c r="AO215" s="138" t="str">
        <f ca="1">IF($R215=1,SUM($AC$1:AC215),"")</f>
        <v/>
      </c>
      <c r="AQ215" s="143" t="str">
        <f t="shared" si="48"/>
        <v>26:20</v>
      </c>
    </row>
    <row r="216" spans="6:43" x14ac:dyDescent="0.25">
      <c r="F216" s="138">
        <f t="shared" si="49"/>
        <v>26</v>
      </c>
      <c r="G216" s="140">
        <f t="shared" si="50"/>
        <v>25</v>
      </c>
      <c r="H216" s="141">
        <f t="shared" si="51"/>
        <v>1.1006944444444444</v>
      </c>
      <c r="K216" s="139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39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38">
        <f t="shared" si="45"/>
        <v>1</v>
      </c>
      <c r="R216" s="138">
        <f t="shared" ca="1" si="46"/>
        <v>1.1369999999999849</v>
      </c>
      <c r="S216" s="138" t="str">
        <f>IF(O216=1,"",RTD("cqg.rtd",,"StudyData", "(Vol("&amp;$E$13&amp;")when  (LocalYear("&amp;$E$13&amp;")="&amp;$D$1&amp;"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38" t="str">
        <f>IF(O216=1,"",RTD("cqg.rtd",,"StudyData", "(Vol("&amp;$E$14&amp;")when  (LocalYear("&amp;$E$14&amp;")="&amp;$D$1&amp;"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38" t="str">
        <f>IF(O216=1,"",RTD("cqg.rtd",,"StudyData", "(Vol("&amp;$E$15&amp;")when  (LocalYear("&amp;$E$15&amp;")="&amp;$D$1&amp;"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38" t="str">
        <f>IF(O216=1,"",RTD("cqg.rtd",,"StudyData", "(Vol("&amp;$E$16&amp;")when  (LocalYear("&amp;$E$16&amp;")="&amp;$D$1&amp;"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38" t="str">
        <f>IF(O216=1,"",RTD("cqg.rtd",,"StudyData", "(Vol("&amp;$E$17&amp;")when  (LocalYear("&amp;$E$17&amp;")="&amp;$D$1&amp;"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38" t="str">
        <f>IF(O216=1,"",RTD("cqg.rtd",,"StudyData", "(Vol("&amp;$E$18&amp;")when  (LocalYear("&amp;$E$18&amp;")="&amp;$D$1&amp;"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38" t="str">
        <f>IF(O216=1,"",RTD("cqg.rtd",,"StudyData", "(Vol("&amp;$E$19&amp;")when  (LocalYear("&amp;$E$19&amp;")="&amp;$D$1&amp;"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38" t="str">
        <f>IF(O216=1,"",RTD("cqg.rtd",,"StudyData", "(Vol("&amp;$E$20&amp;")when  (LocalYear("&amp;$E$20&amp;")="&amp;$D$1&amp;"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38" t="str">
        <f>IF(O216=1,"",RTD("cqg.rtd",,"StudyData", "(Vol("&amp;$E$21&amp;")when  (LocalYear("&amp;$E$21&amp;")="&amp;$D$1&amp;"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38" t="str">
        <f>IF(O216=1,"",RTD("cqg.rtd",,"StudyData", "(Vol("&amp;$E$21&amp;")when  (LocalYear("&amp;$E$21&amp;")="&amp;$D$1&amp;"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39" t="str">
        <f t="shared" si="47"/>
        <v/>
      </c>
      <c r="AE216" s="138" t="str">
        <f ca="1">IF($R216=1,SUM($S$1:S216),"")</f>
        <v/>
      </c>
      <c r="AF216" s="138" t="str">
        <f ca="1">IF($R216=1,SUM($T$1:T216),"")</f>
        <v/>
      </c>
      <c r="AG216" s="138" t="str">
        <f ca="1">IF($R216=1,SUM($U$1:U216),"")</f>
        <v/>
      </c>
      <c r="AH216" s="138" t="str">
        <f ca="1">IF($R216=1,SUM($V$1:V216),"")</f>
        <v/>
      </c>
      <c r="AI216" s="138" t="str">
        <f ca="1">IF($R216=1,SUM($W$1:W216),"")</f>
        <v/>
      </c>
      <c r="AJ216" s="138" t="str">
        <f ca="1">IF($R216=1,SUM($X$1:X216),"")</f>
        <v/>
      </c>
      <c r="AK216" s="138" t="str">
        <f ca="1">IF($R216=1,SUM($Y$1:Y216),"")</f>
        <v/>
      </c>
      <c r="AL216" s="138" t="str">
        <f ca="1">IF($R216=1,SUM($Z$1:Z216),"")</f>
        <v/>
      </c>
      <c r="AM216" s="138" t="str">
        <f ca="1">IF($R216=1,SUM($AA$1:AA216),"")</f>
        <v/>
      </c>
      <c r="AN216" s="138" t="str">
        <f ca="1">IF($R216=1,SUM($AB$1:AB216),"")</f>
        <v/>
      </c>
      <c r="AO216" s="138" t="str">
        <f ca="1">IF($R216=1,SUM($AC$1:AC216),"")</f>
        <v/>
      </c>
      <c r="AQ216" s="143" t="str">
        <f t="shared" si="48"/>
        <v>26:25</v>
      </c>
    </row>
    <row r="217" spans="6:43" x14ac:dyDescent="0.25">
      <c r="F217" s="138">
        <f t="shared" si="49"/>
        <v>26</v>
      </c>
      <c r="G217" s="140">
        <f t="shared" si="50"/>
        <v>30</v>
      </c>
      <c r="H217" s="141">
        <f t="shared" si="51"/>
        <v>1.1041666666666667</v>
      </c>
      <c r="K217" s="139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39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38">
        <f t="shared" si="45"/>
        <v>1</v>
      </c>
      <c r="R217" s="138">
        <f t="shared" ca="1" si="46"/>
        <v>1.1379999999999848</v>
      </c>
      <c r="S217" s="138" t="str">
        <f>IF(O217=1,"",RTD("cqg.rtd",,"StudyData", "(Vol("&amp;$E$13&amp;")when  (LocalYear("&amp;$E$13&amp;")="&amp;$D$1&amp;"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38" t="str">
        <f>IF(O217=1,"",RTD("cqg.rtd",,"StudyData", "(Vol("&amp;$E$14&amp;")when  (LocalYear("&amp;$E$14&amp;")="&amp;$D$1&amp;"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38" t="str">
        <f>IF(O217=1,"",RTD("cqg.rtd",,"StudyData", "(Vol("&amp;$E$15&amp;")when  (LocalYear("&amp;$E$15&amp;")="&amp;$D$1&amp;"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38" t="str">
        <f>IF(O217=1,"",RTD("cqg.rtd",,"StudyData", "(Vol("&amp;$E$16&amp;")when  (LocalYear("&amp;$E$16&amp;")="&amp;$D$1&amp;"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38" t="str">
        <f>IF(O217=1,"",RTD("cqg.rtd",,"StudyData", "(Vol("&amp;$E$17&amp;")when  (LocalYear("&amp;$E$17&amp;")="&amp;$D$1&amp;"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38" t="str">
        <f>IF(O217=1,"",RTD("cqg.rtd",,"StudyData", "(Vol("&amp;$E$18&amp;")when  (LocalYear("&amp;$E$18&amp;")="&amp;$D$1&amp;"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38" t="str">
        <f>IF(O217=1,"",RTD("cqg.rtd",,"StudyData", "(Vol("&amp;$E$19&amp;")when  (LocalYear("&amp;$E$19&amp;")="&amp;$D$1&amp;"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38" t="str">
        <f>IF(O217=1,"",RTD("cqg.rtd",,"StudyData", "(Vol("&amp;$E$20&amp;")when  (LocalYear("&amp;$E$20&amp;")="&amp;$D$1&amp;"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38" t="str">
        <f>IF(O217=1,"",RTD("cqg.rtd",,"StudyData", "(Vol("&amp;$E$21&amp;")when  (LocalYear("&amp;$E$21&amp;")="&amp;$D$1&amp;"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38" t="str">
        <f>IF(O217=1,"",RTD("cqg.rtd",,"StudyData", "(Vol("&amp;$E$21&amp;")when  (LocalYear("&amp;$E$21&amp;")="&amp;$D$1&amp;"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39" t="str">
        <f t="shared" si="47"/>
        <v/>
      </c>
      <c r="AE217" s="138" t="str">
        <f ca="1">IF($R217=1,SUM($S$1:S217),"")</f>
        <v/>
      </c>
      <c r="AF217" s="138" t="str">
        <f ca="1">IF($R217=1,SUM($T$1:T217),"")</f>
        <v/>
      </c>
      <c r="AG217" s="138" t="str">
        <f ca="1">IF($R217=1,SUM($U$1:U217),"")</f>
        <v/>
      </c>
      <c r="AH217" s="138" t="str">
        <f ca="1">IF($R217=1,SUM($V$1:V217),"")</f>
        <v/>
      </c>
      <c r="AI217" s="138" t="str">
        <f ca="1">IF($R217=1,SUM($W$1:W217),"")</f>
        <v/>
      </c>
      <c r="AJ217" s="138" t="str">
        <f ca="1">IF($R217=1,SUM($X$1:X217),"")</f>
        <v/>
      </c>
      <c r="AK217" s="138" t="str">
        <f ca="1">IF($R217=1,SUM($Y$1:Y217),"")</f>
        <v/>
      </c>
      <c r="AL217" s="138" t="str">
        <f ca="1">IF($R217=1,SUM($Z$1:Z217),"")</f>
        <v/>
      </c>
      <c r="AM217" s="138" t="str">
        <f ca="1">IF($R217=1,SUM($AA$1:AA217),"")</f>
        <v/>
      </c>
      <c r="AN217" s="138" t="str">
        <f ca="1">IF($R217=1,SUM($AB$1:AB217),"")</f>
        <v/>
      </c>
      <c r="AO217" s="138" t="str">
        <f ca="1">IF($R217=1,SUM($AC$1:AC217),"")</f>
        <v/>
      </c>
      <c r="AQ217" s="143" t="str">
        <f t="shared" si="48"/>
        <v>26:30</v>
      </c>
    </row>
    <row r="218" spans="6:43" x14ac:dyDescent="0.25">
      <c r="F218" s="138">
        <f t="shared" si="49"/>
        <v>26</v>
      </c>
      <c r="G218" s="140">
        <f t="shared" si="50"/>
        <v>35</v>
      </c>
      <c r="H218" s="141">
        <f t="shared" si="51"/>
        <v>1.1076388888888888</v>
      </c>
      <c r="K218" s="139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39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38">
        <f t="shared" si="45"/>
        <v>1</v>
      </c>
      <c r="R218" s="138">
        <f t="shared" ca="1" si="46"/>
        <v>1.1389999999999847</v>
      </c>
      <c r="S218" s="138" t="str">
        <f>IF(O218=1,"",RTD("cqg.rtd",,"StudyData", "(Vol("&amp;$E$13&amp;")when  (LocalYear("&amp;$E$13&amp;")="&amp;$D$1&amp;"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38" t="str">
        <f>IF(O218=1,"",RTD("cqg.rtd",,"StudyData", "(Vol("&amp;$E$14&amp;")when  (LocalYear("&amp;$E$14&amp;")="&amp;$D$1&amp;"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38" t="str">
        <f>IF(O218=1,"",RTD("cqg.rtd",,"StudyData", "(Vol("&amp;$E$15&amp;")when  (LocalYear("&amp;$E$15&amp;")="&amp;$D$1&amp;"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38" t="str">
        <f>IF(O218=1,"",RTD("cqg.rtd",,"StudyData", "(Vol("&amp;$E$16&amp;")when  (LocalYear("&amp;$E$16&amp;")="&amp;$D$1&amp;"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38" t="str">
        <f>IF(O218=1,"",RTD("cqg.rtd",,"StudyData", "(Vol("&amp;$E$17&amp;")when  (LocalYear("&amp;$E$17&amp;")="&amp;$D$1&amp;"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38" t="str">
        <f>IF(O218=1,"",RTD("cqg.rtd",,"StudyData", "(Vol("&amp;$E$18&amp;")when  (LocalYear("&amp;$E$18&amp;")="&amp;$D$1&amp;"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38" t="str">
        <f>IF(O218=1,"",RTD("cqg.rtd",,"StudyData", "(Vol("&amp;$E$19&amp;")when  (LocalYear("&amp;$E$19&amp;")="&amp;$D$1&amp;"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38" t="str">
        <f>IF(O218=1,"",RTD("cqg.rtd",,"StudyData", "(Vol("&amp;$E$20&amp;")when  (LocalYear("&amp;$E$20&amp;")="&amp;$D$1&amp;"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38" t="str">
        <f>IF(O218=1,"",RTD("cqg.rtd",,"StudyData", "(Vol("&amp;$E$21&amp;")when  (LocalYear("&amp;$E$21&amp;")="&amp;$D$1&amp;"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38" t="str">
        <f>IF(O218=1,"",RTD("cqg.rtd",,"StudyData", "(Vol("&amp;$E$21&amp;")when  (LocalYear("&amp;$E$21&amp;")="&amp;$D$1&amp;"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39" t="str">
        <f t="shared" si="47"/>
        <v/>
      </c>
      <c r="AE218" s="138" t="str">
        <f ca="1">IF($R218=1,SUM($S$1:S218),"")</f>
        <v/>
      </c>
      <c r="AF218" s="138" t="str">
        <f ca="1">IF($R218=1,SUM($T$1:T218),"")</f>
        <v/>
      </c>
      <c r="AG218" s="138" t="str">
        <f ca="1">IF($R218=1,SUM($U$1:U218),"")</f>
        <v/>
      </c>
      <c r="AH218" s="138" t="str">
        <f ca="1">IF($R218=1,SUM($V$1:V218),"")</f>
        <v/>
      </c>
      <c r="AI218" s="138" t="str">
        <f ca="1">IF($R218=1,SUM($W$1:W218),"")</f>
        <v/>
      </c>
      <c r="AJ218" s="138" t="str">
        <f ca="1">IF($R218=1,SUM($X$1:X218),"")</f>
        <v/>
      </c>
      <c r="AK218" s="138" t="str">
        <f ca="1">IF($R218=1,SUM($Y$1:Y218),"")</f>
        <v/>
      </c>
      <c r="AL218" s="138" t="str">
        <f ca="1">IF($R218=1,SUM($Z$1:Z218),"")</f>
        <v/>
      </c>
      <c r="AM218" s="138" t="str">
        <f ca="1">IF($R218=1,SUM($AA$1:AA218),"")</f>
        <v/>
      </c>
      <c r="AN218" s="138" t="str">
        <f ca="1">IF($R218=1,SUM($AB$1:AB218),"")</f>
        <v/>
      </c>
      <c r="AO218" s="138" t="str">
        <f ca="1">IF($R218=1,SUM($AC$1:AC218),"")</f>
        <v/>
      </c>
      <c r="AQ218" s="143" t="str">
        <f t="shared" si="48"/>
        <v>26:35</v>
      </c>
    </row>
    <row r="219" spans="6:43" x14ac:dyDescent="0.25">
      <c r="F219" s="138">
        <f t="shared" si="49"/>
        <v>26</v>
      </c>
      <c r="G219" s="140">
        <f t="shared" si="50"/>
        <v>40</v>
      </c>
      <c r="H219" s="141">
        <f t="shared" si="51"/>
        <v>1.1111111111111112</v>
      </c>
      <c r="K219" s="139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39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38">
        <f t="shared" si="45"/>
        <v>1</v>
      </c>
      <c r="R219" s="138">
        <f t="shared" ca="1" si="46"/>
        <v>1.1399999999999846</v>
      </c>
      <c r="S219" s="138" t="str">
        <f>IF(O219=1,"",RTD("cqg.rtd",,"StudyData", "(Vol("&amp;$E$13&amp;")when  (LocalYear("&amp;$E$13&amp;")="&amp;$D$1&amp;"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38" t="str">
        <f>IF(O219=1,"",RTD("cqg.rtd",,"StudyData", "(Vol("&amp;$E$14&amp;")when  (LocalYear("&amp;$E$14&amp;")="&amp;$D$1&amp;"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38" t="str">
        <f>IF(O219=1,"",RTD("cqg.rtd",,"StudyData", "(Vol("&amp;$E$15&amp;")when  (LocalYear("&amp;$E$15&amp;")="&amp;$D$1&amp;"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38" t="str">
        <f>IF(O219=1,"",RTD("cqg.rtd",,"StudyData", "(Vol("&amp;$E$16&amp;")when  (LocalYear("&amp;$E$16&amp;")="&amp;$D$1&amp;"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38" t="str">
        <f>IF(O219=1,"",RTD("cqg.rtd",,"StudyData", "(Vol("&amp;$E$17&amp;")when  (LocalYear("&amp;$E$17&amp;")="&amp;$D$1&amp;"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38" t="str">
        <f>IF(O219=1,"",RTD("cqg.rtd",,"StudyData", "(Vol("&amp;$E$18&amp;")when  (LocalYear("&amp;$E$18&amp;")="&amp;$D$1&amp;"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38" t="str">
        <f>IF(O219=1,"",RTD("cqg.rtd",,"StudyData", "(Vol("&amp;$E$19&amp;")when  (LocalYear("&amp;$E$19&amp;")="&amp;$D$1&amp;"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38" t="str">
        <f>IF(O219=1,"",RTD("cqg.rtd",,"StudyData", "(Vol("&amp;$E$20&amp;")when  (LocalYear("&amp;$E$20&amp;")="&amp;$D$1&amp;"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38" t="str">
        <f>IF(O219=1,"",RTD("cqg.rtd",,"StudyData", "(Vol("&amp;$E$21&amp;")when  (LocalYear("&amp;$E$21&amp;")="&amp;$D$1&amp;"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38" t="str">
        <f>IF(O219=1,"",RTD("cqg.rtd",,"StudyData", "(Vol("&amp;$E$21&amp;")when  (LocalYear("&amp;$E$21&amp;")="&amp;$D$1&amp;"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39" t="str">
        <f t="shared" si="47"/>
        <v/>
      </c>
      <c r="AE219" s="138" t="str">
        <f ca="1">IF($R219=1,SUM($S$1:S219),"")</f>
        <v/>
      </c>
      <c r="AF219" s="138" t="str">
        <f ca="1">IF($R219=1,SUM($T$1:T219),"")</f>
        <v/>
      </c>
      <c r="AG219" s="138" t="str">
        <f ca="1">IF($R219=1,SUM($U$1:U219),"")</f>
        <v/>
      </c>
      <c r="AH219" s="138" t="str">
        <f ca="1">IF($R219=1,SUM($V$1:V219),"")</f>
        <v/>
      </c>
      <c r="AI219" s="138" t="str">
        <f ca="1">IF($R219=1,SUM($W$1:W219),"")</f>
        <v/>
      </c>
      <c r="AJ219" s="138" t="str">
        <f ca="1">IF($R219=1,SUM($X$1:X219),"")</f>
        <v/>
      </c>
      <c r="AK219" s="138" t="str">
        <f ca="1">IF($R219=1,SUM($Y$1:Y219),"")</f>
        <v/>
      </c>
      <c r="AL219" s="138" t="str">
        <f ca="1">IF($R219=1,SUM($Z$1:Z219),"")</f>
        <v/>
      </c>
      <c r="AM219" s="138" t="str">
        <f ca="1">IF($R219=1,SUM($AA$1:AA219),"")</f>
        <v/>
      </c>
      <c r="AN219" s="138" t="str">
        <f ca="1">IF($R219=1,SUM($AB$1:AB219),"")</f>
        <v/>
      </c>
      <c r="AO219" s="138" t="str">
        <f ca="1">IF($R219=1,SUM($AC$1:AC219),"")</f>
        <v/>
      </c>
      <c r="AQ219" s="143" t="str">
        <f t="shared" si="48"/>
        <v>26:40</v>
      </c>
    </row>
    <row r="220" spans="6:43" x14ac:dyDescent="0.25">
      <c r="F220" s="138">
        <f t="shared" si="49"/>
        <v>26</v>
      </c>
      <c r="G220" s="140">
        <f t="shared" si="50"/>
        <v>45</v>
      </c>
      <c r="H220" s="141">
        <f t="shared" si="51"/>
        <v>1.1145833333333333</v>
      </c>
      <c r="K220" s="139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39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38">
        <f t="shared" si="45"/>
        <v>1</v>
      </c>
      <c r="R220" s="138">
        <f t="shared" ca="1" si="46"/>
        <v>1.1409999999999845</v>
      </c>
      <c r="S220" s="138" t="str">
        <f>IF(O220=1,"",RTD("cqg.rtd",,"StudyData", "(Vol("&amp;$E$13&amp;")when  (LocalYear("&amp;$E$13&amp;")="&amp;$D$1&amp;"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38" t="str">
        <f>IF(O220=1,"",RTD("cqg.rtd",,"StudyData", "(Vol("&amp;$E$14&amp;")when  (LocalYear("&amp;$E$14&amp;")="&amp;$D$1&amp;"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38" t="str">
        <f>IF(O220=1,"",RTD("cqg.rtd",,"StudyData", "(Vol("&amp;$E$15&amp;")when  (LocalYear("&amp;$E$15&amp;")="&amp;$D$1&amp;"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38" t="str">
        <f>IF(O220=1,"",RTD("cqg.rtd",,"StudyData", "(Vol("&amp;$E$16&amp;")when  (LocalYear("&amp;$E$16&amp;")="&amp;$D$1&amp;"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38" t="str">
        <f>IF(O220=1,"",RTD("cqg.rtd",,"StudyData", "(Vol("&amp;$E$17&amp;")when  (LocalYear("&amp;$E$17&amp;")="&amp;$D$1&amp;"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38" t="str">
        <f>IF(O220=1,"",RTD("cqg.rtd",,"StudyData", "(Vol("&amp;$E$18&amp;")when  (LocalYear("&amp;$E$18&amp;")="&amp;$D$1&amp;"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38" t="str">
        <f>IF(O220=1,"",RTD("cqg.rtd",,"StudyData", "(Vol("&amp;$E$19&amp;")when  (LocalYear("&amp;$E$19&amp;")="&amp;$D$1&amp;"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38" t="str">
        <f>IF(O220=1,"",RTD("cqg.rtd",,"StudyData", "(Vol("&amp;$E$20&amp;")when  (LocalYear("&amp;$E$20&amp;")="&amp;$D$1&amp;"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38" t="str">
        <f>IF(O220=1,"",RTD("cqg.rtd",,"StudyData", "(Vol("&amp;$E$21&amp;")when  (LocalYear("&amp;$E$21&amp;")="&amp;$D$1&amp;"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38" t="str">
        <f>IF(O220=1,"",RTD("cqg.rtd",,"StudyData", "(Vol("&amp;$E$21&amp;")when  (LocalYear("&amp;$E$21&amp;")="&amp;$D$1&amp;"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39" t="str">
        <f t="shared" si="47"/>
        <v/>
      </c>
      <c r="AE220" s="138" t="str">
        <f ca="1">IF($R220=1,SUM($S$1:S220),"")</f>
        <v/>
      </c>
      <c r="AF220" s="138" t="str">
        <f ca="1">IF($R220=1,SUM($T$1:T220),"")</f>
        <v/>
      </c>
      <c r="AG220" s="138" t="str">
        <f ca="1">IF($R220=1,SUM($U$1:U220),"")</f>
        <v/>
      </c>
      <c r="AH220" s="138" t="str">
        <f ca="1">IF($R220=1,SUM($V$1:V220),"")</f>
        <v/>
      </c>
      <c r="AI220" s="138" t="str">
        <f ca="1">IF($R220=1,SUM($W$1:W220),"")</f>
        <v/>
      </c>
      <c r="AJ220" s="138" t="str">
        <f ca="1">IF($R220=1,SUM($X$1:X220),"")</f>
        <v/>
      </c>
      <c r="AK220" s="138" t="str">
        <f ca="1">IF($R220=1,SUM($Y$1:Y220),"")</f>
        <v/>
      </c>
      <c r="AL220" s="138" t="str">
        <f ca="1">IF($R220=1,SUM($Z$1:Z220),"")</f>
        <v/>
      </c>
      <c r="AM220" s="138" t="str">
        <f ca="1">IF($R220=1,SUM($AA$1:AA220),"")</f>
        <v/>
      </c>
      <c r="AN220" s="138" t="str">
        <f ca="1">IF($R220=1,SUM($AB$1:AB220),"")</f>
        <v/>
      </c>
      <c r="AO220" s="138" t="str">
        <f ca="1">IF($R220=1,SUM($AC$1:AC220),"")</f>
        <v/>
      </c>
      <c r="AQ220" s="143" t="str">
        <f t="shared" si="48"/>
        <v>26:45</v>
      </c>
    </row>
    <row r="221" spans="6:43" x14ac:dyDescent="0.25">
      <c r="F221" s="138">
        <f t="shared" si="49"/>
        <v>26</v>
      </c>
      <c r="G221" s="140">
        <f t="shared" si="50"/>
        <v>50</v>
      </c>
      <c r="H221" s="141">
        <f t="shared" si="51"/>
        <v>1.1180555555555556</v>
      </c>
      <c r="K221" s="139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39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38">
        <f t="shared" si="45"/>
        <v>1</v>
      </c>
      <c r="R221" s="138">
        <f t="shared" ca="1" si="46"/>
        <v>1.1419999999999844</v>
      </c>
      <c r="S221" s="138" t="str">
        <f>IF(O221=1,"",RTD("cqg.rtd",,"StudyData", "(Vol("&amp;$E$13&amp;")when  (LocalYear("&amp;$E$13&amp;")="&amp;$D$1&amp;"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38" t="str">
        <f>IF(O221=1,"",RTD("cqg.rtd",,"StudyData", "(Vol("&amp;$E$14&amp;")when  (LocalYear("&amp;$E$14&amp;")="&amp;$D$1&amp;"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38" t="str">
        <f>IF(O221=1,"",RTD("cqg.rtd",,"StudyData", "(Vol("&amp;$E$15&amp;")when  (LocalYear("&amp;$E$15&amp;")="&amp;$D$1&amp;"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38" t="str">
        <f>IF(O221=1,"",RTD("cqg.rtd",,"StudyData", "(Vol("&amp;$E$16&amp;")when  (LocalYear("&amp;$E$16&amp;")="&amp;$D$1&amp;"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38" t="str">
        <f>IF(O221=1,"",RTD("cqg.rtd",,"StudyData", "(Vol("&amp;$E$17&amp;")when  (LocalYear("&amp;$E$17&amp;")="&amp;$D$1&amp;"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38" t="str">
        <f>IF(O221=1,"",RTD("cqg.rtd",,"StudyData", "(Vol("&amp;$E$18&amp;")when  (LocalYear("&amp;$E$18&amp;")="&amp;$D$1&amp;"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38" t="str">
        <f>IF(O221=1,"",RTD("cqg.rtd",,"StudyData", "(Vol("&amp;$E$19&amp;")when  (LocalYear("&amp;$E$19&amp;")="&amp;$D$1&amp;"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38" t="str">
        <f>IF(O221=1,"",RTD("cqg.rtd",,"StudyData", "(Vol("&amp;$E$20&amp;")when  (LocalYear("&amp;$E$20&amp;")="&amp;$D$1&amp;"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38" t="str">
        <f>IF(O221=1,"",RTD("cqg.rtd",,"StudyData", "(Vol("&amp;$E$21&amp;")when  (LocalYear("&amp;$E$21&amp;")="&amp;$D$1&amp;"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38" t="str">
        <f>IF(O221=1,"",RTD("cqg.rtd",,"StudyData", "(Vol("&amp;$E$21&amp;")when  (LocalYear("&amp;$E$21&amp;")="&amp;$D$1&amp;"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39" t="str">
        <f t="shared" si="47"/>
        <v/>
      </c>
      <c r="AE221" s="138" t="str">
        <f ca="1">IF($R221=1,SUM($S$1:S221),"")</f>
        <v/>
      </c>
      <c r="AF221" s="138" t="str">
        <f ca="1">IF($R221=1,SUM($T$1:T221),"")</f>
        <v/>
      </c>
      <c r="AG221" s="138" t="str">
        <f ca="1">IF($R221=1,SUM($U$1:U221),"")</f>
        <v/>
      </c>
      <c r="AH221" s="138" t="str">
        <f ca="1">IF($R221=1,SUM($V$1:V221),"")</f>
        <v/>
      </c>
      <c r="AI221" s="138" t="str">
        <f ca="1">IF($R221=1,SUM($W$1:W221),"")</f>
        <v/>
      </c>
      <c r="AJ221" s="138" t="str">
        <f ca="1">IF($R221=1,SUM($X$1:X221),"")</f>
        <v/>
      </c>
      <c r="AK221" s="138" t="str">
        <f ca="1">IF($R221=1,SUM($Y$1:Y221),"")</f>
        <v/>
      </c>
      <c r="AL221" s="138" t="str">
        <f ca="1">IF($R221=1,SUM($Z$1:Z221),"")</f>
        <v/>
      </c>
      <c r="AM221" s="138" t="str">
        <f ca="1">IF($R221=1,SUM($AA$1:AA221),"")</f>
        <v/>
      </c>
      <c r="AN221" s="138" t="str">
        <f ca="1">IF($R221=1,SUM($AB$1:AB221),"")</f>
        <v/>
      </c>
      <c r="AO221" s="138" t="str">
        <f ca="1">IF($R221=1,SUM($AC$1:AC221),"")</f>
        <v/>
      </c>
      <c r="AQ221" s="143" t="str">
        <f t="shared" si="48"/>
        <v>26:50</v>
      </c>
    </row>
    <row r="222" spans="6:43" x14ac:dyDescent="0.25">
      <c r="F222" s="138">
        <f t="shared" si="49"/>
        <v>26</v>
      </c>
      <c r="G222" s="140">
        <f t="shared" si="50"/>
        <v>55</v>
      </c>
      <c r="H222" s="141">
        <f t="shared" si="51"/>
        <v>1.1215277777777779</v>
      </c>
      <c r="K222" s="139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39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38">
        <f t="shared" si="45"/>
        <v>1</v>
      </c>
      <c r="R222" s="138">
        <f t="shared" ca="1" si="46"/>
        <v>1.1429999999999843</v>
      </c>
      <c r="S222" s="138" t="str">
        <f>IF(O222=1,"",RTD("cqg.rtd",,"StudyData", "(Vol("&amp;$E$13&amp;")when  (LocalYear("&amp;$E$13&amp;")="&amp;$D$1&amp;"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38" t="str">
        <f>IF(O222=1,"",RTD("cqg.rtd",,"StudyData", "(Vol("&amp;$E$14&amp;")when  (LocalYear("&amp;$E$14&amp;")="&amp;$D$1&amp;"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38" t="str">
        <f>IF(O222=1,"",RTD("cqg.rtd",,"StudyData", "(Vol("&amp;$E$15&amp;")when  (LocalYear("&amp;$E$15&amp;")="&amp;$D$1&amp;"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38" t="str">
        <f>IF(O222=1,"",RTD("cqg.rtd",,"StudyData", "(Vol("&amp;$E$16&amp;")when  (LocalYear("&amp;$E$16&amp;")="&amp;$D$1&amp;"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38" t="str">
        <f>IF(O222=1,"",RTD("cqg.rtd",,"StudyData", "(Vol("&amp;$E$17&amp;")when  (LocalYear("&amp;$E$17&amp;")="&amp;$D$1&amp;"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38" t="str">
        <f>IF(O222=1,"",RTD("cqg.rtd",,"StudyData", "(Vol("&amp;$E$18&amp;")when  (LocalYear("&amp;$E$18&amp;")="&amp;$D$1&amp;"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38" t="str">
        <f>IF(O222=1,"",RTD("cqg.rtd",,"StudyData", "(Vol("&amp;$E$19&amp;")when  (LocalYear("&amp;$E$19&amp;")="&amp;$D$1&amp;"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38" t="str">
        <f>IF(O222=1,"",RTD("cqg.rtd",,"StudyData", "(Vol("&amp;$E$20&amp;")when  (LocalYear("&amp;$E$20&amp;")="&amp;$D$1&amp;"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38" t="str">
        <f>IF(O222=1,"",RTD("cqg.rtd",,"StudyData", "(Vol("&amp;$E$21&amp;")when  (LocalYear("&amp;$E$21&amp;")="&amp;$D$1&amp;"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38" t="str">
        <f>IF(O222=1,"",RTD("cqg.rtd",,"StudyData", "(Vol("&amp;$E$21&amp;")when  (LocalYear("&amp;$E$21&amp;")="&amp;$D$1&amp;"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39" t="str">
        <f t="shared" si="47"/>
        <v/>
      </c>
      <c r="AE222" s="138" t="str">
        <f ca="1">IF($R222=1,SUM($S$1:S222),"")</f>
        <v/>
      </c>
      <c r="AF222" s="138" t="str">
        <f ca="1">IF($R222=1,SUM($T$1:T222),"")</f>
        <v/>
      </c>
      <c r="AG222" s="138" t="str">
        <f ca="1">IF($R222=1,SUM($U$1:U222),"")</f>
        <v/>
      </c>
      <c r="AH222" s="138" t="str">
        <f ca="1">IF($R222=1,SUM($V$1:V222),"")</f>
        <v/>
      </c>
      <c r="AI222" s="138" t="str">
        <f ca="1">IF($R222=1,SUM($W$1:W222),"")</f>
        <v/>
      </c>
      <c r="AJ222" s="138" t="str">
        <f ca="1">IF($R222=1,SUM($X$1:X222),"")</f>
        <v/>
      </c>
      <c r="AK222" s="138" t="str">
        <f ca="1">IF($R222=1,SUM($Y$1:Y222),"")</f>
        <v/>
      </c>
      <c r="AL222" s="138" t="str">
        <f ca="1">IF($R222=1,SUM($Z$1:Z222),"")</f>
        <v/>
      </c>
      <c r="AM222" s="138" t="str">
        <f ca="1">IF($R222=1,SUM($AA$1:AA222),"")</f>
        <v/>
      </c>
      <c r="AN222" s="138" t="str">
        <f ca="1">IF($R222=1,SUM($AB$1:AB222),"")</f>
        <v/>
      </c>
      <c r="AO222" s="138" t="str">
        <f ca="1">IF($R222=1,SUM($AC$1:AC222),"")</f>
        <v/>
      </c>
      <c r="AQ222" s="143" t="str">
        <f t="shared" si="48"/>
        <v>26:55</v>
      </c>
    </row>
    <row r="223" spans="6:43" x14ac:dyDescent="0.25">
      <c r="F223" s="138">
        <f t="shared" si="49"/>
        <v>27</v>
      </c>
      <c r="G223" s="140" t="str">
        <f t="shared" si="50"/>
        <v>00</v>
      </c>
      <c r="H223" s="141">
        <f t="shared" si="51"/>
        <v>1.125</v>
      </c>
      <c r="K223" s="139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39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38">
        <f t="shared" si="45"/>
        <v>1</v>
      </c>
      <c r="R223" s="138">
        <f t="shared" ca="1" si="46"/>
        <v>1.1439999999999841</v>
      </c>
      <c r="S223" s="138" t="str">
        <f>IF(O223=1,"",RTD("cqg.rtd",,"StudyData", "(Vol("&amp;$E$13&amp;")when  (LocalYear("&amp;$E$13&amp;")="&amp;$D$1&amp;"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38" t="str">
        <f>IF(O223=1,"",RTD("cqg.rtd",,"StudyData", "(Vol("&amp;$E$14&amp;")when  (LocalYear("&amp;$E$14&amp;")="&amp;$D$1&amp;"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38" t="str">
        <f>IF(O223=1,"",RTD("cqg.rtd",,"StudyData", "(Vol("&amp;$E$15&amp;")when  (LocalYear("&amp;$E$15&amp;")="&amp;$D$1&amp;"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38" t="str">
        <f>IF(O223=1,"",RTD("cqg.rtd",,"StudyData", "(Vol("&amp;$E$16&amp;")when  (LocalYear("&amp;$E$16&amp;")="&amp;$D$1&amp;"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38" t="str">
        <f>IF(O223=1,"",RTD("cqg.rtd",,"StudyData", "(Vol("&amp;$E$17&amp;")when  (LocalYear("&amp;$E$17&amp;")="&amp;$D$1&amp;"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38" t="str">
        <f>IF(O223=1,"",RTD("cqg.rtd",,"StudyData", "(Vol("&amp;$E$18&amp;")when  (LocalYear("&amp;$E$18&amp;")="&amp;$D$1&amp;"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38" t="str">
        <f>IF(O223=1,"",RTD("cqg.rtd",,"StudyData", "(Vol("&amp;$E$19&amp;")when  (LocalYear("&amp;$E$19&amp;")="&amp;$D$1&amp;"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38" t="str">
        <f>IF(O223=1,"",RTD("cqg.rtd",,"StudyData", "(Vol("&amp;$E$20&amp;")when  (LocalYear("&amp;$E$20&amp;")="&amp;$D$1&amp;"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38" t="str">
        <f>IF(O223=1,"",RTD("cqg.rtd",,"StudyData", "(Vol("&amp;$E$21&amp;")when  (LocalYear("&amp;$E$21&amp;")="&amp;$D$1&amp;"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38" t="str">
        <f>IF(O223=1,"",RTD("cqg.rtd",,"StudyData", "(Vol("&amp;$E$21&amp;")when  (LocalYear("&amp;$E$21&amp;")="&amp;$D$1&amp;"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39" t="str">
        <f t="shared" si="47"/>
        <v/>
      </c>
      <c r="AE223" s="138" t="str">
        <f ca="1">IF($R223=1,SUM($S$1:S223),"")</f>
        <v/>
      </c>
      <c r="AF223" s="138" t="str">
        <f ca="1">IF($R223=1,SUM($T$1:T223),"")</f>
        <v/>
      </c>
      <c r="AG223" s="138" t="str">
        <f ca="1">IF($R223=1,SUM($U$1:U223),"")</f>
        <v/>
      </c>
      <c r="AH223" s="138" t="str">
        <f ca="1">IF($R223=1,SUM($V$1:V223),"")</f>
        <v/>
      </c>
      <c r="AI223" s="138" t="str">
        <f ca="1">IF($R223=1,SUM($W$1:W223),"")</f>
        <v/>
      </c>
      <c r="AJ223" s="138" t="str">
        <f ca="1">IF($R223=1,SUM($X$1:X223),"")</f>
        <v/>
      </c>
      <c r="AK223" s="138" t="str">
        <f ca="1">IF($R223=1,SUM($Y$1:Y223),"")</f>
        <v/>
      </c>
      <c r="AL223" s="138" t="str">
        <f ca="1">IF($R223=1,SUM($Z$1:Z223),"")</f>
        <v/>
      </c>
      <c r="AM223" s="138" t="str">
        <f ca="1">IF($R223=1,SUM($AA$1:AA223),"")</f>
        <v/>
      </c>
      <c r="AN223" s="138" t="str">
        <f ca="1">IF($R223=1,SUM($AB$1:AB223),"")</f>
        <v/>
      </c>
      <c r="AO223" s="138" t="str">
        <f ca="1">IF($R223=1,SUM($AC$1:AC223),"")</f>
        <v/>
      </c>
      <c r="AQ223" s="143" t="str">
        <f t="shared" si="48"/>
        <v>27:00</v>
      </c>
    </row>
    <row r="224" spans="6:43" x14ac:dyDescent="0.25">
      <c r="F224" s="138">
        <f t="shared" si="49"/>
        <v>27</v>
      </c>
      <c r="G224" s="140" t="str">
        <f t="shared" si="50"/>
        <v>05</v>
      </c>
      <c r="H224" s="141">
        <f t="shared" si="51"/>
        <v>1.1284722222222221</v>
      </c>
      <c r="K224" s="139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39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38">
        <f t="shared" si="45"/>
        <v>1</v>
      </c>
      <c r="R224" s="138">
        <f t="shared" ca="1" si="46"/>
        <v>1.144999999999984</v>
      </c>
      <c r="S224" s="138" t="str">
        <f>IF(O224=1,"",RTD("cqg.rtd",,"StudyData", "(Vol("&amp;$E$13&amp;")when  (LocalYear("&amp;$E$13&amp;")="&amp;$D$1&amp;"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38" t="str">
        <f>IF(O224=1,"",RTD("cqg.rtd",,"StudyData", "(Vol("&amp;$E$14&amp;")when  (LocalYear("&amp;$E$14&amp;")="&amp;$D$1&amp;"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38" t="str">
        <f>IF(O224=1,"",RTD("cqg.rtd",,"StudyData", "(Vol("&amp;$E$15&amp;")when  (LocalYear("&amp;$E$15&amp;")="&amp;$D$1&amp;"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38" t="str">
        <f>IF(O224=1,"",RTD("cqg.rtd",,"StudyData", "(Vol("&amp;$E$16&amp;")when  (LocalYear("&amp;$E$16&amp;")="&amp;$D$1&amp;"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38" t="str">
        <f>IF(O224=1,"",RTD("cqg.rtd",,"StudyData", "(Vol("&amp;$E$17&amp;")when  (LocalYear("&amp;$E$17&amp;")="&amp;$D$1&amp;"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38" t="str">
        <f>IF(O224=1,"",RTD("cqg.rtd",,"StudyData", "(Vol("&amp;$E$18&amp;")when  (LocalYear("&amp;$E$18&amp;")="&amp;$D$1&amp;"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38" t="str">
        <f>IF(O224=1,"",RTD("cqg.rtd",,"StudyData", "(Vol("&amp;$E$19&amp;")when  (LocalYear("&amp;$E$19&amp;")="&amp;$D$1&amp;"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38" t="str">
        <f>IF(O224=1,"",RTD("cqg.rtd",,"StudyData", "(Vol("&amp;$E$20&amp;")when  (LocalYear("&amp;$E$20&amp;")="&amp;$D$1&amp;"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38" t="str">
        <f>IF(O224=1,"",RTD("cqg.rtd",,"StudyData", "(Vol("&amp;$E$21&amp;")when  (LocalYear("&amp;$E$21&amp;")="&amp;$D$1&amp;"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38" t="str">
        <f>IF(O224=1,"",RTD("cqg.rtd",,"StudyData", "(Vol("&amp;$E$21&amp;")when  (LocalYear("&amp;$E$21&amp;")="&amp;$D$1&amp;"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39" t="str">
        <f t="shared" si="47"/>
        <v/>
      </c>
      <c r="AE224" s="138" t="str">
        <f ca="1">IF($R224=1,SUM($S$1:S224),"")</f>
        <v/>
      </c>
      <c r="AF224" s="138" t="str">
        <f ca="1">IF($R224=1,SUM($T$1:T224),"")</f>
        <v/>
      </c>
      <c r="AG224" s="138" t="str">
        <f ca="1">IF($R224=1,SUM($U$1:U224),"")</f>
        <v/>
      </c>
      <c r="AH224" s="138" t="str">
        <f ca="1">IF($R224=1,SUM($V$1:V224),"")</f>
        <v/>
      </c>
      <c r="AI224" s="138" t="str">
        <f ca="1">IF($R224=1,SUM($W$1:W224),"")</f>
        <v/>
      </c>
      <c r="AJ224" s="138" t="str">
        <f ca="1">IF($R224=1,SUM($X$1:X224),"")</f>
        <v/>
      </c>
      <c r="AK224" s="138" t="str">
        <f ca="1">IF($R224=1,SUM($Y$1:Y224),"")</f>
        <v/>
      </c>
      <c r="AL224" s="138" t="str">
        <f ca="1">IF($R224=1,SUM($Z$1:Z224),"")</f>
        <v/>
      </c>
      <c r="AM224" s="138" t="str">
        <f ca="1">IF($R224=1,SUM($AA$1:AA224),"")</f>
        <v/>
      </c>
      <c r="AN224" s="138" t="str">
        <f ca="1">IF($R224=1,SUM($AB$1:AB224),"")</f>
        <v/>
      </c>
      <c r="AO224" s="138" t="str">
        <f ca="1">IF($R224=1,SUM($AC$1:AC224),"")</f>
        <v/>
      </c>
      <c r="AQ224" s="143" t="str">
        <f t="shared" si="48"/>
        <v>27:05</v>
      </c>
    </row>
    <row r="225" spans="6:43" x14ac:dyDescent="0.25">
      <c r="F225" s="138">
        <f t="shared" si="49"/>
        <v>27</v>
      </c>
      <c r="G225" s="140">
        <f t="shared" si="50"/>
        <v>10</v>
      </c>
      <c r="H225" s="141">
        <f t="shared" si="51"/>
        <v>1.1319444444444444</v>
      </c>
      <c r="K225" s="139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39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38">
        <f t="shared" si="45"/>
        <v>1</v>
      </c>
      <c r="R225" s="138">
        <f t="shared" ca="1" si="46"/>
        <v>1.1459999999999839</v>
      </c>
      <c r="S225" s="138" t="str">
        <f>IF(O225=1,"",RTD("cqg.rtd",,"StudyData", "(Vol("&amp;$E$13&amp;")when  (LocalYear("&amp;$E$13&amp;")="&amp;$D$1&amp;"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38" t="str">
        <f>IF(O225=1,"",RTD("cqg.rtd",,"StudyData", "(Vol("&amp;$E$14&amp;")when  (LocalYear("&amp;$E$14&amp;")="&amp;$D$1&amp;"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38" t="str">
        <f>IF(O225=1,"",RTD("cqg.rtd",,"StudyData", "(Vol("&amp;$E$15&amp;")when  (LocalYear("&amp;$E$15&amp;")="&amp;$D$1&amp;"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38" t="str">
        <f>IF(O225=1,"",RTD("cqg.rtd",,"StudyData", "(Vol("&amp;$E$16&amp;")when  (LocalYear("&amp;$E$16&amp;")="&amp;$D$1&amp;"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38" t="str">
        <f>IF(O225=1,"",RTD("cqg.rtd",,"StudyData", "(Vol("&amp;$E$17&amp;")when  (LocalYear("&amp;$E$17&amp;")="&amp;$D$1&amp;"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38" t="str">
        <f>IF(O225=1,"",RTD("cqg.rtd",,"StudyData", "(Vol("&amp;$E$18&amp;")when  (LocalYear("&amp;$E$18&amp;")="&amp;$D$1&amp;"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38" t="str">
        <f>IF(O225=1,"",RTD("cqg.rtd",,"StudyData", "(Vol("&amp;$E$19&amp;")when  (LocalYear("&amp;$E$19&amp;")="&amp;$D$1&amp;"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38" t="str">
        <f>IF(O225=1,"",RTD("cqg.rtd",,"StudyData", "(Vol("&amp;$E$20&amp;")when  (LocalYear("&amp;$E$20&amp;")="&amp;$D$1&amp;"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38" t="str">
        <f>IF(O225=1,"",RTD("cqg.rtd",,"StudyData", "(Vol("&amp;$E$21&amp;")when  (LocalYear("&amp;$E$21&amp;")="&amp;$D$1&amp;"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38" t="str">
        <f>IF(O225=1,"",RTD("cqg.rtd",,"StudyData", "(Vol("&amp;$E$21&amp;")when  (LocalYear("&amp;$E$21&amp;")="&amp;$D$1&amp;"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39" t="str">
        <f t="shared" si="47"/>
        <v/>
      </c>
      <c r="AE225" s="138" t="str">
        <f ca="1">IF($R225=1,SUM($S$1:S225),"")</f>
        <v/>
      </c>
      <c r="AF225" s="138" t="str">
        <f ca="1">IF($R225=1,SUM($T$1:T225),"")</f>
        <v/>
      </c>
      <c r="AG225" s="138" t="str">
        <f ca="1">IF($R225=1,SUM($U$1:U225),"")</f>
        <v/>
      </c>
      <c r="AH225" s="138" t="str">
        <f ca="1">IF($R225=1,SUM($V$1:V225),"")</f>
        <v/>
      </c>
      <c r="AI225" s="138" t="str">
        <f ca="1">IF($R225=1,SUM($W$1:W225),"")</f>
        <v/>
      </c>
      <c r="AJ225" s="138" t="str">
        <f ca="1">IF($R225=1,SUM($X$1:X225),"")</f>
        <v/>
      </c>
      <c r="AK225" s="138" t="str">
        <f ca="1">IF($R225=1,SUM($Y$1:Y225),"")</f>
        <v/>
      </c>
      <c r="AL225" s="138" t="str">
        <f ca="1">IF($R225=1,SUM($Z$1:Z225),"")</f>
        <v/>
      </c>
      <c r="AM225" s="138" t="str">
        <f ca="1">IF($R225=1,SUM($AA$1:AA225),"")</f>
        <v/>
      </c>
      <c r="AN225" s="138" t="str">
        <f ca="1">IF($R225=1,SUM($AB$1:AB225),"")</f>
        <v/>
      </c>
      <c r="AO225" s="138" t="str">
        <f ca="1">IF($R225=1,SUM($AC$1:AC225),"")</f>
        <v/>
      </c>
      <c r="AQ225" s="143" t="str">
        <f t="shared" si="48"/>
        <v>27:10</v>
      </c>
    </row>
    <row r="226" spans="6:43" x14ac:dyDescent="0.25">
      <c r="F226" s="138">
        <f t="shared" si="49"/>
        <v>27</v>
      </c>
      <c r="G226" s="140">
        <f t="shared" si="50"/>
        <v>15</v>
      </c>
      <c r="H226" s="141">
        <f t="shared" si="51"/>
        <v>1.1354166666666667</v>
      </c>
      <c r="K226" s="139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39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38">
        <f t="shared" si="45"/>
        <v>1</v>
      </c>
      <c r="R226" s="138">
        <f t="shared" ca="1" si="46"/>
        <v>1.1469999999999838</v>
      </c>
      <c r="S226" s="138" t="str">
        <f>IF(O226=1,"",RTD("cqg.rtd",,"StudyData", "(Vol("&amp;$E$13&amp;")when  (LocalYear("&amp;$E$13&amp;")="&amp;$D$1&amp;"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38" t="str">
        <f>IF(O226=1,"",RTD("cqg.rtd",,"StudyData", "(Vol("&amp;$E$14&amp;")when  (LocalYear("&amp;$E$14&amp;")="&amp;$D$1&amp;"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38" t="str">
        <f>IF(O226=1,"",RTD("cqg.rtd",,"StudyData", "(Vol("&amp;$E$15&amp;")when  (LocalYear("&amp;$E$15&amp;")="&amp;$D$1&amp;"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38" t="str">
        <f>IF(O226=1,"",RTD("cqg.rtd",,"StudyData", "(Vol("&amp;$E$16&amp;")when  (LocalYear("&amp;$E$16&amp;")="&amp;$D$1&amp;"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38" t="str">
        <f>IF(O226=1,"",RTD("cqg.rtd",,"StudyData", "(Vol("&amp;$E$17&amp;")when  (LocalYear("&amp;$E$17&amp;")="&amp;$D$1&amp;"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38" t="str">
        <f>IF(O226=1,"",RTD("cqg.rtd",,"StudyData", "(Vol("&amp;$E$18&amp;")when  (LocalYear("&amp;$E$18&amp;")="&amp;$D$1&amp;"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38" t="str">
        <f>IF(O226=1,"",RTD("cqg.rtd",,"StudyData", "(Vol("&amp;$E$19&amp;")when  (LocalYear("&amp;$E$19&amp;")="&amp;$D$1&amp;"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38" t="str">
        <f>IF(O226=1,"",RTD("cqg.rtd",,"StudyData", "(Vol("&amp;$E$20&amp;")when  (LocalYear("&amp;$E$20&amp;")="&amp;$D$1&amp;"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38" t="str">
        <f>IF(O226=1,"",RTD("cqg.rtd",,"StudyData", "(Vol("&amp;$E$21&amp;")when  (LocalYear("&amp;$E$21&amp;")="&amp;$D$1&amp;"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38" t="str">
        <f>IF(O226=1,"",RTD("cqg.rtd",,"StudyData", "(Vol("&amp;$E$21&amp;")when  (LocalYear("&amp;$E$21&amp;")="&amp;$D$1&amp;"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39" t="str">
        <f t="shared" si="47"/>
        <v/>
      </c>
      <c r="AE226" s="138" t="str">
        <f ca="1">IF($R226=1,SUM($S$1:S226),"")</f>
        <v/>
      </c>
      <c r="AF226" s="138" t="str">
        <f ca="1">IF($R226=1,SUM($T$1:T226),"")</f>
        <v/>
      </c>
      <c r="AG226" s="138" t="str">
        <f ca="1">IF($R226=1,SUM($U$1:U226),"")</f>
        <v/>
      </c>
      <c r="AH226" s="138" t="str">
        <f ca="1">IF($R226=1,SUM($V$1:V226),"")</f>
        <v/>
      </c>
      <c r="AI226" s="138" t="str">
        <f ca="1">IF($R226=1,SUM($W$1:W226),"")</f>
        <v/>
      </c>
      <c r="AJ226" s="138" t="str">
        <f ca="1">IF($R226=1,SUM($X$1:X226),"")</f>
        <v/>
      </c>
      <c r="AK226" s="138" t="str">
        <f ca="1">IF($R226=1,SUM($Y$1:Y226),"")</f>
        <v/>
      </c>
      <c r="AL226" s="138" t="str">
        <f ca="1">IF($R226=1,SUM($Z$1:Z226),"")</f>
        <v/>
      </c>
      <c r="AM226" s="138" t="str">
        <f ca="1">IF($R226=1,SUM($AA$1:AA226),"")</f>
        <v/>
      </c>
      <c r="AN226" s="138" t="str">
        <f ca="1">IF($R226=1,SUM($AB$1:AB226),"")</f>
        <v/>
      </c>
      <c r="AO226" s="138" t="str">
        <f ca="1">IF($R226=1,SUM($AC$1:AC226),"")</f>
        <v/>
      </c>
      <c r="AQ226" s="143" t="str">
        <f t="shared" si="48"/>
        <v>27:15</v>
      </c>
    </row>
    <row r="227" spans="6:43" x14ac:dyDescent="0.25">
      <c r="F227" s="138">
        <f t="shared" si="49"/>
        <v>27</v>
      </c>
      <c r="G227" s="140">
        <f t="shared" si="50"/>
        <v>20</v>
      </c>
      <c r="H227" s="141">
        <f t="shared" si="51"/>
        <v>1.1388888888888888</v>
      </c>
      <c r="K227" s="139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39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38">
        <f t="shared" si="45"/>
        <v>1</v>
      </c>
      <c r="R227" s="138">
        <f t="shared" ca="1" si="46"/>
        <v>1.1479999999999837</v>
      </c>
      <c r="S227" s="138" t="str">
        <f>IF(O227=1,"",RTD("cqg.rtd",,"StudyData", "(Vol("&amp;$E$13&amp;")when  (LocalYear("&amp;$E$13&amp;")="&amp;$D$1&amp;"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38" t="str">
        <f>IF(O227=1,"",RTD("cqg.rtd",,"StudyData", "(Vol("&amp;$E$14&amp;")when  (LocalYear("&amp;$E$14&amp;")="&amp;$D$1&amp;"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38" t="str">
        <f>IF(O227=1,"",RTD("cqg.rtd",,"StudyData", "(Vol("&amp;$E$15&amp;")when  (LocalYear("&amp;$E$15&amp;")="&amp;$D$1&amp;"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38" t="str">
        <f>IF(O227=1,"",RTD("cqg.rtd",,"StudyData", "(Vol("&amp;$E$16&amp;")when  (LocalYear("&amp;$E$16&amp;")="&amp;$D$1&amp;"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38" t="str">
        <f>IF(O227=1,"",RTD("cqg.rtd",,"StudyData", "(Vol("&amp;$E$17&amp;")when  (LocalYear("&amp;$E$17&amp;")="&amp;$D$1&amp;"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38" t="str">
        <f>IF(O227=1,"",RTD("cqg.rtd",,"StudyData", "(Vol("&amp;$E$18&amp;")when  (LocalYear("&amp;$E$18&amp;")="&amp;$D$1&amp;"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38" t="str">
        <f>IF(O227=1,"",RTD("cqg.rtd",,"StudyData", "(Vol("&amp;$E$19&amp;")when  (LocalYear("&amp;$E$19&amp;")="&amp;$D$1&amp;"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38" t="str">
        <f>IF(O227=1,"",RTD("cqg.rtd",,"StudyData", "(Vol("&amp;$E$20&amp;")when  (LocalYear("&amp;$E$20&amp;")="&amp;$D$1&amp;"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38" t="str">
        <f>IF(O227=1,"",RTD("cqg.rtd",,"StudyData", "(Vol("&amp;$E$21&amp;")when  (LocalYear("&amp;$E$21&amp;")="&amp;$D$1&amp;"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38" t="str">
        <f>IF(O227=1,"",RTD("cqg.rtd",,"StudyData", "(Vol("&amp;$E$21&amp;")when  (LocalYear("&amp;$E$21&amp;")="&amp;$D$1&amp;"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39" t="str">
        <f t="shared" si="47"/>
        <v/>
      </c>
      <c r="AE227" s="138" t="str">
        <f ca="1">IF($R227=1,SUM($S$1:S227),"")</f>
        <v/>
      </c>
      <c r="AF227" s="138" t="str">
        <f ca="1">IF($R227=1,SUM($T$1:T227),"")</f>
        <v/>
      </c>
      <c r="AG227" s="138" t="str">
        <f ca="1">IF($R227=1,SUM($U$1:U227),"")</f>
        <v/>
      </c>
      <c r="AH227" s="138" t="str">
        <f ca="1">IF($R227=1,SUM($V$1:V227),"")</f>
        <v/>
      </c>
      <c r="AI227" s="138" t="str">
        <f ca="1">IF($R227=1,SUM($W$1:W227),"")</f>
        <v/>
      </c>
      <c r="AJ227" s="138" t="str">
        <f ca="1">IF($R227=1,SUM($X$1:X227),"")</f>
        <v/>
      </c>
      <c r="AK227" s="138" t="str">
        <f ca="1">IF($R227=1,SUM($Y$1:Y227),"")</f>
        <v/>
      </c>
      <c r="AL227" s="138" t="str">
        <f ca="1">IF($R227=1,SUM($Z$1:Z227),"")</f>
        <v/>
      </c>
      <c r="AM227" s="138" t="str">
        <f ca="1">IF($R227=1,SUM($AA$1:AA227),"")</f>
        <v/>
      </c>
      <c r="AN227" s="138" t="str">
        <f ca="1">IF($R227=1,SUM($AB$1:AB227),"")</f>
        <v/>
      </c>
      <c r="AO227" s="138" t="str">
        <f ca="1">IF($R227=1,SUM($AC$1:AC227),"")</f>
        <v/>
      </c>
      <c r="AQ227" s="143" t="str">
        <f t="shared" si="48"/>
        <v>27:20</v>
      </c>
    </row>
    <row r="228" spans="6:43" x14ac:dyDescent="0.25">
      <c r="F228" s="138">
        <f t="shared" si="49"/>
        <v>27</v>
      </c>
      <c r="G228" s="140">
        <f t="shared" si="50"/>
        <v>25</v>
      </c>
      <c r="H228" s="141">
        <f t="shared" si="51"/>
        <v>1.1423611111111112</v>
      </c>
      <c r="K228" s="139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39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38">
        <f t="shared" si="45"/>
        <v>1</v>
      </c>
      <c r="R228" s="138">
        <f t="shared" ca="1" si="46"/>
        <v>1.1489999999999836</v>
      </c>
      <c r="S228" s="138" t="str">
        <f>IF(O228=1,"",RTD("cqg.rtd",,"StudyData", "(Vol("&amp;$E$13&amp;")when  (LocalYear("&amp;$E$13&amp;")="&amp;$D$1&amp;"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38" t="str">
        <f>IF(O228=1,"",RTD("cqg.rtd",,"StudyData", "(Vol("&amp;$E$14&amp;")when  (LocalYear("&amp;$E$14&amp;")="&amp;$D$1&amp;"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38" t="str">
        <f>IF(O228=1,"",RTD("cqg.rtd",,"StudyData", "(Vol("&amp;$E$15&amp;")when  (LocalYear("&amp;$E$15&amp;")="&amp;$D$1&amp;"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38" t="str">
        <f>IF(O228=1,"",RTD("cqg.rtd",,"StudyData", "(Vol("&amp;$E$16&amp;")when  (LocalYear("&amp;$E$16&amp;")="&amp;$D$1&amp;"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38" t="str">
        <f>IF(O228=1,"",RTD("cqg.rtd",,"StudyData", "(Vol("&amp;$E$17&amp;")when  (LocalYear("&amp;$E$17&amp;")="&amp;$D$1&amp;"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38" t="str">
        <f>IF(O228=1,"",RTD("cqg.rtd",,"StudyData", "(Vol("&amp;$E$18&amp;")when  (LocalYear("&amp;$E$18&amp;")="&amp;$D$1&amp;"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38" t="str">
        <f>IF(O228=1,"",RTD("cqg.rtd",,"StudyData", "(Vol("&amp;$E$19&amp;")when  (LocalYear("&amp;$E$19&amp;")="&amp;$D$1&amp;"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38" t="str">
        <f>IF(O228=1,"",RTD("cqg.rtd",,"StudyData", "(Vol("&amp;$E$20&amp;")when  (LocalYear("&amp;$E$20&amp;")="&amp;$D$1&amp;"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38" t="str">
        <f>IF(O228=1,"",RTD("cqg.rtd",,"StudyData", "(Vol("&amp;$E$21&amp;")when  (LocalYear("&amp;$E$21&amp;")="&amp;$D$1&amp;"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38" t="str">
        <f>IF(O228=1,"",RTD("cqg.rtd",,"StudyData", "(Vol("&amp;$E$21&amp;")when  (LocalYear("&amp;$E$21&amp;")="&amp;$D$1&amp;"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39" t="str">
        <f t="shared" si="47"/>
        <v/>
      </c>
      <c r="AE228" s="138" t="str">
        <f ca="1">IF($R228=1,SUM($S$1:S228),"")</f>
        <v/>
      </c>
      <c r="AF228" s="138" t="str">
        <f ca="1">IF($R228=1,SUM($T$1:T228),"")</f>
        <v/>
      </c>
      <c r="AG228" s="138" t="str">
        <f ca="1">IF($R228=1,SUM($U$1:U228),"")</f>
        <v/>
      </c>
      <c r="AH228" s="138" t="str">
        <f ca="1">IF($R228=1,SUM($V$1:V228),"")</f>
        <v/>
      </c>
      <c r="AI228" s="138" t="str">
        <f ca="1">IF($R228=1,SUM($W$1:W228),"")</f>
        <v/>
      </c>
      <c r="AJ228" s="138" t="str">
        <f ca="1">IF($R228=1,SUM($X$1:X228),"")</f>
        <v/>
      </c>
      <c r="AK228" s="138" t="str">
        <f ca="1">IF($R228=1,SUM($Y$1:Y228),"")</f>
        <v/>
      </c>
      <c r="AL228" s="138" t="str">
        <f ca="1">IF($R228=1,SUM($Z$1:Z228),"")</f>
        <v/>
      </c>
      <c r="AM228" s="138" t="str">
        <f ca="1">IF($R228=1,SUM($AA$1:AA228),"")</f>
        <v/>
      </c>
      <c r="AN228" s="138" t="str">
        <f ca="1">IF($R228=1,SUM($AB$1:AB228),"")</f>
        <v/>
      </c>
      <c r="AO228" s="138" t="str">
        <f ca="1">IF($R228=1,SUM($AC$1:AC228),"")</f>
        <v/>
      </c>
      <c r="AQ228" s="143" t="str">
        <f t="shared" si="48"/>
        <v>27:25</v>
      </c>
    </row>
    <row r="229" spans="6:43" x14ac:dyDescent="0.25">
      <c r="F229" s="138">
        <f t="shared" si="49"/>
        <v>27</v>
      </c>
      <c r="G229" s="140">
        <f t="shared" si="50"/>
        <v>30</v>
      </c>
      <c r="H229" s="141">
        <f t="shared" si="51"/>
        <v>1.1458333333333333</v>
      </c>
      <c r="K229" s="139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39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38">
        <f t="shared" si="45"/>
        <v>1</v>
      </c>
      <c r="R229" s="138">
        <f t="shared" ca="1" si="46"/>
        <v>1.1499999999999835</v>
      </c>
      <c r="S229" s="138" t="str">
        <f>IF(O229=1,"",RTD("cqg.rtd",,"StudyData", "(Vol("&amp;$E$13&amp;")when  (LocalYear("&amp;$E$13&amp;")="&amp;$D$1&amp;"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38" t="str">
        <f>IF(O229=1,"",RTD("cqg.rtd",,"StudyData", "(Vol("&amp;$E$14&amp;")when  (LocalYear("&amp;$E$14&amp;")="&amp;$D$1&amp;"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38" t="str">
        <f>IF(O229=1,"",RTD("cqg.rtd",,"StudyData", "(Vol("&amp;$E$15&amp;")when  (LocalYear("&amp;$E$15&amp;")="&amp;$D$1&amp;"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38" t="str">
        <f>IF(O229=1,"",RTD("cqg.rtd",,"StudyData", "(Vol("&amp;$E$16&amp;")when  (LocalYear("&amp;$E$16&amp;")="&amp;$D$1&amp;"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38" t="str">
        <f>IF(O229=1,"",RTD("cqg.rtd",,"StudyData", "(Vol("&amp;$E$17&amp;")when  (LocalYear("&amp;$E$17&amp;")="&amp;$D$1&amp;"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38" t="str">
        <f>IF(O229=1,"",RTD("cqg.rtd",,"StudyData", "(Vol("&amp;$E$18&amp;")when  (LocalYear("&amp;$E$18&amp;")="&amp;$D$1&amp;"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38" t="str">
        <f>IF(O229=1,"",RTD("cqg.rtd",,"StudyData", "(Vol("&amp;$E$19&amp;")when  (LocalYear("&amp;$E$19&amp;")="&amp;$D$1&amp;"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38" t="str">
        <f>IF(O229=1,"",RTD("cqg.rtd",,"StudyData", "(Vol("&amp;$E$20&amp;")when  (LocalYear("&amp;$E$20&amp;")="&amp;$D$1&amp;"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38" t="str">
        <f>IF(O229=1,"",RTD("cqg.rtd",,"StudyData", "(Vol("&amp;$E$21&amp;")when  (LocalYear("&amp;$E$21&amp;")="&amp;$D$1&amp;"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38" t="str">
        <f>IF(O229=1,"",RTD("cqg.rtd",,"StudyData", "(Vol("&amp;$E$21&amp;")when  (LocalYear("&amp;$E$21&amp;")="&amp;$D$1&amp;"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39" t="str">
        <f t="shared" si="47"/>
        <v/>
      </c>
      <c r="AE229" s="138" t="str">
        <f ca="1">IF($R229=1,SUM($S$1:S229),"")</f>
        <v/>
      </c>
      <c r="AF229" s="138" t="str">
        <f ca="1">IF($R229=1,SUM($T$1:T229),"")</f>
        <v/>
      </c>
      <c r="AG229" s="138" t="str">
        <f ca="1">IF($R229=1,SUM($U$1:U229),"")</f>
        <v/>
      </c>
      <c r="AH229" s="138" t="str">
        <f ca="1">IF($R229=1,SUM($V$1:V229),"")</f>
        <v/>
      </c>
      <c r="AI229" s="138" t="str">
        <f ca="1">IF($R229=1,SUM($W$1:W229),"")</f>
        <v/>
      </c>
      <c r="AJ229" s="138" t="str">
        <f ca="1">IF($R229=1,SUM($X$1:X229),"")</f>
        <v/>
      </c>
      <c r="AK229" s="138" t="str">
        <f ca="1">IF($R229=1,SUM($Y$1:Y229),"")</f>
        <v/>
      </c>
      <c r="AL229" s="138" t="str">
        <f ca="1">IF($R229=1,SUM($Z$1:Z229),"")</f>
        <v/>
      </c>
      <c r="AM229" s="138" t="str">
        <f ca="1">IF($R229=1,SUM($AA$1:AA229),"")</f>
        <v/>
      </c>
      <c r="AN229" s="138" t="str">
        <f ca="1">IF($R229=1,SUM($AB$1:AB229),"")</f>
        <v/>
      </c>
      <c r="AO229" s="138" t="str">
        <f ca="1">IF($R229=1,SUM($AC$1:AC229),"")</f>
        <v/>
      </c>
      <c r="AQ229" s="143" t="str">
        <f t="shared" si="48"/>
        <v>27:30</v>
      </c>
    </row>
    <row r="230" spans="6:43" x14ac:dyDescent="0.25">
      <c r="F230" s="138">
        <f t="shared" si="49"/>
        <v>27</v>
      </c>
      <c r="G230" s="140">
        <f t="shared" si="50"/>
        <v>35</v>
      </c>
      <c r="H230" s="141">
        <f t="shared" si="51"/>
        <v>1.1493055555555556</v>
      </c>
      <c r="K230" s="139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39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38">
        <f t="shared" si="45"/>
        <v>1</v>
      </c>
      <c r="R230" s="138">
        <f t="shared" ca="1" si="46"/>
        <v>1.1509999999999834</v>
      </c>
      <c r="S230" s="138" t="str">
        <f>IF(O230=1,"",RTD("cqg.rtd",,"StudyData", "(Vol("&amp;$E$13&amp;")when  (LocalYear("&amp;$E$13&amp;")="&amp;$D$1&amp;"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38" t="str">
        <f>IF(O230=1,"",RTD("cqg.rtd",,"StudyData", "(Vol("&amp;$E$14&amp;")when  (LocalYear("&amp;$E$14&amp;")="&amp;$D$1&amp;"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38" t="str">
        <f>IF(O230=1,"",RTD("cqg.rtd",,"StudyData", "(Vol("&amp;$E$15&amp;")when  (LocalYear("&amp;$E$15&amp;")="&amp;$D$1&amp;"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38" t="str">
        <f>IF(O230=1,"",RTD("cqg.rtd",,"StudyData", "(Vol("&amp;$E$16&amp;")when  (LocalYear("&amp;$E$16&amp;")="&amp;$D$1&amp;"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38" t="str">
        <f>IF(O230=1,"",RTD("cqg.rtd",,"StudyData", "(Vol("&amp;$E$17&amp;")when  (LocalYear("&amp;$E$17&amp;")="&amp;$D$1&amp;"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38" t="str">
        <f>IF(O230=1,"",RTD("cqg.rtd",,"StudyData", "(Vol("&amp;$E$18&amp;")when  (LocalYear("&amp;$E$18&amp;")="&amp;$D$1&amp;"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38" t="str">
        <f>IF(O230=1,"",RTD("cqg.rtd",,"StudyData", "(Vol("&amp;$E$19&amp;")when  (LocalYear("&amp;$E$19&amp;")="&amp;$D$1&amp;"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38" t="str">
        <f>IF(O230=1,"",RTD("cqg.rtd",,"StudyData", "(Vol("&amp;$E$20&amp;")when  (LocalYear("&amp;$E$20&amp;")="&amp;$D$1&amp;"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38" t="str">
        <f>IF(O230=1,"",RTD("cqg.rtd",,"StudyData", "(Vol("&amp;$E$21&amp;")when  (LocalYear("&amp;$E$21&amp;")="&amp;$D$1&amp;"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38" t="str">
        <f>IF(O230=1,"",RTD("cqg.rtd",,"StudyData", "(Vol("&amp;$E$21&amp;")when  (LocalYear("&amp;$E$21&amp;")="&amp;$D$1&amp;"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39" t="str">
        <f t="shared" si="47"/>
        <v/>
      </c>
      <c r="AE230" s="138" t="str">
        <f ca="1">IF($R230=1,SUM($S$1:S230),"")</f>
        <v/>
      </c>
      <c r="AF230" s="138" t="str">
        <f ca="1">IF($R230=1,SUM($T$1:T230),"")</f>
        <v/>
      </c>
      <c r="AG230" s="138" t="str">
        <f ca="1">IF($R230=1,SUM($U$1:U230),"")</f>
        <v/>
      </c>
      <c r="AH230" s="138" t="str">
        <f ca="1">IF($R230=1,SUM($V$1:V230),"")</f>
        <v/>
      </c>
      <c r="AI230" s="138" t="str">
        <f ca="1">IF($R230=1,SUM($W$1:W230),"")</f>
        <v/>
      </c>
      <c r="AJ230" s="138" t="str">
        <f ca="1">IF($R230=1,SUM($X$1:X230),"")</f>
        <v/>
      </c>
      <c r="AK230" s="138" t="str">
        <f ca="1">IF($R230=1,SUM($Y$1:Y230),"")</f>
        <v/>
      </c>
      <c r="AL230" s="138" t="str">
        <f ca="1">IF($R230=1,SUM($Z$1:Z230),"")</f>
        <v/>
      </c>
      <c r="AM230" s="138" t="str">
        <f ca="1">IF($R230=1,SUM($AA$1:AA230),"")</f>
        <v/>
      </c>
      <c r="AN230" s="138" t="str">
        <f ca="1">IF($R230=1,SUM($AB$1:AB230),"")</f>
        <v/>
      </c>
      <c r="AO230" s="138" t="str">
        <f ca="1">IF($R230=1,SUM($AC$1:AC230),"")</f>
        <v/>
      </c>
      <c r="AQ230" s="143" t="str">
        <f t="shared" si="48"/>
        <v>27:35</v>
      </c>
    </row>
    <row r="231" spans="6:43" x14ac:dyDescent="0.25">
      <c r="F231" s="138">
        <f t="shared" si="49"/>
        <v>27</v>
      </c>
      <c r="G231" s="140">
        <f t="shared" si="50"/>
        <v>40</v>
      </c>
      <c r="H231" s="141">
        <f t="shared" si="51"/>
        <v>1.1527777777777779</v>
      </c>
      <c r="K231" s="139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39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38">
        <f t="shared" si="45"/>
        <v>1</v>
      </c>
      <c r="R231" s="138">
        <f t="shared" ca="1" si="46"/>
        <v>1.1519999999999833</v>
      </c>
      <c r="S231" s="138" t="str">
        <f>IF(O231=1,"",RTD("cqg.rtd",,"StudyData", "(Vol("&amp;$E$13&amp;")when  (LocalYear("&amp;$E$13&amp;")="&amp;$D$1&amp;"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38" t="str">
        <f>IF(O231=1,"",RTD("cqg.rtd",,"StudyData", "(Vol("&amp;$E$14&amp;")when  (LocalYear("&amp;$E$14&amp;")="&amp;$D$1&amp;"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38" t="str">
        <f>IF(O231=1,"",RTD("cqg.rtd",,"StudyData", "(Vol("&amp;$E$15&amp;")when  (LocalYear("&amp;$E$15&amp;")="&amp;$D$1&amp;"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38" t="str">
        <f>IF(O231=1,"",RTD("cqg.rtd",,"StudyData", "(Vol("&amp;$E$16&amp;")when  (LocalYear("&amp;$E$16&amp;")="&amp;$D$1&amp;"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38" t="str">
        <f>IF(O231=1,"",RTD("cqg.rtd",,"StudyData", "(Vol("&amp;$E$17&amp;")when  (LocalYear("&amp;$E$17&amp;")="&amp;$D$1&amp;"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38" t="str">
        <f>IF(O231=1,"",RTD("cqg.rtd",,"StudyData", "(Vol("&amp;$E$18&amp;")when  (LocalYear("&amp;$E$18&amp;")="&amp;$D$1&amp;"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38" t="str">
        <f>IF(O231=1,"",RTD("cqg.rtd",,"StudyData", "(Vol("&amp;$E$19&amp;")when  (LocalYear("&amp;$E$19&amp;")="&amp;$D$1&amp;"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38" t="str">
        <f>IF(O231=1,"",RTD("cqg.rtd",,"StudyData", "(Vol("&amp;$E$20&amp;")when  (LocalYear("&amp;$E$20&amp;")="&amp;$D$1&amp;"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38" t="str">
        <f>IF(O231=1,"",RTD("cqg.rtd",,"StudyData", "(Vol("&amp;$E$21&amp;")when  (LocalYear("&amp;$E$21&amp;")="&amp;$D$1&amp;"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38" t="str">
        <f>IF(O231=1,"",RTD("cqg.rtd",,"StudyData", "(Vol("&amp;$E$21&amp;")when  (LocalYear("&amp;$E$21&amp;")="&amp;$D$1&amp;"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39" t="str">
        <f t="shared" si="47"/>
        <v/>
      </c>
      <c r="AE231" s="138" t="str">
        <f ca="1">IF($R231=1,SUM($S$1:S231),"")</f>
        <v/>
      </c>
      <c r="AF231" s="138" t="str">
        <f ca="1">IF($R231=1,SUM($T$1:T231),"")</f>
        <v/>
      </c>
      <c r="AG231" s="138" t="str">
        <f ca="1">IF($R231=1,SUM($U$1:U231),"")</f>
        <v/>
      </c>
      <c r="AH231" s="138" t="str">
        <f ca="1">IF($R231=1,SUM($V$1:V231),"")</f>
        <v/>
      </c>
      <c r="AI231" s="138" t="str">
        <f ca="1">IF($R231=1,SUM($W$1:W231),"")</f>
        <v/>
      </c>
      <c r="AJ231" s="138" t="str">
        <f ca="1">IF($R231=1,SUM($X$1:X231),"")</f>
        <v/>
      </c>
      <c r="AK231" s="138" t="str">
        <f ca="1">IF($R231=1,SUM($Y$1:Y231),"")</f>
        <v/>
      </c>
      <c r="AL231" s="138" t="str">
        <f ca="1">IF($R231=1,SUM($Z$1:Z231),"")</f>
        <v/>
      </c>
      <c r="AM231" s="138" t="str">
        <f ca="1">IF($R231=1,SUM($AA$1:AA231),"")</f>
        <v/>
      </c>
      <c r="AN231" s="138" t="str">
        <f ca="1">IF($R231=1,SUM($AB$1:AB231),"")</f>
        <v/>
      </c>
      <c r="AO231" s="138" t="str">
        <f ca="1">IF($R231=1,SUM($AC$1:AC231),"")</f>
        <v/>
      </c>
      <c r="AQ231" s="143" t="str">
        <f t="shared" si="48"/>
        <v>27:40</v>
      </c>
    </row>
    <row r="232" spans="6:43" x14ac:dyDescent="0.25">
      <c r="F232" s="138">
        <f t="shared" si="49"/>
        <v>27</v>
      </c>
      <c r="G232" s="140">
        <f t="shared" si="50"/>
        <v>45</v>
      </c>
      <c r="H232" s="141">
        <f t="shared" si="51"/>
        <v>1.15625</v>
      </c>
      <c r="K232" s="139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39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38">
        <f t="shared" si="45"/>
        <v>1</v>
      </c>
      <c r="R232" s="138">
        <f t="shared" ca="1" si="46"/>
        <v>1.1529999999999831</v>
      </c>
      <c r="S232" s="138" t="str">
        <f>IF(O232=1,"",RTD("cqg.rtd",,"StudyData", "(Vol("&amp;$E$13&amp;")when  (LocalYear("&amp;$E$13&amp;")="&amp;$D$1&amp;"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38" t="str">
        <f>IF(O232=1,"",RTD("cqg.rtd",,"StudyData", "(Vol("&amp;$E$14&amp;")when  (LocalYear("&amp;$E$14&amp;")="&amp;$D$1&amp;"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38" t="str">
        <f>IF(O232=1,"",RTD("cqg.rtd",,"StudyData", "(Vol("&amp;$E$15&amp;")when  (LocalYear("&amp;$E$15&amp;")="&amp;$D$1&amp;"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38" t="str">
        <f>IF(O232=1,"",RTD("cqg.rtd",,"StudyData", "(Vol("&amp;$E$16&amp;")when  (LocalYear("&amp;$E$16&amp;")="&amp;$D$1&amp;"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38" t="str">
        <f>IF(O232=1,"",RTD("cqg.rtd",,"StudyData", "(Vol("&amp;$E$17&amp;")when  (LocalYear("&amp;$E$17&amp;")="&amp;$D$1&amp;"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38" t="str">
        <f>IF(O232=1,"",RTD("cqg.rtd",,"StudyData", "(Vol("&amp;$E$18&amp;")when  (LocalYear("&amp;$E$18&amp;")="&amp;$D$1&amp;"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38" t="str">
        <f>IF(O232=1,"",RTD("cqg.rtd",,"StudyData", "(Vol("&amp;$E$19&amp;")when  (LocalYear("&amp;$E$19&amp;")="&amp;$D$1&amp;"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38" t="str">
        <f>IF(O232=1,"",RTD("cqg.rtd",,"StudyData", "(Vol("&amp;$E$20&amp;")when  (LocalYear("&amp;$E$20&amp;")="&amp;$D$1&amp;"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38" t="str">
        <f>IF(O232=1,"",RTD("cqg.rtd",,"StudyData", "(Vol("&amp;$E$21&amp;")when  (LocalYear("&amp;$E$21&amp;")="&amp;$D$1&amp;"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38" t="str">
        <f>IF(O232=1,"",RTD("cqg.rtd",,"StudyData", "(Vol("&amp;$E$21&amp;")when  (LocalYear("&amp;$E$21&amp;")="&amp;$D$1&amp;"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39" t="str">
        <f t="shared" si="47"/>
        <v/>
      </c>
      <c r="AE232" s="138" t="str">
        <f ca="1">IF($R232=1,SUM($S$1:S232),"")</f>
        <v/>
      </c>
      <c r="AF232" s="138" t="str">
        <f ca="1">IF($R232=1,SUM($T$1:T232),"")</f>
        <v/>
      </c>
      <c r="AG232" s="138" t="str">
        <f ca="1">IF($R232=1,SUM($U$1:U232),"")</f>
        <v/>
      </c>
      <c r="AH232" s="138" t="str">
        <f ca="1">IF($R232=1,SUM($V$1:V232),"")</f>
        <v/>
      </c>
      <c r="AI232" s="138" t="str">
        <f ca="1">IF($R232=1,SUM($W$1:W232),"")</f>
        <v/>
      </c>
      <c r="AJ232" s="138" t="str">
        <f ca="1">IF($R232=1,SUM($X$1:X232),"")</f>
        <v/>
      </c>
      <c r="AK232" s="138" t="str">
        <f ca="1">IF($R232=1,SUM($Y$1:Y232),"")</f>
        <v/>
      </c>
      <c r="AL232" s="138" t="str">
        <f ca="1">IF($R232=1,SUM($Z$1:Z232),"")</f>
        <v/>
      </c>
      <c r="AM232" s="138" t="str">
        <f ca="1">IF($R232=1,SUM($AA$1:AA232),"")</f>
        <v/>
      </c>
      <c r="AN232" s="138" t="str">
        <f ca="1">IF($R232=1,SUM($AB$1:AB232),"")</f>
        <v/>
      </c>
      <c r="AO232" s="138" t="str">
        <f ca="1">IF($R232=1,SUM($AC$1:AC232),"")</f>
        <v/>
      </c>
      <c r="AQ232" s="143" t="str">
        <f t="shared" si="48"/>
        <v>27:45</v>
      </c>
    </row>
    <row r="233" spans="6:43" x14ac:dyDescent="0.25">
      <c r="F233" s="138">
        <f t="shared" si="49"/>
        <v>27</v>
      </c>
      <c r="G233" s="140">
        <f t="shared" si="50"/>
        <v>50</v>
      </c>
      <c r="H233" s="141">
        <f t="shared" si="51"/>
        <v>1.1597222222222221</v>
      </c>
      <c r="K233" s="139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39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38">
        <f t="shared" si="45"/>
        <v>1</v>
      </c>
      <c r="R233" s="138">
        <f t="shared" ca="1" si="46"/>
        <v>1.153999999999983</v>
      </c>
      <c r="S233" s="138" t="str">
        <f>IF(O233=1,"",RTD("cqg.rtd",,"StudyData", "(Vol("&amp;$E$13&amp;")when  (LocalYear("&amp;$E$13&amp;")="&amp;$D$1&amp;"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38" t="str">
        <f>IF(O233=1,"",RTD("cqg.rtd",,"StudyData", "(Vol("&amp;$E$14&amp;")when  (LocalYear("&amp;$E$14&amp;")="&amp;$D$1&amp;"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38" t="str">
        <f>IF(O233=1,"",RTD("cqg.rtd",,"StudyData", "(Vol("&amp;$E$15&amp;")when  (LocalYear("&amp;$E$15&amp;")="&amp;$D$1&amp;"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38" t="str">
        <f>IF(O233=1,"",RTD("cqg.rtd",,"StudyData", "(Vol("&amp;$E$16&amp;")when  (LocalYear("&amp;$E$16&amp;")="&amp;$D$1&amp;"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38" t="str">
        <f>IF(O233=1,"",RTD("cqg.rtd",,"StudyData", "(Vol("&amp;$E$17&amp;")when  (LocalYear("&amp;$E$17&amp;")="&amp;$D$1&amp;"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38" t="str">
        <f>IF(O233=1,"",RTD("cqg.rtd",,"StudyData", "(Vol("&amp;$E$18&amp;")when  (LocalYear("&amp;$E$18&amp;")="&amp;$D$1&amp;"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38" t="str">
        <f>IF(O233=1,"",RTD("cqg.rtd",,"StudyData", "(Vol("&amp;$E$19&amp;")when  (LocalYear("&amp;$E$19&amp;")="&amp;$D$1&amp;"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38" t="str">
        <f>IF(O233=1,"",RTD("cqg.rtd",,"StudyData", "(Vol("&amp;$E$20&amp;")when  (LocalYear("&amp;$E$20&amp;")="&amp;$D$1&amp;"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38" t="str">
        <f>IF(O233=1,"",RTD("cqg.rtd",,"StudyData", "(Vol("&amp;$E$21&amp;")when  (LocalYear("&amp;$E$21&amp;")="&amp;$D$1&amp;"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38" t="str">
        <f>IF(O233=1,"",RTD("cqg.rtd",,"StudyData", "(Vol("&amp;$E$21&amp;")when  (LocalYear("&amp;$E$21&amp;")="&amp;$D$1&amp;"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39" t="str">
        <f t="shared" si="47"/>
        <v/>
      </c>
      <c r="AE233" s="138" t="str">
        <f ca="1">IF($R233=1,SUM($S$1:S233),"")</f>
        <v/>
      </c>
      <c r="AF233" s="138" t="str">
        <f ca="1">IF($R233=1,SUM($T$1:T233),"")</f>
        <v/>
      </c>
      <c r="AG233" s="138" t="str">
        <f ca="1">IF($R233=1,SUM($U$1:U233),"")</f>
        <v/>
      </c>
      <c r="AH233" s="138" t="str">
        <f ca="1">IF($R233=1,SUM($V$1:V233),"")</f>
        <v/>
      </c>
      <c r="AI233" s="138" t="str">
        <f ca="1">IF($R233=1,SUM($W$1:W233),"")</f>
        <v/>
      </c>
      <c r="AJ233" s="138" t="str">
        <f ca="1">IF($R233=1,SUM($X$1:X233),"")</f>
        <v/>
      </c>
      <c r="AK233" s="138" t="str">
        <f ca="1">IF($R233=1,SUM($Y$1:Y233),"")</f>
        <v/>
      </c>
      <c r="AL233" s="138" t="str">
        <f ca="1">IF($R233=1,SUM($Z$1:Z233),"")</f>
        <v/>
      </c>
      <c r="AM233" s="138" t="str">
        <f ca="1">IF($R233=1,SUM($AA$1:AA233),"")</f>
        <v/>
      </c>
      <c r="AN233" s="138" t="str">
        <f ca="1">IF($R233=1,SUM($AB$1:AB233),"")</f>
        <v/>
      </c>
      <c r="AO233" s="138" t="str">
        <f ca="1">IF($R233=1,SUM($AC$1:AC233),"")</f>
        <v/>
      </c>
      <c r="AQ233" s="143" t="str">
        <f t="shared" si="48"/>
        <v>27:50</v>
      </c>
    </row>
    <row r="234" spans="6:43" x14ac:dyDescent="0.25">
      <c r="F234" s="138">
        <f t="shared" si="49"/>
        <v>27</v>
      </c>
      <c r="G234" s="140">
        <f t="shared" si="50"/>
        <v>55</v>
      </c>
      <c r="H234" s="141">
        <f t="shared" si="51"/>
        <v>1.1631944444444444</v>
      </c>
      <c r="K234" s="139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39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38">
        <f t="shared" si="45"/>
        <v>1</v>
      </c>
      <c r="R234" s="138">
        <f t="shared" ca="1" si="46"/>
        <v>1.1549999999999829</v>
      </c>
      <c r="S234" s="138" t="str">
        <f>IF(O234=1,"",RTD("cqg.rtd",,"StudyData", "(Vol("&amp;$E$13&amp;")when  (LocalYear("&amp;$E$13&amp;")="&amp;$D$1&amp;"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38" t="str">
        <f>IF(O234=1,"",RTD("cqg.rtd",,"StudyData", "(Vol("&amp;$E$14&amp;")when  (LocalYear("&amp;$E$14&amp;")="&amp;$D$1&amp;"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38" t="str">
        <f>IF(O234=1,"",RTD("cqg.rtd",,"StudyData", "(Vol("&amp;$E$15&amp;")when  (LocalYear("&amp;$E$15&amp;")="&amp;$D$1&amp;"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38" t="str">
        <f>IF(O234=1,"",RTD("cqg.rtd",,"StudyData", "(Vol("&amp;$E$16&amp;")when  (LocalYear("&amp;$E$16&amp;")="&amp;$D$1&amp;"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38" t="str">
        <f>IF(O234=1,"",RTD("cqg.rtd",,"StudyData", "(Vol("&amp;$E$17&amp;")when  (LocalYear("&amp;$E$17&amp;")="&amp;$D$1&amp;"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38" t="str">
        <f>IF(O234=1,"",RTD("cqg.rtd",,"StudyData", "(Vol("&amp;$E$18&amp;")when  (LocalYear("&amp;$E$18&amp;")="&amp;$D$1&amp;"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38" t="str">
        <f>IF(O234=1,"",RTD("cqg.rtd",,"StudyData", "(Vol("&amp;$E$19&amp;")when  (LocalYear("&amp;$E$19&amp;")="&amp;$D$1&amp;"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38" t="str">
        <f>IF(O234=1,"",RTD("cqg.rtd",,"StudyData", "(Vol("&amp;$E$20&amp;")when  (LocalYear("&amp;$E$20&amp;")="&amp;$D$1&amp;"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38" t="str">
        <f>IF(O234=1,"",RTD("cqg.rtd",,"StudyData", "(Vol("&amp;$E$21&amp;")when  (LocalYear("&amp;$E$21&amp;")="&amp;$D$1&amp;"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38" t="str">
        <f>IF(O234=1,"",RTD("cqg.rtd",,"StudyData", "(Vol("&amp;$E$21&amp;")when  (LocalYear("&amp;$E$21&amp;")="&amp;$D$1&amp;"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39" t="str">
        <f t="shared" si="47"/>
        <v/>
      </c>
      <c r="AE234" s="138" t="str">
        <f ca="1">IF($R234=1,SUM($S$1:S234),"")</f>
        <v/>
      </c>
      <c r="AF234" s="138" t="str">
        <f ca="1">IF($R234=1,SUM($T$1:T234),"")</f>
        <v/>
      </c>
      <c r="AG234" s="138" t="str">
        <f ca="1">IF($R234=1,SUM($U$1:U234),"")</f>
        <v/>
      </c>
      <c r="AH234" s="138" t="str">
        <f ca="1">IF($R234=1,SUM($V$1:V234),"")</f>
        <v/>
      </c>
      <c r="AI234" s="138" t="str">
        <f ca="1">IF($R234=1,SUM($W$1:W234),"")</f>
        <v/>
      </c>
      <c r="AJ234" s="138" t="str">
        <f ca="1">IF($R234=1,SUM($X$1:X234),"")</f>
        <v/>
      </c>
      <c r="AK234" s="138" t="str">
        <f ca="1">IF($R234=1,SUM($Y$1:Y234),"")</f>
        <v/>
      </c>
      <c r="AL234" s="138" t="str">
        <f ca="1">IF($R234=1,SUM($Z$1:Z234),"")</f>
        <v/>
      </c>
      <c r="AM234" s="138" t="str">
        <f ca="1">IF($R234=1,SUM($AA$1:AA234),"")</f>
        <v/>
      </c>
      <c r="AN234" s="138" t="str">
        <f ca="1">IF($R234=1,SUM($AB$1:AB234),"")</f>
        <v/>
      </c>
      <c r="AO234" s="138" t="str">
        <f ca="1">IF($R234=1,SUM($AC$1:AC234),"")</f>
        <v/>
      </c>
      <c r="AQ234" s="143" t="str">
        <f t="shared" si="48"/>
        <v>27:55</v>
      </c>
    </row>
    <row r="235" spans="6:43" x14ac:dyDescent="0.25">
      <c r="F235" s="138">
        <f t="shared" si="49"/>
        <v>28</v>
      </c>
      <c r="G235" s="140" t="str">
        <f t="shared" si="50"/>
        <v>00</v>
      </c>
      <c r="H235" s="141">
        <f t="shared" si="51"/>
        <v>1.1666666666666667</v>
      </c>
      <c r="K235" s="139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39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38">
        <f t="shared" si="45"/>
        <v>1</v>
      </c>
      <c r="R235" s="138">
        <f t="shared" ca="1" si="46"/>
        <v>1.1559999999999828</v>
      </c>
      <c r="S235" s="138" t="str">
        <f>IF(O235=1,"",RTD("cqg.rtd",,"StudyData", "(Vol("&amp;$E$13&amp;")when  (LocalYear("&amp;$E$13&amp;")="&amp;$D$1&amp;"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38" t="str">
        <f>IF(O235=1,"",RTD("cqg.rtd",,"StudyData", "(Vol("&amp;$E$14&amp;")when  (LocalYear("&amp;$E$14&amp;")="&amp;$D$1&amp;"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38" t="str">
        <f>IF(O235=1,"",RTD("cqg.rtd",,"StudyData", "(Vol("&amp;$E$15&amp;")when  (LocalYear("&amp;$E$15&amp;")="&amp;$D$1&amp;"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38" t="str">
        <f>IF(O235=1,"",RTD("cqg.rtd",,"StudyData", "(Vol("&amp;$E$16&amp;")when  (LocalYear("&amp;$E$16&amp;")="&amp;$D$1&amp;"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38" t="str">
        <f>IF(O235=1,"",RTD("cqg.rtd",,"StudyData", "(Vol("&amp;$E$17&amp;")when  (LocalYear("&amp;$E$17&amp;")="&amp;$D$1&amp;"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38" t="str">
        <f>IF(O235=1,"",RTD("cqg.rtd",,"StudyData", "(Vol("&amp;$E$18&amp;")when  (LocalYear("&amp;$E$18&amp;")="&amp;$D$1&amp;"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38" t="str">
        <f>IF(O235=1,"",RTD("cqg.rtd",,"StudyData", "(Vol("&amp;$E$19&amp;")when  (LocalYear("&amp;$E$19&amp;")="&amp;$D$1&amp;"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38" t="str">
        <f>IF(O235=1,"",RTD("cqg.rtd",,"StudyData", "(Vol("&amp;$E$20&amp;")when  (LocalYear("&amp;$E$20&amp;")="&amp;$D$1&amp;"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38" t="str">
        <f>IF(O235=1,"",RTD("cqg.rtd",,"StudyData", "(Vol("&amp;$E$21&amp;")when  (LocalYear("&amp;$E$21&amp;")="&amp;$D$1&amp;"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38" t="str">
        <f>IF(O235=1,"",RTD("cqg.rtd",,"StudyData", "(Vol("&amp;$E$21&amp;")when  (LocalYear("&amp;$E$21&amp;")="&amp;$D$1&amp;"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39" t="str">
        <f t="shared" si="47"/>
        <v/>
      </c>
      <c r="AE235" s="138" t="str">
        <f ca="1">IF($R235=1,SUM($S$1:S235),"")</f>
        <v/>
      </c>
      <c r="AF235" s="138" t="str">
        <f ca="1">IF($R235=1,SUM($T$1:T235),"")</f>
        <v/>
      </c>
      <c r="AG235" s="138" t="str">
        <f ca="1">IF($R235=1,SUM($U$1:U235),"")</f>
        <v/>
      </c>
      <c r="AH235" s="138" t="str">
        <f ca="1">IF($R235=1,SUM($V$1:V235),"")</f>
        <v/>
      </c>
      <c r="AI235" s="138" t="str">
        <f ca="1">IF($R235=1,SUM($W$1:W235),"")</f>
        <v/>
      </c>
      <c r="AJ235" s="138" t="str">
        <f ca="1">IF($R235=1,SUM($X$1:X235),"")</f>
        <v/>
      </c>
      <c r="AK235" s="138" t="str">
        <f ca="1">IF($R235=1,SUM($Y$1:Y235),"")</f>
        <v/>
      </c>
      <c r="AL235" s="138" t="str">
        <f ca="1">IF($R235=1,SUM($Z$1:Z235),"")</f>
        <v/>
      </c>
      <c r="AM235" s="138" t="str">
        <f ca="1">IF($R235=1,SUM($AA$1:AA235),"")</f>
        <v/>
      </c>
      <c r="AN235" s="138" t="str">
        <f ca="1">IF($R235=1,SUM($AB$1:AB235),"")</f>
        <v/>
      </c>
      <c r="AO235" s="138" t="str">
        <f ca="1">IF($R235=1,SUM($AC$1:AC235),"")</f>
        <v/>
      </c>
      <c r="AQ235" s="143" t="str">
        <f t="shared" si="48"/>
        <v>28:00</v>
      </c>
    </row>
    <row r="236" spans="6:43" x14ac:dyDescent="0.25">
      <c r="F236" s="138">
        <f t="shared" si="49"/>
        <v>28</v>
      </c>
      <c r="G236" s="140" t="str">
        <f t="shared" si="50"/>
        <v>05</v>
      </c>
      <c r="H236" s="141">
        <f t="shared" si="51"/>
        <v>1.1701388888888888</v>
      </c>
      <c r="K236" s="139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39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38">
        <f t="shared" si="45"/>
        <v>1</v>
      </c>
      <c r="R236" s="138">
        <f t="shared" ca="1" si="46"/>
        <v>1.1569999999999827</v>
      </c>
      <c r="S236" s="138" t="str">
        <f>IF(O236=1,"",RTD("cqg.rtd",,"StudyData", "(Vol("&amp;$E$13&amp;")when  (LocalYear("&amp;$E$13&amp;")="&amp;$D$1&amp;"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38" t="str">
        <f>IF(O236=1,"",RTD("cqg.rtd",,"StudyData", "(Vol("&amp;$E$14&amp;")when  (LocalYear("&amp;$E$14&amp;")="&amp;$D$1&amp;"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38" t="str">
        <f>IF(O236=1,"",RTD("cqg.rtd",,"StudyData", "(Vol("&amp;$E$15&amp;")when  (LocalYear("&amp;$E$15&amp;")="&amp;$D$1&amp;"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38" t="str">
        <f>IF(O236=1,"",RTD("cqg.rtd",,"StudyData", "(Vol("&amp;$E$16&amp;")when  (LocalYear("&amp;$E$16&amp;")="&amp;$D$1&amp;"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38" t="str">
        <f>IF(O236=1,"",RTD("cqg.rtd",,"StudyData", "(Vol("&amp;$E$17&amp;")when  (LocalYear("&amp;$E$17&amp;")="&amp;$D$1&amp;"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38" t="str">
        <f>IF(O236=1,"",RTD("cqg.rtd",,"StudyData", "(Vol("&amp;$E$18&amp;")when  (LocalYear("&amp;$E$18&amp;")="&amp;$D$1&amp;"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38" t="str">
        <f>IF(O236=1,"",RTD("cqg.rtd",,"StudyData", "(Vol("&amp;$E$19&amp;")when  (LocalYear("&amp;$E$19&amp;")="&amp;$D$1&amp;"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38" t="str">
        <f>IF(O236=1,"",RTD("cqg.rtd",,"StudyData", "(Vol("&amp;$E$20&amp;")when  (LocalYear("&amp;$E$20&amp;")="&amp;$D$1&amp;"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38" t="str">
        <f>IF(O236=1,"",RTD("cqg.rtd",,"StudyData", "(Vol("&amp;$E$21&amp;")when  (LocalYear("&amp;$E$21&amp;")="&amp;$D$1&amp;"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38" t="str">
        <f>IF(O236=1,"",RTD("cqg.rtd",,"StudyData", "(Vol("&amp;$E$21&amp;")when  (LocalYear("&amp;$E$21&amp;")="&amp;$D$1&amp;"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39" t="str">
        <f t="shared" si="47"/>
        <v/>
      </c>
      <c r="AE236" s="138" t="str">
        <f ca="1">IF($R236=1,SUM($S$1:S236),"")</f>
        <v/>
      </c>
      <c r="AF236" s="138" t="str">
        <f ca="1">IF($R236=1,SUM($T$1:T236),"")</f>
        <v/>
      </c>
      <c r="AG236" s="138" t="str">
        <f ca="1">IF($R236=1,SUM($U$1:U236),"")</f>
        <v/>
      </c>
      <c r="AH236" s="138" t="str">
        <f ca="1">IF($R236=1,SUM($V$1:V236),"")</f>
        <v/>
      </c>
      <c r="AI236" s="138" t="str">
        <f ca="1">IF($R236=1,SUM($W$1:W236),"")</f>
        <v/>
      </c>
      <c r="AJ236" s="138" t="str">
        <f ca="1">IF($R236=1,SUM($X$1:X236),"")</f>
        <v/>
      </c>
      <c r="AK236" s="138" t="str">
        <f ca="1">IF($R236=1,SUM($Y$1:Y236),"")</f>
        <v/>
      </c>
      <c r="AL236" s="138" t="str">
        <f ca="1">IF($R236=1,SUM($Z$1:Z236),"")</f>
        <v/>
      </c>
      <c r="AM236" s="138" t="str">
        <f ca="1">IF($R236=1,SUM($AA$1:AA236),"")</f>
        <v/>
      </c>
      <c r="AN236" s="138" t="str">
        <f ca="1">IF($R236=1,SUM($AB$1:AB236),"")</f>
        <v/>
      </c>
      <c r="AO236" s="138" t="str">
        <f ca="1">IF($R236=1,SUM($AC$1:AC236),"")</f>
        <v/>
      </c>
      <c r="AQ236" s="143" t="str">
        <f t="shared" si="48"/>
        <v>28:05</v>
      </c>
    </row>
    <row r="237" spans="6:43" x14ac:dyDescent="0.25">
      <c r="F237" s="138">
        <f t="shared" si="49"/>
        <v>28</v>
      </c>
      <c r="G237" s="140">
        <f t="shared" si="50"/>
        <v>10</v>
      </c>
      <c r="H237" s="141">
        <f t="shared" si="51"/>
        <v>1.1736111111111112</v>
      </c>
      <c r="K237" s="139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39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38">
        <f t="shared" si="45"/>
        <v>1</v>
      </c>
      <c r="R237" s="138">
        <f t="shared" ca="1" si="46"/>
        <v>1.1579999999999826</v>
      </c>
      <c r="S237" s="138" t="str">
        <f>IF(O237=1,"",RTD("cqg.rtd",,"StudyData", "(Vol("&amp;$E$13&amp;")when  (LocalYear("&amp;$E$13&amp;")="&amp;$D$1&amp;"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38" t="str">
        <f>IF(O237=1,"",RTD("cqg.rtd",,"StudyData", "(Vol("&amp;$E$14&amp;")when  (LocalYear("&amp;$E$14&amp;")="&amp;$D$1&amp;"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38" t="str">
        <f>IF(O237=1,"",RTD("cqg.rtd",,"StudyData", "(Vol("&amp;$E$15&amp;")when  (LocalYear("&amp;$E$15&amp;")="&amp;$D$1&amp;"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38" t="str">
        <f>IF(O237=1,"",RTD("cqg.rtd",,"StudyData", "(Vol("&amp;$E$16&amp;")when  (LocalYear("&amp;$E$16&amp;")="&amp;$D$1&amp;"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38" t="str">
        <f>IF(O237=1,"",RTD("cqg.rtd",,"StudyData", "(Vol("&amp;$E$17&amp;")when  (LocalYear("&amp;$E$17&amp;")="&amp;$D$1&amp;"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38" t="str">
        <f>IF(O237=1,"",RTD("cqg.rtd",,"StudyData", "(Vol("&amp;$E$18&amp;")when  (LocalYear("&amp;$E$18&amp;")="&amp;$D$1&amp;"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38" t="str">
        <f>IF(O237=1,"",RTD("cqg.rtd",,"StudyData", "(Vol("&amp;$E$19&amp;")when  (LocalYear("&amp;$E$19&amp;")="&amp;$D$1&amp;"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38" t="str">
        <f>IF(O237=1,"",RTD("cqg.rtd",,"StudyData", "(Vol("&amp;$E$20&amp;")when  (LocalYear("&amp;$E$20&amp;")="&amp;$D$1&amp;"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38" t="str">
        <f>IF(O237=1,"",RTD("cqg.rtd",,"StudyData", "(Vol("&amp;$E$21&amp;")when  (LocalYear("&amp;$E$21&amp;")="&amp;$D$1&amp;"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38" t="str">
        <f>IF(O237=1,"",RTD("cqg.rtd",,"StudyData", "(Vol("&amp;$E$21&amp;")when  (LocalYear("&amp;$E$21&amp;")="&amp;$D$1&amp;"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39" t="str">
        <f t="shared" si="47"/>
        <v/>
      </c>
      <c r="AE237" s="138" t="str">
        <f ca="1">IF($R237=1,SUM($S$1:S237),"")</f>
        <v/>
      </c>
      <c r="AF237" s="138" t="str">
        <f ca="1">IF($R237=1,SUM($T$1:T237),"")</f>
        <v/>
      </c>
      <c r="AG237" s="138" t="str">
        <f ca="1">IF($R237=1,SUM($U$1:U237),"")</f>
        <v/>
      </c>
      <c r="AH237" s="138" t="str">
        <f ca="1">IF($R237=1,SUM($V$1:V237),"")</f>
        <v/>
      </c>
      <c r="AI237" s="138" t="str">
        <f ca="1">IF($R237=1,SUM($W$1:W237),"")</f>
        <v/>
      </c>
      <c r="AJ237" s="138" t="str">
        <f ca="1">IF($R237=1,SUM($X$1:X237),"")</f>
        <v/>
      </c>
      <c r="AK237" s="138" t="str">
        <f ca="1">IF($R237=1,SUM($Y$1:Y237),"")</f>
        <v/>
      </c>
      <c r="AL237" s="138" t="str">
        <f ca="1">IF($R237=1,SUM($Z$1:Z237),"")</f>
        <v/>
      </c>
      <c r="AM237" s="138" t="str">
        <f ca="1">IF($R237=1,SUM($AA$1:AA237),"")</f>
        <v/>
      </c>
      <c r="AN237" s="138" t="str">
        <f ca="1">IF($R237=1,SUM($AB$1:AB237),"")</f>
        <v/>
      </c>
      <c r="AO237" s="138" t="str">
        <f ca="1">IF($R237=1,SUM($AC$1:AC237),"")</f>
        <v/>
      </c>
      <c r="AQ237" s="143" t="str">
        <f t="shared" si="48"/>
        <v>28:10</v>
      </c>
    </row>
    <row r="238" spans="6:43" x14ac:dyDescent="0.25">
      <c r="F238" s="138">
        <f t="shared" si="49"/>
        <v>28</v>
      </c>
      <c r="G238" s="140">
        <f t="shared" si="50"/>
        <v>15</v>
      </c>
      <c r="H238" s="141">
        <f t="shared" si="51"/>
        <v>1.1770833333333333</v>
      </c>
      <c r="K238" s="139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39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38">
        <f t="shared" si="45"/>
        <v>1</v>
      </c>
      <c r="R238" s="138">
        <f t="shared" ca="1" si="46"/>
        <v>1.1589999999999825</v>
      </c>
      <c r="S238" s="138" t="str">
        <f>IF(O238=1,"",RTD("cqg.rtd",,"StudyData", "(Vol("&amp;$E$13&amp;")when  (LocalYear("&amp;$E$13&amp;")="&amp;$D$1&amp;"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38" t="str">
        <f>IF(O238=1,"",RTD("cqg.rtd",,"StudyData", "(Vol("&amp;$E$14&amp;")when  (LocalYear("&amp;$E$14&amp;")="&amp;$D$1&amp;"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38" t="str">
        <f>IF(O238=1,"",RTD("cqg.rtd",,"StudyData", "(Vol("&amp;$E$15&amp;")when  (LocalYear("&amp;$E$15&amp;")="&amp;$D$1&amp;"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38" t="str">
        <f>IF(O238=1,"",RTD("cqg.rtd",,"StudyData", "(Vol("&amp;$E$16&amp;")when  (LocalYear("&amp;$E$16&amp;")="&amp;$D$1&amp;"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38" t="str">
        <f>IF(O238=1,"",RTD("cqg.rtd",,"StudyData", "(Vol("&amp;$E$17&amp;")when  (LocalYear("&amp;$E$17&amp;")="&amp;$D$1&amp;"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38" t="str">
        <f>IF(O238=1,"",RTD("cqg.rtd",,"StudyData", "(Vol("&amp;$E$18&amp;")when  (LocalYear("&amp;$E$18&amp;")="&amp;$D$1&amp;"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38" t="str">
        <f>IF(O238=1,"",RTD("cqg.rtd",,"StudyData", "(Vol("&amp;$E$19&amp;")when  (LocalYear("&amp;$E$19&amp;")="&amp;$D$1&amp;"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38" t="str">
        <f>IF(O238=1,"",RTD("cqg.rtd",,"StudyData", "(Vol("&amp;$E$20&amp;")when  (LocalYear("&amp;$E$20&amp;")="&amp;$D$1&amp;"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38" t="str">
        <f>IF(O238=1,"",RTD("cqg.rtd",,"StudyData", "(Vol("&amp;$E$21&amp;")when  (LocalYear("&amp;$E$21&amp;")="&amp;$D$1&amp;"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38" t="str">
        <f>IF(O238=1,"",RTD("cqg.rtd",,"StudyData", "(Vol("&amp;$E$21&amp;")when  (LocalYear("&amp;$E$21&amp;")="&amp;$D$1&amp;"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39" t="str">
        <f t="shared" si="47"/>
        <v/>
      </c>
      <c r="AE238" s="138" t="str">
        <f ca="1">IF($R238=1,SUM($S$1:S238),"")</f>
        <v/>
      </c>
      <c r="AF238" s="138" t="str">
        <f ca="1">IF($R238=1,SUM($T$1:T238),"")</f>
        <v/>
      </c>
      <c r="AG238" s="138" t="str">
        <f ca="1">IF($R238=1,SUM($U$1:U238),"")</f>
        <v/>
      </c>
      <c r="AH238" s="138" t="str">
        <f ca="1">IF($R238=1,SUM($V$1:V238),"")</f>
        <v/>
      </c>
      <c r="AI238" s="138" t="str">
        <f ca="1">IF($R238=1,SUM($W$1:W238),"")</f>
        <v/>
      </c>
      <c r="AJ238" s="138" t="str">
        <f ca="1">IF($R238=1,SUM($X$1:X238),"")</f>
        <v/>
      </c>
      <c r="AK238" s="138" t="str">
        <f ca="1">IF($R238=1,SUM($Y$1:Y238),"")</f>
        <v/>
      </c>
      <c r="AL238" s="138" t="str">
        <f ca="1">IF($R238=1,SUM($Z$1:Z238),"")</f>
        <v/>
      </c>
      <c r="AM238" s="138" t="str">
        <f ca="1">IF($R238=1,SUM($AA$1:AA238),"")</f>
        <v/>
      </c>
      <c r="AN238" s="138" t="str">
        <f ca="1">IF($R238=1,SUM($AB$1:AB238),"")</f>
        <v/>
      </c>
      <c r="AO238" s="138" t="str">
        <f ca="1">IF($R238=1,SUM($AC$1:AC238),"")</f>
        <v/>
      </c>
      <c r="AQ238" s="143" t="str">
        <f t="shared" si="48"/>
        <v>28:15</v>
      </c>
    </row>
    <row r="239" spans="6:43" x14ac:dyDescent="0.25">
      <c r="F239" s="138">
        <f t="shared" si="49"/>
        <v>28</v>
      </c>
      <c r="G239" s="140">
        <f t="shared" si="50"/>
        <v>20</v>
      </c>
      <c r="H239" s="141">
        <f t="shared" si="51"/>
        <v>1.1805555555555556</v>
      </c>
      <c r="K239" s="139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39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38">
        <f t="shared" si="45"/>
        <v>1</v>
      </c>
      <c r="R239" s="138">
        <f t="shared" ca="1" si="46"/>
        <v>1.1599999999999824</v>
      </c>
      <c r="S239" s="138" t="str">
        <f>IF(O239=1,"",RTD("cqg.rtd",,"StudyData", "(Vol("&amp;$E$13&amp;")when  (LocalYear("&amp;$E$13&amp;")="&amp;$D$1&amp;"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38" t="str">
        <f>IF(O239=1,"",RTD("cqg.rtd",,"StudyData", "(Vol("&amp;$E$14&amp;")when  (LocalYear("&amp;$E$14&amp;")="&amp;$D$1&amp;"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38" t="str">
        <f>IF(O239=1,"",RTD("cqg.rtd",,"StudyData", "(Vol("&amp;$E$15&amp;")when  (LocalYear("&amp;$E$15&amp;")="&amp;$D$1&amp;"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38" t="str">
        <f>IF(O239=1,"",RTD("cqg.rtd",,"StudyData", "(Vol("&amp;$E$16&amp;")when  (LocalYear("&amp;$E$16&amp;")="&amp;$D$1&amp;"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38" t="str">
        <f>IF(O239=1,"",RTD("cqg.rtd",,"StudyData", "(Vol("&amp;$E$17&amp;")when  (LocalYear("&amp;$E$17&amp;")="&amp;$D$1&amp;"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38" t="str">
        <f>IF(O239=1,"",RTD("cqg.rtd",,"StudyData", "(Vol("&amp;$E$18&amp;")when  (LocalYear("&amp;$E$18&amp;")="&amp;$D$1&amp;"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38" t="str">
        <f>IF(O239=1,"",RTD("cqg.rtd",,"StudyData", "(Vol("&amp;$E$19&amp;")when  (LocalYear("&amp;$E$19&amp;")="&amp;$D$1&amp;"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38" t="str">
        <f>IF(O239=1,"",RTD("cqg.rtd",,"StudyData", "(Vol("&amp;$E$20&amp;")when  (LocalYear("&amp;$E$20&amp;")="&amp;$D$1&amp;"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38" t="str">
        <f>IF(O239=1,"",RTD("cqg.rtd",,"StudyData", "(Vol("&amp;$E$21&amp;")when  (LocalYear("&amp;$E$21&amp;")="&amp;$D$1&amp;"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38" t="str">
        <f>IF(O239=1,"",RTD("cqg.rtd",,"StudyData", "(Vol("&amp;$E$21&amp;")when  (LocalYear("&amp;$E$21&amp;")="&amp;$D$1&amp;"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39" t="str">
        <f t="shared" si="47"/>
        <v/>
      </c>
      <c r="AE239" s="138" t="str">
        <f ca="1">IF($R239=1,SUM($S$1:S239),"")</f>
        <v/>
      </c>
      <c r="AF239" s="138" t="str">
        <f ca="1">IF($R239=1,SUM($T$1:T239),"")</f>
        <v/>
      </c>
      <c r="AG239" s="138" t="str">
        <f ca="1">IF($R239=1,SUM($U$1:U239),"")</f>
        <v/>
      </c>
      <c r="AH239" s="138" t="str">
        <f ca="1">IF($R239=1,SUM($V$1:V239),"")</f>
        <v/>
      </c>
      <c r="AI239" s="138" t="str">
        <f ca="1">IF($R239=1,SUM($W$1:W239),"")</f>
        <v/>
      </c>
      <c r="AJ239" s="138" t="str">
        <f ca="1">IF($R239=1,SUM($X$1:X239),"")</f>
        <v/>
      </c>
      <c r="AK239" s="138" t="str">
        <f ca="1">IF($R239=1,SUM($Y$1:Y239),"")</f>
        <v/>
      </c>
      <c r="AL239" s="138" t="str">
        <f ca="1">IF($R239=1,SUM($Z$1:Z239),"")</f>
        <v/>
      </c>
      <c r="AM239" s="138" t="str">
        <f ca="1">IF($R239=1,SUM($AA$1:AA239),"")</f>
        <v/>
      </c>
      <c r="AN239" s="138" t="str">
        <f ca="1">IF($R239=1,SUM($AB$1:AB239),"")</f>
        <v/>
      </c>
      <c r="AO239" s="138" t="str">
        <f ca="1">IF($R239=1,SUM($AC$1:AC239),"")</f>
        <v/>
      </c>
      <c r="AQ239" s="143" t="str">
        <f t="shared" si="48"/>
        <v>28:20</v>
      </c>
    </row>
    <row r="240" spans="6:43" x14ac:dyDescent="0.25">
      <c r="F240" s="138">
        <f t="shared" si="49"/>
        <v>28</v>
      </c>
      <c r="G240" s="140">
        <f t="shared" si="50"/>
        <v>25</v>
      </c>
      <c r="H240" s="141">
        <f t="shared" si="51"/>
        <v>1.1840277777777779</v>
      </c>
      <c r="K240" s="139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39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38">
        <f t="shared" si="45"/>
        <v>1</v>
      </c>
      <c r="R240" s="138">
        <f t="shared" ca="1" si="46"/>
        <v>1.1609999999999823</v>
      </c>
      <c r="S240" s="138" t="str">
        <f>IF(O240=1,"",RTD("cqg.rtd",,"StudyData", "(Vol("&amp;$E$13&amp;")when  (LocalYear("&amp;$E$13&amp;")="&amp;$D$1&amp;"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38" t="str">
        <f>IF(O240=1,"",RTD("cqg.rtd",,"StudyData", "(Vol("&amp;$E$14&amp;")when  (LocalYear("&amp;$E$14&amp;")="&amp;$D$1&amp;"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38" t="str">
        <f>IF(O240=1,"",RTD("cqg.rtd",,"StudyData", "(Vol("&amp;$E$15&amp;")when  (LocalYear("&amp;$E$15&amp;")="&amp;$D$1&amp;"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38" t="str">
        <f>IF(O240=1,"",RTD("cqg.rtd",,"StudyData", "(Vol("&amp;$E$16&amp;")when  (LocalYear("&amp;$E$16&amp;")="&amp;$D$1&amp;"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38" t="str">
        <f>IF(O240=1,"",RTD("cqg.rtd",,"StudyData", "(Vol("&amp;$E$17&amp;")when  (LocalYear("&amp;$E$17&amp;")="&amp;$D$1&amp;"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38" t="str">
        <f>IF(O240=1,"",RTD("cqg.rtd",,"StudyData", "(Vol("&amp;$E$18&amp;")when  (LocalYear("&amp;$E$18&amp;")="&amp;$D$1&amp;"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38" t="str">
        <f>IF(O240=1,"",RTD("cqg.rtd",,"StudyData", "(Vol("&amp;$E$19&amp;")when  (LocalYear("&amp;$E$19&amp;")="&amp;$D$1&amp;"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38" t="str">
        <f>IF(O240=1,"",RTD("cqg.rtd",,"StudyData", "(Vol("&amp;$E$20&amp;")when  (LocalYear("&amp;$E$20&amp;")="&amp;$D$1&amp;"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38" t="str">
        <f>IF(O240=1,"",RTD("cqg.rtd",,"StudyData", "(Vol("&amp;$E$21&amp;")when  (LocalYear("&amp;$E$21&amp;")="&amp;$D$1&amp;"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38" t="str">
        <f>IF(O240=1,"",RTD("cqg.rtd",,"StudyData", "(Vol("&amp;$E$21&amp;")when  (LocalYear("&amp;$E$21&amp;")="&amp;$D$1&amp;"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39" t="str">
        <f t="shared" si="47"/>
        <v/>
      </c>
      <c r="AE240" s="138" t="str">
        <f ca="1">IF($R240=1,SUM($S$1:S240),"")</f>
        <v/>
      </c>
      <c r="AF240" s="138" t="str">
        <f ca="1">IF($R240=1,SUM($T$1:T240),"")</f>
        <v/>
      </c>
      <c r="AG240" s="138" t="str">
        <f ca="1">IF($R240=1,SUM($U$1:U240),"")</f>
        <v/>
      </c>
      <c r="AH240" s="138" t="str">
        <f ca="1">IF($R240=1,SUM($V$1:V240),"")</f>
        <v/>
      </c>
      <c r="AI240" s="138" t="str">
        <f ca="1">IF($R240=1,SUM($W$1:W240),"")</f>
        <v/>
      </c>
      <c r="AJ240" s="138" t="str">
        <f ca="1">IF($R240=1,SUM($X$1:X240),"")</f>
        <v/>
      </c>
      <c r="AK240" s="138" t="str">
        <f ca="1">IF($R240=1,SUM($Y$1:Y240),"")</f>
        <v/>
      </c>
      <c r="AL240" s="138" t="str">
        <f ca="1">IF($R240=1,SUM($Z$1:Z240),"")</f>
        <v/>
      </c>
      <c r="AM240" s="138" t="str">
        <f ca="1">IF($R240=1,SUM($AA$1:AA240),"")</f>
        <v/>
      </c>
      <c r="AN240" s="138" t="str">
        <f ca="1">IF($R240=1,SUM($AB$1:AB240),"")</f>
        <v/>
      </c>
      <c r="AO240" s="138" t="str">
        <f ca="1">IF($R240=1,SUM($AC$1:AC240),"")</f>
        <v/>
      </c>
      <c r="AQ240" s="143" t="str">
        <f t="shared" si="48"/>
        <v>28:25</v>
      </c>
    </row>
    <row r="241" spans="6:43" x14ac:dyDescent="0.25">
      <c r="F241" s="138">
        <f t="shared" si="49"/>
        <v>28</v>
      </c>
      <c r="G241" s="140">
        <f t="shared" si="50"/>
        <v>30</v>
      </c>
      <c r="H241" s="141">
        <f t="shared" si="51"/>
        <v>1.1875</v>
      </c>
      <c r="K241" s="139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39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38">
        <f t="shared" si="45"/>
        <v>1</v>
      </c>
      <c r="R241" s="138">
        <f t="shared" ca="1" si="46"/>
        <v>1.1619999999999822</v>
      </c>
      <c r="S241" s="138" t="str">
        <f>IF(O241=1,"",RTD("cqg.rtd",,"StudyData", "(Vol("&amp;$E$13&amp;")when  (LocalYear("&amp;$E$13&amp;")="&amp;$D$1&amp;"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38" t="str">
        <f>IF(O241=1,"",RTD("cqg.rtd",,"StudyData", "(Vol("&amp;$E$14&amp;")when  (LocalYear("&amp;$E$14&amp;")="&amp;$D$1&amp;"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38" t="str">
        <f>IF(O241=1,"",RTD("cqg.rtd",,"StudyData", "(Vol("&amp;$E$15&amp;")when  (LocalYear("&amp;$E$15&amp;")="&amp;$D$1&amp;"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38" t="str">
        <f>IF(O241=1,"",RTD("cqg.rtd",,"StudyData", "(Vol("&amp;$E$16&amp;")when  (LocalYear("&amp;$E$16&amp;")="&amp;$D$1&amp;"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38" t="str">
        <f>IF(O241=1,"",RTD("cqg.rtd",,"StudyData", "(Vol("&amp;$E$17&amp;")when  (LocalYear("&amp;$E$17&amp;")="&amp;$D$1&amp;"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38" t="str">
        <f>IF(O241=1,"",RTD("cqg.rtd",,"StudyData", "(Vol("&amp;$E$18&amp;")when  (LocalYear("&amp;$E$18&amp;")="&amp;$D$1&amp;"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38" t="str">
        <f>IF(O241=1,"",RTD("cqg.rtd",,"StudyData", "(Vol("&amp;$E$19&amp;")when  (LocalYear("&amp;$E$19&amp;")="&amp;$D$1&amp;"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38" t="str">
        <f>IF(O241=1,"",RTD("cqg.rtd",,"StudyData", "(Vol("&amp;$E$20&amp;")when  (LocalYear("&amp;$E$20&amp;")="&amp;$D$1&amp;"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38" t="str">
        <f>IF(O241=1,"",RTD("cqg.rtd",,"StudyData", "(Vol("&amp;$E$21&amp;")when  (LocalYear("&amp;$E$21&amp;")="&amp;$D$1&amp;"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38" t="str">
        <f>IF(O241=1,"",RTD("cqg.rtd",,"StudyData", "(Vol("&amp;$E$21&amp;")when  (LocalYear("&amp;$E$21&amp;")="&amp;$D$1&amp;"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39" t="str">
        <f t="shared" si="47"/>
        <v/>
      </c>
      <c r="AE241" s="138" t="str">
        <f ca="1">IF($R241=1,SUM($S$1:S241),"")</f>
        <v/>
      </c>
      <c r="AF241" s="138" t="str">
        <f ca="1">IF($R241=1,SUM($T$1:T241),"")</f>
        <v/>
      </c>
      <c r="AG241" s="138" t="str">
        <f ca="1">IF($R241=1,SUM($U$1:U241),"")</f>
        <v/>
      </c>
      <c r="AH241" s="138" t="str">
        <f ca="1">IF($R241=1,SUM($V$1:V241),"")</f>
        <v/>
      </c>
      <c r="AI241" s="138" t="str">
        <f ca="1">IF($R241=1,SUM($W$1:W241),"")</f>
        <v/>
      </c>
      <c r="AJ241" s="138" t="str">
        <f ca="1">IF($R241=1,SUM($X$1:X241),"")</f>
        <v/>
      </c>
      <c r="AK241" s="138" t="str">
        <f ca="1">IF($R241=1,SUM($Y$1:Y241),"")</f>
        <v/>
      </c>
      <c r="AL241" s="138" t="str">
        <f ca="1">IF($R241=1,SUM($Z$1:Z241),"")</f>
        <v/>
      </c>
      <c r="AM241" s="138" t="str">
        <f ca="1">IF($R241=1,SUM($AA$1:AA241),"")</f>
        <v/>
      </c>
      <c r="AN241" s="138" t="str">
        <f ca="1">IF($R241=1,SUM($AB$1:AB241),"")</f>
        <v/>
      </c>
      <c r="AO241" s="138" t="str">
        <f ca="1">IF($R241=1,SUM($AC$1:AC241),"")</f>
        <v/>
      </c>
      <c r="AQ241" s="143" t="str">
        <f t="shared" si="48"/>
        <v>28:30</v>
      </c>
    </row>
    <row r="242" spans="6:43" x14ac:dyDescent="0.25">
      <c r="F242" s="138">
        <f t="shared" si="49"/>
        <v>28</v>
      </c>
      <c r="G242" s="140">
        <f t="shared" si="50"/>
        <v>35</v>
      </c>
      <c r="H242" s="141">
        <f t="shared" si="51"/>
        <v>1.1909722222222221</v>
      </c>
      <c r="K242" s="139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39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38">
        <f t="shared" si="45"/>
        <v>1</v>
      </c>
      <c r="R242" s="138">
        <f t="shared" ca="1" si="46"/>
        <v>1.162999999999982</v>
      </c>
      <c r="S242" s="138" t="str">
        <f>IF(O242=1,"",RTD("cqg.rtd",,"StudyData", "(Vol("&amp;$E$13&amp;")when  (LocalYear("&amp;$E$13&amp;")="&amp;$D$1&amp;"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38" t="str">
        <f>IF(O242=1,"",RTD("cqg.rtd",,"StudyData", "(Vol("&amp;$E$14&amp;")when  (LocalYear("&amp;$E$14&amp;")="&amp;$D$1&amp;"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38" t="str">
        <f>IF(O242=1,"",RTD("cqg.rtd",,"StudyData", "(Vol("&amp;$E$15&amp;")when  (LocalYear("&amp;$E$15&amp;")="&amp;$D$1&amp;"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38" t="str">
        <f>IF(O242=1,"",RTD("cqg.rtd",,"StudyData", "(Vol("&amp;$E$16&amp;")when  (LocalYear("&amp;$E$16&amp;")="&amp;$D$1&amp;"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38" t="str">
        <f>IF(O242=1,"",RTD("cqg.rtd",,"StudyData", "(Vol("&amp;$E$17&amp;")when  (LocalYear("&amp;$E$17&amp;")="&amp;$D$1&amp;"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38" t="str">
        <f>IF(O242=1,"",RTD("cqg.rtd",,"StudyData", "(Vol("&amp;$E$18&amp;")when  (LocalYear("&amp;$E$18&amp;")="&amp;$D$1&amp;"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38" t="str">
        <f>IF(O242=1,"",RTD("cqg.rtd",,"StudyData", "(Vol("&amp;$E$19&amp;")when  (LocalYear("&amp;$E$19&amp;")="&amp;$D$1&amp;"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38" t="str">
        <f>IF(O242=1,"",RTD("cqg.rtd",,"StudyData", "(Vol("&amp;$E$20&amp;")when  (LocalYear("&amp;$E$20&amp;")="&amp;$D$1&amp;"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38" t="str">
        <f>IF(O242=1,"",RTD("cqg.rtd",,"StudyData", "(Vol("&amp;$E$21&amp;")when  (LocalYear("&amp;$E$21&amp;")="&amp;$D$1&amp;"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38" t="str">
        <f>IF(O242=1,"",RTD("cqg.rtd",,"StudyData", "(Vol("&amp;$E$21&amp;")when  (LocalYear("&amp;$E$21&amp;")="&amp;$D$1&amp;"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39" t="str">
        <f t="shared" si="47"/>
        <v/>
      </c>
      <c r="AE242" s="138" t="str">
        <f ca="1">IF($R242=1,SUM($S$1:S242),"")</f>
        <v/>
      </c>
      <c r="AF242" s="138" t="str">
        <f ca="1">IF($R242=1,SUM($T$1:T242),"")</f>
        <v/>
      </c>
      <c r="AG242" s="138" t="str">
        <f ca="1">IF($R242=1,SUM($U$1:U242),"")</f>
        <v/>
      </c>
      <c r="AH242" s="138" t="str">
        <f ca="1">IF($R242=1,SUM($V$1:V242),"")</f>
        <v/>
      </c>
      <c r="AI242" s="138" t="str">
        <f ca="1">IF($R242=1,SUM($W$1:W242),"")</f>
        <v/>
      </c>
      <c r="AJ242" s="138" t="str">
        <f ca="1">IF($R242=1,SUM($X$1:X242),"")</f>
        <v/>
      </c>
      <c r="AK242" s="138" t="str">
        <f ca="1">IF($R242=1,SUM($Y$1:Y242),"")</f>
        <v/>
      </c>
      <c r="AL242" s="138" t="str">
        <f ca="1">IF($R242=1,SUM($Z$1:Z242),"")</f>
        <v/>
      </c>
      <c r="AM242" s="138" t="str">
        <f ca="1">IF($R242=1,SUM($AA$1:AA242),"")</f>
        <v/>
      </c>
      <c r="AN242" s="138" t="str">
        <f ca="1">IF($R242=1,SUM($AB$1:AB242),"")</f>
        <v/>
      </c>
      <c r="AO242" s="138" t="str">
        <f ca="1">IF($R242=1,SUM($AC$1:AC242),"")</f>
        <v/>
      </c>
      <c r="AQ242" s="143" t="str">
        <f t="shared" si="48"/>
        <v>28:35</v>
      </c>
    </row>
    <row r="243" spans="6:43" x14ac:dyDescent="0.25">
      <c r="F243" s="138">
        <f t="shared" si="49"/>
        <v>28</v>
      </c>
      <c r="G243" s="140">
        <f t="shared" si="50"/>
        <v>40</v>
      </c>
      <c r="H243" s="141">
        <f t="shared" si="51"/>
        <v>1.1944444444444444</v>
      </c>
      <c r="K243" s="139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39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38">
        <f t="shared" si="45"/>
        <v>1</v>
      </c>
      <c r="R243" s="138">
        <f t="shared" ca="1" si="46"/>
        <v>1.1639999999999819</v>
      </c>
      <c r="S243" s="138" t="str">
        <f>IF(O243=1,"",RTD("cqg.rtd",,"StudyData", "(Vol("&amp;$E$13&amp;")when  (LocalYear("&amp;$E$13&amp;")="&amp;$D$1&amp;"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38" t="str">
        <f>IF(O243=1,"",RTD("cqg.rtd",,"StudyData", "(Vol("&amp;$E$14&amp;")when  (LocalYear("&amp;$E$14&amp;")="&amp;$D$1&amp;"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38" t="str">
        <f>IF(O243=1,"",RTD("cqg.rtd",,"StudyData", "(Vol("&amp;$E$15&amp;")when  (LocalYear("&amp;$E$15&amp;")="&amp;$D$1&amp;"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38" t="str">
        <f>IF(O243=1,"",RTD("cqg.rtd",,"StudyData", "(Vol("&amp;$E$16&amp;")when  (LocalYear("&amp;$E$16&amp;")="&amp;$D$1&amp;"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38" t="str">
        <f>IF(O243=1,"",RTD("cqg.rtd",,"StudyData", "(Vol("&amp;$E$17&amp;")when  (LocalYear("&amp;$E$17&amp;")="&amp;$D$1&amp;"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38" t="str">
        <f>IF(O243=1,"",RTD("cqg.rtd",,"StudyData", "(Vol("&amp;$E$18&amp;")when  (LocalYear("&amp;$E$18&amp;")="&amp;$D$1&amp;"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38" t="str">
        <f>IF(O243=1,"",RTD("cqg.rtd",,"StudyData", "(Vol("&amp;$E$19&amp;")when  (LocalYear("&amp;$E$19&amp;")="&amp;$D$1&amp;"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38" t="str">
        <f>IF(O243=1,"",RTD("cqg.rtd",,"StudyData", "(Vol("&amp;$E$20&amp;")when  (LocalYear("&amp;$E$20&amp;")="&amp;$D$1&amp;"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38" t="str">
        <f>IF(O243=1,"",RTD("cqg.rtd",,"StudyData", "(Vol("&amp;$E$21&amp;")when  (LocalYear("&amp;$E$21&amp;")="&amp;$D$1&amp;"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38" t="str">
        <f>IF(O243=1,"",RTD("cqg.rtd",,"StudyData", "(Vol("&amp;$E$21&amp;")when  (LocalYear("&amp;$E$21&amp;")="&amp;$D$1&amp;"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39" t="str">
        <f t="shared" si="47"/>
        <v/>
      </c>
      <c r="AE243" s="138" t="str">
        <f ca="1">IF($R243=1,SUM($S$1:S243),"")</f>
        <v/>
      </c>
      <c r="AF243" s="138" t="str">
        <f ca="1">IF($R243=1,SUM($T$1:T243),"")</f>
        <v/>
      </c>
      <c r="AG243" s="138" t="str">
        <f ca="1">IF($R243=1,SUM($U$1:U243),"")</f>
        <v/>
      </c>
      <c r="AH243" s="138" t="str">
        <f ca="1">IF($R243=1,SUM($V$1:V243),"")</f>
        <v/>
      </c>
      <c r="AI243" s="138" t="str">
        <f ca="1">IF($R243=1,SUM($W$1:W243),"")</f>
        <v/>
      </c>
      <c r="AJ243" s="138" t="str">
        <f ca="1">IF($R243=1,SUM($X$1:X243),"")</f>
        <v/>
      </c>
      <c r="AK243" s="138" t="str">
        <f ca="1">IF($R243=1,SUM($Y$1:Y243),"")</f>
        <v/>
      </c>
      <c r="AL243" s="138" t="str">
        <f ca="1">IF($R243=1,SUM($Z$1:Z243),"")</f>
        <v/>
      </c>
      <c r="AM243" s="138" t="str">
        <f ca="1">IF($R243=1,SUM($AA$1:AA243),"")</f>
        <v/>
      </c>
      <c r="AN243" s="138" t="str">
        <f ca="1">IF($R243=1,SUM($AB$1:AB243),"")</f>
        <v/>
      </c>
      <c r="AO243" s="138" t="str">
        <f ca="1">IF($R243=1,SUM($AC$1:AC243),"")</f>
        <v/>
      </c>
      <c r="AQ243" s="143" t="str">
        <f t="shared" si="48"/>
        <v>28:40</v>
      </c>
    </row>
    <row r="244" spans="6:43" x14ac:dyDescent="0.25">
      <c r="F244" s="138">
        <f t="shared" si="49"/>
        <v>28</v>
      </c>
      <c r="G244" s="140">
        <f t="shared" si="50"/>
        <v>45</v>
      </c>
      <c r="H244" s="141">
        <f t="shared" si="51"/>
        <v>1.1979166666666667</v>
      </c>
      <c r="K244" s="139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39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38">
        <f t="shared" si="45"/>
        <v>1</v>
      </c>
      <c r="R244" s="138">
        <f t="shared" ca="1" si="46"/>
        <v>1.1649999999999818</v>
      </c>
      <c r="S244" s="138" t="str">
        <f>IF(O244=1,"",RTD("cqg.rtd",,"StudyData", "(Vol("&amp;$E$13&amp;")when  (LocalYear("&amp;$E$13&amp;")="&amp;$D$1&amp;"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38" t="str">
        <f>IF(O244=1,"",RTD("cqg.rtd",,"StudyData", "(Vol("&amp;$E$14&amp;")when  (LocalYear("&amp;$E$14&amp;")="&amp;$D$1&amp;"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38" t="str">
        <f>IF(O244=1,"",RTD("cqg.rtd",,"StudyData", "(Vol("&amp;$E$15&amp;")when  (LocalYear("&amp;$E$15&amp;")="&amp;$D$1&amp;"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38" t="str">
        <f>IF(O244=1,"",RTD("cqg.rtd",,"StudyData", "(Vol("&amp;$E$16&amp;")when  (LocalYear("&amp;$E$16&amp;")="&amp;$D$1&amp;"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38" t="str">
        <f>IF(O244=1,"",RTD("cqg.rtd",,"StudyData", "(Vol("&amp;$E$17&amp;")when  (LocalYear("&amp;$E$17&amp;")="&amp;$D$1&amp;"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38" t="str">
        <f>IF(O244=1,"",RTD("cqg.rtd",,"StudyData", "(Vol("&amp;$E$18&amp;")when  (LocalYear("&amp;$E$18&amp;")="&amp;$D$1&amp;"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38" t="str">
        <f>IF(O244=1,"",RTD("cqg.rtd",,"StudyData", "(Vol("&amp;$E$19&amp;")when  (LocalYear("&amp;$E$19&amp;")="&amp;$D$1&amp;"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38" t="str">
        <f>IF(O244=1,"",RTD("cqg.rtd",,"StudyData", "(Vol("&amp;$E$20&amp;")when  (LocalYear("&amp;$E$20&amp;")="&amp;$D$1&amp;"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38" t="str">
        <f>IF(O244=1,"",RTD("cqg.rtd",,"StudyData", "(Vol("&amp;$E$21&amp;")when  (LocalYear("&amp;$E$21&amp;")="&amp;$D$1&amp;"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38" t="str">
        <f>IF(O244=1,"",RTD("cqg.rtd",,"StudyData", "(Vol("&amp;$E$21&amp;")when  (LocalYear("&amp;$E$21&amp;")="&amp;$D$1&amp;"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39" t="str">
        <f t="shared" si="47"/>
        <v/>
      </c>
      <c r="AE244" s="138" t="str">
        <f ca="1">IF($R244=1,SUM($S$1:S244),"")</f>
        <v/>
      </c>
      <c r="AF244" s="138" t="str">
        <f ca="1">IF($R244=1,SUM($T$1:T244),"")</f>
        <v/>
      </c>
      <c r="AG244" s="138" t="str">
        <f ca="1">IF($R244=1,SUM($U$1:U244),"")</f>
        <v/>
      </c>
      <c r="AH244" s="138" t="str">
        <f ca="1">IF($R244=1,SUM($V$1:V244),"")</f>
        <v/>
      </c>
      <c r="AI244" s="138" t="str">
        <f ca="1">IF($R244=1,SUM($W$1:W244),"")</f>
        <v/>
      </c>
      <c r="AJ244" s="138" t="str">
        <f ca="1">IF($R244=1,SUM($X$1:X244),"")</f>
        <v/>
      </c>
      <c r="AK244" s="138" t="str">
        <f ca="1">IF($R244=1,SUM($Y$1:Y244),"")</f>
        <v/>
      </c>
      <c r="AL244" s="138" t="str">
        <f ca="1">IF($R244=1,SUM($Z$1:Z244),"")</f>
        <v/>
      </c>
      <c r="AM244" s="138" t="str">
        <f ca="1">IF($R244=1,SUM($AA$1:AA244),"")</f>
        <v/>
      </c>
      <c r="AN244" s="138" t="str">
        <f ca="1">IF($R244=1,SUM($AB$1:AB244),"")</f>
        <v/>
      </c>
      <c r="AO244" s="138" t="str">
        <f ca="1">IF($R244=1,SUM($AC$1:AC244),"")</f>
        <v/>
      </c>
      <c r="AQ244" s="143" t="str">
        <f t="shared" si="48"/>
        <v>28:45</v>
      </c>
    </row>
    <row r="245" spans="6:43" x14ac:dyDescent="0.25">
      <c r="F245" s="138">
        <f t="shared" si="49"/>
        <v>28</v>
      </c>
      <c r="G245" s="140">
        <f t="shared" si="50"/>
        <v>50</v>
      </c>
      <c r="H245" s="141">
        <f t="shared" si="51"/>
        <v>1.2013888888888888</v>
      </c>
      <c r="K245" s="139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39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38">
        <f t="shared" si="45"/>
        <v>1</v>
      </c>
      <c r="R245" s="138">
        <f t="shared" ca="1" si="46"/>
        <v>1.1659999999999817</v>
      </c>
      <c r="S245" s="138" t="str">
        <f>IF(O245=1,"",RTD("cqg.rtd",,"StudyData", "(Vol("&amp;$E$13&amp;")when  (LocalYear("&amp;$E$13&amp;")="&amp;$D$1&amp;"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38" t="str">
        <f>IF(O245=1,"",RTD("cqg.rtd",,"StudyData", "(Vol("&amp;$E$14&amp;")when  (LocalYear("&amp;$E$14&amp;")="&amp;$D$1&amp;"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38" t="str">
        <f>IF(O245=1,"",RTD("cqg.rtd",,"StudyData", "(Vol("&amp;$E$15&amp;")when  (LocalYear("&amp;$E$15&amp;")="&amp;$D$1&amp;"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38" t="str">
        <f>IF(O245=1,"",RTD("cqg.rtd",,"StudyData", "(Vol("&amp;$E$16&amp;")when  (LocalYear("&amp;$E$16&amp;")="&amp;$D$1&amp;"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38" t="str">
        <f>IF(O245=1,"",RTD("cqg.rtd",,"StudyData", "(Vol("&amp;$E$17&amp;")when  (LocalYear("&amp;$E$17&amp;")="&amp;$D$1&amp;"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38" t="str">
        <f>IF(O245=1,"",RTD("cqg.rtd",,"StudyData", "(Vol("&amp;$E$18&amp;")when  (LocalYear("&amp;$E$18&amp;")="&amp;$D$1&amp;"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38" t="str">
        <f>IF(O245=1,"",RTD("cqg.rtd",,"StudyData", "(Vol("&amp;$E$19&amp;")when  (LocalYear("&amp;$E$19&amp;")="&amp;$D$1&amp;"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38" t="str">
        <f>IF(O245=1,"",RTD("cqg.rtd",,"StudyData", "(Vol("&amp;$E$20&amp;")when  (LocalYear("&amp;$E$20&amp;")="&amp;$D$1&amp;"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38" t="str">
        <f>IF(O245=1,"",RTD("cqg.rtd",,"StudyData", "(Vol("&amp;$E$21&amp;")when  (LocalYear("&amp;$E$21&amp;")="&amp;$D$1&amp;"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38" t="str">
        <f>IF(O245=1,"",RTD("cqg.rtd",,"StudyData", "(Vol("&amp;$E$21&amp;")when  (LocalYear("&amp;$E$21&amp;")="&amp;$D$1&amp;"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39" t="str">
        <f t="shared" si="47"/>
        <v/>
      </c>
      <c r="AE245" s="138" t="str">
        <f ca="1">IF($R245=1,SUM($S$1:S245),"")</f>
        <v/>
      </c>
      <c r="AF245" s="138" t="str">
        <f ca="1">IF($R245=1,SUM($T$1:T245),"")</f>
        <v/>
      </c>
      <c r="AG245" s="138" t="str">
        <f ca="1">IF($R245=1,SUM($U$1:U245),"")</f>
        <v/>
      </c>
      <c r="AH245" s="138" t="str">
        <f ca="1">IF($R245=1,SUM($V$1:V245),"")</f>
        <v/>
      </c>
      <c r="AI245" s="138" t="str">
        <f ca="1">IF($R245=1,SUM($W$1:W245),"")</f>
        <v/>
      </c>
      <c r="AJ245" s="138" t="str">
        <f ca="1">IF($R245=1,SUM($X$1:X245),"")</f>
        <v/>
      </c>
      <c r="AK245" s="138" t="str">
        <f ca="1">IF($R245=1,SUM($Y$1:Y245),"")</f>
        <v/>
      </c>
      <c r="AL245" s="138" t="str">
        <f ca="1">IF($R245=1,SUM($Z$1:Z245),"")</f>
        <v/>
      </c>
      <c r="AM245" s="138" t="str">
        <f ca="1">IF($R245=1,SUM($AA$1:AA245),"")</f>
        <v/>
      </c>
      <c r="AN245" s="138" t="str">
        <f ca="1">IF($R245=1,SUM($AB$1:AB245),"")</f>
        <v/>
      </c>
      <c r="AO245" s="138" t="str">
        <f ca="1">IF($R245=1,SUM($AC$1:AC245),"")</f>
        <v/>
      </c>
      <c r="AQ245" s="143" t="str">
        <f t="shared" si="48"/>
        <v>28:50</v>
      </c>
    </row>
    <row r="246" spans="6:43" x14ac:dyDescent="0.25">
      <c r="F246" s="138">
        <f t="shared" si="49"/>
        <v>28</v>
      </c>
      <c r="G246" s="140">
        <f t="shared" si="50"/>
        <v>55</v>
      </c>
      <c r="H246" s="141">
        <f t="shared" si="51"/>
        <v>1.2048611111111112</v>
      </c>
      <c r="K246" s="139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39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38">
        <f t="shared" si="45"/>
        <v>1</v>
      </c>
      <c r="R246" s="138">
        <f t="shared" ca="1" si="46"/>
        <v>1.1669999999999816</v>
      </c>
      <c r="S246" s="138" t="str">
        <f>IF(O246=1,"",RTD("cqg.rtd",,"StudyData", "(Vol("&amp;$E$13&amp;")when  (LocalYear("&amp;$E$13&amp;")="&amp;$D$1&amp;"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38" t="str">
        <f>IF(O246=1,"",RTD("cqg.rtd",,"StudyData", "(Vol("&amp;$E$14&amp;")when  (LocalYear("&amp;$E$14&amp;")="&amp;$D$1&amp;"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38" t="str">
        <f>IF(O246=1,"",RTD("cqg.rtd",,"StudyData", "(Vol("&amp;$E$15&amp;")when  (LocalYear("&amp;$E$15&amp;")="&amp;$D$1&amp;"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38" t="str">
        <f>IF(O246=1,"",RTD("cqg.rtd",,"StudyData", "(Vol("&amp;$E$16&amp;")when  (LocalYear("&amp;$E$16&amp;")="&amp;$D$1&amp;"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38" t="str">
        <f>IF(O246=1,"",RTD("cqg.rtd",,"StudyData", "(Vol("&amp;$E$17&amp;")when  (LocalYear("&amp;$E$17&amp;")="&amp;$D$1&amp;"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38" t="str">
        <f>IF(O246=1,"",RTD("cqg.rtd",,"StudyData", "(Vol("&amp;$E$18&amp;")when  (LocalYear("&amp;$E$18&amp;")="&amp;$D$1&amp;"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38" t="str">
        <f>IF(O246=1,"",RTD("cqg.rtd",,"StudyData", "(Vol("&amp;$E$19&amp;")when  (LocalYear("&amp;$E$19&amp;")="&amp;$D$1&amp;"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38" t="str">
        <f>IF(O246=1,"",RTD("cqg.rtd",,"StudyData", "(Vol("&amp;$E$20&amp;")when  (LocalYear("&amp;$E$20&amp;")="&amp;$D$1&amp;"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38" t="str">
        <f>IF(O246=1,"",RTD("cqg.rtd",,"StudyData", "(Vol("&amp;$E$21&amp;")when  (LocalYear("&amp;$E$21&amp;")="&amp;$D$1&amp;"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38" t="str">
        <f>IF(O246=1,"",RTD("cqg.rtd",,"StudyData", "(Vol("&amp;$E$21&amp;")when  (LocalYear("&amp;$E$21&amp;")="&amp;$D$1&amp;"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39" t="str">
        <f t="shared" si="47"/>
        <v/>
      </c>
      <c r="AE246" s="138" t="str">
        <f ca="1">IF($R246=1,SUM($S$1:S246),"")</f>
        <v/>
      </c>
      <c r="AF246" s="138" t="str">
        <f ca="1">IF($R246=1,SUM($T$1:T246),"")</f>
        <v/>
      </c>
      <c r="AG246" s="138" t="str">
        <f ca="1">IF($R246=1,SUM($U$1:U246),"")</f>
        <v/>
      </c>
      <c r="AH246" s="138" t="str">
        <f ca="1">IF($R246=1,SUM($V$1:V246),"")</f>
        <v/>
      </c>
      <c r="AI246" s="138" t="str">
        <f ca="1">IF($R246=1,SUM($W$1:W246),"")</f>
        <v/>
      </c>
      <c r="AJ246" s="138" t="str">
        <f ca="1">IF($R246=1,SUM($X$1:X246),"")</f>
        <v/>
      </c>
      <c r="AK246" s="138" t="str">
        <f ca="1">IF($R246=1,SUM($Y$1:Y246),"")</f>
        <v/>
      </c>
      <c r="AL246" s="138" t="str">
        <f ca="1">IF($R246=1,SUM($Z$1:Z246),"")</f>
        <v/>
      </c>
      <c r="AM246" s="138" t="str">
        <f ca="1">IF($R246=1,SUM($AA$1:AA246),"")</f>
        <v/>
      </c>
      <c r="AN246" s="138" t="str">
        <f ca="1">IF($R246=1,SUM($AB$1:AB246),"")</f>
        <v/>
      </c>
      <c r="AO246" s="138" t="str">
        <f ca="1">IF($R246=1,SUM($AC$1:AC246),"")</f>
        <v/>
      </c>
      <c r="AQ246" s="143" t="str">
        <f t="shared" si="48"/>
        <v>28:55</v>
      </c>
    </row>
    <row r="247" spans="6:43" x14ac:dyDescent="0.25">
      <c r="F247" s="138">
        <f t="shared" si="49"/>
        <v>29</v>
      </c>
      <c r="G247" s="140" t="str">
        <f t="shared" si="50"/>
        <v>00</v>
      </c>
      <c r="H247" s="141">
        <f t="shared" si="51"/>
        <v>1.2083333333333333</v>
      </c>
      <c r="K247" s="139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39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38">
        <f t="shared" si="45"/>
        <v>1</v>
      </c>
      <c r="R247" s="138">
        <f t="shared" ca="1" si="46"/>
        <v>1.1679999999999815</v>
      </c>
      <c r="S247" s="138" t="str">
        <f>IF(O247=1,"",RTD("cqg.rtd",,"StudyData", "(Vol("&amp;$E$13&amp;")when  (LocalYear("&amp;$E$13&amp;")="&amp;$D$1&amp;"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38" t="str">
        <f>IF(O247=1,"",RTD("cqg.rtd",,"StudyData", "(Vol("&amp;$E$14&amp;")when  (LocalYear("&amp;$E$14&amp;")="&amp;$D$1&amp;"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38" t="str">
        <f>IF(O247=1,"",RTD("cqg.rtd",,"StudyData", "(Vol("&amp;$E$15&amp;")when  (LocalYear("&amp;$E$15&amp;")="&amp;$D$1&amp;"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38" t="str">
        <f>IF(O247=1,"",RTD("cqg.rtd",,"StudyData", "(Vol("&amp;$E$16&amp;")when  (LocalYear("&amp;$E$16&amp;")="&amp;$D$1&amp;"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38" t="str">
        <f>IF(O247=1,"",RTD("cqg.rtd",,"StudyData", "(Vol("&amp;$E$17&amp;")when  (LocalYear("&amp;$E$17&amp;")="&amp;$D$1&amp;"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38" t="str">
        <f>IF(O247=1,"",RTD("cqg.rtd",,"StudyData", "(Vol("&amp;$E$18&amp;")when  (LocalYear("&amp;$E$18&amp;")="&amp;$D$1&amp;"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38" t="str">
        <f>IF(O247=1,"",RTD("cqg.rtd",,"StudyData", "(Vol("&amp;$E$19&amp;")when  (LocalYear("&amp;$E$19&amp;")="&amp;$D$1&amp;"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38" t="str">
        <f>IF(O247=1,"",RTD("cqg.rtd",,"StudyData", "(Vol("&amp;$E$20&amp;")when  (LocalYear("&amp;$E$20&amp;")="&amp;$D$1&amp;"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38" t="str">
        <f>IF(O247=1,"",RTD("cqg.rtd",,"StudyData", "(Vol("&amp;$E$21&amp;")when  (LocalYear("&amp;$E$21&amp;")="&amp;$D$1&amp;"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38" t="str">
        <f>IF(O247=1,"",RTD("cqg.rtd",,"StudyData", "(Vol("&amp;$E$21&amp;")when  (LocalYear("&amp;$E$21&amp;")="&amp;$D$1&amp;"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39" t="str">
        <f t="shared" si="47"/>
        <v/>
      </c>
      <c r="AE247" s="138" t="str">
        <f ca="1">IF($R247=1,SUM($S$1:S247),"")</f>
        <v/>
      </c>
      <c r="AF247" s="138" t="str">
        <f ca="1">IF($R247=1,SUM($T$1:T247),"")</f>
        <v/>
      </c>
      <c r="AG247" s="138" t="str">
        <f ca="1">IF($R247=1,SUM($U$1:U247),"")</f>
        <v/>
      </c>
      <c r="AH247" s="138" t="str">
        <f ca="1">IF($R247=1,SUM($V$1:V247),"")</f>
        <v/>
      </c>
      <c r="AI247" s="138" t="str">
        <f ca="1">IF($R247=1,SUM($W$1:W247),"")</f>
        <v/>
      </c>
      <c r="AJ247" s="138" t="str">
        <f ca="1">IF($R247=1,SUM($X$1:X247),"")</f>
        <v/>
      </c>
      <c r="AK247" s="138" t="str">
        <f ca="1">IF($R247=1,SUM($Y$1:Y247),"")</f>
        <v/>
      </c>
      <c r="AL247" s="138" t="str">
        <f ca="1">IF($R247=1,SUM($Z$1:Z247),"")</f>
        <v/>
      </c>
      <c r="AM247" s="138" t="str">
        <f ca="1">IF($R247=1,SUM($AA$1:AA247),"")</f>
        <v/>
      </c>
      <c r="AN247" s="138" t="str">
        <f ca="1">IF($R247=1,SUM($AB$1:AB247),"")</f>
        <v/>
      </c>
      <c r="AO247" s="138" t="str">
        <f ca="1">IF($R247=1,SUM($AC$1:AC247),"")</f>
        <v/>
      </c>
      <c r="AQ247" s="143" t="str">
        <f t="shared" si="48"/>
        <v>29:00</v>
      </c>
    </row>
    <row r="248" spans="6:43" x14ac:dyDescent="0.25">
      <c r="F248" s="138">
        <f t="shared" si="49"/>
        <v>29</v>
      </c>
      <c r="G248" s="140" t="str">
        <f t="shared" si="50"/>
        <v>05</v>
      </c>
      <c r="H248" s="141">
        <f t="shared" si="51"/>
        <v>1.2118055555555556</v>
      </c>
      <c r="K248" s="139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39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38">
        <f t="shared" si="45"/>
        <v>1</v>
      </c>
      <c r="R248" s="138">
        <f t="shared" ca="1" si="46"/>
        <v>1.1689999999999814</v>
      </c>
      <c r="S248" s="138" t="str">
        <f>IF(O248=1,"",RTD("cqg.rtd",,"StudyData", "(Vol("&amp;$E$13&amp;")when  (LocalYear("&amp;$E$13&amp;")="&amp;$D$1&amp;"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38" t="str">
        <f>IF(O248=1,"",RTD("cqg.rtd",,"StudyData", "(Vol("&amp;$E$14&amp;")when  (LocalYear("&amp;$E$14&amp;")="&amp;$D$1&amp;"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38" t="str">
        <f>IF(O248=1,"",RTD("cqg.rtd",,"StudyData", "(Vol("&amp;$E$15&amp;")when  (LocalYear("&amp;$E$15&amp;")="&amp;$D$1&amp;"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38" t="str">
        <f>IF(O248=1,"",RTD("cqg.rtd",,"StudyData", "(Vol("&amp;$E$16&amp;")when  (LocalYear("&amp;$E$16&amp;")="&amp;$D$1&amp;"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38" t="str">
        <f>IF(O248=1,"",RTD("cqg.rtd",,"StudyData", "(Vol("&amp;$E$17&amp;")when  (LocalYear("&amp;$E$17&amp;")="&amp;$D$1&amp;"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38" t="str">
        <f>IF(O248=1,"",RTD("cqg.rtd",,"StudyData", "(Vol("&amp;$E$18&amp;")when  (LocalYear("&amp;$E$18&amp;")="&amp;$D$1&amp;"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38" t="str">
        <f>IF(O248=1,"",RTD("cqg.rtd",,"StudyData", "(Vol("&amp;$E$19&amp;")when  (LocalYear("&amp;$E$19&amp;")="&amp;$D$1&amp;"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38" t="str">
        <f>IF(O248=1,"",RTD("cqg.rtd",,"StudyData", "(Vol("&amp;$E$20&amp;")when  (LocalYear("&amp;$E$20&amp;")="&amp;$D$1&amp;"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38" t="str">
        <f>IF(O248=1,"",RTD("cqg.rtd",,"StudyData", "(Vol("&amp;$E$21&amp;")when  (LocalYear("&amp;$E$21&amp;")="&amp;$D$1&amp;"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38" t="str">
        <f>IF(O248=1,"",RTD("cqg.rtd",,"StudyData", "(Vol("&amp;$E$21&amp;")when  (LocalYear("&amp;$E$21&amp;")="&amp;$D$1&amp;"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39" t="str">
        <f t="shared" si="47"/>
        <v/>
      </c>
      <c r="AE248" s="138" t="str">
        <f ca="1">IF($R248=1,SUM($S$1:S248),"")</f>
        <v/>
      </c>
      <c r="AF248" s="138" t="str">
        <f ca="1">IF($R248=1,SUM($T$1:T248),"")</f>
        <v/>
      </c>
      <c r="AG248" s="138" t="str">
        <f ca="1">IF($R248=1,SUM($U$1:U248),"")</f>
        <v/>
      </c>
      <c r="AH248" s="138" t="str">
        <f ca="1">IF($R248=1,SUM($V$1:V248),"")</f>
        <v/>
      </c>
      <c r="AI248" s="138" t="str">
        <f ca="1">IF($R248=1,SUM($W$1:W248),"")</f>
        <v/>
      </c>
      <c r="AJ248" s="138" t="str">
        <f ca="1">IF($R248=1,SUM($X$1:X248),"")</f>
        <v/>
      </c>
      <c r="AK248" s="138" t="str">
        <f ca="1">IF($R248=1,SUM($Y$1:Y248),"")</f>
        <v/>
      </c>
      <c r="AL248" s="138" t="str">
        <f ca="1">IF($R248=1,SUM($Z$1:Z248),"")</f>
        <v/>
      </c>
      <c r="AM248" s="138" t="str">
        <f ca="1">IF($R248=1,SUM($AA$1:AA248),"")</f>
        <v/>
      </c>
      <c r="AN248" s="138" t="str">
        <f ca="1">IF($R248=1,SUM($AB$1:AB248),"")</f>
        <v/>
      </c>
      <c r="AO248" s="138" t="str">
        <f ca="1">IF($R248=1,SUM($AC$1:AC248),"")</f>
        <v/>
      </c>
      <c r="AQ248" s="143" t="str">
        <f t="shared" si="48"/>
        <v>29:05</v>
      </c>
    </row>
    <row r="249" spans="6:43" x14ac:dyDescent="0.25">
      <c r="F249" s="138">
        <f t="shared" si="49"/>
        <v>29</v>
      </c>
      <c r="G249" s="140">
        <f t="shared" si="50"/>
        <v>10</v>
      </c>
      <c r="H249" s="141">
        <f t="shared" si="51"/>
        <v>1.2152777777777779</v>
      </c>
      <c r="K249" s="139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39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38">
        <f t="shared" si="45"/>
        <v>1</v>
      </c>
      <c r="R249" s="138">
        <f t="shared" ca="1" si="46"/>
        <v>1.1699999999999813</v>
      </c>
      <c r="S249" s="138" t="str">
        <f>IF(O249=1,"",RTD("cqg.rtd",,"StudyData", "(Vol("&amp;$E$13&amp;")when  (LocalYear("&amp;$E$13&amp;")="&amp;$D$1&amp;"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38" t="str">
        <f>IF(O249=1,"",RTD("cqg.rtd",,"StudyData", "(Vol("&amp;$E$14&amp;")when  (LocalYear("&amp;$E$14&amp;")="&amp;$D$1&amp;"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38" t="str">
        <f>IF(O249=1,"",RTD("cqg.rtd",,"StudyData", "(Vol("&amp;$E$15&amp;")when  (LocalYear("&amp;$E$15&amp;")="&amp;$D$1&amp;"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38" t="str">
        <f>IF(O249=1,"",RTD("cqg.rtd",,"StudyData", "(Vol("&amp;$E$16&amp;")when  (LocalYear("&amp;$E$16&amp;")="&amp;$D$1&amp;"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38" t="str">
        <f>IF(O249=1,"",RTD("cqg.rtd",,"StudyData", "(Vol("&amp;$E$17&amp;")when  (LocalYear("&amp;$E$17&amp;")="&amp;$D$1&amp;"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38" t="str">
        <f>IF(O249=1,"",RTD("cqg.rtd",,"StudyData", "(Vol("&amp;$E$18&amp;")when  (LocalYear("&amp;$E$18&amp;")="&amp;$D$1&amp;"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38" t="str">
        <f>IF(O249=1,"",RTD("cqg.rtd",,"StudyData", "(Vol("&amp;$E$19&amp;")when  (LocalYear("&amp;$E$19&amp;")="&amp;$D$1&amp;"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38" t="str">
        <f>IF(O249=1,"",RTD("cqg.rtd",,"StudyData", "(Vol("&amp;$E$20&amp;")when  (LocalYear("&amp;$E$20&amp;")="&amp;$D$1&amp;"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38" t="str">
        <f>IF(O249=1,"",RTD("cqg.rtd",,"StudyData", "(Vol("&amp;$E$21&amp;")when  (LocalYear("&amp;$E$21&amp;")="&amp;$D$1&amp;"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38" t="str">
        <f>IF(O249=1,"",RTD("cqg.rtd",,"StudyData", "(Vol("&amp;$E$21&amp;")when  (LocalYear("&amp;$E$21&amp;")="&amp;$D$1&amp;"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39" t="str">
        <f t="shared" si="47"/>
        <v/>
      </c>
      <c r="AE249" s="138" t="str">
        <f ca="1">IF($R249=1,SUM($S$1:S249),"")</f>
        <v/>
      </c>
      <c r="AF249" s="138" t="str">
        <f ca="1">IF($R249=1,SUM($T$1:T249),"")</f>
        <v/>
      </c>
      <c r="AG249" s="138" t="str">
        <f ca="1">IF($R249=1,SUM($U$1:U249),"")</f>
        <v/>
      </c>
      <c r="AH249" s="138" t="str">
        <f ca="1">IF($R249=1,SUM($V$1:V249),"")</f>
        <v/>
      </c>
      <c r="AI249" s="138" t="str">
        <f ca="1">IF($R249=1,SUM($W$1:W249),"")</f>
        <v/>
      </c>
      <c r="AJ249" s="138" t="str">
        <f ca="1">IF($R249=1,SUM($X$1:X249),"")</f>
        <v/>
      </c>
      <c r="AK249" s="138" t="str">
        <f ca="1">IF($R249=1,SUM($Y$1:Y249),"")</f>
        <v/>
      </c>
      <c r="AL249" s="138" t="str">
        <f ca="1">IF($R249=1,SUM($Z$1:Z249),"")</f>
        <v/>
      </c>
      <c r="AM249" s="138" t="str">
        <f ca="1">IF($R249=1,SUM($AA$1:AA249),"")</f>
        <v/>
      </c>
      <c r="AN249" s="138" t="str">
        <f ca="1">IF($R249=1,SUM($AB$1:AB249),"")</f>
        <v/>
      </c>
      <c r="AO249" s="138" t="str">
        <f ca="1">IF($R249=1,SUM($AC$1:AC249),"")</f>
        <v/>
      </c>
      <c r="AQ249" s="143" t="str">
        <f t="shared" si="48"/>
        <v>29:10</v>
      </c>
    </row>
    <row r="250" spans="6:43" x14ac:dyDescent="0.25">
      <c r="F250" s="138">
        <f t="shared" si="49"/>
        <v>29</v>
      </c>
      <c r="G250" s="140">
        <f t="shared" si="50"/>
        <v>15</v>
      </c>
      <c r="H250" s="141">
        <f t="shared" si="51"/>
        <v>1.21875</v>
      </c>
      <c r="K250" s="139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39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38">
        <f t="shared" si="45"/>
        <v>1</v>
      </c>
      <c r="R250" s="138">
        <f t="shared" ca="1" si="46"/>
        <v>1.1709999999999812</v>
      </c>
      <c r="S250" s="138" t="str">
        <f>IF(O250=1,"",RTD("cqg.rtd",,"StudyData", "(Vol("&amp;$E$13&amp;")when  (LocalYear("&amp;$E$13&amp;")="&amp;$D$1&amp;"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38" t="str">
        <f>IF(O250=1,"",RTD("cqg.rtd",,"StudyData", "(Vol("&amp;$E$14&amp;")when  (LocalYear("&amp;$E$14&amp;")="&amp;$D$1&amp;"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38" t="str">
        <f>IF(O250=1,"",RTD("cqg.rtd",,"StudyData", "(Vol("&amp;$E$15&amp;")when  (LocalYear("&amp;$E$15&amp;")="&amp;$D$1&amp;"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38" t="str">
        <f>IF(O250=1,"",RTD("cqg.rtd",,"StudyData", "(Vol("&amp;$E$16&amp;")when  (LocalYear("&amp;$E$16&amp;")="&amp;$D$1&amp;"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38" t="str">
        <f>IF(O250=1,"",RTD("cqg.rtd",,"StudyData", "(Vol("&amp;$E$17&amp;")when  (LocalYear("&amp;$E$17&amp;")="&amp;$D$1&amp;"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38" t="str">
        <f>IF(O250=1,"",RTD("cqg.rtd",,"StudyData", "(Vol("&amp;$E$18&amp;")when  (LocalYear("&amp;$E$18&amp;")="&amp;$D$1&amp;"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38" t="str">
        <f>IF(O250=1,"",RTD("cqg.rtd",,"StudyData", "(Vol("&amp;$E$19&amp;")when  (LocalYear("&amp;$E$19&amp;")="&amp;$D$1&amp;"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38" t="str">
        <f>IF(O250=1,"",RTD("cqg.rtd",,"StudyData", "(Vol("&amp;$E$20&amp;")when  (LocalYear("&amp;$E$20&amp;")="&amp;$D$1&amp;"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38" t="str">
        <f>IF(O250=1,"",RTD("cqg.rtd",,"StudyData", "(Vol("&amp;$E$21&amp;")when  (LocalYear("&amp;$E$21&amp;")="&amp;$D$1&amp;"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38" t="str">
        <f>IF(O250=1,"",RTD("cqg.rtd",,"StudyData", "(Vol("&amp;$E$21&amp;")when  (LocalYear("&amp;$E$21&amp;")="&amp;$D$1&amp;"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39" t="str">
        <f t="shared" si="47"/>
        <v/>
      </c>
      <c r="AE250" s="138" t="str">
        <f ca="1">IF($R250=1,SUM($S$1:S250),"")</f>
        <v/>
      </c>
      <c r="AF250" s="138" t="str">
        <f ca="1">IF($R250=1,SUM($T$1:T250),"")</f>
        <v/>
      </c>
      <c r="AG250" s="138" t="str">
        <f ca="1">IF($R250=1,SUM($U$1:U250),"")</f>
        <v/>
      </c>
      <c r="AH250" s="138" t="str">
        <f ca="1">IF($R250=1,SUM($V$1:V250),"")</f>
        <v/>
      </c>
      <c r="AI250" s="138" t="str">
        <f ca="1">IF($R250=1,SUM($W$1:W250),"")</f>
        <v/>
      </c>
      <c r="AJ250" s="138" t="str">
        <f ca="1">IF($R250=1,SUM($X$1:X250),"")</f>
        <v/>
      </c>
      <c r="AK250" s="138" t="str">
        <f ca="1">IF($R250=1,SUM($Y$1:Y250),"")</f>
        <v/>
      </c>
      <c r="AL250" s="138" t="str">
        <f ca="1">IF($R250=1,SUM($Z$1:Z250),"")</f>
        <v/>
      </c>
      <c r="AM250" s="138" t="str">
        <f ca="1">IF($R250=1,SUM($AA$1:AA250),"")</f>
        <v/>
      </c>
      <c r="AN250" s="138" t="str">
        <f ca="1">IF($R250=1,SUM($AB$1:AB250),"")</f>
        <v/>
      </c>
      <c r="AO250" s="138" t="str">
        <f ca="1">IF($R250=1,SUM($AC$1:AC250),"")</f>
        <v/>
      </c>
      <c r="AQ250" s="143" t="str">
        <f t="shared" si="48"/>
        <v>29:15</v>
      </c>
    </row>
    <row r="251" spans="6:43" x14ac:dyDescent="0.25">
      <c r="F251" s="138">
        <f t="shared" si="49"/>
        <v>29</v>
      </c>
      <c r="G251" s="140">
        <f t="shared" si="50"/>
        <v>20</v>
      </c>
      <c r="H251" s="141">
        <f t="shared" si="51"/>
        <v>1.2222222222222221</v>
      </c>
      <c r="K251" s="139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39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38">
        <f t="shared" si="45"/>
        <v>1</v>
      </c>
      <c r="R251" s="138">
        <f t="shared" ca="1" si="46"/>
        <v>1.1719999999999811</v>
      </c>
      <c r="S251" s="138" t="str">
        <f>IF(O251=1,"",RTD("cqg.rtd",,"StudyData", "(Vol("&amp;$E$13&amp;")when  (LocalYear("&amp;$E$13&amp;")="&amp;$D$1&amp;"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38" t="str">
        <f>IF(O251=1,"",RTD("cqg.rtd",,"StudyData", "(Vol("&amp;$E$14&amp;")when  (LocalYear("&amp;$E$14&amp;")="&amp;$D$1&amp;"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38" t="str">
        <f>IF(O251=1,"",RTD("cqg.rtd",,"StudyData", "(Vol("&amp;$E$15&amp;")when  (LocalYear("&amp;$E$15&amp;")="&amp;$D$1&amp;"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38" t="str">
        <f>IF(O251=1,"",RTD("cqg.rtd",,"StudyData", "(Vol("&amp;$E$16&amp;")when  (LocalYear("&amp;$E$16&amp;")="&amp;$D$1&amp;"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38" t="str">
        <f>IF(O251=1,"",RTD("cqg.rtd",,"StudyData", "(Vol("&amp;$E$17&amp;")when  (LocalYear("&amp;$E$17&amp;")="&amp;$D$1&amp;"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38" t="str">
        <f>IF(O251=1,"",RTD("cqg.rtd",,"StudyData", "(Vol("&amp;$E$18&amp;")when  (LocalYear("&amp;$E$18&amp;")="&amp;$D$1&amp;"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38" t="str">
        <f>IF(O251=1,"",RTD("cqg.rtd",,"StudyData", "(Vol("&amp;$E$19&amp;")when  (LocalYear("&amp;$E$19&amp;")="&amp;$D$1&amp;"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38" t="str">
        <f>IF(O251=1,"",RTD("cqg.rtd",,"StudyData", "(Vol("&amp;$E$20&amp;")when  (LocalYear("&amp;$E$20&amp;")="&amp;$D$1&amp;"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38" t="str">
        <f>IF(O251=1,"",RTD("cqg.rtd",,"StudyData", "(Vol("&amp;$E$21&amp;")when  (LocalYear("&amp;$E$21&amp;")="&amp;$D$1&amp;"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38" t="str">
        <f>IF(O251=1,"",RTD("cqg.rtd",,"StudyData", "(Vol("&amp;$E$21&amp;")when  (LocalYear("&amp;$E$21&amp;")="&amp;$D$1&amp;"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39" t="str">
        <f t="shared" si="47"/>
        <v/>
      </c>
      <c r="AE251" s="138" t="str">
        <f ca="1">IF($R251=1,SUM($S$1:S251),"")</f>
        <v/>
      </c>
      <c r="AF251" s="138" t="str">
        <f ca="1">IF($R251=1,SUM($T$1:T251),"")</f>
        <v/>
      </c>
      <c r="AG251" s="138" t="str">
        <f ca="1">IF($R251=1,SUM($U$1:U251),"")</f>
        <v/>
      </c>
      <c r="AH251" s="138" t="str">
        <f ca="1">IF($R251=1,SUM($V$1:V251),"")</f>
        <v/>
      </c>
      <c r="AI251" s="138" t="str">
        <f ca="1">IF($R251=1,SUM($W$1:W251),"")</f>
        <v/>
      </c>
      <c r="AJ251" s="138" t="str">
        <f ca="1">IF($R251=1,SUM($X$1:X251),"")</f>
        <v/>
      </c>
      <c r="AK251" s="138" t="str">
        <f ca="1">IF($R251=1,SUM($Y$1:Y251),"")</f>
        <v/>
      </c>
      <c r="AL251" s="138" t="str">
        <f ca="1">IF($R251=1,SUM($Z$1:Z251),"")</f>
        <v/>
      </c>
      <c r="AM251" s="138" t="str">
        <f ca="1">IF($R251=1,SUM($AA$1:AA251),"")</f>
        <v/>
      </c>
      <c r="AN251" s="138" t="str">
        <f ca="1">IF($R251=1,SUM($AB$1:AB251),"")</f>
        <v/>
      </c>
      <c r="AO251" s="138" t="str">
        <f ca="1">IF($R251=1,SUM($AC$1:AC251),"")</f>
        <v/>
      </c>
      <c r="AQ251" s="143" t="str">
        <f t="shared" si="48"/>
        <v>29:20</v>
      </c>
    </row>
    <row r="252" spans="6:43" x14ac:dyDescent="0.25">
      <c r="F252" s="138">
        <f t="shared" si="49"/>
        <v>29</v>
      </c>
      <c r="G252" s="140">
        <f t="shared" si="50"/>
        <v>25</v>
      </c>
      <c r="H252" s="141">
        <f t="shared" si="51"/>
        <v>1.2256944444444444</v>
      </c>
      <c r="K252" s="139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39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38">
        <f t="shared" si="45"/>
        <v>1</v>
      </c>
      <c r="R252" s="138">
        <f t="shared" ca="1" si="46"/>
        <v>1.1729999999999809</v>
      </c>
      <c r="S252" s="138" t="str">
        <f>IF(O252=1,"",RTD("cqg.rtd",,"StudyData", "(Vol("&amp;$E$13&amp;")when  (LocalYear("&amp;$E$13&amp;")="&amp;$D$1&amp;"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38" t="str">
        <f>IF(O252=1,"",RTD("cqg.rtd",,"StudyData", "(Vol("&amp;$E$14&amp;")when  (LocalYear("&amp;$E$14&amp;")="&amp;$D$1&amp;"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38" t="str">
        <f>IF(O252=1,"",RTD("cqg.rtd",,"StudyData", "(Vol("&amp;$E$15&amp;")when  (LocalYear("&amp;$E$15&amp;")="&amp;$D$1&amp;"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38" t="str">
        <f>IF(O252=1,"",RTD("cqg.rtd",,"StudyData", "(Vol("&amp;$E$16&amp;")when  (LocalYear("&amp;$E$16&amp;")="&amp;$D$1&amp;"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38" t="str">
        <f>IF(O252=1,"",RTD("cqg.rtd",,"StudyData", "(Vol("&amp;$E$17&amp;")when  (LocalYear("&amp;$E$17&amp;")="&amp;$D$1&amp;"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38" t="str">
        <f>IF(O252=1,"",RTD("cqg.rtd",,"StudyData", "(Vol("&amp;$E$18&amp;")when  (LocalYear("&amp;$E$18&amp;")="&amp;$D$1&amp;"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38" t="str">
        <f>IF(O252=1,"",RTD("cqg.rtd",,"StudyData", "(Vol("&amp;$E$19&amp;")when  (LocalYear("&amp;$E$19&amp;")="&amp;$D$1&amp;"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38" t="str">
        <f>IF(O252=1,"",RTD("cqg.rtd",,"StudyData", "(Vol("&amp;$E$20&amp;")when  (LocalYear("&amp;$E$20&amp;")="&amp;$D$1&amp;"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38" t="str">
        <f>IF(O252=1,"",RTD("cqg.rtd",,"StudyData", "(Vol("&amp;$E$21&amp;")when  (LocalYear("&amp;$E$21&amp;")="&amp;$D$1&amp;"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38" t="str">
        <f>IF(O252=1,"",RTD("cqg.rtd",,"StudyData", "(Vol("&amp;$E$21&amp;")when  (LocalYear("&amp;$E$21&amp;")="&amp;$D$1&amp;"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39" t="str">
        <f t="shared" si="47"/>
        <v/>
      </c>
      <c r="AE252" s="138" t="str">
        <f ca="1">IF($R252=1,SUM($S$1:S252),"")</f>
        <v/>
      </c>
      <c r="AF252" s="138" t="str">
        <f ca="1">IF($R252=1,SUM($T$1:T252),"")</f>
        <v/>
      </c>
      <c r="AG252" s="138" t="str">
        <f ca="1">IF($R252=1,SUM($U$1:U252),"")</f>
        <v/>
      </c>
      <c r="AH252" s="138" t="str">
        <f ca="1">IF($R252=1,SUM($V$1:V252),"")</f>
        <v/>
      </c>
      <c r="AI252" s="138" t="str">
        <f ca="1">IF($R252=1,SUM($W$1:W252),"")</f>
        <v/>
      </c>
      <c r="AJ252" s="138" t="str">
        <f ca="1">IF($R252=1,SUM($X$1:X252),"")</f>
        <v/>
      </c>
      <c r="AK252" s="138" t="str">
        <f ca="1">IF($R252=1,SUM($Y$1:Y252),"")</f>
        <v/>
      </c>
      <c r="AL252" s="138" t="str">
        <f ca="1">IF($R252=1,SUM($Z$1:Z252),"")</f>
        <v/>
      </c>
      <c r="AM252" s="138" t="str">
        <f ca="1">IF($R252=1,SUM($AA$1:AA252),"")</f>
        <v/>
      </c>
      <c r="AN252" s="138" t="str">
        <f ca="1">IF($R252=1,SUM($AB$1:AB252),"")</f>
        <v/>
      </c>
      <c r="AO252" s="138" t="str">
        <f ca="1">IF($R252=1,SUM($AC$1:AC252),"")</f>
        <v/>
      </c>
      <c r="AQ252" s="143" t="str">
        <f t="shared" si="48"/>
        <v>29:25</v>
      </c>
    </row>
    <row r="253" spans="6:43" x14ac:dyDescent="0.25">
      <c r="F253" s="138">
        <f t="shared" si="49"/>
        <v>29</v>
      </c>
      <c r="G253" s="140">
        <f t="shared" si="50"/>
        <v>30</v>
      </c>
      <c r="H253" s="141">
        <f t="shared" si="51"/>
        <v>1.2291666666666667</v>
      </c>
      <c r="K253" s="139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39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38">
        <f t="shared" si="45"/>
        <v>1</v>
      </c>
      <c r="R253" s="138">
        <f t="shared" ca="1" si="46"/>
        <v>1.1739999999999808</v>
      </c>
      <c r="S253" s="138" t="str">
        <f>IF(O253=1,"",RTD("cqg.rtd",,"StudyData", "(Vol("&amp;$E$13&amp;")when  (LocalYear("&amp;$E$13&amp;")="&amp;$D$1&amp;"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38" t="str">
        <f>IF(O253=1,"",RTD("cqg.rtd",,"StudyData", "(Vol("&amp;$E$14&amp;")when  (LocalYear("&amp;$E$14&amp;")="&amp;$D$1&amp;"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38" t="str">
        <f>IF(O253=1,"",RTD("cqg.rtd",,"StudyData", "(Vol("&amp;$E$15&amp;")when  (LocalYear("&amp;$E$15&amp;")="&amp;$D$1&amp;"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38" t="str">
        <f>IF(O253=1,"",RTD("cqg.rtd",,"StudyData", "(Vol("&amp;$E$16&amp;")when  (LocalYear("&amp;$E$16&amp;")="&amp;$D$1&amp;"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38" t="str">
        <f>IF(O253=1,"",RTD("cqg.rtd",,"StudyData", "(Vol("&amp;$E$17&amp;")when  (LocalYear("&amp;$E$17&amp;")="&amp;$D$1&amp;"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38" t="str">
        <f>IF(O253=1,"",RTD("cqg.rtd",,"StudyData", "(Vol("&amp;$E$18&amp;")when  (LocalYear("&amp;$E$18&amp;")="&amp;$D$1&amp;"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38" t="str">
        <f>IF(O253=1,"",RTD("cqg.rtd",,"StudyData", "(Vol("&amp;$E$19&amp;")when  (LocalYear("&amp;$E$19&amp;")="&amp;$D$1&amp;"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38" t="str">
        <f>IF(O253=1,"",RTD("cqg.rtd",,"StudyData", "(Vol("&amp;$E$20&amp;")when  (LocalYear("&amp;$E$20&amp;")="&amp;$D$1&amp;"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38" t="str">
        <f>IF(O253=1,"",RTD("cqg.rtd",,"StudyData", "(Vol("&amp;$E$21&amp;")when  (LocalYear("&amp;$E$21&amp;")="&amp;$D$1&amp;"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38" t="str">
        <f>IF(O253=1,"",RTD("cqg.rtd",,"StudyData", "(Vol("&amp;$E$21&amp;")when  (LocalYear("&amp;$E$21&amp;")="&amp;$D$1&amp;"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39" t="str">
        <f t="shared" si="47"/>
        <v/>
      </c>
      <c r="AE253" s="138" t="str">
        <f ca="1">IF($R253=1,SUM($S$1:S253),"")</f>
        <v/>
      </c>
      <c r="AF253" s="138" t="str">
        <f ca="1">IF($R253=1,SUM($T$1:T253),"")</f>
        <v/>
      </c>
      <c r="AG253" s="138" t="str">
        <f ca="1">IF($R253=1,SUM($U$1:U253),"")</f>
        <v/>
      </c>
      <c r="AH253" s="138" t="str">
        <f ca="1">IF($R253=1,SUM($V$1:V253),"")</f>
        <v/>
      </c>
      <c r="AI253" s="138" t="str">
        <f ca="1">IF($R253=1,SUM($W$1:W253),"")</f>
        <v/>
      </c>
      <c r="AJ253" s="138" t="str">
        <f ca="1">IF($R253=1,SUM($X$1:X253),"")</f>
        <v/>
      </c>
      <c r="AK253" s="138" t="str">
        <f ca="1">IF($R253=1,SUM($Y$1:Y253),"")</f>
        <v/>
      </c>
      <c r="AL253" s="138" t="str">
        <f ca="1">IF($R253=1,SUM($Z$1:Z253),"")</f>
        <v/>
      </c>
      <c r="AM253" s="138" t="str">
        <f ca="1">IF($R253=1,SUM($AA$1:AA253),"")</f>
        <v/>
      </c>
      <c r="AN253" s="138" t="str">
        <f ca="1">IF($R253=1,SUM($AB$1:AB253),"")</f>
        <v/>
      </c>
      <c r="AO253" s="138" t="str">
        <f ca="1">IF($R253=1,SUM($AC$1:AC253),"")</f>
        <v/>
      </c>
      <c r="AQ253" s="143" t="str">
        <f t="shared" si="48"/>
        <v>29:30</v>
      </c>
    </row>
    <row r="254" spans="6:43" x14ac:dyDescent="0.25">
      <c r="F254" s="138">
        <f t="shared" si="49"/>
        <v>29</v>
      </c>
      <c r="G254" s="140">
        <f t="shared" si="50"/>
        <v>35</v>
      </c>
      <c r="H254" s="141">
        <f t="shared" si="51"/>
        <v>1.2326388888888888</v>
      </c>
      <c r="K254" s="139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39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38">
        <f t="shared" si="45"/>
        <v>1</v>
      </c>
      <c r="R254" s="138">
        <f t="shared" ca="1" si="46"/>
        <v>1.1749999999999807</v>
      </c>
      <c r="S254" s="138" t="str">
        <f>IF(O254=1,"",RTD("cqg.rtd",,"StudyData", "(Vol("&amp;$E$13&amp;")when  (LocalYear("&amp;$E$13&amp;")="&amp;$D$1&amp;"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38" t="str">
        <f>IF(O254=1,"",RTD("cqg.rtd",,"StudyData", "(Vol("&amp;$E$14&amp;")when  (LocalYear("&amp;$E$14&amp;")="&amp;$D$1&amp;"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38" t="str">
        <f>IF(O254=1,"",RTD("cqg.rtd",,"StudyData", "(Vol("&amp;$E$15&amp;")when  (LocalYear("&amp;$E$15&amp;")="&amp;$D$1&amp;"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38" t="str">
        <f>IF(O254=1,"",RTD("cqg.rtd",,"StudyData", "(Vol("&amp;$E$16&amp;")when  (LocalYear("&amp;$E$16&amp;")="&amp;$D$1&amp;"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38" t="str">
        <f>IF(O254=1,"",RTD("cqg.rtd",,"StudyData", "(Vol("&amp;$E$17&amp;")when  (LocalYear("&amp;$E$17&amp;")="&amp;$D$1&amp;"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38" t="str">
        <f>IF(O254=1,"",RTD("cqg.rtd",,"StudyData", "(Vol("&amp;$E$18&amp;")when  (LocalYear("&amp;$E$18&amp;")="&amp;$D$1&amp;"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38" t="str">
        <f>IF(O254=1,"",RTD("cqg.rtd",,"StudyData", "(Vol("&amp;$E$19&amp;")when  (LocalYear("&amp;$E$19&amp;")="&amp;$D$1&amp;"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38" t="str">
        <f>IF(O254=1,"",RTD("cqg.rtd",,"StudyData", "(Vol("&amp;$E$20&amp;")when  (LocalYear("&amp;$E$20&amp;")="&amp;$D$1&amp;"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38" t="str">
        <f>IF(O254=1,"",RTD("cqg.rtd",,"StudyData", "(Vol("&amp;$E$21&amp;")when  (LocalYear("&amp;$E$21&amp;")="&amp;$D$1&amp;"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38" t="str">
        <f>IF(O254=1,"",RTD("cqg.rtd",,"StudyData", "(Vol("&amp;$E$21&amp;")when  (LocalYear("&amp;$E$21&amp;")="&amp;$D$1&amp;"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39" t="str">
        <f t="shared" si="47"/>
        <v/>
      </c>
      <c r="AE254" s="138" t="str">
        <f ca="1">IF($R254=1,SUM($S$1:S254),"")</f>
        <v/>
      </c>
      <c r="AF254" s="138" t="str">
        <f ca="1">IF($R254=1,SUM($T$1:T254),"")</f>
        <v/>
      </c>
      <c r="AG254" s="138" t="str">
        <f ca="1">IF($R254=1,SUM($U$1:U254),"")</f>
        <v/>
      </c>
      <c r="AH254" s="138" t="str">
        <f ca="1">IF($R254=1,SUM($V$1:V254),"")</f>
        <v/>
      </c>
      <c r="AI254" s="138" t="str">
        <f ca="1">IF($R254=1,SUM($W$1:W254),"")</f>
        <v/>
      </c>
      <c r="AJ254" s="138" t="str">
        <f ca="1">IF($R254=1,SUM($X$1:X254),"")</f>
        <v/>
      </c>
      <c r="AK254" s="138" t="str">
        <f ca="1">IF($R254=1,SUM($Y$1:Y254),"")</f>
        <v/>
      </c>
      <c r="AL254" s="138" t="str">
        <f ca="1">IF($R254=1,SUM($Z$1:Z254),"")</f>
        <v/>
      </c>
      <c r="AM254" s="138" t="str">
        <f ca="1">IF($R254=1,SUM($AA$1:AA254),"")</f>
        <v/>
      </c>
      <c r="AN254" s="138" t="str">
        <f ca="1">IF($R254=1,SUM($AB$1:AB254),"")</f>
        <v/>
      </c>
      <c r="AO254" s="138" t="str">
        <f ca="1">IF($R254=1,SUM($AC$1:AC254),"")</f>
        <v/>
      </c>
      <c r="AQ254" s="143" t="str">
        <f t="shared" si="48"/>
        <v>29:35</v>
      </c>
    </row>
    <row r="255" spans="6:43" x14ac:dyDescent="0.25">
      <c r="F255" s="138">
        <f t="shared" si="49"/>
        <v>29</v>
      </c>
      <c r="G255" s="140">
        <f t="shared" si="50"/>
        <v>40</v>
      </c>
      <c r="H255" s="141">
        <f t="shared" si="51"/>
        <v>1.2361111111111112</v>
      </c>
      <c r="K255" s="139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39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38">
        <f t="shared" si="45"/>
        <v>1</v>
      </c>
      <c r="R255" s="138">
        <f t="shared" ca="1" si="46"/>
        <v>1.1759999999999806</v>
      </c>
      <c r="S255" s="138" t="str">
        <f>IF(O255=1,"",RTD("cqg.rtd",,"StudyData", "(Vol("&amp;$E$13&amp;")when  (LocalYear("&amp;$E$13&amp;")="&amp;$D$1&amp;"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38" t="str">
        <f>IF(O255=1,"",RTD("cqg.rtd",,"StudyData", "(Vol("&amp;$E$14&amp;")when  (LocalYear("&amp;$E$14&amp;")="&amp;$D$1&amp;"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38" t="str">
        <f>IF(O255=1,"",RTD("cqg.rtd",,"StudyData", "(Vol("&amp;$E$15&amp;")when  (LocalYear("&amp;$E$15&amp;")="&amp;$D$1&amp;"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38" t="str">
        <f>IF(O255=1,"",RTD("cqg.rtd",,"StudyData", "(Vol("&amp;$E$16&amp;")when  (LocalYear("&amp;$E$16&amp;")="&amp;$D$1&amp;"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38" t="str">
        <f>IF(O255=1,"",RTD("cqg.rtd",,"StudyData", "(Vol("&amp;$E$17&amp;")when  (LocalYear("&amp;$E$17&amp;")="&amp;$D$1&amp;"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38" t="str">
        <f>IF(O255=1,"",RTD("cqg.rtd",,"StudyData", "(Vol("&amp;$E$18&amp;")when  (LocalYear("&amp;$E$18&amp;")="&amp;$D$1&amp;"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38" t="str">
        <f>IF(O255=1,"",RTD("cqg.rtd",,"StudyData", "(Vol("&amp;$E$19&amp;")when  (LocalYear("&amp;$E$19&amp;")="&amp;$D$1&amp;"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38" t="str">
        <f>IF(O255=1,"",RTD("cqg.rtd",,"StudyData", "(Vol("&amp;$E$20&amp;")when  (LocalYear("&amp;$E$20&amp;")="&amp;$D$1&amp;"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38" t="str">
        <f>IF(O255=1,"",RTD("cqg.rtd",,"StudyData", "(Vol("&amp;$E$21&amp;")when  (LocalYear("&amp;$E$21&amp;")="&amp;$D$1&amp;"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38" t="str">
        <f>IF(O255=1,"",RTD("cqg.rtd",,"StudyData", "(Vol("&amp;$E$21&amp;")when  (LocalYear("&amp;$E$21&amp;")="&amp;$D$1&amp;"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39" t="str">
        <f t="shared" si="47"/>
        <v/>
      </c>
      <c r="AE255" s="138" t="str">
        <f ca="1">IF($R255=1,SUM($S$1:S255),"")</f>
        <v/>
      </c>
      <c r="AF255" s="138" t="str">
        <f ca="1">IF($R255=1,SUM($T$1:T255),"")</f>
        <v/>
      </c>
      <c r="AG255" s="138" t="str">
        <f ca="1">IF($R255=1,SUM($U$1:U255),"")</f>
        <v/>
      </c>
      <c r="AH255" s="138" t="str">
        <f ca="1">IF($R255=1,SUM($V$1:V255),"")</f>
        <v/>
      </c>
      <c r="AI255" s="138" t="str">
        <f ca="1">IF($R255=1,SUM($W$1:W255),"")</f>
        <v/>
      </c>
      <c r="AJ255" s="138" t="str">
        <f ca="1">IF($R255=1,SUM($X$1:X255),"")</f>
        <v/>
      </c>
      <c r="AK255" s="138" t="str">
        <f ca="1">IF($R255=1,SUM($Y$1:Y255),"")</f>
        <v/>
      </c>
      <c r="AL255" s="138" t="str">
        <f ca="1">IF($R255=1,SUM($Z$1:Z255),"")</f>
        <v/>
      </c>
      <c r="AM255" s="138" t="str">
        <f ca="1">IF($R255=1,SUM($AA$1:AA255),"")</f>
        <v/>
      </c>
      <c r="AN255" s="138" t="str">
        <f ca="1">IF($R255=1,SUM($AB$1:AB255),"")</f>
        <v/>
      </c>
      <c r="AO255" s="138" t="str">
        <f ca="1">IF($R255=1,SUM($AC$1:AC255),"")</f>
        <v/>
      </c>
      <c r="AQ255" s="143" t="str">
        <f t="shared" si="48"/>
        <v>29:40</v>
      </c>
    </row>
    <row r="256" spans="6:43" x14ac:dyDescent="0.25">
      <c r="F256" s="138">
        <f t="shared" si="49"/>
        <v>29</v>
      </c>
      <c r="G256" s="140">
        <f t="shared" si="50"/>
        <v>45</v>
      </c>
      <c r="H256" s="141">
        <f t="shared" si="51"/>
        <v>1.2395833333333333</v>
      </c>
      <c r="K256" s="139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39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38">
        <f t="shared" si="45"/>
        <v>1</v>
      </c>
      <c r="R256" s="138">
        <f t="shared" ca="1" si="46"/>
        <v>1.1769999999999805</v>
      </c>
      <c r="S256" s="138" t="str">
        <f>IF(O256=1,"",RTD("cqg.rtd",,"StudyData", "(Vol("&amp;$E$13&amp;")when  (LocalYear("&amp;$E$13&amp;")="&amp;$D$1&amp;"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38" t="str">
        <f>IF(O256=1,"",RTD("cqg.rtd",,"StudyData", "(Vol("&amp;$E$14&amp;")when  (LocalYear("&amp;$E$14&amp;")="&amp;$D$1&amp;"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38" t="str">
        <f>IF(O256=1,"",RTD("cqg.rtd",,"StudyData", "(Vol("&amp;$E$15&amp;")when  (LocalYear("&amp;$E$15&amp;")="&amp;$D$1&amp;"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38" t="str">
        <f>IF(O256=1,"",RTD("cqg.rtd",,"StudyData", "(Vol("&amp;$E$16&amp;")when  (LocalYear("&amp;$E$16&amp;")="&amp;$D$1&amp;"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38" t="str">
        <f>IF(O256=1,"",RTD("cqg.rtd",,"StudyData", "(Vol("&amp;$E$17&amp;")when  (LocalYear("&amp;$E$17&amp;")="&amp;$D$1&amp;"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38" t="str">
        <f>IF(O256=1,"",RTD("cqg.rtd",,"StudyData", "(Vol("&amp;$E$18&amp;")when  (LocalYear("&amp;$E$18&amp;")="&amp;$D$1&amp;"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38" t="str">
        <f>IF(O256=1,"",RTD("cqg.rtd",,"StudyData", "(Vol("&amp;$E$19&amp;")when  (LocalYear("&amp;$E$19&amp;")="&amp;$D$1&amp;"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38" t="str">
        <f>IF(O256=1,"",RTD("cqg.rtd",,"StudyData", "(Vol("&amp;$E$20&amp;")when  (LocalYear("&amp;$E$20&amp;")="&amp;$D$1&amp;"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38" t="str">
        <f>IF(O256=1,"",RTD("cqg.rtd",,"StudyData", "(Vol("&amp;$E$21&amp;")when  (LocalYear("&amp;$E$21&amp;")="&amp;$D$1&amp;"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38" t="str">
        <f>IF(O256=1,"",RTD("cqg.rtd",,"StudyData", "(Vol("&amp;$E$21&amp;")when  (LocalYear("&amp;$E$21&amp;")="&amp;$D$1&amp;"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39" t="str">
        <f t="shared" si="47"/>
        <v/>
      </c>
      <c r="AE256" s="138" t="str">
        <f ca="1">IF($R256=1,SUM($S$1:S256),"")</f>
        <v/>
      </c>
      <c r="AF256" s="138" t="str">
        <f ca="1">IF($R256=1,SUM($T$1:T256),"")</f>
        <v/>
      </c>
      <c r="AG256" s="138" t="str">
        <f ca="1">IF($R256=1,SUM($U$1:U256),"")</f>
        <v/>
      </c>
      <c r="AH256" s="138" t="str">
        <f ca="1">IF($R256=1,SUM($V$1:V256),"")</f>
        <v/>
      </c>
      <c r="AI256" s="138" t="str">
        <f ca="1">IF($R256=1,SUM($W$1:W256),"")</f>
        <v/>
      </c>
      <c r="AJ256" s="138" t="str">
        <f ca="1">IF($R256=1,SUM($X$1:X256),"")</f>
        <v/>
      </c>
      <c r="AK256" s="138" t="str">
        <f ca="1">IF($R256=1,SUM($Y$1:Y256),"")</f>
        <v/>
      </c>
      <c r="AL256" s="138" t="str">
        <f ca="1">IF($R256=1,SUM($Z$1:Z256),"")</f>
        <v/>
      </c>
      <c r="AM256" s="138" t="str">
        <f ca="1">IF($R256=1,SUM($AA$1:AA256),"")</f>
        <v/>
      </c>
      <c r="AN256" s="138" t="str">
        <f ca="1">IF($R256=1,SUM($AB$1:AB256),"")</f>
        <v/>
      </c>
      <c r="AO256" s="138" t="str">
        <f ca="1">IF($R256=1,SUM($AC$1:AC256),"")</f>
        <v/>
      </c>
      <c r="AQ256" s="143" t="str">
        <f t="shared" si="48"/>
        <v>29:45</v>
      </c>
    </row>
    <row r="257" spans="6:43" x14ac:dyDescent="0.25">
      <c r="F257" s="138">
        <f t="shared" si="49"/>
        <v>29</v>
      </c>
      <c r="G257" s="140">
        <f t="shared" si="50"/>
        <v>50</v>
      </c>
      <c r="H257" s="141">
        <f t="shared" si="51"/>
        <v>1.2430555555555556</v>
      </c>
      <c r="K257" s="139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39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38">
        <f t="shared" si="45"/>
        <v>1</v>
      </c>
      <c r="R257" s="138">
        <f t="shared" ca="1" si="46"/>
        <v>1.1779999999999804</v>
      </c>
      <c r="S257" s="138" t="str">
        <f>IF(O257=1,"",RTD("cqg.rtd",,"StudyData", "(Vol("&amp;$E$13&amp;")when  (LocalYear("&amp;$E$13&amp;")="&amp;$D$1&amp;"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38" t="str">
        <f>IF(O257=1,"",RTD("cqg.rtd",,"StudyData", "(Vol("&amp;$E$14&amp;")when  (LocalYear("&amp;$E$14&amp;")="&amp;$D$1&amp;"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38" t="str">
        <f>IF(O257=1,"",RTD("cqg.rtd",,"StudyData", "(Vol("&amp;$E$15&amp;")when  (LocalYear("&amp;$E$15&amp;")="&amp;$D$1&amp;"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38" t="str">
        <f>IF(O257=1,"",RTD("cqg.rtd",,"StudyData", "(Vol("&amp;$E$16&amp;")when  (LocalYear("&amp;$E$16&amp;")="&amp;$D$1&amp;"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38" t="str">
        <f>IF(O257=1,"",RTD("cqg.rtd",,"StudyData", "(Vol("&amp;$E$17&amp;")when  (LocalYear("&amp;$E$17&amp;")="&amp;$D$1&amp;"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38" t="str">
        <f>IF(O257=1,"",RTD("cqg.rtd",,"StudyData", "(Vol("&amp;$E$18&amp;")when  (LocalYear("&amp;$E$18&amp;")="&amp;$D$1&amp;"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38" t="str">
        <f>IF(O257=1,"",RTD("cqg.rtd",,"StudyData", "(Vol("&amp;$E$19&amp;")when  (LocalYear("&amp;$E$19&amp;")="&amp;$D$1&amp;"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38" t="str">
        <f>IF(O257=1,"",RTD("cqg.rtd",,"StudyData", "(Vol("&amp;$E$20&amp;")when  (LocalYear("&amp;$E$20&amp;")="&amp;$D$1&amp;"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38" t="str">
        <f>IF(O257=1,"",RTD("cqg.rtd",,"StudyData", "(Vol("&amp;$E$21&amp;")when  (LocalYear("&amp;$E$21&amp;")="&amp;$D$1&amp;"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38" t="str">
        <f>IF(O257=1,"",RTD("cqg.rtd",,"StudyData", "(Vol("&amp;$E$21&amp;")when  (LocalYear("&amp;$E$21&amp;")="&amp;$D$1&amp;"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39" t="str">
        <f t="shared" si="47"/>
        <v/>
      </c>
      <c r="AE257" s="138" t="str">
        <f ca="1">IF($R257=1,SUM($S$1:S257),"")</f>
        <v/>
      </c>
      <c r="AF257" s="138" t="str">
        <f ca="1">IF($R257=1,SUM($T$1:T257),"")</f>
        <v/>
      </c>
      <c r="AG257" s="138" t="str">
        <f ca="1">IF($R257=1,SUM($U$1:U257),"")</f>
        <v/>
      </c>
      <c r="AH257" s="138" t="str">
        <f ca="1">IF($R257=1,SUM($V$1:V257),"")</f>
        <v/>
      </c>
      <c r="AI257" s="138" t="str">
        <f ca="1">IF($R257=1,SUM($W$1:W257),"")</f>
        <v/>
      </c>
      <c r="AJ257" s="138" t="str">
        <f ca="1">IF($R257=1,SUM($X$1:X257),"")</f>
        <v/>
      </c>
      <c r="AK257" s="138" t="str">
        <f ca="1">IF($R257=1,SUM($Y$1:Y257),"")</f>
        <v/>
      </c>
      <c r="AL257" s="138" t="str">
        <f ca="1">IF($R257=1,SUM($Z$1:Z257),"")</f>
        <v/>
      </c>
      <c r="AM257" s="138" t="str">
        <f ca="1">IF($R257=1,SUM($AA$1:AA257),"")</f>
        <v/>
      </c>
      <c r="AN257" s="138" t="str">
        <f ca="1">IF($R257=1,SUM($AB$1:AB257),"")</f>
        <v/>
      </c>
      <c r="AO257" s="138" t="str">
        <f ca="1">IF($R257=1,SUM($AC$1:AC257),"")</f>
        <v/>
      </c>
      <c r="AQ257" s="143" t="str">
        <f t="shared" si="48"/>
        <v>29:50</v>
      </c>
    </row>
    <row r="258" spans="6:43" x14ac:dyDescent="0.25">
      <c r="F258" s="138">
        <f t="shared" si="49"/>
        <v>29</v>
      </c>
      <c r="G258" s="140">
        <f t="shared" si="50"/>
        <v>55</v>
      </c>
      <c r="H258" s="141">
        <f t="shared" si="51"/>
        <v>1.2465277777777779</v>
      </c>
      <c r="K258" s="139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39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38">
        <f t="shared" ref="O258:O288" si="52">IF(H258&gt;$I$3,1,0)</f>
        <v>1</v>
      </c>
      <c r="R258" s="138">
        <f t="shared" ref="R258:R288" ca="1" si="53">IF(AND(K259="",K258&lt;&gt;""),1,0.001+R257)</f>
        <v>1.1789999999999803</v>
      </c>
      <c r="S258" s="138" t="str">
        <f>IF(O258=1,"",RTD("cqg.rtd",,"StudyData", "(Vol("&amp;$E$13&amp;")when  (LocalYear("&amp;$E$13&amp;")="&amp;$D$1&amp;"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38" t="str">
        <f>IF(O258=1,"",RTD("cqg.rtd",,"StudyData", "(Vol("&amp;$E$14&amp;")when  (LocalYear("&amp;$E$14&amp;")="&amp;$D$1&amp;"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38" t="str">
        <f>IF(O258=1,"",RTD("cqg.rtd",,"StudyData", "(Vol("&amp;$E$15&amp;")when  (LocalYear("&amp;$E$15&amp;")="&amp;$D$1&amp;"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38" t="str">
        <f>IF(O258=1,"",RTD("cqg.rtd",,"StudyData", "(Vol("&amp;$E$16&amp;")when  (LocalYear("&amp;$E$16&amp;")="&amp;$D$1&amp;"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38" t="str">
        <f>IF(O258=1,"",RTD("cqg.rtd",,"StudyData", "(Vol("&amp;$E$17&amp;")when  (LocalYear("&amp;$E$17&amp;")="&amp;$D$1&amp;"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38" t="str">
        <f>IF(O258=1,"",RTD("cqg.rtd",,"StudyData", "(Vol("&amp;$E$18&amp;")when  (LocalYear("&amp;$E$18&amp;")="&amp;$D$1&amp;"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38" t="str">
        <f>IF(O258=1,"",RTD("cqg.rtd",,"StudyData", "(Vol("&amp;$E$19&amp;")when  (LocalYear("&amp;$E$19&amp;")="&amp;$D$1&amp;"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38" t="str">
        <f>IF(O258=1,"",RTD("cqg.rtd",,"StudyData", "(Vol("&amp;$E$20&amp;")when  (LocalYear("&amp;$E$20&amp;")="&amp;$D$1&amp;"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38" t="str">
        <f>IF(O258=1,"",RTD("cqg.rtd",,"StudyData", "(Vol("&amp;$E$21&amp;")when  (LocalYear("&amp;$E$21&amp;")="&amp;$D$1&amp;"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38" t="str">
        <f>IF(O258=1,"",RTD("cqg.rtd",,"StudyData", "(Vol("&amp;$E$21&amp;")when  (LocalYear("&amp;$E$21&amp;")="&amp;$D$1&amp;"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39" t="str">
        <f t="shared" si="47"/>
        <v/>
      </c>
      <c r="AE258" s="138" t="str">
        <f ca="1">IF($R258=1,SUM($S$1:S258),"")</f>
        <v/>
      </c>
      <c r="AF258" s="138" t="str">
        <f ca="1">IF($R258=1,SUM($T$1:T258),"")</f>
        <v/>
      </c>
      <c r="AG258" s="138" t="str">
        <f ca="1">IF($R258=1,SUM($U$1:U258),"")</f>
        <v/>
      </c>
      <c r="AH258" s="138" t="str">
        <f ca="1">IF($R258=1,SUM($V$1:V258),"")</f>
        <v/>
      </c>
      <c r="AI258" s="138" t="str">
        <f ca="1">IF($R258=1,SUM($W$1:W258),"")</f>
        <v/>
      </c>
      <c r="AJ258" s="138" t="str">
        <f ca="1">IF($R258=1,SUM($X$1:X258),"")</f>
        <v/>
      </c>
      <c r="AK258" s="138" t="str">
        <f ca="1">IF($R258=1,SUM($Y$1:Y258),"")</f>
        <v/>
      </c>
      <c r="AL258" s="138" t="str">
        <f ca="1">IF($R258=1,SUM($Z$1:Z258),"")</f>
        <v/>
      </c>
      <c r="AM258" s="138" t="str">
        <f ca="1">IF($R258=1,SUM($AA$1:AA258),"")</f>
        <v/>
      </c>
      <c r="AN258" s="138" t="str">
        <f ca="1">IF($R258=1,SUM($AB$1:AB258),"")</f>
        <v/>
      </c>
      <c r="AO258" s="138" t="str">
        <f ca="1">IF($R258=1,SUM($AC$1:AC258),"")</f>
        <v/>
      </c>
      <c r="AQ258" s="143" t="str">
        <f t="shared" si="48"/>
        <v>29:55</v>
      </c>
    </row>
    <row r="259" spans="6:43" x14ac:dyDescent="0.25">
      <c r="F259" s="138">
        <f t="shared" si="49"/>
        <v>30</v>
      </c>
      <c r="G259" s="140" t="str">
        <f t="shared" si="50"/>
        <v>00</v>
      </c>
      <c r="H259" s="141">
        <f t="shared" si="51"/>
        <v>1.25</v>
      </c>
      <c r="K259" s="139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39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38">
        <f t="shared" si="52"/>
        <v>1</v>
      </c>
      <c r="R259" s="138">
        <f t="shared" ca="1" si="53"/>
        <v>1.1799999999999802</v>
      </c>
      <c r="S259" s="138" t="str">
        <f>IF(O259=1,"",RTD("cqg.rtd",,"StudyData", "(Vol("&amp;$E$13&amp;")when  (LocalYear("&amp;$E$13&amp;")="&amp;$D$1&amp;"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38" t="str">
        <f>IF(O259=1,"",RTD("cqg.rtd",,"StudyData", "(Vol("&amp;$E$14&amp;")when  (LocalYear("&amp;$E$14&amp;")="&amp;$D$1&amp;"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38" t="str">
        <f>IF(O259=1,"",RTD("cqg.rtd",,"StudyData", "(Vol("&amp;$E$15&amp;")when  (LocalYear("&amp;$E$15&amp;")="&amp;$D$1&amp;"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38" t="str">
        <f>IF(O259=1,"",RTD("cqg.rtd",,"StudyData", "(Vol("&amp;$E$16&amp;")when  (LocalYear("&amp;$E$16&amp;")="&amp;$D$1&amp;"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38" t="str">
        <f>IF(O259=1,"",RTD("cqg.rtd",,"StudyData", "(Vol("&amp;$E$17&amp;")when  (LocalYear("&amp;$E$17&amp;")="&amp;$D$1&amp;"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38" t="str">
        <f>IF(O259=1,"",RTD("cqg.rtd",,"StudyData", "(Vol("&amp;$E$18&amp;")when  (LocalYear("&amp;$E$18&amp;")="&amp;$D$1&amp;"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38" t="str">
        <f>IF(O259=1,"",RTD("cqg.rtd",,"StudyData", "(Vol("&amp;$E$19&amp;")when  (LocalYear("&amp;$E$19&amp;")="&amp;$D$1&amp;"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38" t="str">
        <f>IF(O259=1,"",RTD("cqg.rtd",,"StudyData", "(Vol("&amp;$E$20&amp;")when  (LocalYear("&amp;$E$20&amp;")="&amp;$D$1&amp;"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38" t="str">
        <f>IF(O259=1,"",RTD("cqg.rtd",,"StudyData", "(Vol("&amp;$E$21&amp;")when  (LocalYear("&amp;$E$21&amp;")="&amp;$D$1&amp;"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38" t="str">
        <f>IF(O259=1,"",RTD("cqg.rtd",,"StudyData", "(Vol("&amp;$E$21&amp;")when  (LocalYear("&amp;$E$21&amp;")="&amp;$D$1&amp;"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39" t="str">
        <f t="shared" si="47"/>
        <v/>
      </c>
      <c r="AE259" s="138" t="str">
        <f ca="1">IF($R259=1,SUM($S$1:S259),"")</f>
        <v/>
      </c>
      <c r="AF259" s="138" t="str">
        <f ca="1">IF($R259=1,SUM($T$1:T259),"")</f>
        <v/>
      </c>
      <c r="AG259" s="138" t="str">
        <f ca="1">IF($R259=1,SUM($U$1:U259),"")</f>
        <v/>
      </c>
      <c r="AH259" s="138" t="str">
        <f ca="1">IF($R259=1,SUM($V$1:V259),"")</f>
        <v/>
      </c>
      <c r="AI259" s="138" t="str">
        <f ca="1">IF($R259=1,SUM($W$1:W259),"")</f>
        <v/>
      </c>
      <c r="AJ259" s="138" t="str">
        <f ca="1">IF($R259=1,SUM($X$1:X259),"")</f>
        <v/>
      </c>
      <c r="AK259" s="138" t="str">
        <f ca="1">IF($R259=1,SUM($Y$1:Y259),"")</f>
        <v/>
      </c>
      <c r="AL259" s="138" t="str">
        <f ca="1">IF($R259=1,SUM($Z$1:Z259),"")</f>
        <v/>
      </c>
      <c r="AM259" s="138" t="str">
        <f ca="1">IF($R259=1,SUM($AA$1:AA259),"")</f>
        <v/>
      </c>
      <c r="AN259" s="138" t="str">
        <f ca="1">IF($R259=1,SUM($AB$1:AB259),"")</f>
        <v/>
      </c>
      <c r="AO259" s="138" t="str">
        <f ca="1">IF($R259=1,SUM($AC$1:AC259),"")</f>
        <v/>
      </c>
      <c r="AQ259" s="143" t="str">
        <f t="shared" si="48"/>
        <v>30:00</v>
      </c>
    </row>
    <row r="260" spans="6:43" x14ac:dyDescent="0.25">
      <c r="F260" s="138">
        <f t="shared" si="49"/>
        <v>30</v>
      </c>
      <c r="G260" s="140" t="str">
        <f t="shared" si="50"/>
        <v>05</v>
      </c>
      <c r="H260" s="141">
        <f t="shared" si="51"/>
        <v>1.2534722222222221</v>
      </c>
      <c r="K260" s="139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39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38">
        <f t="shared" si="52"/>
        <v>1</v>
      </c>
      <c r="R260" s="138">
        <f t="shared" ca="1" si="53"/>
        <v>1.1809999999999801</v>
      </c>
      <c r="S260" s="138" t="str">
        <f>IF(O260=1,"",RTD("cqg.rtd",,"StudyData", "(Vol("&amp;$E$13&amp;")when  (LocalYear("&amp;$E$13&amp;")="&amp;$D$1&amp;"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38" t="str">
        <f>IF(O260=1,"",RTD("cqg.rtd",,"StudyData", "(Vol("&amp;$E$14&amp;")when  (LocalYear("&amp;$E$14&amp;")="&amp;$D$1&amp;"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38" t="str">
        <f>IF(O260=1,"",RTD("cqg.rtd",,"StudyData", "(Vol("&amp;$E$15&amp;")when  (LocalYear("&amp;$E$15&amp;")="&amp;$D$1&amp;"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38" t="str">
        <f>IF(O260=1,"",RTD("cqg.rtd",,"StudyData", "(Vol("&amp;$E$16&amp;")when  (LocalYear("&amp;$E$16&amp;")="&amp;$D$1&amp;"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38" t="str">
        <f>IF(O260=1,"",RTD("cqg.rtd",,"StudyData", "(Vol("&amp;$E$17&amp;")when  (LocalYear("&amp;$E$17&amp;")="&amp;$D$1&amp;"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38" t="str">
        <f>IF(O260=1,"",RTD("cqg.rtd",,"StudyData", "(Vol("&amp;$E$18&amp;")when  (LocalYear("&amp;$E$18&amp;")="&amp;$D$1&amp;"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38" t="str">
        <f>IF(O260=1,"",RTD("cqg.rtd",,"StudyData", "(Vol("&amp;$E$19&amp;")when  (LocalYear("&amp;$E$19&amp;")="&amp;$D$1&amp;"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38" t="str">
        <f>IF(O260=1,"",RTD("cqg.rtd",,"StudyData", "(Vol("&amp;$E$20&amp;")when  (LocalYear("&amp;$E$20&amp;")="&amp;$D$1&amp;"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38" t="str">
        <f>IF(O260=1,"",RTD("cqg.rtd",,"StudyData", "(Vol("&amp;$E$21&amp;")when  (LocalYear("&amp;$E$21&amp;")="&amp;$D$1&amp;"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38" t="str">
        <f>IF(O260=1,"",RTD("cqg.rtd",,"StudyData", "(Vol("&amp;$E$21&amp;")when  (LocalYear("&amp;$E$21&amp;")="&amp;$D$1&amp;"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39" t="str">
        <f t="shared" si="47"/>
        <v/>
      </c>
      <c r="AE260" s="138" t="str">
        <f ca="1">IF($R260=1,SUM($S$1:S260),"")</f>
        <v/>
      </c>
      <c r="AF260" s="138" t="str">
        <f ca="1">IF($R260=1,SUM($T$1:T260),"")</f>
        <v/>
      </c>
      <c r="AG260" s="138" t="str">
        <f ca="1">IF($R260=1,SUM($U$1:U260),"")</f>
        <v/>
      </c>
      <c r="AH260" s="138" t="str">
        <f ca="1">IF($R260=1,SUM($V$1:V260),"")</f>
        <v/>
      </c>
      <c r="AI260" s="138" t="str">
        <f ca="1">IF($R260=1,SUM($W$1:W260),"")</f>
        <v/>
      </c>
      <c r="AJ260" s="138" t="str">
        <f ca="1">IF($R260=1,SUM($X$1:X260),"")</f>
        <v/>
      </c>
      <c r="AK260" s="138" t="str">
        <f ca="1">IF($R260=1,SUM($Y$1:Y260),"")</f>
        <v/>
      </c>
      <c r="AL260" s="138" t="str">
        <f ca="1">IF($R260=1,SUM($Z$1:Z260),"")</f>
        <v/>
      </c>
      <c r="AM260" s="138" t="str">
        <f ca="1">IF($R260=1,SUM($AA$1:AA260),"")</f>
        <v/>
      </c>
      <c r="AN260" s="138" t="str">
        <f ca="1">IF($R260=1,SUM($AB$1:AB260),"")</f>
        <v/>
      </c>
      <c r="AO260" s="138" t="str">
        <f ca="1">IF($R260=1,SUM($AC$1:AC260),"")</f>
        <v/>
      </c>
      <c r="AQ260" s="143" t="str">
        <f t="shared" si="48"/>
        <v>30:05</v>
      </c>
    </row>
    <row r="261" spans="6:43" x14ac:dyDescent="0.25">
      <c r="F261" s="138">
        <f t="shared" si="49"/>
        <v>30</v>
      </c>
      <c r="G261" s="140">
        <f t="shared" si="50"/>
        <v>10</v>
      </c>
      <c r="H261" s="141">
        <f t="shared" si="51"/>
        <v>1.2569444444444444</v>
      </c>
      <c r="K261" s="139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39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38">
        <f t="shared" si="52"/>
        <v>1</v>
      </c>
      <c r="R261" s="138">
        <f t="shared" ca="1" si="53"/>
        <v>1.18199999999998</v>
      </c>
      <c r="S261" s="138" t="str">
        <f>IF(O261=1,"",RTD("cqg.rtd",,"StudyData", "(Vol("&amp;$E$13&amp;")when  (LocalYear("&amp;$E$13&amp;")="&amp;$D$1&amp;"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38" t="str">
        <f>IF(O261=1,"",RTD("cqg.rtd",,"StudyData", "(Vol("&amp;$E$14&amp;")when  (LocalYear("&amp;$E$14&amp;")="&amp;$D$1&amp;"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38" t="str">
        <f>IF(O261=1,"",RTD("cqg.rtd",,"StudyData", "(Vol("&amp;$E$15&amp;")when  (LocalYear("&amp;$E$15&amp;")="&amp;$D$1&amp;"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38" t="str">
        <f>IF(O261=1,"",RTD("cqg.rtd",,"StudyData", "(Vol("&amp;$E$16&amp;")when  (LocalYear("&amp;$E$16&amp;")="&amp;$D$1&amp;"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38" t="str">
        <f>IF(O261=1,"",RTD("cqg.rtd",,"StudyData", "(Vol("&amp;$E$17&amp;")when  (LocalYear("&amp;$E$17&amp;")="&amp;$D$1&amp;"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38" t="str">
        <f>IF(O261=1,"",RTD("cqg.rtd",,"StudyData", "(Vol("&amp;$E$18&amp;")when  (LocalYear("&amp;$E$18&amp;")="&amp;$D$1&amp;"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38" t="str">
        <f>IF(O261=1,"",RTD("cqg.rtd",,"StudyData", "(Vol("&amp;$E$19&amp;")when  (LocalYear("&amp;$E$19&amp;")="&amp;$D$1&amp;"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38" t="str">
        <f>IF(O261=1,"",RTD("cqg.rtd",,"StudyData", "(Vol("&amp;$E$20&amp;")when  (LocalYear("&amp;$E$20&amp;")="&amp;$D$1&amp;"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38" t="str">
        <f>IF(O261=1,"",RTD("cqg.rtd",,"StudyData", "(Vol("&amp;$E$21&amp;")when  (LocalYear("&amp;$E$21&amp;")="&amp;$D$1&amp;"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38" t="str">
        <f>IF(O261=1,"",RTD("cqg.rtd",,"StudyData", "(Vol("&amp;$E$21&amp;")when  (LocalYear("&amp;$E$21&amp;")="&amp;$D$1&amp;"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39" t="str">
        <f t="shared" si="47"/>
        <v/>
      </c>
      <c r="AE261" s="138" t="str">
        <f ca="1">IF($R261=1,SUM($S$1:S261),"")</f>
        <v/>
      </c>
      <c r="AF261" s="138" t="str">
        <f ca="1">IF($R261=1,SUM($T$1:T261),"")</f>
        <v/>
      </c>
      <c r="AG261" s="138" t="str">
        <f ca="1">IF($R261=1,SUM($U$1:U261),"")</f>
        <v/>
      </c>
      <c r="AH261" s="138" t="str">
        <f ca="1">IF($R261=1,SUM($V$1:V261),"")</f>
        <v/>
      </c>
      <c r="AI261" s="138" t="str">
        <f ca="1">IF($R261=1,SUM($W$1:W261),"")</f>
        <v/>
      </c>
      <c r="AJ261" s="138" t="str">
        <f ca="1">IF($R261=1,SUM($X$1:X261),"")</f>
        <v/>
      </c>
      <c r="AK261" s="138" t="str">
        <f ca="1">IF($R261=1,SUM($Y$1:Y261),"")</f>
        <v/>
      </c>
      <c r="AL261" s="138" t="str">
        <f ca="1">IF($R261=1,SUM($Z$1:Z261),"")</f>
        <v/>
      </c>
      <c r="AM261" s="138" t="str">
        <f ca="1">IF($R261=1,SUM($AA$1:AA261),"")</f>
        <v/>
      </c>
      <c r="AN261" s="138" t="str">
        <f ca="1">IF($R261=1,SUM($AB$1:AB261),"")</f>
        <v/>
      </c>
      <c r="AO261" s="138" t="str">
        <f ca="1">IF($R261=1,SUM($AC$1:AC261),"")</f>
        <v/>
      </c>
      <c r="AQ261" s="143" t="str">
        <f t="shared" si="48"/>
        <v>30:10</v>
      </c>
    </row>
    <row r="262" spans="6:43" x14ac:dyDescent="0.25">
      <c r="F262" s="138">
        <f t="shared" si="49"/>
        <v>30</v>
      </c>
      <c r="G262" s="140">
        <f t="shared" si="50"/>
        <v>15</v>
      </c>
      <c r="H262" s="141">
        <f t="shared" si="51"/>
        <v>1.2604166666666667</v>
      </c>
      <c r="K262" s="139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39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38">
        <f t="shared" si="52"/>
        <v>1</v>
      </c>
      <c r="R262" s="138">
        <f t="shared" ca="1" si="53"/>
        <v>1.1829999999999798</v>
      </c>
      <c r="S262" s="138" t="str">
        <f>IF(O262=1,"",RTD("cqg.rtd",,"StudyData", "(Vol("&amp;$E$13&amp;")when  (LocalYear("&amp;$E$13&amp;")="&amp;$D$1&amp;"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38" t="str">
        <f>IF(O262=1,"",RTD("cqg.rtd",,"StudyData", "(Vol("&amp;$E$14&amp;")when  (LocalYear("&amp;$E$14&amp;")="&amp;$D$1&amp;"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38" t="str">
        <f>IF(O262=1,"",RTD("cqg.rtd",,"StudyData", "(Vol("&amp;$E$15&amp;")when  (LocalYear("&amp;$E$15&amp;")="&amp;$D$1&amp;"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38" t="str">
        <f>IF(O262=1,"",RTD("cqg.rtd",,"StudyData", "(Vol("&amp;$E$16&amp;")when  (LocalYear("&amp;$E$16&amp;")="&amp;$D$1&amp;"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38" t="str">
        <f>IF(O262=1,"",RTD("cqg.rtd",,"StudyData", "(Vol("&amp;$E$17&amp;")when  (LocalYear("&amp;$E$17&amp;")="&amp;$D$1&amp;"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38" t="str">
        <f>IF(O262=1,"",RTD("cqg.rtd",,"StudyData", "(Vol("&amp;$E$18&amp;")when  (LocalYear("&amp;$E$18&amp;")="&amp;$D$1&amp;"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38" t="str">
        <f>IF(O262=1,"",RTD("cqg.rtd",,"StudyData", "(Vol("&amp;$E$19&amp;")when  (LocalYear("&amp;$E$19&amp;")="&amp;$D$1&amp;"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38" t="str">
        <f>IF(O262=1,"",RTD("cqg.rtd",,"StudyData", "(Vol("&amp;$E$20&amp;")when  (LocalYear("&amp;$E$20&amp;")="&amp;$D$1&amp;"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38" t="str">
        <f>IF(O262=1,"",RTD("cqg.rtd",,"StudyData", "(Vol("&amp;$E$21&amp;")when  (LocalYear("&amp;$E$21&amp;")="&amp;$D$1&amp;"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38" t="str">
        <f>IF(O262=1,"",RTD("cqg.rtd",,"StudyData", "(Vol("&amp;$E$21&amp;")when  (LocalYear("&amp;$E$21&amp;")="&amp;$D$1&amp;"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39" t="str">
        <f t="shared" si="47"/>
        <v/>
      </c>
      <c r="AE262" s="138" t="str">
        <f ca="1">IF($R262=1,SUM($S$1:S262),"")</f>
        <v/>
      </c>
      <c r="AF262" s="138" t="str">
        <f ca="1">IF($R262=1,SUM($T$1:T262),"")</f>
        <v/>
      </c>
      <c r="AG262" s="138" t="str">
        <f ca="1">IF($R262=1,SUM($U$1:U262),"")</f>
        <v/>
      </c>
      <c r="AH262" s="138" t="str">
        <f ca="1">IF($R262=1,SUM($V$1:V262),"")</f>
        <v/>
      </c>
      <c r="AI262" s="138" t="str">
        <f ca="1">IF($R262=1,SUM($W$1:W262),"")</f>
        <v/>
      </c>
      <c r="AJ262" s="138" t="str">
        <f ca="1">IF($R262=1,SUM($X$1:X262),"")</f>
        <v/>
      </c>
      <c r="AK262" s="138" t="str">
        <f ca="1">IF($R262=1,SUM($Y$1:Y262),"")</f>
        <v/>
      </c>
      <c r="AL262" s="138" t="str">
        <f ca="1">IF($R262=1,SUM($Z$1:Z262),"")</f>
        <v/>
      </c>
      <c r="AM262" s="138" t="str">
        <f ca="1">IF($R262=1,SUM($AA$1:AA262),"")</f>
        <v/>
      </c>
      <c r="AN262" s="138" t="str">
        <f ca="1">IF($R262=1,SUM($AB$1:AB262),"")</f>
        <v/>
      </c>
      <c r="AO262" s="138" t="str">
        <f ca="1">IF($R262=1,SUM($AC$1:AC262),"")</f>
        <v/>
      </c>
      <c r="AQ262" s="143" t="str">
        <f t="shared" si="48"/>
        <v>30:15</v>
      </c>
    </row>
    <row r="263" spans="6:43" x14ac:dyDescent="0.25">
      <c r="F263" s="138">
        <f t="shared" si="49"/>
        <v>30</v>
      </c>
      <c r="G263" s="140">
        <f t="shared" si="50"/>
        <v>20</v>
      </c>
      <c r="H263" s="141">
        <f t="shared" si="51"/>
        <v>1.2638888888888888</v>
      </c>
      <c r="K263" s="139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39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38">
        <f t="shared" si="52"/>
        <v>1</v>
      </c>
      <c r="R263" s="138">
        <f t="shared" ca="1" si="53"/>
        <v>1.1839999999999797</v>
      </c>
      <c r="S263" s="138" t="str">
        <f>IF(O263=1,"",RTD("cqg.rtd",,"StudyData", "(Vol("&amp;$E$13&amp;")when  (LocalYear("&amp;$E$13&amp;")="&amp;$D$1&amp;"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38" t="str">
        <f>IF(O263=1,"",RTD("cqg.rtd",,"StudyData", "(Vol("&amp;$E$14&amp;")when  (LocalYear("&amp;$E$14&amp;")="&amp;$D$1&amp;"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38" t="str">
        <f>IF(O263=1,"",RTD("cqg.rtd",,"StudyData", "(Vol("&amp;$E$15&amp;")when  (LocalYear("&amp;$E$15&amp;")="&amp;$D$1&amp;"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38" t="str">
        <f>IF(O263=1,"",RTD("cqg.rtd",,"StudyData", "(Vol("&amp;$E$16&amp;")when  (LocalYear("&amp;$E$16&amp;")="&amp;$D$1&amp;"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38" t="str">
        <f>IF(O263=1,"",RTD("cqg.rtd",,"StudyData", "(Vol("&amp;$E$17&amp;")when  (LocalYear("&amp;$E$17&amp;")="&amp;$D$1&amp;"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38" t="str">
        <f>IF(O263=1,"",RTD("cqg.rtd",,"StudyData", "(Vol("&amp;$E$18&amp;")when  (LocalYear("&amp;$E$18&amp;")="&amp;$D$1&amp;"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38" t="str">
        <f>IF(O263=1,"",RTD("cqg.rtd",,"StudyData", "(Vol("&amp;$E$19&amp;")when  (LocalYear("&amp;$E$19&amp;")="&amp;$D$1&amp;"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38" t="str">
        <f>IF(O263=1,"",RTD("cqg.rtd",,"StudyData", "(Vol("&amp;$E$20&amp;")when  (LocalYear("&amp;$E$20&amp;")="&amp;$D$1&amp;"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38" t="str">
        <f>IF(O263=1,"",RTD("cqg.rtd",,"StudyData", "(Vol("&amp;$E$21&amp;")when  (LocalYear("&amp;$E$21&amp;")="&amp;$D$1&amp;"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38" t="str">
        <f>IF(O263=1,"",RTD("cqg.rtd",,"StudyData", "(Vol("&amp;$E$21&amp;")when  (LocalYear("&amp;$E$21&amp;")="&amp;$D$1&amp;"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39" t="str">
        <f t="shared" si="47"/>
        <v/>
      </c>
      <c r="AE263" s="138" t="str">
        <f ca="1">IF($R263=1,SUM($S$1:S263),"")</f>
        <v/>
      </c>
      <c r="AF263" s="138" t="str">
        <f ca="1">IF($R263=1,SUM($T$1:T263),"")</f>
        <v/>
      </c>
      <c r="AG263" s="138" t="str">
        <f ca="1">IF($R263=1,SUM($U$1:U263),"")</f>
        <v/>
      </c>
      <c r="AH263" s="138" t="str">
        <f ca="1">IF($R263=1,SUM($V$1:V263),"")</f>
        <v/>
      </c>
      <c r="AI263" s="138" t="str">
        <f ca="1">IF($R263=1,SUM($W$1:W263),"")</f>
        <v/>
      </c>
      <c r="AJ263" s="138" t="str">
        <f ca="1">IF($R263=1,SUM($X$1:X263),"")</f>
        <v/>
      </c>
      <c r="AK263" s="138" t="str">
        <f ca="1">IF($R263=1,SUM($Y$1:Y263),"")</f>
        <v/>
      </c>
      <c r="AL263" s="138" t="str">
        <f ca="1">IF($R263=1,SUM($Z$1:Z263),"")</f>
        <v/>
      </c>
      <c r="AM263" s="138" t="str">
        <f ca="1">IF($R263=1,SUM($AA$1:AA263),"")</f>
        <v/>
      </c>
      <c r="AN263" s="138" t="str">
        <f ca="1">IF($R263=1,SUM($AB$1:AB263),"")</f>
        <v/>
      </c>
      <c r="AO263" s="138" t="str">
        <f ca="1">IF($R263=1,SUM($AC$1:AC263),"")</f>
        <v/>
      </c>
      <c r="AQ263" s="143" t="str">
        <f t="shared" si="48"/>
        <v>30:20</v>
      </c>
    </row>
    <row r="264" spans="6:43" x14ac:dyDescent="0.25">
      <c r="F264" s="138">
        <f t="shared" si="49"/>
        <v>30</v>
      </c>
      <c r="G264" s="140">
        <f t="shared" si="50"/>
        <v>25</v>
      </c>
      <c r="H264" s="141">
        <f t="shared" si="51"/>
        <v>1.2673611111111112</v>
      </c>
      <c r="K264" s="139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39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38">
        <f t="shared" si="52"/>
        <v>1</v>
      </c>
      <c r="R264" s="138">
        <f t="shared" ca="1" si="53"/>
        <v>1.1849999999999796</v>
      </c>
      <c r="S264" s="138" t="str">
        <f>IF(O264=1,"",RTD("cqg.rtd",,"StudyData", "(Vol("&amp;$E$13&amp;")when  (LocalYear("&amp;$E$13&amp;")="&amp;$D$1&amp;"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38" t="str">
        <f>IF(O264=1,"",RTD("cqg.rtd",,"StudyData", "(Vol("&amp;$E$14&amp;")when  (LocalYear("&amp;$E$14&amp;")="&amp;$D$1&amp;"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38" t="str">
        <f>IF(O264=1,"",RTD("cqg.rtd",,"StudyData", "(Vol("&amp;$E$15&amp;")when  (LocalYear("&amp;$E$15&amp;")="&amp;$D$1&amp;"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38" t="str">
        <f>IF(O264=1,"",RTD("cqg.rtd",,"StudyData", "(Vol("&amp;$E$16&amp;")when  (LocalYear("&amp;$E$16&amp;")="&amp;$D$1&amp;"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38" t="str">
        <f>IF(O264=1,"",RTD("cqg.rtd",,"StudyData", "(Vol("&amp;$E$17&amp;")when  (LocalYear("&amp;$E$17&amp;")="&amp;$D$1&amp;"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38" t="str">
        <f>IF(O264=1,"",RTD("cqg.rtd",,"StudyData", "(Vol("&amp;$E$18&amp;")when  (LocalYear("&amp;$E$18&amp;")="&amp;$D$1&amp;"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38" t="str">
        <f>IF(O264=1,"",RTD("cqg.rtd",,"StudyData", "(Vol("&amp;$E$19&amp;")when  (LocalYear("&amp;$E$19&amp;")="&amp;$D$1&amp;"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38" t="str">
        <f>IF(O264=1,"",RTD("cqg.rtd",,"StudyData", "(Vol("&amp;$E$20&amp;")when  (LocalYear("&amp;$E$20&amp;")="&amp;$D$1&amp;"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38" t="str">
        <f>IF(O264=1,"",RTD("cqg.rtd",,"StudyData", "(Vol("&amp;$E$21&amp;")when  (LocalYear("&amp;$E$21&amp;")="&amp;$D$1&amp;"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38" t="str">
        <f>IF(O264=1,"",RTD("cqg.rtd",,"StudyData", "(Vol("&amp;$E$21&amp;")when  (LocalYear("&amp;$E$21&amp;")="&amp;$D$1&amp;"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39" t="str">
        <f t="shared" si="47"/>
        <v/>
      </c>
      <c r="AE264" s="138" t="str">
        <f ca="1">IF($R264=1,SUM($S$1:S264),"")</f>
        <v/>
      </c>
      <c r="AF264" s="138" t="str">
        <f ca="1">IF($R264=1,SUM($T$1:T264),"")</f>
        <v/>
      </c>
      <c r="AG264" s="138" t="str">
        <f ca="1">IF($R264=1,SUM($U$1:U264),"")</f>
        <v/>
      </c>
      <c r="AH264" s="138" t="str">
        <f ca="1">IF($R264=1,SUM($V$1:V264),"")</f>
        <v/>
      </c>
      <c r="AI264" s="138" t="str">
        <f ca="1">IF($R264=1,SUM($W$1:W264),"")</f>
        <v/>
      </c>
      <c r="AJ264" s="138" t="str">
        <f ca="1">IF($R264=1,SUM($X$1:X264),"")</f>
        <v/>
      </c>
      <c r="AK264" s="138" t="str">
        <f ca="1">IF($R264=1,SUM($Y$1:Y264),"")</f>
        <v/>
      </c>
      <c r="AL264" s="138" t="str">
        <f ca="1">IF($R264=1,SUM($Z$1:Z264),"")</f>
        <v/>
      </c>
      <c r="AM264" s="138" t="str">
        <f ca="1">IF($R264=1,SUM($AA$1:AA264),"")</f>
        <v/>
      </c>
      <c r="AN264" s="138" t="str">
        <f ca="1">IF($R264=1,SUM($AB$1:AB264),"")</f>
        <v/>
      </c>
      <c r="AO264" s="138" t="str">
        <f ca="1">IF($R264=1,SUM($AC$1:AC264),"")</f>
        <v/>
      </c>
      <c r="AQ264" s="143" t="str">
        <f t="shared" si="48"/>
        <v>30:25</v>
      </c>
    </row>
    <row r="265" spans="6:43" x14ac:dyDescent="0.25">
      <c r="F265" s="138">
        <f t="shared" si="49"/>
        <v>30</v>
      </c>
      <c r="G265" s="140">
        <f t="shared" si="50"/>
        <v>30</v>
      </c>
      <c r="H265" s="141">
        <f t="shared" si="51"/>
        <v>1.2708333333333333</v>
      </c>
      <c r="K265" s="139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39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38">
        <f t="shared" si="52"/>
        <v>1</v>
      </c>
      <c r="R265" s="138">
        <f t="shared" ca="1" si="53"/>
        <v>1.1859999999999795</v>
      </c>
      <c r="S265" s="138" t="str">
        <f>IF(O265=1,"",RTD("cqg.rtd",,"StudyData", "(Vol("&amp;$E$13&amp;")when  (LocalYear("&amp;$E$13&amp;")="&amp;$D$1&amp;"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38" t="str">
        <f>IF(O265=1,"",RTD("cqg.rtd",,"StudyData", "(Vol("&amp;$E$14&amp;")when  (LocalYear("&amp;$E$14&amp;")="&amp;$D$1&amp;"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38" t="str">
        <f>IF(O265=1,"",RTD("cqg.rtd",,"StudyData", "(Vol("&amp;$E$15&amp;")when  (LocalYear("&amp;$E$15&amp;")="&amp;$D$1&amp;"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38" t="str">
        <f>IF(O265=1,"",RTD("cqg.rtd",,"StudyData", "(Vol("&amp;$E$16&amp;")when  (LocalYear("&amp;$E$16&amp;")="&amp;$D$1&amp;"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38" t="str">
        <f>IF(O265=1,"",RTD("cqg.rtd",,"StudyData", "(Vol("&amp;$E$17&amp;")when  (LocalYear("&amp;$E$17&amp;")="&amp;$D$1&amp;"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38" t="str">
        <f>IF(O265=1,"",RTD("cqg.rtd",,"StudyData", "(Vol("&amp;$E$18&amp;")when  (LocalYear("&amp;$E$18&amp;")="&amp;$D$1&amp;"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38" t="str">
        <f>IF(O265=1,"",RTD("cqg.rtd",,"StudyData", "(Vol("&amp;$E$19&amp;")when  (LocalYear("&amp;$E$19&amp;")="&amp;$D$1&amp;"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38" t="str">
        <f>IF(O265=1,"",RTD("cqg.rtd",,"StudyData", "(Vol("&amp;$E$20&amp;")when  (LocalYear("&amp;$E$20&amp;")="&amp;$D$1&amp;"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38" t="str">
        <f>IF(O265=1,"",RTD("cqg.rtd",,"StudyData", "(Vol("&amp;$E$21&amp;")when  (LocalYear("&amp;$E$21&amp;")="&amp;$D$1&amp;"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38" t="str">
        <f>IF(O265=1,"",RTD("cqg.rtd",,"StudyData", "(Vol("&amp;$E$21&amp;")when  (LocalYear("&amp;$E$21&amp;")="&amp;$D$1&amp;"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39" t="str">
        <f t="shared" si="47"/>
        <v/>
      </c>
      <c r="AE265" s="138" t="str">
        <f ca="1">IF($R265=1,SUM($S$1:S265),"")</f>
        <v/>
      </c>
      <c r="AF265" s="138" t="str">
        <f ca="1">IF($R265=1,SUM($T$1:T265),"")</f>
        <v/>
      </c>
      <c r="AG265" s="138" t="str">
        <f ca="1">IF($R265=1,SUM($U$1:U265),"")</f>
        <v/>
      </c>
      <c r="AH265" s="138" t="str">
        <f ca="1">IF($R265=1,SUM($V$1:V265),"")</f>
        <v/>
      </c>
      <c r="AI265" s="138" t="str">
        <f ca="1">IF($R265=1,SUM($W$1:W265),"")</f>
        <v/>
      </c>
      <c r="AJ265" s="138" t="str">
        <f ca="1">IF($R265=1,SUM($X$1:X265),"")</f>
        <v/>
      </c>
      <c r="AK265" s="138" t="str">
        <f ca="1">IF($R265=1,SUM($Y$1:Y265),"")</f>
        <v/>
      </c>
      <c r="AL265" s="138" t="str">
        <f ca="1">IF($R265=1,SUM($Z$1:Z265),"")</f>
        <v/>
      </c>
      <c r="AM265" s="138" t="str">
        <f ca="1">IF($R265=1,SUM($AA$1:AA265),"")</f>
        <v/>
      </c>
      <c r="AN265" s="138" t="str">
        <f ca="1">IF($R265=1,SUM($AB$1:AB265),"")</f>
        <v/>
      </c>
      <c r="AO265" s="138" t="str">
        <f ca="1">IF($R265=1,SUM($AC$1:AC265),"")</f>
        <v/>
      </c>
      <c r="AQ265" s="143" t="str">
        <f t="shared" si="48"/>
        <v>30:30</v>
      </c>
    </row>
    <row r="266" spans="6:43" x14ac:dyDescent="0.25">
      <c r="F266" s="138">
        <f t="shared" si="49"/>
        <v>30</v>
      </c>
      <c r="G266" s="140">
        <f t="shared" si="50"/>
        <v>35</v>
      </c>
      <c r="H266" s="141">
        <f t="shared" si="51"/>
        <v>1.2743055555555556</v>
      </c>
      <c r="K266" s="139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39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38">
        <f t="shared" si="52"/>
        <v>1</v>
      </c>
      <c r="R266" s="138">
        <f t="shared" ca="1" si="53"/>
        <v>1.1869999999999794</v>
      </c>
      <c r="S266" s="138" t="str">
        <f>IF(O266=1,"",RTD("cqg.rtd",,"StudyData", "(Vol("&amp;$E$13&amp;")when  (LocalYear("&amp;$E$13&amp;")="&amp;$D$1&amp;"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38" t="str">
        <f>IF(O266=1,"",RTD("cqg.rtd",,"StudyData", "(Vol("&amp;$E$14&amp;")when  (LocalYear("&amp;$E$14&amp;")="&amp;$D$1&amp;"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38" t="str">
        <f>IF(O266=1,"",RTD("cqg.rtd",,"StudyData", "(Vol("&amp;$E$15&amp;")when  (LocalYear("&amp;$E$15&amp;")="&amp;$D$1&amp;"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38" t="str">
        <f>IF(O266=1,"",RTD("cqg.rtd",,"StudyData", "(Vol("&amp;$E$16&amp;")when  (LocalYear("&amp;$E$16&amp;")="&amp;$D$1&amp;"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38" t="str">
        <f>IF(O266=1,"",RTD("cqg.rtd",,"StudyData", "(Vol("&amp;$E$17&amp;")when  (LocalYear("&amp;$E$17&amp;")="&amp;$D$1&amp;"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38" t="str">
        <f>IF(O266=1,"",RTD("cqg.rtd",,"StudyData", "(Vol("&amp;$E$18&amp;")when  (LocalYear("&amp;$E$18&amp;")="&amp;$D$1&amp;"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38" t="str">
        <f>IF(O266=1,"",RTD("cqg.rtd",,"StudyData", "(Vol("&amp;$E$19&amp;")when  (LocalYear("&amp;$E$19&amp;")="&amp;$D$1&amp;"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38" t="str">
        <f>IF(O266=1,"",RTD("cqg.rtd",,"StudyData", "(Vol("&amp;$E$20&amp;")when  (LocalYear("&amp;$E$20&amp;")="&amp;$D$1&amp;"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38" t="str">
        <f>IF(O266=1,"",RTD("cqg.rtd",,"StudyData", "(Vol("&amp;$E$21&amp;")when  (LocalYear("&amp;$E$21&amp;")="&amp;$D$1&amp;"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38" t="str">
        <f>IF(O266=1,"",RTD("cqg.rtd",,"StudyData", "(Vol("&amp;$E$21&amp;")when  (LocalYear("&amp;$E$21&amp;")="&amp;$D$1&amp;"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39" t="str">
        <f t="shared" si="47"/>
        <v/>
      </c>
      <c r="AE266" s="138" t="str">
        <f ca="1">IF($R266=1,SUM($S$1:S266),"")</f>
        <v/>
      </c>
      <c r="AF266" s="138" t="str">
        <f ca="1">IF($R266=1,SUM($T$1:T266),"")</f>
        <v/>
      </c>
      <c r="AG266" s="138" t="str">
        <f ca="1">IF($R266=1,SUM($U$1:U266),"")</f>
        <v/>
      </c>
      <c r="AH266" s="138" t="str">
        <f ca="1">IF($R266=1,SUM($V$1:V266),"")</f>
        <v/>
      </c>
      <c r="AI266" s="138" t="str">
        <f ca="1">IF($R266=1,SUM($W$1:W266),"")</f>
        <v/>
      </c>
      <c r="AJ266" s="138" t="str">
        <f ca="1">IF($R266=1,SUM($X$1:X266),"")</f>
        <v/>
      </c>
      <c r="AK266" s="138" t="str">
        <f ca="1">IF($R266=1,SUM($Y$1:Y266),"")</f>
        <v/>
      </c>
      <c r="AL266" s="138" t="str">
        <f ca="1">IF($R266=1,SUM($Z$1:Z266),"")</f>
        <v/>
      </c>
      <c r="AM266" s="138" t="str">
        <f ca="1">IF($R266=1,SUM($AA$1:AA266),"")</f>
        <v/>
      </c>
      <c r="AN266" s="138" t="str">
        <f ca="1">IF($R266=1,SUM($AB$1:AB266),"")</f>
        <v/>
      </c>
      <c r="AO266" s="138" t="str">
        <f ca="1">IF($R266=1,SUM($AC$1:AC266),"")</f>
        <v/>
      </c>
      <c r="AQ266" s="143" t="str">
        <f t="shared" si="48"/>
        <v>30:35</v>
      </c>
    </row>
    <row r="267" spans="6:43" x14ac:dyDescent="0.25">
      <c r="F267" s="138">
        <f t="shared" si="49"/>
        <v>30</v>
      </c>
      <c r="G267" s="140">
        <f t="shared" si="50"/>
        <v>40</v>
      </c>
      <c r="H267" s="141">
        <f t="shared" si="51"/>
        <v>1.2777777777777779</v>
      </c>
      <c r="K267" s="139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39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38">
        <f t="shared" si="52"/>
        <v>1</v>
      </c>
      <c r="R267" s="138">
        <f t="shared" ca="1" si="53"/>
        <v>1.1879999999999793</v>
      </c>
      <c r="S267" s="138" t="str">
        <f>IF(O267=1,"",RTD("cqg.rtd",,"StudyData", "(Vol("&amp;$E$13&amp;")when  (LocalYear("&amp;$E$13&amp;")="&amp;$D$1&amp;"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38" t="str">
        <f>IF(O267=1,"",RTD("cqg.rtd",,"StudyData", "(Vol("&amp;$E$14&amp;")when  (LocalYear("&amp;$E$14&amp;")="&amp;$D$1&amp;"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38" t="str">
        <f>IF(O267=1,"",RTD("cqg.rtd",,"StudyData", "(Vol("&amp;$E$15&amp;")when  (LocalYear("&amp;$E$15&amp;")="&amp;$D$1&amp;"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38" t="str">
        <f>IF(O267=1,"",RTD("cqg.rtd",,"StudyData", "(Vol("&amp;$E$16&amp;")when  (LocalYear("&amp;$E$16&amp;")="&amp;$D$1&amp;"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38" t="str">
        <f>IF(O267=1,"",RTD("cqg.rtd",,"StudyData", "(Vol("&amp;$E$17&amp;")when  (LocalYear("&amp;$E$17&amp;")="&amp;$D$1&amp;"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38" t="str">
        <f>IF(O267=1,"",RTD("cqg.rtd",,"StudyData", "(Vol("&amp;$E$18&amp;")when  (LocalYear("&amp;$E$18&amp;")="&amp;$D$1&amp;"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38" t="str">
        <f>IF(O267=1,"",RTD("cqg.rtd",,"StudyData", "(Vol("&amp;$E$19&amp;")when  (LocalYear("&amp;$E$19&amp;")="&amp;$D$1&amp;"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38" t="str">
        <f>IF(O267=1,"",RTD("cqg.rtd",,"StudyData", "(Vol("&amp;$E$20&amp;")when  (LocalYear("&amp;$E$20&amp;")="&amp;$D$1&amp;"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38" t="str">
        <f>IF(O267=1,"",RTD("cqg.rtd",,"StudyData", "(Vol("&amp;$E$21&amp;")when  (LocalYear("&amp;$E$21&amp;")="&amp;$D$1&amp;"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38" t="str">
        <f>IF(O267=1,"",RTD("cqg.rtd",,"StudyData", "(Vol("&amp;$E$21&amp;")when  (LocalYear("&amp;$E$21&amp;")="&amp;$D$1&amp;"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39" t="str">
        <f t="shared" si="47"/>
        <v/>
      </c>
      <c r="AE267" s="138" t="str">
        <f ca="1">IF($R267=1,SUM($S$1:S267),"")</f>
        <v/>
      </c>
      <c r="AF267" s="138" t="str">
        <f ca="1">IF($R267=1,SUM($T$1:T267),"")</f>
        <v/>
      </c>
      <c r="AG267" s="138" t="str">
        <f ca="1">IF($R267=1,SUM($U$1:U267),"")</f>
        <v/>
      </c>
      <c r="AH267" s="138" t="str">
        <f ca="1">IF($R267=1,SUM($V$1:V267),"")</f>
        <v/>
      </c>
      <c r="AI267" s="138" t="str">
        <f ca="1">IF($R267=1,SUM($W$1:W267),"")</f>
        <v/>
      </c>
      <c r="AJ267" s="138" t="str">
        <f ca="1">IF($R267=1,SUM($X$1:X267),"")</f>
        <v/>
      </c>
      <c r="AK267" s="138" t="str">
        <f ca="1">IF($R267=1,SUM($Y$1:Y267),"")</f>
        <v/>
      </c>
      <c r="AL267" s="138" t="str">
        <f ca="1">IF($R267=1,SUM($Z$1:Z267),"")</f>
        <v/>
      </c>
      <c r="AM267" s="138" t="str">
        <f ca="1">IF($R267=1,SUM($AA$1:AA267),"")</f>
        <v/>
      </c>
      <c r="AN267" s="138" t="str">
        <f ca="1">IF($R267=1,SUM($AB$1:AB267),"")</f>
        <v/>
      </c>
      <c r="AO267" s="138" t="str">
        <f ca="1">IF($R267=1,SUM($AC$1:AC267),"")</f>
        <v/>
      </c>
      <c r="AQ267" s="143" t="str">
        <f t="shared" si="48"/>
        <v>30:40</v>
      </c>
    </row>
    <row r="268" spans="6:43" x14ac:dyDescent="0.25">
      <c r="F268" s="138">
        <f t="shared" si="49"/>
        <v>30</v>
      </c>
      <c r="G268" s="140">
        <f t="shared" si="50"/>
        <v>45</v>
      </c>
      <c r="H268" s="141">
        <f t="shared" si="51"/>
        <v>1.28125</v>
      </c>
      <c r="K268" s="139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39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38">
        <f t="shared" si="52"/>
        <v>1</v>
      </c>
      <c r="R268" s="138">
        <f t="shared" ca="1" si="53"/>
        <v>1.1889999999999792</v>
      </c>
      <c r="S268" s="138" t="str">
        <f>IF(O268=1,"",RTD("cqg.rtd",,"StudyData", "(Vol("&amp;$E$13&amp;")when  (LocalYear("&amp;$E$13&amp;")="&amp;$D$1&amp;"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38" t="str">
        <f>IF(O268=1,"",RTD("cqg.rtd",,"StudyData", "(Vol("&amp;$E$14&amp;")when  (LocalYear("&amp;$E$14&amp;")="&amp;$D$1&amp;"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38" t="str">
        <f>IF(O268=1,"",RTD("cqg.rtd",,"StudyData", "(Vol("&amp;$E$15&amp;")when  (LocalYear("&amp;$E$15&amp;")="&amp;$D$1&amp;"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38" t="str">
        <f>IF(O268=1,"",RTD("cqg.rtd",,"StudyData", "(Vol("&amp;$E$16&amp;")when  (LocalYear("&amp;$E$16&amp;")="&amp;$D$1&amp;"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38" t="str">
        <f>IF(O268=1,"",RTD("cqg.rtd",,"StudyData", "(Vol("&amp;$E$17&amp;")when  (LocalYear("&amp;$E$17&amp;")="&amp;$D$1&amp;"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38" t="str">
        <f>IF(O268=1,"",RTD("cqg.rtd",,"StudyData", "(Vol("&amp;$E$18&amp;")when  (LocalYear("&amp;$E$18&amp;")="&amp;$D$1&amp;"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38" t="str">
        <f>IF(O268=1,"",RTD("cqg.rtd",,"StudyData", "(Vol("&amp;$E$19&amp;")when  (LocalYear("&amp;$E$19&amp;")="&amp;$D$1&amp;"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38" t="str">
        <f>IF(O268=1,"",RTD("cqg.rtd",,"StudyData", "(Vol("&amp;$E$20&amp;")when  (LocalYear("&amp;$E$20&amp;")="&amp;$D$1&amp;"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38" t="str">
        <f>IF(O268=1,"",RTD("cqg.rtd",,"StudyData", "(Vol("&amp;$E$21&amp;")when  (LocalYear("&amp;$E$21&amp;")="&amp;$D$1&amp;"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38" t="str">
        <f>IF(O268=1,"",RTD("cqg.rtd",,"StudyData", "(Vol("&amp;$E$21&amp;")when  (LocalYear("&amp;$E$21&amp;")="&amp;$D$1&amp;"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39" t="str">
        <f t="shared" si="47"/>
        <v/>
      </c>
      <c r="AE268" s="138" t="str">
        <f ca="1">IF($R268=1,SUM($S$1:S268),"")</f>
        <v/>
      </c>
      <c r="AF268" s="138" t="str">
        <f ca="1">IF($R268=1,SUM($T$1:T268),"")</f>
        <v/>
      </c>
      <c r="AG268" s="138" t="str">
        <f ca="1">IF($R268=1,SUM($U$1:U268),"")</f>
        <v/>
      </c>
      <c r="AH268" s="138" t="str">
        <f ca="1">IF($R268=1,SUM($V$1:V268),"")</f>
        <v/>
      </c>
      <c r="AI268" s="138" t="str">
        <f ca="1">IF($R268=1,SUM($W$1:W268),"")</f>
        <v/>
      </c>
      <c r="AJ268" s="138" t="str">
        <f ca="1">IF($R268=1,SUM($X$1:X268),"")</f>
        <v/>
      </c>
      <c r="AK268" s="138" t="str">
        <f ca="1">IF($R268=1,SUM($Y$1:Y268),"")</f>
        <v/>
      </c>
      <c r="AL268" s="138" t="str">
        <f ca="1">IF($R268=1,SUM($Z$1:Z268),"")</f>
        <v/>
      </c>
      <c r="AM268" s="138" t="str">
        <f ca="1">IF($R268=1,SUM($AA$1:AA268),"")</f>
        <v/>
      </c>
      <c r="AN268" s="138" t="str">
        <f ca="1">IF($R268=1,SUM($AB$1:AB268),"")</f>
        <v/>
      </c>
      <c r="AO268" s="138" t="str">
        <f ca="1">IF($R268=1,SUM($AC$1:AC268),"")</f>
        <v/>
      </c>
      <c r="AQ268" s="143" t="str">
        <f t="shared" si="48"/>
        <v>30:45</v>
      </c>
    </row>
    <row r="269" spans="6:43" x14ac:dyDescent="0.25">
      <c r="F269" s="138">
        <f t="shared" si="49"/>
        <v>30</v>
      </c>
      <c r="G269" s="140">
        <f t="shared" si="50"/>
        <v>50</v>
      </c>
      <c r="H269" s="141">
        <f t="shared" si="51"/>
        <v>1.2847222222222221</v>
      </c>
      <c r="K269" s="139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39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38">
        <f t="shared" si="52"/>
        <v>1</v>
      </c>
      <c r="R269" s="138">
        <f t="shared" ca="1" si="53"/>
        <v>1.1899999999999791</v>
      </c>
      <c r="S269" s="138" t="str">
        <f>IF(O269=1,"",RTD("cqg.rtd",,"StudyData", "(Vol("&amp;$E$13&amp;")when  (LocalYear("&amp;$E$13&amp;")="&amp;$D$1&amp;"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38" t="str">
        <f>IF(O269=1,"",RTD("cqg.rtd",,"StudyData", "(Vol("&amp;$E$14&amp;")when  (LocalYear("&amp;$E$14&amp;")="&amp;$D$1&amp;"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38" t="str">
        <f>IF(O269=1,"",RTD("cqg.rtd",,"StudyData", "(Vol("&amp;$E$15&amp;")when  (LocalYear("&amp;$E$15&amp;")="&amp;$D$1&amp;"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38" t="str">
        <f>IF(O269=1,"",RTD("cqg.rtd",,"StudyData", "(Vol("&amp;$E$16&amp;")when  (LocalYear("&amp;$E$16&amp;")="&amp;$D$1&amp;"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38" t="str">
        <f>IF(O269=1,"",RTD("cqg.rtd",,"StudyData", "(Vol("&amp;$E$17&amp;")when  (LocalYear("&amp;$E$17&amp;")="&amp;$D$1&amp;"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38" t="str">
        <f>IF(O269=1,"",RTD("cqg.rtd",,"StudyData", "(Vol("&amp;$E$18&amp;")when  (LocalYear("&amp;$E$18&amp;")="&amp;$D$1&amp;"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38" t="str">
        <f>IF(O269=1,"",RTD("cqg.rtd",,"StudyData", "(Vol("&amp;$E$19&amp;")when  (LocalYear("&amp;$E$19&amp;")="&amp;$D$1&amp;"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38" t="str">
        <f>IF(O269=1,"",RTD("cqg.rtd",,"StudyData", "(Vol("&amp;$E$20&amp;")when  (LocalYear("&amp;$E$20&amp;")="&amp;$D$1&amp;"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38" t="str">
        <f>IF(O269=1,"",RTD("cqg.rtd",,"StudyData", "(Vol("&amp;$E$21&amp;")when  (LocalYear("&amp;$E$21&amp;")="&amp;$D$1&amp;"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38" t="str">
        <f>IF(O269=1,"",RTD("cqg.rtd",,"StudyData", "(Vol("&amp;$E$21&amp;")when  (LocalYear("&amp;$E$21&amp;")="&amp;$D$1&amp;"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39" t="str">
        <f t="shared" si="47"/>
        <v/>
      </c>
      <c r="AE269" s="138" t="str">
        <f ca="1">IF($R269=1,SUM($S$1:S269),"")</f>
        <v/>
      </c>
      <c r="AF269" s="138" t="str">
        <f ca="1">IF($R269=1,SUM($T$1:T269),"")</f>
        <v/>
      </c>
      <c r="AG269" s="138" t="str">
        <f ca="1">IF($R269=1,SUM($U$1:U269),"")</f>
        <v/>
      </c>
      <c r="AH269" s="138" t="str">
        <f ca="1">IF($R269=1,SUM($V$1:V269),"")</f>
        <v/>
      </c>
      <c r="AI269" s="138" t="str">
        <f ca="1">IF($R269=1,SUM($W$1:W269),"")</f>
        <v/>
      </c>
      <c r="AJ269" s="138" t="str">
        <f ca="1">IF($R269=1,SUM($X$1:X269),"")</f>
        <v/>
      </c>
      <c r="AK269" s="138" t="str">
        <f ca="1">IF($R269=1,SUM($Y$1:Y269),"")</f>
        <v/>
      </c>
      <c r="AL269" s="138" t="str">
        <f ca="1">IF($R269=1,SUM($Z$1:Z269),"")</f>
        <v/>
      </c>
      <c r="AM269" s="138" t="str">
        <f ca="1">IF($R269=1,SUM($AA$1:AA269),"")</f>
        <v/>
      </c>
      <c r="AN269" s="138" t="str">
        <f ca="1">IF($R269=1,SUM($AB$1:AB269),"")</f>
        <v/>
      </c>
      <c r="AO269" s="138" t="str">
        <f ca="1">IF($R269=1,SUM($AC$1:AC269),"")</f>
        <v/>
      </c>
      <c r="AQ269" s="143" t="str">
        <f t="shared" si="48"/>
        <v>30:50</v>
      </c>
    </row>
    <row r="270" spans="6:43" x14ac:dyDescent="0.25">
      <c r="F270" s="138">
        <f t="shared" si="49"/>
        <v>30</v>
      </c>
      <c r="G270" s="140">
        <f t="shared" si="50"/>
        <v>55</v>
      </c>
      <c r="H270" s="141">
        <f t="shared" si="51"/>
        <v>1.2881944444444444</v>
      </c>
      <c r="K270" s="139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39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38">
        <f t="shared" si="52"/>
        <v>1</v>
      </c>
      <c r="R270" s="138">
        <f t="shared" ca="1" si="53"/>
        <v>1.190999999999979</v>
      </c>
      <c r="S270" s="138" t="str">
        <f>IF(O270=1,"",RTD("cqg.rtd",,"StudyData", "(Vol("&amp;$E$13&amp;")when  (LocalYear("&amp;$E$13&amp;")="&amp;$D$1&amp;"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38" t="str">
        <f>IF(O270=1,"",RTD("cqg.rtd",,"StudyData", "(Vol("&amp;$E$14&amp;")when  (LocalYear("&amp;$E$14&amp;")="&amp;$D$1&amp;"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38" t="str">
        <f>IF(O270=1,"",RTD("cqg.rtd",,"StudyData", "(Vol("&amp;$E$15&amp;")when  (LocalYear("&amp;$E$15&amp;")="&amp;$D$1&amp;"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38" t="str">
        <f>IF(O270=1,"",RTD("cqg.rtd",,"StudyData", "(Vol("&amp;$E$16&amp;")when  (LocalYear("&amp;$E$16&amp;")="&amp;$D$1&amp;"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38" t="str">
        <f>IF(O270=1,"",RTD("cqg.rtd",,"StudyData", "(Vol("&amp;$E$17&amp;")when  (LocalYear("&amp;$E$17&amp;")="&amp;$D$1&amp;"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38" t="str">
        <f>IF(O270=1,"",RTD("cqg.rtd",,"StudyData", "(Vol("&amp;$E$18&amp;")when  (LocalYear("&amp;$E$18&amp;")="&amp;$D$1&amp;"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38" t="str">
        <f>IF(O270=1,"",RTD("cqg.rtd",,"StudyData", "(Vol("&amp;$E$19&amp;")when  (LocalYear("&amp;$E$19&amp;")="&amp;$D$1&amp;"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38" t="str">
        <f>IF(O270=1,"",RTD("cqg.rtd",,"StudyData", "(Vol("&amp;$E$20&amp;")when  (LocalYear("&amp;$E$20&amp;")="&amp;$D$1&amp;"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38" t="str">
        <f>IF(O270=1,"",RTD("cqg.rtd",,"StudyData", "(Vol("&amp;$E$21&amp;")when  (LocalYear("&amp;$E$21&amp;")="&amp;$D$1&amp;"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38" t="str">
        <f>IF(O270=1,"",RTD("cqg.rtd",,"StudyData", "(Vol("&amp;$E$21&amp;")when  (LocalYear("&amp;$E$21&amp;")="&amp;$D$1&amp;"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39" t="str">
        <f t="shared" si="47"/>
        <v/>
      </c>
      <c r="AE270" s="138" t="str">
        <f ca="1">IF($R270=1,SUM($S$1:S270),"")</f>
        <v/>
      </c>
      <c r="AF270" s="138" t="str">
        <f ca="1">IF($R270=1,SUM($T$1:T270),"")</f>
        <v/>
      </c>
      <c r="AG270" s="138" t="str">
        <f ca="1">IF($R270=1,SUM($U$1:U270),"")</f>
        <v/>
      </c>
      <c r="AH270" s="138" t="str">
        <f ca="1">IF($R270=1,SUM($V$1:V270),"")</f>
        <v/>
      </c>
      <c r="AI270" s="138" t="str">
        <f ca="1">IF($R270=1,SUM($W$1:W270),"")</f>
        <v/>
      </c>
      <c r="AJ270" s="138" t="str">
        <f ca="1">IF($R270=1,SUM($X$1:X270),"")</f>
        <v/>
      </c>
      <c r="AK270" s="138" t="str">
        <f ca="1">IF($R270=1,SUM($Y$1:Y270),"")</f>
        <v/>
      </c>
      <c r="AL270" s="138" t="str">
        <f ca="1">IF($R270=1,SUM($Z$1:Z270),"")</f>
        <v/>
      </c>
      <c r="AM270" s="138" t="str">
        <f ca="1">IF($R270=1,SUM($AA$1:AA270),"")</f>
        <v/>
      </c>
      <c r="AN270" s="138" t="str">
        <f ca="1">IF($R270=1,SUM($AB$1:AB270),"")</f>
        <v/>
      </c>
      <c r="AO270" s="138" t="str">
        <f ca="1">IF($R270=1,SUM($AC$1:AC270),"")</f>
        <v/>
      </c>
      <c r="AQ270" s="143" t="str">
        <f t="shared" si="48"/>
        <v>30:55</v>
      </c>
    </row>
    <row r="271" spans="6:43" x14ac:dyDescent="0.25">
      <c r="F271" s="138">
        <f t="shared" si="49"/>
        <v>31</v>
      </c>
      <c r="G271" s="140" t="str">
        <f t="shared" si="50"/>
        <v>00</v>
      </c>
      <c r="H271" s="141">
        <f t="shared" si="51"/>
        <v>1.2916666666666667</v>
      </c>
      <c r="K271" s="139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39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38">
        <f t="shared" si="52"/>
        <v>1</v>
      </c>
      <c r="R271" s="138">
        <f t="shared" ca="1" si="53"/>
        <v>1.1919999999999789</v>
      </c>
      <c r="S271" s="138" t="str">
        <f>IF(O271=1,"",RTD("cqg.rtd",,"StudyData", "(Vol("&amp;$E$13&amp;")when  (LocalYear("&amp;$E$13&amp;")="&amp;$D$1&amp;"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38" t="str">
        <f>IF(O271=1,"",RTD("cqg.rtd",,"StudyData", "(Vol("&amp;$E$14&amp;")when  (LocalYear("&amp;$E$14&amp;")="&amp;$D$1&amp;"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38" t="str">
        <f>IF(O271=1,"",RTD("cqg.rtd",,"StudyData", "(Vol("&amp;$E$15&amp;")when  (LocalYear("&amp;$E$15&amp;")="&amp;$D$1&amp;"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38" t="str">
        <f>IF(O271=1,"",RTD("cqg.rtd",,"StudyData", "(Vol("&amp;$E$16&amp;")when  (LocalYear("&amp;$E$16&amp;")="&amp;$D$1&amp;"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38" t="str">
        <f>IF(O271=1,"",RTD("cqg.rtd",,"StudyData", "(Vol("&amp;$E$17&amp;")when  (LocalYear("&amp;$E$17&amp;")="&amp;$D$1&amp;"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38" t="str">
        <f>IF(O271=1,"",RTD("cqg.rtd",,"StudyData", "(Vol("&amp;$E$18&amp;")when  (LocalYear("&amp;$E$18&amp;")="&amp;$D$1&amp;"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38" t="str">
        <f>IF(O271=1,"",RTD("cqg.rtd",,"StudyData", "(Vol("&amp;$E$19&amp;")when  (LocalYear("&amp;$E$19&amp;")="&amp;$D$1&amp;"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38" t="str">
        <f>IF(O271=1,"",RTD("cqg.rtd",,"StudyData", "(Vol("&amp;$E$20&amp;")when  (LocalYear("&amp;$E$20&amp;")="&amp;$D$1&amp;"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38" t="str">
        <f>IF(O271=1,"",RTD("cqg.rtd",,"StudyData", "(Vol("&amp;$E$21&amp;")when  (LocalYear("&amp;$E$21&amp;")="&amp;$D$1&amp;"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38" t="str">
        <f>IF(O271=1,"",RTD("cqg.rtd",,"StudyData", "(Vol("&amp;$E$21&amp;")when  (LocalYear("&amp;$E$21&amp;")="&amp;$D$1&amp;"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39" t="str">
        <f t="shared" si="47"/>
        <v/>
      </c>
      <c r="AE271" s="138" t="str">
        <f ca="1">IF($R271=1,SUM($S$1:S271),"")</f>
        <v/>
      </c>
      <c r="AF271" s="138" t="str">
        <f ca="1">IF($R271=1,SUM($T$1:T271),"")</f>
        <v/>
      </c>
      <c r="AG271" s="138" t="str">
        <f ca="1">IF($R271=1,SUM($U$1:U271),"")</f>
        <v/>
      </c>
      <c r="AH271" s="138" t="str">
        <f ca="1">IF($R271=1,SUM($V$1:V271),"")</f>
        <v/>
      </c>
      <c r="AI271" s="138" t="str">
        <f ca="1">IF($R271=1,SUM($W$1:W271),"")</f>
        <v/>
      </c>
      <c r="AJ271" s="138" t="str">
        <f ca="1">IF($R271=1,SUM($X$1:X271),"")</f>
        <v/>
      </c>
      <c r="AK271" s="138" t="str">
        <f ca="1">IF($R271=1,SUM($Y$1:Y271),"")</f>
        <v/>
      </c>
      <c r="AL271" s="138" t="str">
        <f ca="1">IF($R271=1,SUM($Z$1:Z271),"")</f>
        <v/>
      </c>
      <c r="AM271" s="138" t="str">
        <f ca="1">IF($R271=1,SUM($AA$1:AA271),"")</f>
        <v/>
      </c>
      <c r="AN271" s="138" t="str">
        <f ca="1">IF($R271=1,SUM($AB$1:AB271),"")</f>
        <v/>
      </c>
      <c r="AO271" s="138" t="str">
        <f ca="1">IF($R271=1,SUM($AC$1:AC271),"")</f>
        <v/>
      </c>
      <c r="AQ271" s="143" t="str">
        <f t="shared" si="48"/>
        <v>31:00</v>
      </c>
    </row>
    <row r="272" spans="6:43" x14ac:dyDescent="0.25">
      <c r="F272" s="138">
        <f t="shared" ref="F272:F282" si="54">IF(G271=55,F271+1,F271)</f>
        <v>31</v>
      </c>
      <c r="G272" s="140" t="str">
        <f t="shared" ref="G272:G282" si="55">IF(G271=55,0&amp;0,IF(G271=0&amp;0,G271+0&amp;5,G271+5))</f>
        <v>05</v>
      </c>
      <c r="H272" s="141">
        <f t="shared" ref="H272:H282" si="56">_xlfn.NUMBERVALUE(F272&amp;":"&amp;G272)</f>
        <v>1.2951388888888888</v>
      </c>
      <c r="K272" s="139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39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38">
        <f t="shared" si="52"/>
        <v>1</v>
      </c>
      <c r="R272" s="138">
        <f t="shared" ca="1" si="53"/>
        <v>1.1929999999999787</v>
      </c>
      <c r="S272" s="138" t="str">
        <f>IF(O272=1,"",RTD("cqg.rtd",,"StudyData", "(Vol("&amp;$E$13&amp;")when  (LocalYear("&amp;$E$13&amp;")="&amp;$D$1&amp;"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38" t="str">
        <f>IF(O272=1,"",RTD("cqg.rtd",,"StudyData", "(Vol("&amp;$E$14&amp;")when  (LocalYear("&amp;$E$14&amp;")="&amp;$D$1&amp;"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38" t="str">
        <f>IF(O272=1,"",RTD("cqg.rtd",,"StudyData", "(Vol("&amp;$E$15&amp;")when  (LocalYear("&amp;$E$15&amp;")="&amp;$D$1&amp;"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38" t="str">
        <f>IF(O272=1,"",RTD("cqg.rtd",,"StudyData", "(Vol("&amp;$E$16&amp;")when  (LocalYear("&amp;$E$16&amp;")="&amp;$D$1&amp;"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38" t="str">
        <f>IF(O272=1,"",RTD("cqg.rtd",,"StudyData", "(Vol("&amp;$E$17&amp;")when  (LocalYear("&amp;$E$17&amp;")="&amp;$D$1&amp;"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38" t="str">
        <f>IF(O272=1,"",RTD("cqg.rtd",,"StudyData", "(Vol("&amp;$E$18&amp;")when  (LocalYear("&amp;$E$18&amp;")="&amp;$D$1&amp;"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38" t="str">
        <f>IF(O272=1,"",RTD("cqg.rtd",,"StudyData", "(Vol("&amp;$E$19&amp;")when  (LocalYear("&amp;$E$19&amp;")="&amp;$D$1&amp;"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38" t="str">
        <f>IF(O272=1,"",RTD("cqg.rtd",,"StudyData", "(Vol("&amp;$E$20&amp;")when  (LocalYear("&amp;$E$20&amp;")="&amp;$D$1&amp;"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38" t="str">
        <f>IF(O272=1,"",RTD("cqg.rtd",,"StudyData", "(Vol("&amp;$E$21&amp;")when  (LocalYear("&amp;$E$21&amp;")="&amp;$D$1&amp;"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38" t="str">
        <f>IF(O272=1,"",RTD("cqg.rtd",,"StudyData", "(Vol("&amp;$E$21&amp;")when  (LocalYear("&amp;$E$21&amp;")="&amp;$D$1&amp;"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39" t="str">
        <f t="shared" si="47"/>
        <v/>
      </c>
      <c r="AE272" s="138" t="str">
        <f ca="1">IF($R272=1,SUM($S$1:S272),"")</f>
        <v/>
      </c>
      <c r="AF272" s="138" t="str">
        <f ca="1">IF($R272=1,SUM($T$1:T272),"")</f>
        <v/>
      </c>
      <c r="AG272" s="138" t="str">
        <f ca="1">IF($R272=1,SUM($U$1:U272),"")</f>
        <v/>
      </c>
      <c r="AH272" s="138" t="str">
        <f ca="1">IF($R272=1,SUM($V$1:V272),"")</f>
        <v/>
      </c>
      <c r="AI272" s="138" t="str">
        <f ca="1">IF($R272=1,SUM($W$1:W272),"")</f>
        <v/>
      </c>
      <c r="AJ272" s="138" t="str">
        <f ca="1">IF($R272=1,SUM($X$1:X272),"")</f>
        <v/>
      </c>
      <c r="AK272" s="138" t="str">
        <f ca="1">IF($R272=1,SUM($Y$1:Y272),"")</f>
        <v/>
      </c>
      <c r="AL272" s="138" t="str">
        <f ca="1">IF($R272=1,SUM($Z$1:Z272),"")</f>
        <v/>
      </c>
      <c r="AM272" s="138" t="str">
        <f ca="1">IF($R272=1,SUM($AA$1:AA272),"")</f>
        <v/>
      </c>
      <c r="AN272" s="138" t="str">
        <f ca="1">IF($R272=1,SUM($AB$1:AB272),"")</f>
        <v/>
      </c>
      <c r="AO272" s="138" t="str">
        <f ca="1">IF($R272=1,SUM($AC$1:AC272),"")</f>
        <v/>
      </c>
      <c r="AQ272" s="143" t="str">
        <f t="shared" si="48"/>
        <v>31:05</v>
      </c>
    </row>
    <row r="273" spans="6:43" x14ac:dyDescent="0.25">
      <c r="F273" s="138">
        <f t="shared" si="54"/>
        <v>31</v>
      </c>
      <c r="G273" s="140">
        <f t="shared" si="55"/>
        <v>10</v>
      </c>
      <c r="H273" s="141">
        <f t="shared" si="56"/>
        <v>1.2986111111111112</v>
      </c>
      <c r="K273" s="139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39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38">
        <f t="shared" si="52"/>
        <v>1</v>
      </c>
      <c r="R273" s="138">
        <f t="shared" ca="1" si="53"/>
        <v>1.1939999999999786</v>
      </c>
      <c r="S273" s="138" t="str">
        <f>IF(O273=1,"",RTD("cqg.rtd",,"StudyData", "(Vol("&amp;$E$13&amp;")when  (LocalYear("&amp;$E$13&amp;")="&amp;$D$1&amp;"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38" t="str">
        <f>IF(O273=1,"",RTD("cqg.rtd",,"StudyData", "(Vol("&amp;$E$14&amp;")when  (LocalYear("&amp;$E$14&amp;")="&amp;$D$1&amp;"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38" t="str">
        <f>IF(O273=1,"",RTD("cqg.rtd",,"StudyData", "(Vol("&amp;$E$15&amp;")when  (LocalYear("&amp;$E$15&amp;")="&amp;$D$1&amp;"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38" t="str">
        <f>IF(O273=1,"",RTD("cqg.rtd",,"StudyData", "(Vol("&amp;$E$16&amp;")when  (LocalYear("&amp;$E$16&amp;")="&amp;$D$1&amp;"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38" t="str">
        <f>IF(O273=1,"",RTD("cqg.rtd",,"StudyData", "(Vol("&amp;$E$17&amp;")when  (LocalYear("&amp;$E$17&amp;")="&amp;$D$1&amp;"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38" t="str">
        <f>IF(O273=1,"",RTD("cqg.rtd",,"StudyData", "(Vol("&amp;$E$18&amp;")when  (LocalYear("&amp;$E$18&amp;")="&amp;$D$1&amp;"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38" t="str">
        <f>IF(O273=1,"",RTD("cqg.rtd",,"StudyData", "(Vol("&amp;$E$19&amp;")when  (LocalYear("&amp;$E$19&amp;")="&amp;$D$1&amp;"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38" t="str">
        <f>IF(O273=1,"",RTD("cqg.rtd",,"StudyData", "(Vol("&amp;$E$20&amp;")when  (LocalYear("&amp;$E$20&amp;")="&amp;$D$1&amp;"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38" t="str">
        <f>IF(O273=1,"",RTD("cqg.rtd",,"StudyData", "(Vol("&amp;$E$21&amp;")when  (LocalYear("&amp;$E$21&amp;")="&amp;$D$1&amp;"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38" t="str">
        <f>IF(O273=1,"",RTD("cqg.rtd",,"StudyData", "(Vol("&amp;$E$21&amp;")when  (LocalYear("&amp;$E$21&amp;")="&amp;$D$1&amp;"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39" t="str">
        <f t="shared" si="47"/>
        <v/>
      </c>
      <c r="AE273" s="138" t="str">
        <f ca="1">IF($R273=1,SUM($S$1:S273),"")</f>
        <v/>
      </c>
      <c r="AF273" s="138" t="str">
        <f ca="1">IF($R273=1,SUM($T$1:T273),"")</f>
        <v/>
      </c>
      <c r="AG273" s="138" t="str">
        <f ca="1">IF($R273=1,SUM($U$1:U273),"")</f>
        <v/>
      </c>
      <c r="AH273" s="138" t="str">
        <f ca="1">IF($R273=1,SUM($V$1:V273),"")</f>
        <v/>
      </c>
      <c r="AI273" s="138" t="str">
        <f ca="1">IF($R273=1,SUM($W$1:W273),"")</f>
        <v/>
      </c>
      <c r="AJ273" s="138" t="str">
        <f ca="1">IF($R273=1,SUM($X$1:X273),"")</f>
        <v/>
      </c>
      <c r="AK273" s="138" t="str">
        <f ca="1">IF($R273=1,SUM($Y$1:Y273),"")</f>
        <v/>
      </c>
      <c r="AL273" s="138" t="str">
        <f ca="1">IF($R273=1,SUM($Z$1:Z273),"")</f>
        <v/>
      </c>
      <c r="AM273" s="138" t="str">
        <f ca="1">IF($R273=1,SUM($AA$1:AA273),"")</f>
        <v/>
      </c>
      <c r="AN273" s="138" t="str">
        <f ca="1">IF($R273=1,SUM($AB$1:AB273),"")</f>
        <v/>
      </c>
      <c r="AO273" s="138" t="str">
        <f ca="1">IF($R273=1,SUM($AC$1:AC273),"")</f>
        <v/>
      </c>
      <c r="AQ273" s="143" t="str">
        <f t="shared" si="48"/>
        <v>31:10</v>
      </c>
    </row>
    <row r="274" spans="6:43" x14ac:dyDescent="0.25">
      <c r="F274" s="138">
        <f t="shared" si="54"/>
        <v>31</v>
      </c>
      <c r="G274" s="140">
        <f t="shared" si="55"/>
        <v>15</v>
      </c>
      <c r="H274" s="141">
        <f t="shared" si="56"/>
        <v>1.3020833333333333</v>
      </c>
      <c r="K274" s="139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39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38">
        <f t="shared" si="52"/>
        <v>1</v>
      </c>
      <c r="R274" s="138">
        <f t="shared" ca="1" si="53"/>
        <v>1.1949999999999785</v>
      </c>
      <c r="S274" s="138" t="str">
        <f>IF(O274=1,"",RTD("cqg.rtd",,"StudyData", "(Vol("&amp;$E$13&amp;")when  (LocalYear("&amp;$E$13&amp;")="&amp;$D$1&amp;"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38" t="str">
        <f>IF(O274=1,"",RTD("cqg.rtd",,"StudyData", "(Vol("&amp;$E$14&amp;")when  (LocalYear("&amp;$E$14&amp;")="&amp;$D$1&amp;"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38" t="str">
        <f>IF(O274=1,"",RTD("cqg.rtd",,"StudyData", "(Vol("&amp;$E$15&amp;")when  (LocalYear("&amp;$E$15&amp;")="&amp;$D$1&amp;"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38" t="str">
        <f>IF(O274=1,"",RTD("cqg.rtd",,"StudyData", "(Vol("&amp;$E$16&amp;")when  (LocalYear("&amp;$E$16&amp;")="&amp;$D$1&amp;"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38" t="str">
        <f>IF(O274=1,"",RTD("cqg.rtd",,"StudyData", "(Vol("&amp;$E$17&amp;")when  (LocalYear("&amp;$E$17&amp;")="&amp;$D$1&amp;"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38" t="str">
        <f>IF(O274=1,"",RTD("cqg.rtd",,"StudyData", "(Vol("&amp;$E$18&amp;")when  (LocalYear("&amp;$E$18&amp;")="&amp;$D$1&amp;"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38" t="str">
        <f>IF(O274=1,"",RTD("cqg.rtd",,"StudyData", "(Vol("&amp;$E$19&amp;")when  (LocalYear("&amp;$E$19&amp;")="&amp;$D$1&amp;"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38" t="str">
        <f>IF(O274=1,"",RTD("cqg.rtd",,"StudyData", "(Vol("&amp;$E$20&amp;")when  (LocalYear("&amp;$E$20&amp;")="&amp;$D$1&amp;"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38" t="str">
        <f>IF(O274=1,"",RTD("cqg.rtd",,"StudyData", "(Vol("&amp;$E$21&amp;")when  (LocalYear("&amp;$E$21&amp;")="&amp;$D$1&amp;"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38" t="str">
        <f>IF(O274=1,"",RTD("cqg.rtd",,"StudyData", "(Vol("&amp;$E$21&amp;")when  (LocalYear("&amp;$E$21&amp;")="&amp;$D$1&amp;"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39" t="str">
        <f t="shared" ref="AC274:AC288" si="57">K274</f>
        <v/>
      </c>
      <c r="AE274" s="138" t="str">
        <f ca="1">IF($R274=1,SUM($S$1:S274),"")</f>
        <v/>
      </c>
      <c r="AF274" s="138" t="str">
        <f ca="1">IF($R274=1,SUM($T$1:T274),"")</f>
        <v/>
      </c>
      <c r="AG274" s="138" t="str">
        <f ca="1">IF($R274=1,SUM($U$1:U274),"")</f>
        <v/>
      </c>
      <c r="AH274" s="138" t="str">
        <f ca="1">IF($R274=1,SUM($V$1:V274),"")</f>
        <v/>
      </c>
      <c r="AI274" s="138" t="str">
        <f ca="1">IF($R274=1,SUM($W$1:W274),"")</f>
        <v/>
      </c>
      <c r="AJ274" s="138" t="str">
        <f ca="1">IF($R274=1,SUM($X$1:X274),"")</f>
        <v/>
      </c>
      <c r="AK274" s="138" t="str">
        <f ca="1">IF($R274=1,SUM($Y$1:Y274),"")</f>
        <v/>
      </c>
      <c r="AL274" s="138" t="str">
        <f ca="1">IF($R274=1,SUM($Z$1:Z274),"")</f>
        <v/>
      </c>
      <c r="AM274" s="138" t="str">
        <f ca="1">IF($R274=1,SUM($AA$1:AA274),"")</f>
        <v/>
      </c>
      <c r="AN274" s="138" t="str">
        <f ca="1">IF($R274=1,SUM($AB$1:AB274),"")</f>
        <v/>
      </c>
      <c r="AO274" s="138" t="str">
        <f ca="1">IF($R274=1,SUM($AC$1:AC274),"")</f>
        <v/>
      </c>
      <c r="AQ274" s="143" t="str">
        <f t="shared" ref="AQ274:AQ288" si="58">F274&amp;":"&amp;G274</f>
        <v>31:15</v>
      </c>
    </row>
    <row r="275" spans="6:43" x14ac:dyDescent="0.25">
      <c r="F275" s="138">
        <f t="shared" si="54"/>
        <v>31</v>
      </c>
      <c r="G275" s="140">
        <f t="shared" si="55"/>
        <v>20</v>
      </c>
      <c r="H275" s="141">
        <f t="shared" si="56"/>
        <v>1.3055555555555556</v>
      </c>
      <c r="K275" s="139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39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38">
        <f t="shared" si="52"/>
        <v>1</v>
      </c>
      <c r="R275" s="138">
        <f t="shared" ca="1" si="53"/>
        <v>1.1959999999999784</v>
      </c>
      <c r="S275" s="138" t="str">
        <f>IF(O275=1,"",RTD("cqg.rtd",,"StudyData", "(Vol("&amp;$E$13&amp;")when  (LocalYear("&amp;$E$13&amp;")="&amp;$D$1&amp;"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38" t="str">
        <f>IF(O275=1,"",RTD("cqg.rtd",,"StudyData", "(Vol("&amp;$E$14&amp;")when  (LocalYear("&amp;$E$14&amp;")="&amp;$D$1&amp;"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38" t="str">
        <f>IF(O275=1,"",RTD("cqg.rtd",,"StudyData", "(Vol("&amp;$E$15&amp;")when  (LocalYear("&amp;$E$15&amp;")="&amp;$D$1&amp;"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38" t="str">
        <f>IF(O275=1,"",RTD("cqg.rtd",,"StudyData", "(Vol("&amp;$E$16&amp;")when  (LocalYear("&amp;$E$16&amp;")="&amp;$D$1&amp;"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38" t="str">
        <f>IF(O275=1,"",RTD("cqg.rtd",,"StudyData", "(Vol("&amp;$E$17&amp;")when  (LocalYear("&amp;$E$17&amp;")="&amp;$D$1&amp;"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38" t="str">
        <f>IF(O275=1,"",RTD("cqg.rtd",,"StudyData", "(Vol("&amp;$E$18&amp;")when  (LocalYear("&amp;$E$18&amp;")="&amp;$D$1&amp;"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38" t="str">
        <f>IF(O275=1,"",RTD("cqg.rtd",,"StudyData", "(Vol("&amp;$E$19&amp;")when  (LocalYear("&amp;$E$19&amp;")="&amp;$D$1&amp;"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38" t="str">
        <f>IF(O275=1,"",RTD("cqg.rtd",,"StudyData", "(Vol("&amp;$E$20&amp;")when  (LocalYear("&amp;$E$20&amp;")="&amp;$D$1&amp;"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38" t="str">
        <f>IF(O275=1,"",RTD("cqg.rtd",,"StudyData", "(Vol("&amp;$E$21&amp;")when  (LocalYear("&amp;$E$21&amp;")="&amp;$D$1&amp;"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38" t="str">
        <f>IF(O275=1,"",RTD("cqg.rtd",,"StudyData", "(Vol("&amp;$E$21&amp;")when  (LocalYear("&amp;$E$21&amp;")="&amp;$D$1&amp;"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39" t="str">
        <f t="shared" si="57"/>
        <v/>
      </c>
      <c r="AE275" s="138" t="str">
        <f ca="1">IF($R275=1,SUM($S$1:S275),"")</f>
        <v/>
      </c>
      <c r="AF275" s="138" t="str">
        <f ca="1">IF($R275=1,SUM($T$1:T275),"")</f>
        <v/>
      </c>
      <c r="AG275" s="138" t="str">
        <f ca="1">IF($R275=1,SUM($U$1:U275),"")</f>
        <v/>
      </c>
      <c r="AH275" s="138" t="str">
        <f ca="1">IF($R275=1,SUM($V$1:V275),"")</f>
        <v/>
      </c>
      <c r="AI275" s="138" t="str">
        <f ca="1">IF($R275=1,SUM($W$1:W275),"")</f>
        <v/>
      </c>
      <c r="AJ275" s="138" t="str">
        <f ca="1">IF($R275=1,SUM($X$1:X275),"")</f>
        <v/>
      </c>
      <c r="AK275" s="138" t="str">
        <f ca="1">IF($R275=1,SUM($Y$1:Y275),"")</f>
        <v/>
      </c>
      <c r="AL275" s="138" t="str">
        <f ca="1">IF($R275=1,SUM($Z$1:Z275),"")</f>
        <v/>
      </c>
      <c r="AM275" s="138" t="str">
        <f ca="1">IF($R275=1,SUM($AA$1:AA275),"")</f>
        <v/>
      </c>
      <c r="AN275" s="138" t="str">
        <f ca="1">IF($R275=1,SUM($AB$1:AB275),"")</f>
        <v/>
      </c>
      <c r="AO275" s="138" t="str">
        <f ca="1">IF($R275=1,SUM($AC$1:AC275),"")</f>
        <v/>
      </c>
      <c r="AQ275" s="143" t="str">
        <f t="shared" si="58"/>
        <v>31:20</v>
      </c>
    </row>
    <row r="276" spans="6:43" x14ac:dyDescent="0.25">
      <c r="F276" s="138">
        <f t="shared" si="54"/>
        <v>31</v>
      </c>
      <c r="G276" s="140">
        <f t="shared" si="55"/>
        <v>25</v>
      </c>
      <c r="H276" s="141">
        <f t="shared" si="56"/>
        <v>1.3090277777777779</v>
      </c>
      <c r="K276" s="139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39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38">
        <f t="shared" si="52"/>
        <v>1</v>
      </c>
      <c r="R276" s="138">
        <f t="shared" ca="1" si="53"/>
        <v>1.1969999999999783</v>
      </c>
      <c r="S276" s="138" t="str">
        <f>IF(O276=1,"",RTD("cqg.rtd",,"StudyData", "(Vol("&amp;$E$13&amp;")when  (LocalYear("&amp;$E$13&amp;")="&amp;$D$1&amp;"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38" t="str">
        <f>IF(O276=1,"",RTD("cqg.rtd",,"StudyData", "(Vol("&amp;$E$14&amp;")when  (LocalYear("&amp;$E$14&amp;")="&amp;$D$1&amp;"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38" t="str">
        <f>IF(O276=1,"",RTD("cqg.rtd",,"StudyData", "(Vol("&amp;$E$15&amp;")when  (LocalYear("&amp;$E$15&amp;")="&amp;$D$1&amp;"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38" t="str">
        <f>IF(O276=1,"",RTD("cqg.rtd",,"StudyData", "(Vol("&amp;$E$16&amp;")when  (LocalYear("&amp;$E$16&amp;")="&amp;$D$1&amp;"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38" t="str">
        <f>IF(O276=1,"",RTD("cqg.rtd",,"StudyData", "(Vol("&amp;$E$17&amp;")when  (LocalYear("&amp;$E$17&amp;")="&amp;$D$1&amp;"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38" t="str">
        <f>IF(O276=1,"",RTD("cqg.rtd",,"StudyData", "(Vol("&amp;$E$18&amp;")when  (LocalYear("&amp;$E$18&amp;")="&amp;$D$1&amp;"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38" t="str">
        <f>IF(O276=1,"",RTD("cqg.rtd",,"StudyData", "(Vol("&amp;$E$19&amp;")when  (LocalYear("&amp;$E$19&amp;")="&amp;$D$1&amp;"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38" t="str">
        <f>IF(O276=1,"",RTD("cqg.rtd",,"StudyData", "(Vol("&amp;$E$20&amp;")when  (LocalYear("&amp;$E$20&amp;")="&amp;$D$1&amp;"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38" t="str">
        <f>IF(O276=1,"",RTD("cqg.rtd",,"StudyData", "(Vol("&amp;$E$21&amp;")when  (LocalYear("&amp;$E$21&amp;")="&amp;$D$1&amp;"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38" t="str">
        <f>IF(O276=1,"",RTD("cqg.rtd",,"StudyData", "(Vol("&amp;$E$21&amp;")when  (LocalYear("&amp;$E$21&amp;")="&amp;$D$1&amp;"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39" t="str">
        <f t="shared" si="57"/>
        <v/>
      </c>
      <c r="AE276" s="138" t="str">
        <f ca="1">IF($R276=1,SUM($S$1:S276),"")</f>
        <v/>
      </c>
      <c r="AF276" s="138" t="str">
        <f ca="1">IF($R276=1,SUM($T$1:T276),"")</f>
        <v/>
      </c>
      <c r="AG276" s="138" t="str">
        <f ca="1">IF($R276=1,SUM($U$1:U276),"")</f>
        <v/>
      </c>
      <c r="AH276" s="138" t="str">
        <f ca="1">IF($R276=1,SUM($V$1:V276),"")</f>
        <v/>
      </c>
      <c r="AI276" s="138" t="str">
        <f ca="1">IF($R276=1,SUM($W$1:W276),"")</f>
        <v/>
      </c>
      <c r="AJ276" s="138" t="str">
        <f ca="1">IF($R276=1,SUM($X$1:X276),"")</f>
        <v/>
      </c>
      <c r="AK276" s="138" t="str">
        <f ca="1">IF($R276=1,SUM($Y$1:Y276),"")</f>
        <v/>
      </c>
      <c r="AL276" s="138" t="str">
        <f ca="1">IF($R276=1,SUM($Z$1:Z276),"")</f>
        <v/>
      </c>
      <c r="AM276" s="138" t="str">
        <f ca="1">IF($R276=1,SUM($AA$1:AA276),"")</f>
        <v/>
      </c>
      <c r="AN276" s="138" t="str">
        <f ca="1">IF($R276=1,SUM($AB$1:AB276),"")</f>
        <v/>
      </c>
      <c r="AO276" s="138" t="str">
        <f ca="1">IF($R276=1,SUM($AC$1:AC276),"")</f>
        <v/>
      </c>
      <c r="AQ276" s="143" t="str">
        <f t="shared" si="58"/>
        <v>31:25</v>
      </c>
    </row>
    <row r="277" spans="6:43" x14ac:dyDescent="0.25">
      <c r="F277" s="138">
        <f t="shared" si="54"/>
        <v>31</v>
      </c>
      <c r="G277" s="140">
        <f t="shared" si="55"/>
        <v>30</v>
      </c>
      <c r="H277" s="141">
        <f t="shared" si="56"/>
        <v>1.3125</v>
      </c>
      <c r="K277" s="139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39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38">
        <f t="shared" si="52"/>
        <v>1</v>
      </c>
      <c r="R277" s="138">
        <f t="shared" ca="1" si="53"/>
        <v>1.1979999999999782</v>
      </c>
      <c r="S277" s="138" t="str">
        <f>IF(O277=1,"",RTD("cqg.rtd",,"StudyData", "(Vol("&amp;$E$13&amp;")when  (LocalYear("&amp;$E$13&amp;")="&amp;$D$1&amp;"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38" t="str">
        <f>IF(O277=1,"",RTD("cqg.rtd",,"StudyData", "(Vol("&amp;$E$14&amp;")when  (LocalYear("&amp;$E$14&amp;")="&amp;$D$1&amp;"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38" t="str">
        <f>IF(O277=1,"",RTD("cqg.rtd",,"StudyData", "(Vol("&amp;$E$15&amp;")when  (LocalYear("&amp;$E$15&amp;")="&amp;$D$1&amp;"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38" t="str">
        <f>IF(O277=1,"",RTD("cqg.rtd",,"StudyData", "(Vol("&amp;$E$16&amp;")when  (LocalYear("&amp;$E$16&amp;")="&amp;$D$1&amp;"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38" t="str">
        <f>IF(O277=1,"",RTD("cqg.rtd",,"StudyData", "(Vol("&amp;$E$17&amp;")when  (LocalYear("&amp;$E$17&amp;")="&amp;$D$1&amp;"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38" t="str">
        <f>IF(O277=1,"",RTD("cqg.rtd",,"StudyData", "(Vol("&amp;$E$18&amp;")when  (LocalYear("&amp;$E$18&amp;")="&amp;$D$1&amp;"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38" t="str">
        <f>IF(O277=1,"",RTD("cqg.rtd",,"StudyData", "(Vol("&amp;$E$19&amp;")when  (LocalYear("&amp;$E$19&amp;")="&amp;$D$1&amp;"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38" t="str">
        <f>IF(O277=1,"",RTD("cqg.rtd",,"StudyData", "(Vol("&amp;$E$20&amp;")when  (LocalYear("&amp;$E$20&amp;")="&amp;$D$1&amp;"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38" t="str">
        <f>IF(O277=1,"",RTD("cqg.rtd",,"StudyData", "(Vol("&amp;$E$21&amp;")when  (LocalYear("&amp;$E$21&amp;")="&amp;$D$1&amp;"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38" t="str">
        <f>IF(O277=1,"",RTD("cqg.rtd",,"StudyData", "(Vol("&amp;$E$21&amp;")when  (LocalYear("&amp;$E$21&amp;")="&amp;$D$1&amp;"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39" t="str">
        <f t="shared" si="57"/>
        <v/>
      </c>
      <c r="AE277" s="138" t="str">
        <f ca="1">IF($R277=1,SUM($S$1:S277),"")</f>
        <v/>
      </c>
      <c r="AF277" s="138" t="str">
        <f ca="1">IF($R277=1,SUM($T$1:T277),"")</f>
        <v/>
      </c>
      <c r="AG277" s="138" t="str">
        <f ca="1">IF($R277=1,SUM($U$1:U277),"")</f>
        <v/>
      </c>
      <c r="AH277" s="138" t="str">
        <f ca="1">IF($R277=1,SUM($V$1:V277),"")</f>
        <v/>
      </c>
      <c r="AI277" s="138" t="str">
        <f ca="1">IF($R277=1,SUM($W$1:W277),"")</f>
        <v/>
      </c>
      <c r="AJ277" s="138" t="str">
        <f ca="1">IF($R277=1,SUM($X$1:X277),"")</f>
        <v/>
      </c>
      <c r="AK277" s="138" t="str">
        <f ca="1">IF($R277=1,SUM($Y$1:Y277),"")</f>
        <v/>
      </c>
      <c r="AL277" s="138" t="str">
        <f ca="1">IF($R277=1,SUM($Z$1:Z277),"")</f>
        <v/>
      </c>
      <c r="AM277" s="138" t="str">
        <f ca="1">IF($R277=1,SUM($AA$1:AA277),"")</f>
        <v/>
      </c>
      <c r="AN277" s="138" t="str">
        <f ca="1">IF($R277=1,SUM($AB$1:AB277),"")</f>
        <v/>
      </c>
      <c r="AO277" s="138" t="str">
        <f ca="1">IF($R277=1,SUM($AC$1:AC277),"")</f>
        <v/>
      </c>
      <c r="AQ277" s="143" t="str">
        <f t="shared" si="58"/>
        <v>31:30</v>
      </c>
    </row>
    <row r="278" spans="6:43" x14ac:dyDescent="0.25">
      <c r="F278" s="138">
        <f t="shared" si="54"/>
        <v>31</v>
      </c>
      <c r="G278" s="140">
        <f t="shared" si="55"/>
        <v>35</v>
      </c>
      <c r="H278" s="141">
        <f t="shared" si="56"/>
        <v>1.3159722222222221</v>
      </c>
      <c r="K278" s="139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39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38">
        <f t="shared" si="52"/>
        <v>1</v>
      </c>
      <c r="R278" s="138">
        <f t="shared" ca="1" si="53"/>
        <v>1.1989999999999781</v>
      </c>
      <c r="S278" s="138" t="str">
        <f>IF(O278=1,"",RTD("cqg.rtd",,"StudyData", "(Vol("&amp;$E$13&amp;")when  (LocalYear("&amp;$E$13&amp;")="&amp;$D$1&amp;"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38" t="str">
        <f>IF(O278=1,"",RTD("cqg.rtd",,"StudyData", "(Vol("&amp;$E$14&amp;")when  (LocalYear("&amp;$E$14&amp;")="&amp;$D$1&amp;"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38" t="str">
        <f>IF(O278=1,"",RTD("cqg.rtd",,"StudyData", "(Vol("&amp;$E$15&amp;")when  (LocalYear("&amp;$E$15&amp;")="&amp;$D$1&amp;"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38" t="str">
        <f>IF(O278=1,"",RTD("cqg.rtd",,"StudyData", "(Vol("&amp;$E$16&amp;")when  (LocalYear("&amp;$E$16&amp;")="&amp;$D$1&amp;"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38" t="str">
        <f>IF(O278=1,"",RTD("cqg.rtd",,"StudyData", "(Vol("&amp;$E$17&amp;")when  (LocalYear("&amp;$E$17&amp;")="&amp;$D$1&amp;"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38" t="str">
        <f>IF(O278=1,"",RTD("cqg.rtd",,"StudyData", "(Vol("&amp;$E$18&amp;")when  (LocalYear("&amp;$E$18&amp;")="&amp;$D$1&amp;"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38" t="str">
        <f>IF(O278=1,"",RTD("cqg.rtd",,"StudyData", "(Vol("&amp;$E$19&amp;")when  (LocalYear("&amp;$E$19&amp;")="&amp;$D$1&amp;"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38" t="str">
        <f>IF(O278=1,"",RTD("cqg.rtd",,"StudyData", "(Vol("&amp;$E$20&amp;")when  (LocalYear("&amp;$E$20&amp;")="&amp;$D$1&amp;"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38" t="str">
        <f>IF(O278=1,"",RTD("cqg.rtd",,"StudyData", "(Vol("&amp;$E$21&amp;")when  (LocalYear("&amp;$E$21&amp;")="&amp;$D$1&amp;"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38" t="str">
        <f>IF(O278=1,"",RTD("cqg.rtd",,"StudyData", "(Vol("&amp;$E$21&amp;")when  (LocalYear("&amp;$E$21&amp;")="&amp;$D$1&amp;"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39" t="str">
        <f t="shared" si="57"/>
        <v/>
      </c>
      <c r="AE278" s="138" t="str">
        <f ca="1">IF($R278=1,SUM($S$1:S278),"")</f>
        <v/>
      </c>
      <c r="AF278" s="138" t="str">
        <f ca="1">IF($R278=1,SUM($T$1:T278),"")</f>
        <v/>
      </c>
      <c r="AG278" s="138" t="str">
        <f ca="1">IF($R278=1,SUM($U$1:U278),"")</f>
        <v/>
      </c>
      <c r="AH278" s="138" t="str">
        <f ca="1">IF($R278=1,SUM($V$1:V278),"")</f>
        <v/>
      </c>
      <c r="AI278" s="138" t="str">
        <f ca="1">IF($R278=1,SUM($W$1:W278),"")</f>
        <v/>
      </c>
      <c r="AJ278" s="138" t="str">
        <f ca="1">IF($R278=1,SUM($X$1:X278),"")</f>
        <v/>
      </c>
      <c r="AK278" s="138" t="str">
        <f ca="1">IF($R278=1,SUM($Y$1:Y278),"")</f>
        <v/>
      </c>
      <c r="AL278" s="138" t="str">
        <f ca="1">IF($R278=1,SUM($Z$1:Z278),"")</f>
        <v/>
      </c>
      <c r="AM278" s="138" t="str">
        <f ca="1">IF($R278=1,SUM($AA$1:AA278),"")</f>
        <v/>
      </c>
      <c r="AN278" s="138" t="str">
        <f ca="1">IF($R278=1,SUM($AB$1:AB278),"")</f>
        <v/>
      </c>
      <c r="AO278" s="138" t="str">
        <f ca="1">IF($R278=1,SUM($AC$1:AC278),"")</f>
        <v/>
      </c>
      <c r="AQ278" s="143" t="str">
        <f t="shared" si="58"/>
        <v>31:35</v>
      </c>
    </row>
    <row r="279" spans="6:43" x14ac:dyDescent="0.25">
      <c r="F279" s="138">
        <f t="shared" si="54"/>
        <v>31</v>
      </c>
      <c r="G279" s="140">
        <f t="shared" si="55"/>
        <v>40</v>
      </c>
      <c r="H279" s="141">
        <f t="shared" si="56"/>
        <v>1.3194444444444444</v>
      </c>
      <c r="K279" s="139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39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38">
        <f t="shared" si="52"/>
        <v>1</v>
      </c>
      <c r="R279" s="138">
        <f t="shared" ca="1" si="53"/>
        <v>1.199999999999978</v>
      </c>
      <c r="S279" s="138" t="str">
        <f>IF(O279=1,"",RTD("cqg.rtd",,"StudyData", "(Vol("&amp;$E$13&amp;")when  (LocalYear("&amp;$E$13&amp;")="&amp;$D$1&amp;"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38" t="str">
        <f>IF(O279=1,"",RTD("cqg.rtd",,"StudyData", "(Vol("&amp;$E$14&amp;")when  (LocalYear("&amp;$E$14&amp;")="&amp;$D$1&amp;"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38" t="str">
        <f>IF(O279=1,"",RTD("cqg.rtd",,"StudyData", "(Vol("&amp;$E$15&amp;")when  (LocalYear("&amp;$E$15&amp;")="&amp;$D$1&amp;"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38" t="str">
        <f>IF(O279=1,"",RTD("cqg.rtd",,"StudyData", "(Vol("&amp;$E$16&amp;")when  (LocalYear("&amp;$E$16&amp;")="&amp;$D$1&amp;"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38" t="str">
        <f>IF(O279=1,"",RTD("cqg.rtd",,"StudyData", "(Vol("&amp;$E$17&amp;")when  (LocalYear("&amp;$E$17&amp;")="&amp;$D$1&amp;"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38" t="str">
        <f>IF(O279=1,"",RTD("cqg.rtd",,"StudyData", "(Vol("&amp;$E$18&amp;")when  (LocalYear("&amp;$E$18&amp;")="&amp;$D$1&amp;"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38" t="str">
        <f>IF(O279=1,"",RTD("cqg.rtd",,"StudyData", "(Vol("&amp;$E$19&amp;")when  (LocalYear("&amp;$E$19&amp;")="&amp;$D$1&amp;"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38" t="str">
        <f>IF(O279=1,"",RTD("cqg.rtd",,"StudyData", "(Vol("&amp;$E$20&amp;")when  (LocalYear("&amp;$E$20&amp;")="&amp;$D$1&amp;"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38" t="str">
        <f>IF(O279=1,"",RTD("cqg.rtd",,"StudyData", "(Vol("&amp;$E$21&amp;")when  (LocalYear("&amp;$E$21&amp;")="&amp;$D$1&amp;"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38" t="str">
        <f>IF(O279=1,"",RTD("cqg.rtd",,"StudyData", "(Vol("&amp;$E$21&amp;")when  (LocalYear("&amp;$E$21&amp;")="&amp;$D$1&amp;"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39" t="str">
        <f t="shared" si="57"/>
        <v/>
      </c>
      <c r="AE279" s="138" t="str">
        <f ca="1">IF($R279=1,SUM($S$1:S279),"")</f>
        <v/>
      </c>
      <c r="AF279" s="138" t="str">
        <f ca="1">IF($R279=1,SUM($T$1:T279),"")</f>
        <v/>
      </c>
      <c r="AG279" s="138" t="str">
        <f ca="1">IF($R279=1,SUM($U$1:U279),"")</f>
        <v/>
      </c>
      <c r="AH279" s="138" t="str">
        <f ca="1">IF($R279=1,SUM($V$1:V279),"")</f>
        <v/>
      </c>
      <c r="AI279" s="138" t="str">
        <f ca="1">IF($R279=1,SUM($W$1:W279),"")</f>
        <v/>
      </c>
      <c r="AJ279" s="138" t="str">
        <f ca="1">IF($R279=1,SUM($X$1:X279),"")</f>
        <v/>
      </c>
      <c r="AK279" s="138" t="str">
        <f ca="1">IF($R279=1,SUM($Y$1:Y279),"")</f>
        <v/>
      </c>
      <c r="AL279" s="138" t="str">
        <f ca="1">IF($R279=1,SUM($Z$1:Z279),"")</f>
        <v/>
      </c>
      <c r="AM279" s="138" t="str">
        <f ca="1">IF($R279=1,SUM($AA$1:AA279),"")</f>
        <v/>
      </c>
      <c r="AN279" s="138" t="str">
        <f ca="1">IF($R279=1,SUM($AB$1:AB279),"")</f>
        <v/>
      </c>
      <c r="AO279" s="138" t="str">
        <f ca="1">IF($R279=1,SUM($AC$1:AC279),"")</f>
        <v/>
      </c>
      <c r="AQ279" s="143" t="str">
        <f t="shared" si="58"/>
        <v>31:40</v>
      </c>
    </row>
    <row r="280" spans="6:43" x14ac:dyDescent="0.25">
      <c r="F280" s="138">
        <f t="shared" si="54"/>
        <v>31</v>
      </c>
      <c r="G280" s="140">
        <f t="shared" si="55"/>
        <v>45</v>
      </c>
      <c r="H280" s="141">
        <f t="shared" si="56"/>
        <v>1.3229166666666667</v>
      </c>
      <c r="K280" s="139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39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38">
        <f t="shared" si="52"/>
        <v>1</v>
      </c>
      <c r="R280" s="138">
        <f t="shared" ca="1" si="53"/>
        <v>1.2009999999999779</v>
      </c>
      <c r="S280" s="138" t="str">
        <f>IF(O280=1,"",RTD("cqg.rtd",,"StudyData", "(Vol("&amp;$E$13&amp;")when  (LocalYear("&amp;$E$13&amp;")="&amp;$D$1&amp;"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38" t="str">
        <f>IF(O280=1,"",RTD("cqg.rtd",,"StudyData", "(Vol("&amp;$E$14&amp;")when  (LocalYear("&amp;$E$14&amp;")="&amp;$D$1&amp;"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38" t="str">
        <f>IF(O280=1,"",RTD("cqg.rtd",,"StudyData", "(Vol("&amp;$E$15&amp;")when  (LocalYear("&amp;$E$15&amp;")="&amp;$D$1&amp;"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38" t="str">
        <f>IF(O280=1,"",RTD("cqg.rtd",,"StudyData", "(Vol("&amp;$E$16&amp;")when  (LocalYear("&amp;$E$16&amp;")="&amp;$D$1&amp;"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38" t="str">
        <f>IF(O280=1,"",RTD("cqg.rtd",,"StudyData", "(Vol("&amp;$E$17&amp;")when  (LocalYear("&amp;$E$17&amp;")="&amp;$D$1&amp;"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38" t="str">
        <f>IF(O280=1,"",RTD("cqg.rtd",,"StudyData", "(Vol("&amp;$E$18&amp;")when  (LocalYear("&amp;$E$18&amp;")="&amp;$D$1&amp;"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38" t="str">
        <f>IF(O280=1,"",RTD("cqg.rtd",,"StudyData", "(Vol("&amp;$E$19&amp;")when  (LocalYear("&amp;$E$19&amp;")="&amp;$D$1&amp;"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38" t="str">
        <f>IF(O280=1,"",RTD("cqg.rtd",,"StudyData", "(Vol("&amp;$E$20&amp;")when  (LocalYear("&amp;$E$20&amp;")="&amp;$D$1&amp;"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38" t="str">
        <f>IF(O280=1,"",RTD("cqg.rtd",,"StudyData", "(Vol("&amp;$E$21&amp;")when  (LocalYear("&amp;$E$21&amp;")="&amp;$D$1&amp;"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38" t="str">
        <f>IF(O280=1,"",RTD("cqg.rtd",,"StudyData", "(Vol("&amp;$E$21&amp;")when  (LocalYear("&amp;$E$21&amp;")="&amp;$D$1&amp;"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39" t="str">
        <f t="shared" si="57"/>
        <v/>
      </c>
      <c r="AE280" s="138" t="str">
        <f ca="1">IF($R280=1,SUM($S$1:S280),"")</f>
        <v/>
      </c>
      <c r="AF280" s="138" t="str">
        <f ca="1">IF($R280=1,SUM($T$1:T280),"")</f>
        <v/>
      </c>
      <c r="AG280" s="138" t="str">
        <f ca="1">IF($R280=1,SUM($U$1:U280),"")</f>
        <v/>
      </c>
      <c r="AH280" s="138" t="str">
        <f ca="1">IF($R280=1,SUM($V$1:V280),"")</f>
        <v/>
      </c>
      <c r="AI280" s="138" t="str">
        <f ca="1">IF($R280=1,SUM($W$1:W280),"")</f>
        <v/>
      </c>
      <c r="AJ280" s="138" t="str">
        <f ca="1">IF($R280=1,SUM($X$1:X280),"")</f>
        <v/>
      </c>
      <c r="AK280" s="138" t="str">
        <f ca="1">IF($R280=1,SUM($Y$1:Y280),"")</f>
        <v/>
      </c>
      <c r="AL280" s="138" t="str">
        <f ca="1">IF($R280=1,SUM($Z$1:Z280),"")</f>
        <v/>
      </c>
      <c r="AM280" s="138" t="str">
        <f ca="1">IF($R280=1,SUM($AA$1:AA280),"")</f>
        <v/>
      </c>
      <c r="AN280" s="138" t="str">
        <f ca="1">IF($R280=1,SUM($AB$1:AB280),"")</f>
        <v/>
      </c>
      <c r="AO280" s="138" t="str">
        <f ca="1">IF($R280=1,SUM($AC$1:AC280),"")</f>
        <v/>
      </c>
      <c r="AQ280" s="143" t="str">
        <f t="shared" si="58"/>
        <v>31:45</v>
      </c>
    </row>
    <row r="281" spans="6:43" x14ac:dyDescent="0.25">
      <c r="F281" s="138">
        <f t="shared" si="54"/>
        <v>31</v>
      </c>
      <c r="G281" s="140">
        <f t="shared" si="55"/>
        <v>50</v>
      </c>
      <c r="H281" s="141">
        <f t="shared" si="56"/>
        <v>1.3263888888888888</v>
      </c>
      <c r="K281" s="139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39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38">
        <f t="shared" si="52"/>
        <v>1</v>
      </c>
      <c r="R281" s="138">
        <f t="shared" ca="1" si="53"/>
        <v>1.2019999999999778</v>
      </c>
      <c r="S281" s="138" t="str">
        <f>IF(O281=1,"",RTD("cqg.rtd",,"StudyData", "(Vol("&amp;$E$13&amp;")when  (LocalYear("&amp;$E$13&amp;")="&amp;$D$1&amp;"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38" t="str">
        <f>IF(O281=1,"",RTD("cqg.rtd",,"StudyData", "(Vol("&amp;$E$14&amp;")when  (LocalYear("&amp;$E$14&amp;")="&amp;$D$1&amp;"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38" t="str">
        <f>IF(O281=1,"",RTD("cqg.rtd",,"StudyData", "(Vol("&amp;$E$15&amp;")when  (LocalYear("&amp;$E$15&amp;")="&amp;$D$1&amp;"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38" t="str">
        <f>IF(O281=1,"",RTD("cqg.rtd",,"StudyData", "(Vol("&amp;$E$16&amp;")when  (LocalYear("&amp;$E$16&amp;")="&amp;$D$1&amp;"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38" t="str">
        <f>IF(O281=1,"",RTD("cqg.rtd",,"StudyData", "(Vol("&amp;$E$17&amp;")when  (LocalYear("&amp;$E$17&amp;")="&amp;$D$1&amp;"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38" t="str">
        <f>IF(O281=1,"",RTD("cqg.rtd",,"StudyData", "(Vol("&amp;$E$18&amp;")when  (LocalYear("&amp;$E$18&amp;")="&amp;$D$1&amp;"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38" t="str">
        <f>IF(O281=1,"",RTD("cqg.rtd",,"StudyData", "(Vol("&amp;$E$19&amp;")when  (LocalYear("&amp;$E$19&amp;")="&amp;$D$1&amp;"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38" t="str">
        <f>IF(O281=1,"",RTD("cqg.rtd",,"StudyData", "(Vol("&amp;$E$20&amp;")when  (LocalYear("&amp;$E$20&amp;")="&amp;$D$1&amp;"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38" t="str">
        <f>IF(O281=1,"",RTD("cqg.rtd",,"StudyData", "(Vol("&amp;$E$21&amp;")when  (LocalYear("&amp;$E$21&amp;")="&amp;$D$1&amp;"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38" t="str">
        <f>IF(O281=1,"",RTD("cqg.rtd",,"StudyData", "(Vol("&amp;$E$21&amp;")when  (LocalYear("&amp;$E$21&amp;")="&amp;$D$1&amp;"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39" t="str">
        <f t="shared" si="57"/>
        <v/>
      </c>
      <c r="AE281" s="138" t="str">
        <f ca="1">IF($R281=1,SUM($S$1:S281),"")</f>
        <v/>
      </c>
      <c r="AF281" s="138" t="str">
        <f ca="1">IF($R281=1,SUM($T$1:T281),"")</f>
        <v/>
      </c>
      <c r="AG281" s="138" t="str">
        <f ca="1">IF($R281=1,SUM($U$1:U281),"")</f>
        <v/>
      </c>
      <c r="AH281" s="138" t="str">
        <f ca="1">IF($R281=1,SUM($V$1:V281),"")</f>
        <v/>
      </c>
      <c r="AI281" s="138" t="str">
        <f ca="1">IF($R281=1,SUM($W$1:W281),"")</f>
        <v/>
      </c>
      <c r="AJ281" s="138" t="str">
        <f ca="1">IF($R281=1,SUM($X$1:X281),"")</f>
        <v/>
      </c>
      <c r="AK281" s="138" t="str">
        <f ca="1">IF($R281=1,SUM($Y$1:Y281),"")</f>
        <v/>
      </c>
      <c r="AL281" s="138" t="str">
        <f ca="1">IF($R281=1,SUM($Z$1:Z281),"")</f>
        <v/>
      </c>
      <c r="AM281" s="138" t="str">
        <f ca="1">IF($R281=1,SUM($AA$1:AA281),"")</f>
        <v/>
      </c>
      <c r="AN281" s="138" t="str">
        <f ca="1">IF($R281=1,SUM($AB$1:AB281),"")</f>
        <v/>
      </c>
      <c r="AO281" s="138" t="str">
        <f ca="1">IF($R281=1,SUM($AC$1:AC281),"")</f>
        <v/>
      </c>
      <c r="AQ281" s="143" t="str">
        <f t="shared" si="58"/>
        <v>31:50</v>
      </c>
    </row>
    <row r="282" spans="6:43" x14ac:dyDescent="0.25">
      <c r="F282" s="138">
        <f t="shared" si="54"/>
        <v>31</v>
      </c>
      <c r="G282" s="140">
        <f t="shared" si="55"/>
        <v>55</v>
      </c>
      <c r="H282" s="141">
        <f t="shared" si="56"/>
        <v>1.3298611111111112</v>
      </c>
      <c r="K282" s="139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39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38">
        <f t="shared" si="52"/>
        <v>1</v>
      </c>
      <c r="R282" s="138">
        <f t="shared" ca="1" si="53"/>
        <v>1.2029999999999776</v>
      </c>
      <c r="S282" s="138" t="str">
        <f>IF(O282=1,"",RTD("cqg.rtd",,"StudyData", "(Vol("&amp;$E$13&amp;")when  (LocalYear("&amp;$E$13&amp;")="&amp;$D$1&amp;"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38" t="str">
        <f>IF(O282=1,"",RTD("cqg.rtd",,"StudyData", "(Vol("&amp;$E$14&amp;")when  (LocalYear("&amp;$E$14&amp;")="&amp;$D$1&amp;"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38" t="str">
        <f>IF(O282=1,"",RTD("cqg.rtd",,"StudyData", "(Vol("&amp;$E$15&amp;")when  (LocalYear("&amp;$E$15&amp;")="&amp;$D$1&amp;"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38" t="str">
        <f>IF(O282=1,"",RTD("cqg.rtd",,"StudyData", "(Vol("&amp;$E$16&amp;")when  (LocalYear("&amp;$E$16&amp;")="&amp;$D$1&amp;"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38" t="str">
        <f>IF(O282=1,"",RTD("cqg.rtd",,"StudyData", "(Vol("&amp;$E$17&amp;")when  (LocalYear("&amp;$E$17&amp;")="&amp;$D$1&amp;"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38" t="str">
        <f>IF(O282=1,"",RTD("cqg.rtd",,"StudyData", "(Vol("&amp;$E$18&amp;")when  (LocalYear("&amp;$E$18&amp;")="&amp;$D$1&amp;"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38" t="str">
        <f>IF(O282=1,"",RTD("cqg.rtd",,"StudyData", "(Vol("&amp;$E$19&amp;")when  (LocalYear("&amp;$E$19&amp;")="&amp;$D$1&amp;"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38" t="str">
        <f>IF(O282=1,"",RTD("cqg.rtd",,"StudyData", "(Vol("&amp;$E$20&amp;")when  (LocalYear("&amp;$E$20&amp;")="&amp;$D$1&amp;"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38" t="str">
        <f>IF(O282=1,"",RTD("cqg.rtd",,"StudyData", "(Vol("&amp;$E$21&amp;")when  (LocalYear("&amp;$E$21&amp;")="&amp;$D$1&amp;"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38" t="str">
        <f>IF(O282=1,"",RTD("cqg.rtd",,"StudyData", "(Vol("&amp;$E$21&amp;")when  (LocalYear("&amp;$E$21&amp;")="&amp;$D$1&amp;"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39" t="str">
        <f t="shared" si="57"/>
        <v/>
      </c>
      <c r="AE282" s="138" t="str">
        <f ca="1">IF($R282=1,SUM($S$1:S282),"")</f>
        <v/>
      </c>
      <c r="AF282" s="138" t="str">
        <f ca="1">IF($R282=1,SUM($T$1:T282),"")</f>
        <v/>
      </c>
      <c r="AG282" s="138" t="str">
        <f ca="1">IF($R282=1,SUM($U$1:U282),"")</f>
        <v/>
      </c>
      <c r="AH282" s="138" t="str">
        <f ca="1">IF($R282=1,SUM($V$1:V282),"")</f>
        <v/>
      </c>
      <c r="AI282" s="138" t="str">
        <f ca="1">IF($R282=1,SUM($W$1:W282),"")</f>
        <v/>
      </c>
      <c r="AJ282" s="138" t="str">
        <f ca="1">IF($R282=1,SUM($X$1:X282),"")</f>
        <v/>
      </c>
      <c r="AK282" s="138" t="str">
        <f ca="1">IF($R282=1,SUM($Y$1:Y282),"")</f>
        <v/>
      </c>
      <c r="AL282" s="138" t="str">
        <f ca="1">IF($R282=1,SUM($Z$1:Z282),"")</f>
        <v/>
      </c>
      <c r="AM282" s="138" t="str">
        <f ca="1">IF($R282=1,SUM($AA$1:AA282),"")</f>
        <v/>
      </c>
      <c r="AN282" s="138" t="str">
        <f ca="1">IF($R282=1,SUM($AB$1:AB282),"")</f>
        <v/>
      </c>
      <c r="AO282" s="138" t="str">
        <f ca="1">IF($R282=1,SUM($AC$1:AC282),"")</f>
        <v/>
      </c>
      <c r="AQ282" s="143" t="str">
        <f t="shared" si="58"/>
        <v>31:55</v>
      </c>
    </row>
    <row r="283" spans="6:43" x14ac:dyDescent="0.25">
      <c r="F283" s="138">
        <f t="shared" ref="F283:F288" si="59">IF(G282=55,F282+1,F282)</f>
        <v>32</v>
      </c>
      <c r="G283" s="140" t="str">
        <f t="shared" ref="G283:G288" si="60">IF(G282=55,0&amp;0,IF(G282=0&amp;0,G282+0&amp;5,G282+5))</f>
        <v>00</v>
      </c>
      <c r="H283" s="141">
        <f t="shared" ref="H283:H288" si="61">_xlfn.NUMBERVALUE(F283&amp;":"&amp;G283)</f>
        <v>1.3333333333333333</v>
      </c>
      <c r="K283" s="139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39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38">
        <f t="shared" si="52"/>
        <v>1</v>
      </c>
      <c r="R283" s="138">
        <f t="shared" ca="1" si="53"/>
        <v>1.2039999999999775</v>
      </c>
      <c r="S283" s="138" t="str">
        <f>IF(O283=1,"",RTD("cqg.rtd",,"StudyData", "(Vol("&amp;$E$13&amp;")when  (LocalYear("&amp;$E$13&amp;")="&amp;$D$1&amp;"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38" t="str">
        <f>IF(O283=1,"",RTD("cqg.rtd",,"StudyData", "(Vol("&amp;$E$14&amp;")when  (LocalYear("&amp;$E$14&amp;")="&amp;$D$1&amp;"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38" t="str">
        <f>IF(O283=1,"",RTD("cqg.rtd",,"StudyData", "(Vol("&amp;$E$15&amp;")when  (LocalYear("&amp;$E$15&amp;")="&amp;$D$1&amp;"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38" t="str">
        <f>IF(O283=1,"",RTD("cqg.rtd",,"StudyData", "(Vol("&amp;$E$16&amp;")when  (LocalYear("&amp;$E$16&amp;")="&amp;$D$1&amp;"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38" t="str">
        <f>IF(O283=1,"",RTD("cqg.rtd",,"StudyData", "(Vol("&amp;$E$17&amp;")when  (LocalYear("&amp;$E$17&amp;")="&amp;$D$1&amp;"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38" t="str">
        <f>IF(O283=1,"",RTD("cqg.rtd",,"StudyData", "(Vol("&amp;$E$18&amp;")when  (LocalYear("&amp;$E$18&amp;")="&amp;$D$1&amp;"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38" t="str">
        <f>IF(O283=1,"",RTD("cqg.rtd",,"StudyData", "(Vol("&amp;$E$19&amp;")when  (LocalYear("&amp;$E$19&amp;")="&amp;$D$1&amp;"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38" t="str">
        <f>IF(O283=1,"",RTD("cqg.rtd",,"StudyData", "(Vol("&amp;$E$20&amp;")when  (LocalYear("&amp;$E$20&amp;")="&amp;$D$1&amp;"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38" t="str">
        <f>IF(O283=1,"",RTD("cqg.rtd",,"StudyData", "(Vol("&amp;$E$21&amp;")when  (LocalYear("&amp;$E$21&amp;")="&amp;$D$1&amp;"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38" t="str">
        <f>IF(O283=1,"",RTD("cqg.rtd",,"StudyData", "(Vol("&amp;$E$21&amp;")when  (LocalYear("&amp;$E$21&amp;")="&amp;$D$1&amp;"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39" t="str">
        <f t="shared" si="57"/>
        <v/>
      </c>
      <c r="AE283" s="138" t="str">
        <f ca="1">IF($R283=1,SUM($S$1:S283),"")</f>
        <v/>
      </c>
      <c r="AF283" s="138" t="str">
        <f ca="1">IF($R283=1,SUM($T$1:T283),"")</f>
        <v/>
      </c>
      <c r="AG283" s="138" t="str">
        <f ca="1">IF($R283=1,SUM($U$1:U283),"")</f>
        <v/>
      </c>
      <c r="AH283" s="138" t="str">
        <f ca="1">IF($R283=1,SUM($V$1:V283),"")</f>
        <v/>
      </c>
      <c r="AI283" s="138" t="str">
        <f ca="1">IF($R283=1,SUM($W$1:W283),"")</f>
        <v/>
      </c>
      <c r="AJ283" s="138" t="str">
        <f ca="1">IF($R283=1,SUM($X$1:X283),"")</f>
        <v/>
      </c>
      <c r="AK283" s="138" t="str">
        <f ca="1">IF($R283=1,SUM($Y$1:Y283),"")</f>
        <v/>
      </c>
      <c r="AL283" s="138" t="str">
        <f ca="1">IF($R283=1,SUM($Z$1:Z283),"")</f>
        <v/>
      </c>
      <c r="AM283" s="138" t="str">
        <f ca="1">IF($R283=1,SUM($AA$1:AA283),"")</f>
        <v/>
      </c>
      <c r="AN283" s="138" t="str">
        <f ca="1">IF($R283=1,SUM($AB$1:AB283),"")</f>
        <v/>
      </c>
      <c r="AO283" s="138" t="str">
        <f ca="1">IF($R283=1,SUM($AC$1:AC283),"")</f>
        <v/>
      </c>
      <c r="AQ283" s="143" t="str">
        <f t="shared" si="58"/>
        <v>32:00</v>
      </c>
    </row>
    <row r="284" spans="6:43" x14ac:dyDescent="0.25">
      <c r="F284" s="138">
        <f t="shared" si="59"/>
        <v>32</v>
      </c>
      <c r="G284" s="140" t="str">
        <f t="shared" si="60"/>
        <v>05</v>
      </c>
      <c r="H284" s="141">
        <f t="shared" si="61"/>
        <v>1.3368055555555556</v>
      </c>
      <c r="K284" s="139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39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38">
        <f t="shared" si="52"/>
        <v>1</v>
      </c>
      <c r="R284" s="138">
        <f t="shared" ca="1" si="53"/>
        <v>1.2049999999999774</v>
      </c>
      <c r="S284" s="138" t="str">
        <f>IF(O284=1,"",RTD("cqg.rtd",,"StudyData", "(Vol("&amp;$E$13&amp;")when  (LocalYear("&amp;$E$13&amp;")="&amp;$D$1&amp;"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38" t="str">
        <f>IF(O284=1,"",RTD("cqg.rtd",,"StudyData", "(Vol("&amp;$E$14&amp;")when  (LocalYear("&amp;$E$14&amp;")="&amp;$D$1&amp;"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38" t="str">
        <f>IF(O284=1,"",RTD("cqg.rtd",,"StudyData", "(Vol("&amp;$E$15&amp;")when  (LocalYear("&amp;$E$15&amp;")="&amp;$D$1&amp;"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38" t="str">
        <f>IF(O284=1,"",RTD("cqg.rtd",,"StudyData", "(Vol("&amp;$E$16&amp;")when  (LocalYear("&amp;$E$16&amp;")="&amp;$D$1&amp;"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38" t="str">
        <f>IF(O284=1,"",RTD("cqg.rtd",,"StudyData", "(Vol("&amp;$E$17&amp;")when  (LocalYear("&amp;$E$17&amp;")="&amp;$D$1&amp;"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38" t="str">
        <f>IF(O284=1,"",RTD("cqg.rtd",,"StudyData", "(Vol("&amp;$E$18&amp;")when  (LocalYear("&amp;$E$18&amp;")="&amp;$D$1&amp;"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38" t="str">
        <f>IF(O284=1,"",RTD("cqg.rtd",,"StudyData", "(Vol("&amp;$E$19&amp;")when  (LocalYear("&amp;$E$19&amp;")="&amp;$D$1&amp;"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38" t="str">
        <f>IF(O284=1,"",RTD("cqg.rtd",,"StudyData", "(Vol("&amp;$E$20&amp;")when  (LocalYear("&amp;$E$20&amp;")="&amp;$D$1&amp;"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38" t="str">
        <f>IF(O284=1,"",RTD("cqg.rtd",,"StudyData", "(Vol("&amp;$E$21&amp;")when  (LocalYear("&amp;$E$21&amp;")="&amp;$D$1&amp;"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38" t="str">
        <f>IF(O284=1,"",RTD("cqg.rtd",,"StudyData", "(Vol("&amp;$E$21&amp;")when  (LocalYear("&amp;$E$21&amp;")="&amp;$D$1&amp;"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39" t="str">
        <f t="shared" si="57"/>
        <v/>
      </c>
      <c r="AE284" s="138" t="str">
        <f ca="1">IF($R284=1,SUM($S$1:S284),"")</f>
        <v/>
      </c>
      <c r="AF284" s="138" t="str">
        <f ca="1">IF($R284=1,SUM($T$1:T284),"")</f>
        <v/>
      </c>
      <c r="AG284" s="138" t="str">
        <f ca="1">IF($R284=1,SUM($U$1:U284),"")</f>
        <v/>
      </c>
      <c r="AH284" s="138" t="str">
        <f ca="1">IF($R284=1,SUM($V$1:V284),"")</f>
        <v/>
      </c>
      <c r="AI284" s="138" t="str">
        <f ca="1">IF($R284=1,SUM($W$1:W284),"")</f>
        <v/>
      </c>
      <c r="AJ284" s="138" t="str">
        <f ca="1">IF($R284=1,SUM($X$1:X284),"")</f>
        <v/>
      </c>
      <c r="AK284" s="138" t="str">
        <f ca="1">IF($R284=1,SUM($Y$1:Y284),"")</f>
        <v/>
      </c>
      <c r="AL284" s="138" t="str">
        <f ca="1">IF($R284=1,SUM($Z$1:Z284),"")</f>
        <v/>
      </c>
      <c r="AM284" s="138" t="str">
        <f ca="1">IF($R284=1,SUM($AA$1:AA284),"")</f>
        <v/>
      </c>
      <c r="AN284" s="138" t="str">
        <f ca="1">IF($R284=1,SUM($AB$1:AB284),"")</f>
        <v/>
      </c>
      <c r="AO284" s="138" t="str">
        <f ca="1">IF($R284=1,SUM($AC$1:AC284),"")</f>
        <v/>
      </c>
      <c r="AQ284" s="143" t="str">
        <f t="shared" si="58"/>
        <v>32:05</v>
      </c>
    </row>
    <row r="285" spans="6:43" x14ac:dyDescent="0.25">
      <c r="F285" s="138">
        <f t="shared" si="59"/>
        <v>32</v>
      </c>
      <c r="G285" s="140">
        <f t="shared" si="60"/>
        <v>10</v>
      </c>
      <c r="H285" s="141">
        <f t="shared" si="61"/>
        <v>1.3402777777777777</v>
      </c>
      <c r="K285" s="139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39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38">
        <f t="shared" si="52"/>
        <v>1</v>
      </c>
      <c r="R285" s="138">
        <f t="shared" ca="1" si="53"/>
        <v>1.2059999999999773</v>
      </c>
      <c r="S285" s="138" t="str">
        <f>IF(O285=1,"",RTD("cqg.rtd",,"StudyData", "(Vol("&amp;$E$13&amp;")when  (LocalYear("&amp;$E$13&amp;")="&amp;$D$1&amp;"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38" t="str">
        <f>IF(O285=1,"",RTD("cqg.rtd",,"StudyData", "(Vol("&amp;$E$14&amp;")when  (LocalYear("&amp;$E$14&amp;")="&amp;$D$1&amp;"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38" t="str">
        <f>IF(O285=1,"",RTD("cqg.rtd",,"StudyData", "(Vol("&amp;$E$15&amp;")when  (LocalYear("&amp;$E$15&amp;")="&amp;$D$1&amp;"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38" t="str">
        <f>IF(O285=1,"",RTD("cqg.rtd",,"StudyData", "(Vol("&amp;$E$16&amp;")when  (LocalYear("&amp;$E$16&amp;")="&amp;$D$1&amp;"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38" t="str">
        <f>IF(O285=1,"",RTD("cqg.rtd",,"StudyData", "(Vol("&amp;$E$17&amp;")when  (LocalYear("&amp;$E$17&amp;")="&amp;$D$1&amp;"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38" t="str">
        <f>IF(O285=1,"",RTD("cqg.rtd",,"StudyData", "(Vol("&amp;$E$18&amp;")when  (LocalYear("&amp;$E$18&amp;")="&amp;$D$1&amp;"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38" t="str">
        <f>IF(O285=1,"",RTD("cqg.rtd",,"StudyData", "(Vol("&amp;$E$19&amp;")when  (LocalYear("&amp;$E$19&amp;")="&amp;$D$1&amp;"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38" t="str">
        <f>IF(O285=1,"",RTD("cqg.rtd",,"StudyData", "(Vol("&amp;$E$20&amp;")when  (LocalYear("&amp;$E$20&amp;")="&amp;$D$1&amp;"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38" t="str">
        <f>IF(O285=1,"",RTD("cqg.rtd",,"StudyData", "(Vol("&amp;$E$21&amp;")when  (LocalYear("&amp;$E$21&amp;")="&amp;$D$1&amp;"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38" t="str">
        <f>IF(O285=1,"",RTD("cqg.rtd",,"StudyData", "(Vol("&amp;$E$21&amp;")when  (LocalYear("&amp;$E$21&amp;")="&amp;$D$1&amp;"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39" t="str">
        <f t="shared" si="57"/>
        <v/>
      </c>
      <c r="AE285" s="138" t="str">
        <f ca="1">IF($R285=1,SUM($S$1:S285),"")</f>
        <v/>
      </c>
      <c r="AF285" s="138" t="str">
        <f ca="1">IF($R285=1,SUM($T$1:T285),"")</f>
        <v/>
      </c>
      <c r="AG285" s="138" t="str">
        <f ca="1">IF($R285=1,SUM($U$1:U285),"")</f>
        <v/>
      </c>
      <c r="AH285" s="138" t="str">
        <f ca="1">IF($R285=1,SUM($V$1:V285),"")</f>
        <v/>
      </c>
      <c r="AI285" s="138" t="str">
        <f ca="1">IF($R285=1,SUM($W$1:W285),"")</f>
        <v/>
      </c>
      <c r="AJ285" s="138" t="str">
        <f ca="1">IF($R285=1,SUM($X$1:X285),"")</f>
        <v/>
      </c>
      <c r="AK285" s="138" t="str">
        <f ca="1">IF($R285=1,SUM($Y$1:Y285),"")</f>
        <v/>
      </c>
      <c r="AL285" s="138" t="str">
        <f ca="1">IF($R285=1,SUM($Z$1:Z285),"")</f>
        <v/>
      </c>
      <c r="AM285" s="138" t="str">
        <f ca="1">IF($R285=1,SUM($AA$1:AA285),"")</f>
        <v/>
      </c>
      <c r="AN285" s="138" t="str">
        <f ca="1">IF($R285=1,SUM($AB$1:AB285),"")</f>
        <v/>
      </c>
      <c r="AO285" s="138" t="str">
        <f ca="1">IF($R285=1,SUM($AC$1:AC285),"")</f>
        <v/>
      </c>
      <c r="AQ285" s="143" t="str">
        <f t="shared" si="58"/>
        <v>32:10</v>
      </c>
    </row>
    <row r="286" spans="6:43" x14ac:dyDescent="0.25">
      <c r="F286" s="138">
        <f t="shared" si="59"/>
        <v>32</v>
      </c>
      <c r="G286" s="140">
        <f t="shared" si="60"/>
        <v>15</v>
      </c>
      <c r="H286" s="141">
        <f t="shared" si="61"/>
        <v>1.34375</v>
      </c>
      <c r="K286" s="139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39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38">
        <f t="shared" si="52"/>
        <v>1</v>
      </c>
      <c r="R286" s="138">
        <f t="shared" ca="1" si="53"/>
        <v>1.2069999999999772</v>
      </c>
      <c r="S286" s="138" t="str">
        <f>IF(O286=1,"",RTD("cqg.rtd",,"StudyData", "(Vol("&amp;$E$13&amp;")when  (LocalYear("&amp;$E$13&amp;")="&amp;$D$1&amp;"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38" t="str">
        <f>IF(O286=1,"",RTD("cqg.rtd",,"StudyData", "(Vol("&amp;$E$14&amp;")when  (LocalYear("&amp;$E$14&amp;")="&amp;$D$1&amp;"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38" t="str">
        <f>IF(O286=1,"",RTD("cqg.rtd",,"StudyData", "(Vol("&amp;$E$15&amp;")when  (LocalYear("&amp;$E$15&amp;")="&amp;$D$1&amp;"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38" t="str">
        <f>IF(O286=1,"",RTD("cqg.rtd",,"StudyData", "(Vol("&amp;$E$16&amp;")when  (LocalYear("&amp;$E$16&amp;")="&amp;$D$1&amp;"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38" t="str">
        <f>IF(O286=1,"",RTD("cqg.rtd",,"StudyData", "(Vol("&amp;$E$17&amp;")when  (LocalYear("&amp;$E$17&amp;")="&amp;$D$1&amp;"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38" t="str">
        <f>IF(O286=1,"",RTD("cqg.rtd",,"StudyData", "(Vol("&amp;$E$18&amp;")when  (LocalYear("&amp;$E$18&amp;")="&amp;$D$1&amp;"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38" t="str">
        <f>IF(O286=1,"",RTD("cqg.rtd",,"StudyData", "(Vol("&amp;$E$19&amp;")when  (LocalYear("&amp;$E$19&amp;")="&amp;$D$1&amp;"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38" t="str">
        <f>IF(O286=1,"",RTD("cqg.rtd",,"StudyData", "(Vol("&amp;$E$20&amp;")when  (LocalYear("&amp;$E$20&amp;")="&amp;$D$1&amp;"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38" t="str">
        <f>IF(O286=1,"",RTD("cqg.rtd",,"StudyData", "(Vol("&amp;$E$21&amp;")when  (LocalYear("&amp;$E$21&amp;")="&amp;$D$1&amp;"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38" t="str">
        <f>IF(O286=1,"",RTD("cqg.rtd",,"StudyData", "(Vol("&amp;$E$21&amp;")when  (LocalYear("&amp;$E$21&amp;")="&amp;$D$1&amp;"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39" t="str">
        <f t="shared" si="57"/>
        <v/>
      </c>
      <c r="AE286" s="138" t="str">
        <f ca="1">IF($R286=1,SUM($S$1:S286),"")</f>
        <v/>
      </c>
      <c r="AF286" s="138" t="str">
        <f ca="1">IF($R286=1,SUM($T$1:T286),"")</f>
        <v/>
      </c>
      <c r="AG286" s="138" t="str">
        <f ca="1">IF($R286=1,SUM($U$1:U286),"")</f>
        <v/>
      </c>
      <c r="AH286" s="138" t="str">
        <f ca="1">IF($R286=1,SUM($V$1:V286),"")</f>
        <v/>
      </c>
      <c r="AI286" s="138" t="str">
        <f ca="1">IF($R286=1,SUM($W$1:W286),"")</f>
        <v/>
      </c>
      <c r="AJ286" s="138" t="str">
        <f ca="1">IF($R286=1,SUM($X$1:X286),"")</f>
        <v/>
      </c>
      <c r="AK286" s="138" t="str">
        <f ca="1">IF($R286=1,SUM($Y$1:Y286),"")</f>
        <v/>
      </c>
      <c r="AL286" s="138" t="str">
        <f ca="1">IF($R286=1,SUM($Z$1:Z286),"")</f>
        <v/>
      </c>
      <c r="AM286" s="138" t="str">
        <f ca="1">IF($R286=1,SUM($AA$1:AA286),"")</f>
        <v/>
      </c>
      <c r="AN286" s="138" t="str">
        <f ca="1">IF($R286=1,SUM($AB$1:AB286),"")</f>
        <v/>
      </c>
      <c r="AO286" s="138" t="str">
        <f ca="1">IF($R286=1,SUM($AC$1:AC286),"")</f>
        <v/>
      </c>
      <c r="AQ286" s="143" t="str">
        <f t="shared" si="58"/>
        <v>32:15</v>
      </c>
    </row>
    <row r="287" spans="6:43" x14ac:dyDescent="0.25">
      <c r="F287" s="138">
        <f t="shared" si="59"/>
        <v>32</v>
      </c>
      <c r="G287" s="140">
        <f t="shared" si="60"/>
        <v>20</v>
      </c>
      <c r="H287" s="141">
        <f t="shared" si="61"/>
        <v>1.3472222222222223</v>
      </c>
      <c r="K287" s="139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39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38">
        <f t="shared" si="52"/>
        <v>1</v>
      </c>
      <c r="R287" s="138">
        <f t="shared" ca="1" si="53"/>
        <v>1.2079999999999771</v>
      </c>
      <c r="S287" s="138" t="str">
        <f>IF(O287=1,"",RTD("cqg.rtd",,"StudyData", "(Vol("&amp;$E$13&amp;")when  (LocalYear("&amp;$E$13&amp;")="&amp;$D$1&amp;"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38" t="str">
        <f>IF(O287=1,"",RTD("cqg.rtd",,"StudyData", "(Vol("&amp;$E$14&amp;")when  (LocalYear("&amp;$E$14&amp;")="&amp;$D$1&amp;"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38" t="str">
        <f>IF(O287=1,"",RTD("cqg.rtd",,"StudyData", "(Vol("&amp;$E$15&amp;")when  (LocalYear("&amp;$E$15&amp;")="&amp;$D$1&amp;"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38" t="str">
        <f>IF(O287=1,"",RTD("cqg.rtd",,"StudyData", "(Vol("&amp;$E$16&amp;")when  (LocalYear("&amp;$E$16&amp;")="&amp;$D$1&amp;"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38" t="str">
        <f>IF(O287=1,"",RTD("cqg.rtd",,"StudyData", "(Vol("&amp;$E$17&amp;")when  (LocalYear("&amp;$E$17&amp;")="&amp;$D$1&amp;"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38" t="str">
        <f>IF(O287=1,"",RTD("cqg.rtd",,"StudyData", "(Vol("&amp;$E$18&amp;")when  (LocalYear("&amp;$E$18&amp;")="&amp;$D$1&amp;"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38" t="str">
        <f>IF(O287=1,"",RTD("cqg.rtd",,"StudyData", "(Vol("&amp;$E$19&amp;")when  (LocalYear("&amp;$E$19&amp;")="&amp;$D$1&amp;"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38" t="str">
        <f>IF(O287=1,"",RTD("cqg.rtd",,"StudyData", "(Vol("&amp;$E$20&amp;")when  (LocalYear("&amp;$E$20&amp;")="&amp;$D$1&amp;"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38" t="str">
        <f>IF(O287=1,"",RTD("cqg.rtd",,"StudyData", "(Vol("&amp;$E$21&amp;")when  (LocalYear("&amp;$E$21&amp;")="&amp;$D$1&amp;"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38" t="str">
        <f>IF(O287=1,"",RTD("cqg.rtd",,"StudyData", "(Vol("&amp;$E$21&amp;")when  (LocalYear("&amp;$E$21&amp;")="&amp;$D$1&amp;"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39" t="str">
        <f t="shared" si="57"/>
        <v/>
      </c>
      <c r="AE287" s="138" t="str">
        <f ca="1">IF($R287=1,SUM($S$1:S287),"")</f>
        <v/>
      </c>
      <c r="AF287" s="138" t="str">
        <f ca="1">IF($R287=1,SUM($T$1:T287),"")</f>
        <v/>
      </c>
      <c r="AG287" s="138" t="str">
        <f ca="1">IF($R287=1,SUM($U$1:U287),"")</f>
        <v/>
      </c>
      <c r="AH287" s="138" t="str">
        <f ca="1">IF($R287=1,SUM($V$1:V287),"")</f>
        <v/>
      </c>
      <c r="AI287" s="138" t="str">
        <f ca="1">IF($R287=1,SUM($W$1:W287),"")</f>
        <v/>
      </c>
      <c r="AJ287" s="138" t="str">
        <f ca="1">IF($R287=1,SUM($X$1:X287),"")</f>
        <v/>
      </c>
      <c r="AK287" s="138" t="str">
        <f ca="1">IF($R287=1,SUM($Y$1:Y287),"")</f>
        <v/>
      </c>
      <c r="AL287" s="138" t="str">
        <f ca="1">IF($R287=1,SUM($Z$1:Z287),"")</f>
        <v/>
      </c>
      <c r="AM287" s="138" t="str">
        <f ca="1">IF($R287=1,SUM($AA$1:AA287),"")</f>
        <v/>
      </c>
      <c r="AN287" s="138" t="str">
        <f ca="1">IF($R287=1,SUM($AB$1:AB287),"")</f>
        <v/>
      </c>
      <c r="AO287" s="138" t="str">
        <f ca="1">IF($R287=1,SUM($AC$1:AC287),"")</f>
        <v/>
      </c>
      <c r="AQ287" s="143" t="str">
        <f t="shared" si="58"/>
        <v>32:20</v>
      </c>
    </row>
    <row r="288" spans="6:43" x14ac:dyDescent="0.25">
      <c r="F288" s="138">
        <f t="shared" si="59"/>
        <v>32</v>
      </c>
      <c r="G288" s="140">
        <f t="shared" si="60"/>
        <v>25</v>
      </c>
      <c r="H288" s="141">
        <f t="shared" si="61"/>
        <v>1.3506944444444444</v>
      </c>
      <c r="K288" s="139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39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38">
        <f t="shared" si="52"/>
        <v>1</v>
      </c>
      <c r="R288" s="138">
        <f t="shared" ca="1" si="53"/>
        <v>1.208999999999977</v>
      </c>
      <c r="S288" s="138" t="str">
        <f>IF(O288=1,"",RTD("cqg.rtd",,"StudyData", "(Vol("&amp;$E$13&amp;")when  (LocalYear("&amp;$E$13&amp;")="&amp;$D$1&amp;"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38" t="str">
        <f>IF(O288=1,"",RTD("cqg.rtd",,"StudyData", "(Vol("&amp;$E$14&amp;")when  (LocalYear("&amp;$E$14&amp;")="&amp;$D$1&amp;"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38" t="str">
        <f>IF(O288=1,"",RTD("cqg.rtd",,"StudyData", "(Vol("&amp;$E$15&amp;")when  (LocalYear("&amp;$E$15&amp;")="&amp;$D$1&amp;"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38" t="str">
        <f>IF(O288=1,"",RTD("cqg.rtd",,"StudyData", "(Vol("&amp;$E$16&amp;")when  (LocalYear("&amp;$E$16&amp;")="&amp;$D$1&amp;"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38" t="str">
        <f>IF(O288=1,"",RTD("cqg.rtd",,"StudyData", "(Vol("&amp;$E$17&amp;")when  (LocalYear("&amp;$E$17&amp;")="&amp;$D$1&amp;"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38" t="str">
        <f>IF(O288=1,"",RTD("cqg.rtd",,"StudyData", "(Vol("&amp;$E$18&amp;")when  (LocalYear("&amp;$E$18&amp;")="&amp;$D$1&amp;"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38" t="str">
        <f>IF(O288=1,"",RTD("cqg.rtd",,"StudyData", "(Vol("&amp;$E$19&amp;")when  (LocalYear("&amp;$E$19&amp;")="&amp;$D$1&amp;"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38" t="str">
        <f>IF(O288=1,"",RTD("cqg.rtd",,"StudyData", "(Vol("&amp;$E$20&amp;")when  (LocalYear("&amp;$E$20&amp;")="&amp;$D$1&amp;"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38" t="str">
        <f>IF(O288=1,"",RTD("cqg.rtd",,"StudyData", "(Vol("&amp;$E$21&amp;")when  (LocalYear("&amp;$E$21&amp;")="&amp;$D$1&amp;"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38" t="str">
        <f>IF(O288=1,"",RTD("cqg.rtd",,"StudyData", "(Vol("&amp;$E$21&amp;")when  (LocalYear("&amp;$E$21&amp;")="&amp;$D$1&amp;"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39" t="str">
        <f t="shared" si="57"/>
        <v/>
      </c>
      <c r="AE288" s="138" t="str">
        <f ca="1">IF($R288=1,SUM($S$1:S288),"")</f>
        <v/>
      </c>
      <c r="AF288" s="138" t="str">
        <f ca="1">IF($R288=1,SUM($T$1:T288),"")</f>
        <v/>
      </c>
      <c r="AG288" s="138" t="str">
        <f ca="1">IF($R288=1,SUM($U$1:U288),"")</f>
        <v/>
      </c>
      <c r="AH288" s="138" t="str">
        <f ca="1">IF($R288=1,SUM($V$1:V288),"")</f>
        <v/>
      </c>
      <c r="AI288" s="138" t="str">
        <f ca="1">IF($R288=1,SUM($W$1:W288),"")</f>
        <v/>
      </c>
      <c r="AJ288" s="138" t="str">
        <f ca="1">IF($R288=1,SUM($X$1:X288),"")</f>
        <v/>
      </c>
      <c r="AK288" s="138" t="str">
        <f ca="1">IF($R288=1,SUM($Y$1:Y288),"")</f>
        <v/>
      </c>
      <c r="AL288" s="138" t="str">
        <f ca="1">IF($R288=1,SUM($Z$1:Z288),"")</f>
        <v/>
      </c>
      <c r="AM288" s="138" t="str">
        <f ca="1">IF($R288=1,SUM($AA$1:AA288),"")</f>
        <v/>
      </c>
      <c r="AN288" s="138" t="str">
        <f ca="1">IF($R288=1,SUM($AB$1:AB288),"")</f>
        <v/>
      </c>
      <c r="AO288" s="138" t="str">
        <f ca="1">IF($R288=1,SUM($AC$1:AC288),"")</f>
        <v/>
      </c>
      <c r="AQ288" s="143" t="str">
        <f t="shared" si="58"/>
        <v>32:25</v>
      </c>
    </row>
    <row r="289" spans="7:41" x14ac:dyDescent="0.25">
      <c r="G289" s="140"/>
      <c r="H289" s="141"/>
      <c r="AE289" s="142">
        <f t="shared" ref="AE289:AO289" ca="1" si="62">SUM(AE2:AE288)</f>
        <v>861735</v>
      </c>
      <c r="AF289" s="142">
        <f t="shared" ca="1" si="62"/>
        <v>955158</v>
      </c>
      <c r="AG289" s="142">
        <f t="shared" ca="1" si="62"/>
        <v>716960</v>
      </c>
      <c r="AH289" s="142">
        <f t="shared" ca="1" si="62"/>
        <v>1409301</v>
      </c>
      <c r="AI289" s="142">
        <f t="shared" ca="1" si="62"/>
        <v>944306</v>
      </c>
      <c r="AJ289" s="142">
        <f t="shared" ca="1" si="62"/>
        <v>945224</v>
      </c>
      <c r="AK289" s="142">
        <f t="shared" ca="1" si="62"/>
        <v>941514</v>
      </c>
      <c r="AL289" s="142">
        <f t="shared" ca="1" si="62"/>
        <v>53163</v>
      </c>
      <c r="AM289" s="142">
        <f t="shared" ca="1" si="62"/>
        <v>1050562</v>
      </c>
      <c r="AN289" s="142">
        <f t="shared" ca="1" si="62"/>
        <v>1133915</v>
      </c>
      <c r="AO289" s="142">
        <f t="shared" ca="1" si="62"/>
        <v>993734</v>
      </c>
    </row>
    <row r="290" spans="7:41" x14ac:dyDescent="0.25">
      <c r="G290" s="140"/>
      <c r="H290" s="141"/>
      <c r="AD290" s="138">
        <f ca="1">AO289</f>
        <v>993734</v>
      </c>
    </row>
    <row r="291" spans="7:41" x14ac:dyDescent="0.25">
      <c r="G291" s="140"/>
      <c r="H291" s="141"/>
    </row>
  </sheetData>
  <sheetProtection algorithmName="SHA-512" hashValue="Oq8CyEX+rtsbJvHY0p17OtCXs+v/14DD6vfuSE62pOHZ6iJKQEnQB0tQxHlMuSnKRN10Plx3v7WVTpPeTo051A==" saltValue="95n/R0dcWxLhkxENsMM/x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32"/>
  <sheetViews>
    <sheetView workbookViewId="0">
      <selection sqref="A1:XFD1048576"/>
    </sheetView>
  </sheetViews>
  <sheetFormatPr defaultRowHeight="13.8" x14ac:dyDescent="0.25"/>
  <cols>
    <col min="1" max="6" width="8.796875" style="132"/>
    <col min="7" max="7" width="10.59765625" style="132" bestFit="1" customWidth="1"/>
    <col min="8" max="18" width="8.796875" style="132"/>
    <col min="19" max="20" width="9.5" style="132" bestFit="1" customWidth="1"/>
    <col min="21" max="16384" width="8.796875" style="132"/>
  </cols>
  <sheetData>
    <row r="5" spans="2:9" x14ac:dyDescent="0.25">
      <c r="I5" s="133"/>
    </row>
    <row r="14" spans="2:9" x14ac:dyDescent="0.25">
      <c r="B14" s="132">
        <f ca="1">VLOOKUP(1,Sheet1!R1:AC288,12,TRUE)</f>
        <v>29204</v>
      </c>
    </row>
    <row r="15" spans="2:9" x14ac:dyDescent="0.25">
      <c r="C15" s="132">
        <f ca="1">VLOOKUP(1,Sheet1!R1:AB288,2,TRUE)</f>
        <v>30532</v>
      </c>
    </row>
    <row r="16" spans="2:9" x14ac:dyDescent="0.25">
      <c r="C16" s="132">
        <f ca="1">VLOOKUP(1,Sheet1!R1:AB288,3,TRUE)</f>
        <v>32401</v>
      </c>
    </row>
    <row r="17" spans="3:20" x14ac:dyDescent="0.25">
      <c r="C17" s="132">
        <f ca="1">VLOOKUP(1,Sheet1!R1:AB288,4,TRUE)</f>
        <v>38690</v>
      </c>
    </row>
    <row r="18" spans="3:20" x14ac:dyDescent="0.25">
      <c r="C18" s="132">
        <f ca="1">VLOOKUP(1,Sheet1!R1:AB288,5,TRUE)</f>
        <v>41813</v>
      </c>
    </row>
    <row r="19" spans="3:20" x14ac:dyDescent="0.25">
      <c r="C19" s="132">
        <f ca="1">VLOOKUP(1,Sheet1!R1:AB288,6,TRUE)</f>
        <v>30601</v>
      </c>
    </row>
    <row r="20" spans="3:20" x14ac:dyDescent="0.25">
      <c r="C20" s="132">
        <f ca="1">VLOOKUP(1,Sheet1!R1:AB288,7,TRUE)</f>
        <v>38506</v>
      </c>
      <c r="G20" s="256">
        <f>RTD("cqg.rtd", ,"SystemInfo", "Linetime")</f>
        <v>42061.627326388887</v>
      </c>
      <c r="H20" s="256"/>
    </row>
    <row r="21" spans="3:20" x14ac:dyDescent="0.25">
      <c r="C21" s="132">
        <f ca="1">VLOOKUP(1,Sheet1!R1:AB288,8,TRUE)</f>
        <v>31690</v>
      </c>
    </row>
    <row r="22" spans="3:20" x14ac:dyDescent="0.25">
      <c r="C22" s="132" t="str">
        <f ca="1">VLOOKUP(1,Sheet1!R1:AB288,9,TRUE)</f>
        <v/>
      </c>
      <c r="S22" s="134"/>
      <c r="T22" s="134">
        <f ca="1">Sheet1!A16</f>
        <v>42061.585762499999</v>
      </c>
    </row>
    <row r="23" spans="3:20" x14ac:dyDescent="0.25">
      <c r="C23" s="132">
        <f ca="1">VLOOKUP(1,Sheet1!R1:AB288,10,TRUE)</f>
        <v>44875</v>
      </c>
      <c r="S23" s="134"/>
      <c r="T23" s="134">
        <f ca="1">Sheet1!A17</f>
        <v>42060.585762499999</v>
      </c>
    </row>
    <row r="24" spans="3:20" x14ac:dyDescent="0.25">
      <c r="C24" s="132">
        <f ca="1">VLOOKUP(1,Sheet1!R1:AB288,11,TRUE)</f>
        <v>43422</v>
      </c>
      <c r="O24" s="135" t="str">
        <f ca="1">VLOOKUP(1,Sheet1!R1:AQ288,26,TRUE)&amp;" 5-Minute Bar"</f>
        <v>15:00 5-Minute Bar</v>
      </c>
      <c r="S24" s="134"/>
      <c r="T24" s="134">
        <f ca="1">Sheet1!A18</f>
        <v>42059.585762499999</v>
      </c>
    </row>
    <row r="25" spans="3:20" x14ac:dyDescent="0.25">
      <c r="S25" s="134"/>
      <c r="T25" s="134">
        <f ca="1">Sheet1!A19</f>
        <v>42058.585762499999</v>
      </c>
    </row>
    <row r="26" spans="3:20" x14ac:dyDescent="0.25">
      <c r="S26" s="134"/>
      <c r="T26" s="134">
        <f ca="1">Sheet1!A20</f>
        <v>42055.585762499999</v>
      </c>
    </row>
    <row r="27" spans="3:20" x14ac:dyDescent="0.25">
      <c r="S27" s="134"/>
      <c r="T27" s="134">
        <f ca="1">Sheet1!A21</f>
        <v>42054.585762499999</v>
      </c>
    </row>
    <row r="28" spans="3:20" x14ac:dyDescent="0.25">
      <c r="S28" s="134"/>
      <c r="T28" s="134">
        <f ca="1">Sheet1!A22</f>
        <v>42053.585762499999</v>
      </c>
    </row>
    <row r="29" spans="3:20" x14ac:dyDescent="0.25">
      <c r="S29" s="134"/>
      <c r="T29" s="134">
        <f ca="1">Sheet1!A23</f>
        <v>42052.585762499999</v>
      </c>
    </row>
    <row r="30" spans="3:20" x14ac:dyDescent="0.25">
      <c r="S30" s="134"/>
      <c r="T30" s="134">
        <f ca="1">Sheet1!A24</f>
        <v>42051.585762499999</v>
      </c>
    </row>
    <row r="31" spans="3:20" x14ac:dyDescent="0.25">
      <c r="S31" s="134"/>
      <c r="T31" s="134">
        <f ca="1">Sheet1!A25</f>
        <v>42048.585762499999</v>
      </c>
    </row>
    <row r="32" spans="3:20" ht="15.6" x14ac:dyDescent="0.3">
      <c r="O32" s="136"/>
      <c r="S32" s="134"/>
      <c r="T32" s="134">
        <f ca="1">Sheet1!A26</f>
        <v>42047.585762499999</v>
      </c>
    </row>
  </sheetData>
  <sheetProtection algorithmName="SHA-512" hashValue="jgCq8bRXP4BL688fZkrIM5fJ+Mo54yKFE+w8wQ79vXFAFcMPkKenMeW1H+gfn3dtgXas8UOCe+b9tguReC/XRg==" saltValue="sGMBU490Zt7YRXBbwDIIzA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1"/>
  <sheetViews>
    <sheetView workbookViewId="0">
      <selection activeCell="A6" sqref="A6"/>
    </sheetView>
  </sheetViews>
  <sheetFormatPr defaultRowHeight="13.8" x14ac:dyDescent="0.25"/>
  <cols>
    <col min="1" max="1" width="14.59765625" style="138" bestFit="1" customWidth="1"/>
    <col min="2" max="6" width="6.69921875" style="138" customWidth="1"/>
    <col min="7" max="7" width="6.69921875" style="148" customWidth="1"/>
    <col min="8" max="8" width="8.8984375" style="138" customWidth="1"/>
    <col min="9" max="9" width="9.09765625" style="138" customWidth="1"/>
    <col min="10" max="10" width="6.69921875" style="138" customWidth="1"/>
    <col min="11" max="12" width="11.09765625" style="138" customWidth="1"/>
    <col min="13" max="13" width="10.69921875" style="138" customWidth="1"/>
    <col min="14" max="17" width="8.796875" style="138" customWidth="1"/>
    <col min="18" max="16384" width="8.796875" style="138"/>
  </cols>
  <sheetData>
    <row r="1" spans="1:43" x14ac:dyDescent="0.25">
      <c r="A1" s="137">
        <f ca="1">NOW()</f>
        <v>42061.585762499999</v>
      </c>
      <c r="B1" s="138">
        <f t="shared" ref="B1:B11" ca="1" si="0">DAY(A16)</f>
        <v>26</v>
      </c>
      <c r="C1" s="138">
        <f t="shared" ref="C1:C11" ca="1" si="1">MONTH(A16)</f>
        <v>2</v>
      </c>
      <c r="D1" s="138">
        <f ca="1">YEAR(A1)</f>
        <v>2015</v>
      </c>
      <c r="F1" s="139">
        <f>I1</f>
        <v>7</v>
      </c>
      <c r="G1" s="140">
        <f>J1</f>
        <v>20</v>
      </c>
      <c r="H1" s="141">
        <f>_xlfn.NUMBERVALUE(F1&amp;":"&amp;G1)</f>
        <v>0.30555555555555552</v>
      </c>
      <c r="I1" s="139">
        <f>FormatMainDisplay!G34</f>
        <v>7</v>
      </c>
      <c r="J1" s="139">
        <f>FormatMainDisplay!H34</f>
        <v>20</v>
      </c>
      <c r="K1" s="139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1223</v>
      </c>
      <c r="L1" s="139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1223</v>
      </c>
      <c r="M1" s="139">
        <f t="shared" ref="M1:M64" ca="1" si="2">SUM(S1:AB1)/10</f>
        <v>969.5</v>
      </c>
      <c r="N1" s="142" t="s">
        <v>79</v>
      </c>
      <c r="O1" s="138">
        <f>IF(H1&gt;$I$3,1,0)</f>
        <v>0</v>
      </c>
      <c r="R1" s="138">
        <f ca="1">IF(AND(K2="",K1&lt;&gt;""),1,0)</f>
        <v>0</v>
      </c>
      <c r="S1" s="138">
        <f ca="1">IF(O1=1,"",RTD("cqg.rtd",,"StudyData", "(Vol("&amp;$E$13&amp;")when  (LocalYear("&amp;$E$13&amp;")="&amp;$D$1&amp;" AND LocalMonth("&amp;$E$13&amp;")="&amp;$C$2&amp;" AND LocalDay("&amp;$E$13&amp;")="&amp;$B$2&amp;" AND LocalHour("&amp;$E$13&amp;")="&amp;F1&amp;" AND LocalMinute("&amp;$E$13&amp;")="&amp;G1&amp;"))", "Bar", "", "Close", "5", "0", "", "", "","FALSE","T"))</f>
        <v>920</v>
      </c>
      <c r="T1" s="138">
        <f ca="1">IF(O1=1,"",RTD("cqg.rtd",,"StudyData", "(Vol("&amp;$E$14&amp;")when  (LocalYear("&amp;$E$14&amp;")="&amp;$D$1&amp;" AND LocalMonth("&amp;$E$14&amp;")="&amp;$C$3&amp;" AND LocalDay("&amp;$E$14&amp;")="&amp;$B$3&amp;" AND LocalHour("&amp;$E$14&amp;")="&amp;F1&amp;" AND LocalMinute("&amp;$E$14&amp;")="&amp;G1&amp;"))", "Bar", "", "Close", "5", "0", "", "", "","FALSE","T"))</f>
        <v>461</v>
      </c>
      <c r="U1" s="138">
        <f ca="1">IF(O1=1,"",RTD("cqg.rtd",,"StudyData", "(Vol("&amp;$E$15&amp;")when  (LocalYear("&amp;$E$15&amp;")="&amp;$D$1&amp;" AND LocalMonth("&amp;$E$15&amp;")="&amp;$C$4&amp;" AND LocalDay("&amp;$E$15&amp;")="&amp;$B$4&amp;" AND LocalHour("&amp;$E$15&amp;")="&amp;F1&amp;" AND LocalMinute("&amp;$E$15&amp;")="&amp;G1&amp;"))", "Bar", "", "Close", "5", "0", "", "", "","FALSE","T"))</f>
        <v>1690</v>
      </c>
      <c r="V1" s="138">
        <f ca="1">IF(O1=1,"",RTD("cqg.rtd",,"StudyData", "(Vol("&amp;$E$16&amp;")when  (LocalYear("&amp;$E$16&amp;")="&amp;$D$1&amp;" AND LocalMonth("&amp;$E$16&amp;")="&amp;$C$5&amp;" AND LocalDay("&amp;$E$16&amp;")="&amp;$B$5&amp;" AND LocalHour("&amp;$E$16&amp;")="&amp;F1&amp;" AND LocalMinute("&amp;$E$16&amp;")="&amp;G1&amp;"))", "Bar", "", "Close", "5", "0", "", "", "","FALSE","T"))</f>
        <v>867</v>
      </c>
      <c r="W1" s="138">
        <f ca="1">IF(O1=1,"",RTD("cqg.rtd",,"StudyData", "(Vol("&amp;$E$17&amp;")when  (LocalYear("&amp;$E$17&amp;")="&amp;$D$1&amp;" AND LocalMonth("&amp;$E$17&amp;")="&amp;$C$6&amp;" AND LocalDay("&amp;$E$17&amp;")="&amp;$B$6&amp;" AND LocalHour("&amp;$E$17&amp;")="&amp;F1&amp;" AND LocalMinute("&amp;$E$17&amp;")="&amp;G1&amp;"))", "Bar", "", "Close", "5", "0", "", "", "","FALSE","T"))</f>
        <v>1707</v>
      </c>
      <c r="X1" s="138">
        <f ca="1">IF(O1=1,"",RTD("cqg.rtd",,"StudyData", "(Vol("&amp;$E$18&amp;")when  (LocalYear("&amp;$E$18&amp;")="&amp;$D$1&amp;" AND LocalMonth("&amp;$E$18&amp;")="&amp;$C$7&amp;" AND LocalDay("&amp;$E$18&amp;")="&amp;$B$7&amp;" AND LocalHour("&amp;$E$18&amp;")="&amp;F1&amp;" AND LocalMinute("&amp;$E$18&amp;")="&amp;G1&amp;"))", "Bar", "", "Close", "5", "0", "", "", "","FALSE","T"))</f>
        <v>491</v>
      </c>
      <c r="Y1" s="138">
        <f ca="1">IF(O1=1,"",RTD("cqg.rtd",,"StudyData", "(Vol("&amp;$E$19&amp;")when  (LocalYear("&amp;$E$19&amp;")="&amp;$D$1&amp;" AND LocalMonth("&amp;$E$19&amp;")="&amp;$C$8&amp;" AND LocalDay("&amp;$E$19&amp;")="&amp;$B$8&amp;" AND LocalHour("&amp;$E$19&amp;")="&amp;F1&amp;" AND LocalMinute("&amp;$E$19&amp;")="&amp;G1&amp;"))", "Bar", "", "Close", "5", "0", "", "", "","FALSE","T"))</f>
        <v>1845</v>
      </c>
      <c r="Z1" s="138">
        <f ca="1">IF(O1=1,"",RTD("cqg.rtd",,"StudyData", "(Vol("&amp;$E$20&amp;")when  (LocalYear("&amp;$E$20&amp;")="&amp;$D$1&amp;" AND LocalMonth("&amp;$E$20&amp;")="&amp;$C$9&amp;" AND LocalDay("&amp;$E$20&amp;")="&amp;$B$9&amp;" AND LocalHour("&amp;$E$20&amp;")="&amp;F1&amp;" AND LocalMinute("&amp;$E$20&amp;")="&amp;G1&amp;"))", "Bar", "", "Close", "5", "0", "", "", "","FALSE","T"))</f>
        <v>247</v>
      </c>
      <c r="AA1" s="138">
        <f ca="1">IF(O1=1,"",RTD("cqg.rtd",,"StudyData", "(Vol("&amp;$E$21&amp;")when  (LocalYear("&amp;$E$21&amp;")="&amp;$D$1&amp;"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727</v>
      </c>
      <c r="AB1" s="138">
        <f ca="1">IF(O1=1,"",RTD("cqg.rtd",,"StudyData", "(Vol("&amp;$E$21&amp;")when  (LocalYear("&amp;$E$21&amp;")="&amp;$D$1&amp;"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740</v>
      </c>
      <c r="AC1" s="139">
        <f t="shared" ref="AC1:AC64" ca="1" si="3">K1</f>
        <v>1223</v>
      </c>
      <c r="AE1" s="138">
        <f t="shared" ref="AE1:AO1" ca="1" si="4">S1</f>
        <v>920</v>
      </c>
      <c r="AF1" s="138">
        <f t="shared" ca="1" si="4"/>
        <v>461</v>
      </c>
      <c r="AG1" s="138">
        <f t="shared" ca="1" si="4"/>
        <v>1690</v>
      </c>
      <c r="AH1" s="138">
        <f t="shared" ca="1" si="4"/>
        <v>867</v>
      </c>
      <c r="AI1" s="138">
        <f t="shared" ca="1" si="4"/>
        <v>1707</v>
      </c>
      <c r="AJ1" s="138">
        <f t="shared" ca="1" si="4"/>
        <v>491</v>
      </c>
      <c r="AK1" s="138">
        <f t="shared" ca="1" si="4"/>
        <v>1845</v>
      </c>
      <c r="AL1" s="138">
        <f t="shared" ca="1" si="4"/>
        <v>247</v>
      </c>
      <c r="AM1" s="138">
        <f t="shared" ca="1" si="4"/>
        <v>727</v>
      </c>
      <c r="AN1" s="138">
        <f t="shared" ca="1" si="4"/>
        <v>740</v>
      </c>
      <c r="AO1" s="139">
        <f t="shared" ca="1" si="4"/>
        <v>1223</v>
      </c>
      <c r="AQ1" s="143" t="str">
        <f>F1&amp;":"&amp;G1</f>
        <v>7:20</v>
      </c>
    </row>
    <row r="2" spans="1:43" x14ac:dyDescent="0.25">
      <c r="B2" s="138">
        <f t="shared" ca="1" si="0"/>
        <v>25</v>
      </c>
      <c r="C2" s="138">
        <f t="shared" ca="1" si="1"/>
        <v>2</v>
      </c>
      <c r="F2" s="138">
        <f>IF(H1&gt;=$I$3,"NA()",IF(G1=55,F1+1,F1))</f>
        <v>7</v>
      </c>
      <c r="G2" s="140">
        <f t="shared" ref="G2:G65" si="5">IF(G1=55,0&amp;0,IF(G1=0&amp;0,G1+0&amp;5,G1+5))</f>
        <v>25</v>
      </c>
      <c r="H2" s="141">
        <f t="shared" ref="H2:H65" si="6">_xlfn.NUMBERVALUE(F2&amp;":"&amp;G2)</f>
        <v>0.30902777777777779</v>
      </c>
      <c r="I2" s="138">
        <f>FormatMainDisplay!G36</f>
        <v>15</v>
      </c>
      <c r="J2" s="138">
        <f>FormatMainDisplay!H36-5</f>
        <v>25</v>
      </c>
      <c r="K2" s="139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561</v>
      </c>
      <c r="L2" s="139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561</v>
      </c>
      <c r="M2" s="139">
        <f t="shared" ca="1" si="2"/>
        <v>922.4</v>
      </c>
      <c r="N2" s="142" t="s">
        <v>80</v>
      </c>
      <c r="O2" s="138">
        <f t="shared" ref="O2:O65" si="7">IF(H2&gt;$I$3,1,0)</f>
        <v>0</v>
      </c>
      <c r="R2" s="138">
        <f t="shared" ref="R2:R65" ca="1" si="8">IF(AND(K3="",K2&lt;&gt;""),1,0.001+R1)</f>
        <v>1E-3</v>
      </c>
      <c r="S2" s="138">
        <f ca="1">IF(O2=1,"",RTD("cqg.rtd",,"StudyData", "(Vol("&amp;$E$13&amp;")when  (LocalYear("&amp;$E$13&amp;")="&amp;$D$1&amp;" AND LocalMonth("&amp;$E$13&amp;")="&amp;$C$2&amp;" AND LocalDay("&amp;$E$13&amp;")="&amp;$B$2&amp;" AND LocalHour("&amp;$E$13&amp;")="&amp;F2&amp;" AND LocalMinute("&amp;$E$13&amp;")="&amp;G2&amp;"))", "Bar", "", "Close", "5", "0", "", "", "","FALSE","T"))</f>
        <v>675</v>
      </c>
      <c r="T2" s="138">
        <f ca="1">IF(O2=1,"",RTD("cqg.rtd",,"StudyData", "(Vol("&amp;$E$14&amp;")when  (LocalYear("&amp;$E$14&amp;")="&amp;$D$1&amp;" AND LocalMonth("&amp;$E$14&amp;")="&amp;$C$3&amp;" AND LocalDay("&amp;$E$14&amp;")="&amp;$B$3&amp;" AND LocalHour("&amp;$E$14&amp;")="&amp;F2&amp;" AND LocalMinute("&amp;$E$14&amp;")="&amp;G2&amp;"))", "Bar", "", "Close", "5", "0", "", "", "","FALSE","T"))</f>
        <v>348</v>
      </c>
      <c r="U2" s="138">
        <f ca="1">IF(O2=1,"",RTD("cqg.rtd",,"StudyData", "(Vol("&amp;$E$15&amp;")when  (LocalYear("&amp;$E$15&amp;")="&amp;$D$1&amp;" AND LocalMonth("&amp;$E$15&amp;")="&amp;$C$4&amp;" AND LocalDay("&amp;$E$15&amp;")="&amp;$B$4&amp;" AND LocalHour("&amp;$E$15&amp;")="&amp;F2&amp;" AND LocalMinute("&amp;$E$15&amp;")="&amp;G2&amp;"))", "Bar", "", "Close", "5", "0", "", "", "","FALSE","T"))</f>
        <v>2997</v>
      </c>
      <c r="V2" s="138">
        <f ca="1">IF(O2=1,"",RTD("cqg.rtd",,"StudyData", "(Vol("&amp;$E$16&amp;")when  (LocalYear("&amp;$E$16&amp;")="&amp;$D$1&amp;" AND LocalMonth("&amp;$E$16&amp;")="&amp;$C$5&amp;" AND LocalDay("&amp;$E$16&amp;")="&amp;$B$5&amp;" AND LocalHour("&amp;$E$16&amp;")="&amp;F2&amp;" AND LocalMinute("&amp;$E$16&amp;")="&amp;G2&amp;"))", "Bar", "", "Close", "5", "0", "", "", "","FALSE","T"))</f>
        <v>578</v>
      </c>
      <c r="W2" s="138">
        <f ca="1">IF(O2=1,"",RTD("cqg.rtd",,"StudyData", "(Vol("&amp;$E$17&amp;")when  (LocalYear("&amp;$E$17&amp;")="&amp;$D$1&amp;" AND LocalMonth("&amp;$E$17&amp;")="&amp;$C$6&amp;" AND LocalDay("&amp;$E$17&amp;")="&amp;$B$6&amp;" AND LocalHour("&amp;$E$17&amp;")="&amp;F2&amp;" AND LocalMinute("&amp;$E$17&amp;")="&amp;G2&amp;"))", "Bar", "", "Close", "5", "0", "", "", "","FALSE","T"))</f>
        <v>1411</v>
      </c>
      <c r="X2" s="138">
        <f ca="1">IF(O2=1,"",RTD("cqg.rtd",,"StudyData", "(Vol("&amp;$E$18&amp;")when  (LocalYear("&amp;$E$18&amp;")="&amp;$D$1&amp;" AND LocalMonth("&amp;$E$18&amp;")="&amp;$C$7&amp;" AND LocalDay("&amp;$E$18&amp;")="&amp;$B$7&amp;" AND LocalHour("&amp;$E$18&amp;")="&amp;F2&amp;" AND LocalMinute("&amp;$E$18&amp;")="&amp;G2&amp;"))", "Bar", "", "Close", "5", "0", "", "", "","FALSE","T"))</f>
        <v>967</v>
      </c>
      <c r="Y2" s="138">
        <f ca="1">IF(O2=1,"",RTD("cqg.rtd",,"StudyData", "(Vol("&amp;$E$19&amp;")when  (LocalYear("&amp;$E$19&amp;")="&amp;$D$1&amp;" AND LocalMonth("&amp;$E$19&amp;")="&amp;$C$8&amp;" AND LocalDay("&amp;$E$19&amp;")="&amp;$B$8&amp;" AND LocalHour("&amp;$E$19&amp;")="&amp;F2&amp;" AND LocalMinute("&amp;$E$19&amp;")="&amp;G2&amp;"))", "Bar", "", "Close", "5", "0", "", "", "","FALSE","T"))</f>
        <v>771</v>
      </c>
      <c r="Z2" s="138">
        <f ca="1">IF(O2=1,"",RTD("cqg.rtd",,"StudyData", "(Vol("&amp;$E$20&amp;")when  (LocalYear("&amp;$E$20&amp;")="&amp;$D$1&amp;" AND LocalMonth("&amp;$E$20&amp;")="&amp;$C$9&amp;" AND LocalDay("&amp;$E$20&amp;")="&amp;$B$9&amp;" AND LocalHour("&amp;$E$20&amp;")="&amp;F2&amp;" AND LocalMinute("&amp;$E$20&amp;")="&amp;G2&amp;"))", "Bar", "", "Close", "5", "0", "", "", "","FALSE","T"))</f>
        <v>223</v>
      </c>
      <c r="AA2" s="138">
        <f ca="1">IF(O2=1,"",RTD("cqg.rtd",,"StudyData", "(Vol("&amp;$E$21&amp;")when  (LocalYear("&amp;$E$21&amp;")="&amp;$D$1&amp;"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482</v>
      </c>
      <c r="AB2" s="138">
        <f ca="1">IF(O2=1,"",RTD("cqg.rtd",,"StudyData", "(Vol("&amp;$E$21&amp;")when  (LocalYear("&amp;$E$21&amp;")="&amp;$D$1&amp;"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772</v>
      </c>
      <c r="AC2" s="139">
        <f t="shared" ca="1" si="3"/>
        <v>561</v>
      </c>
      <c r="AE2" s="138" t="str">
        <f ca="1">IF($R2=1,SUM($S$1:S2),"")</f>
        <v/>
      </c>
      <c r="AF2" s="138" t="str">
        <f ca="1">IF($R2=1,SUM($T$1:T2),"")</f>
        <v/>
      </c>
      <c r="AG2" s="138" t="str">
        <f ca="1">IF($R2=1,SUM($U$1:U2),"")</f>
        <v/>
      </c>
      <c r="AH2" s="138" t="str">
        <f ca="1">IF($R2=1,SUM($V$1:V2),"")</f>
        <v/>
      </c>
      <c r="AI2" s="138" t="str">
        <f ca="1">IF($R2=1,SUM($W$1:W2),"")</f>
        <v/>
      </c>
      <c r="AJ2" s="138" t="str">
        <f ca="1">IF($R2=1,SUM($X$1:X2),"")</f>
        <v/>
      </c>
      <c r="AK2" s="138" t="str">
        <f ca="1">IF($R2=1,SUM($Y$1:Y2),"")</f>
        <v/>
      </c>
      <c r="AL2" s="138" t="str">
        <f ca="1">IF($R2=1,SUM($Z$1:Z2),"")</f>
        <v/>
      </c>
      <c r="AM2" s="138" t="str">
        <f ca="1">IF($R2=1,SUM($AA$1:AA2),"")</f>
        <v/>
      </c>
      <c r="AN2" s="138" t="str">
        <f ca="1">IF($R2=1,SUM($AB$1:AB2),"")</f>
        <v/>
      </c>
      <c r="AO2" s="138" t="str">
        <f ca="1">IF($R2=1,SUM($AC$1:AC2),"")</f>
        <v/>
      </c>
      <c r="AQ2" s="143" t="str">
        <f t="shared" ref="AQ2:AQ65" si="9">F2&amp;":"&amp;G2</f>
        <v>7:25</v>
      </c>
    </row>
    <row r="3" spans="1:43" x14ac:dyDescent="0.25">
      <c r="B3" s="138">
        <f t="shared" ca="1" si="0"/>
        <v>24</v>
      </c>
      <c r="C3" s="138">
        <f t="shared" ca="1" si="1"/>
        <v>2</v>
      </c>
      <c r="F3" s="138">
        <f t="shared" ref="F3:F66" si="10">IF(G2=55,F2+1,F2)</f>
        <v>7</v>
      </c>
      <c r="G3" s="140">
        <f t="shared" si="5"/>
        <v>30</v>
      </c>
      <c r="H3" s="141">
        <f t="shared" si="6"/>
        <v>0.3125</v>
      </c>
      <c r="I3" s="141">
        <f>_xlfn.NUMBERVALUE(I2&amp;":"&amp;J2)</f>
        <v>0.64236111111111105</v>
      </c>
      <c r="K3" s="139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3085</v>
      </c>
      <c r="L3" s="139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3085</v>
      </c>
      <c r="M3" s="139">
        <f t="shared" ca="1" si="2"/>
        <v>1287</v>
      </c>
      <c r="N3" s="142" t="s">
        <v>81</v>
      </c>
      <c r="O3" s="138">
        <f t="shared" si="7"/>
        <v>0</v>
      </c>
      <c r="R3" s="138">
        <f t="shared" ca="1" si="8"/>
        <v>2E-3</v>
      </c>
      <c r="S3" s="138">
        <f ca="1">IF(O3=1,"",RTD("cqg.rtd",,"StudyData", "(Vol("&amp;$E$13&amp;")when  (LocalYear("&amp;$E$13&amp;")="&amp;$D$1&amp;" AND LocalMonth("&amp;$E$13&amp;")="&amp;$C$2&amp;" AND LocalDay("&amp;$E$13&amp;")="&amp;$B$2&amp;" AND LocalHour("&amp;$E$13&amp;")="&amp;F3&amp;" AND LocalMinute("&amp;$E$13&amp;")="&amp;G3&amp;"))", "Bar", "", "Close", "5", "0", "", "", "","FALSE","T"))</f>
        <v>744</v>
      </c>
      <c r="T3" s="138">
        <f ca="1">IF(O3=1,"",RTD("cqg.rtd",,"StudyData", "(Vol("&amp;$E$14&amp;")when  (LocalYear("&amp;$E$14&amp;")="&amp;$D$1&amp;" AND LocalMonth("&amp;$E$14&amp;")="&amp;$C$3&amp;" AND LocalDay("&amp;$E$14&amp;")="&amp;$B$3&amp;" AND LocalHour("&amp;$E$14&amp;")="&amp;F3&amp;" AND LocalMinute("&amp;$E$14&amp;")="&amp;G3&amp;"))", "Bar", "", "Close", "5", "0", "", "", "","FALSE","T"))</f>
        <v>577</v>
      </c>
      <c r="U3" s="138">
        <f ca="1">IF(O3=1,"",RTD("cqg.rtd",,"StudyData", "(Vol("&amp;$E$15&amp;")when  (LocalYear("&amp;$E$15&amp;")="&amp;$D$1&amp;" AND LocalMonth("&amp;$E$15&amp;")="&amp;$C$4&amp;" AND LocalDay("&amp;$E$15&amp;")="&amp;$B$4&amp;" AND LocalHour("&amp;$E$15&amp;")="&amp;F3&amp;" AND LocalMinute("&amp;$E$15&amp;")="&amp;G3&amp;"))", "Bar", "", "Close", "5", "0", "", "", "","FALSE","T"))</f>
        <v>1315</v>
      </c>
      <c r="V3" s="138">
        <f ca="1">IF(O3=1,"",RTD("cqg.rtd",,"StudyData", "(Vol("&amp;$E$16&amp;")when  (LocalYear("&amp;$E$16&amp;")="&amp;$D$1&amp;" AND LocalMonth("&amp;$E$16&amp;")="&amp;$C$5&amp;" AND LocalDay("&amp;$E$16&amp;")="&amp;$B$5&amp;" AND LocalHour("&amp;$E$16&amp;")="&amp;F3&amp;" AND LocalMinute("&amp;$E$16&amp;")="&amp;G3&amp;"))", "Bar", "", "Close", "5", "0", "", "", "","FALSE","T"))</f>
        <v>1323</v>
      </c>
      <c r="W3" s="138">
        <f ca="1">IF(O3=1,"",RTD("cqg.rtd",,"StudyData", "(Vol("&amp;$E$17&amp;")when  (LocalYear("&amp;$E$17&amp;")="&amp;$D$1&amp;" AND LocalMonth("&amp;$E$17&amp;")="&amp;$C$6&amp;" AND LocalDay("&amp;$E$17&amp;")="&amp;$B$6&amp;" AND LocalHour("&amp;$E$17&amp;")="&amp;F3&amp;" AND LocalMinute("&amp;$E$17&amp;")="&amp;G3&amp;"))", "Bar", "", "Close", "5", "0", "", "", "","FALSE","T"))</f>
        <v>2872</v>
      </c>
      <c r="X3" s="138">
        <f ca="1">IF(O3=1,"",RTD("cqg.rtd",,"StudyData", "(Vol("&amp;$E$18&amp;")when  (LocalYear("&amp;$E$18&amp;")="&amp;$D$1&amp;" AND LocalMonth("&amp;$E$18&amp;")="&amp;$C$7&amp;" AND LocalDay("&amp;$E$18&amp;")="&amp;$B$7&amp;" AND LocalHour("&amp;$E$18&amp;")="&amp;F3&amp;" AND LocalMinute("&amp;$E$18&amp;")="&amp;G3&amp;"))", "Bar", "", "Close", "5", "0", "", "", "","FALSE","T"))</f>
        <v>1411</v>
      </c>
      <c r="Y3" s="138">
        <f ca="1">IF(O3=1,"",RTD("cqg.rtd",,"StudyData", "(Vol("&amp;$E$19&amp;")when  (LocalYear("&amp;$E$19&amp;")="&amp;$D$1&amp;" AND LocalMonth("&amp;$E$19&amp;")="&amp;$C$8&amp;" AND LocalDay("&amp;$E$19&amp;")="&amp;$B$8&amp;" AND LocalHour("&amp;$E$19&amp;")="&amp;F3&amp;" AND LocalMinute("&amp;$E$19&amp;")="&amp;G3&amp;"))", "Bar", "", "Close", "5", "0", "", "", "","FALSE","T"))</f>
        <v>452</v>
      </c>
      <c r="Z3" s="138">
        <f ca="1">IF(O3=1,"",RTD("cqg.rtd",,"StudyData", "(Vol("&amp;$E$20&amp;")when  (LocalYear("&amp;$E$20&amp;")="&amp;$D$1&amp;" AND LocalMonth("&amp;$E$20&amp;")="&amp;$C$9&amp;" AND LocalDay("&amp;$E$20&amp;")="&amp;$B$9&amp;" AND LocalHour("&amp;$E$20&amp;")="&amp;F3&amp;" AND LocalMinute("&amp;$E$20&amp;")="&amp;G3&amp;"))", "Bar", "", "Close", "5", "0", "", "", "","FALSE","T"))</f>
        <v>121</v>
      </c>
      <c r="AA3" s="138">
        <f ca="1">IF(O3=1,"",RTD("cqg.rtd",,"StudyData", "(Vol("&amp;$E$21&amp;")when  (LocalYear("&amp;$E$21&amp;")="&amp;$D$1&amp;"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554</v>
      </c>
      <c r="AB3" s="138">
        <f ca="1">IF(O3=1,"",RTD("cqg.rtd",,"StudyData", "(Vol("&amp;$E$21&amp;")when  (LocalYear("&amp;$E$21&amp;")="&amp;$D$1&amp;"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3501</v>
      </c>
      <c r="AC3" s="139">
        <f t="shared" ca="1" si="3"/>
        <v>3085</v>
      </c>
      <c r="AE3" s="138" t="str">
        <f ca="1">IF($R3=1,SUM($S$1:S3),"")</f>
        <v/>
      </c>
      <c r="AF3" s="138" t="str">
        <f ca="1">IF($R3=1,SUM($T$1:T3),"")</f>
        <v/>
      </c>
      <c r="AG3" s="138" t="str">
        <f ca="1">IF($R3=1,SUM($U$1:U3),"")</f>
        <v/>
      </c>
      <c r="AH3" s="138" t="str">
        <f ca="1">IF($R3=1,SUM($V$1:V3),"")</f>
        <v/>
      </c>
      <c r="AI3" s="138" t="str">
        <f ca="1">IF($R3=1,SUM($W$1:W3),"")</f>
        <v/>
      </c>
      <c r="AJ3" s="138" t="str">
        <f ca="1">IF($R3=1,SUM($X$1:X3),"")</f>
        <v/>
      </c>
      <c r="AK3" s="138" t="str">
        <f ca="1">IF($R3=1,SUM($Y$1:Y3),"")</f>
        <v/>
      </c>
      <c r="AL3" s="138" t="str">
        <f ca="1">IF($R3=1,SUM($Z$1:Z3),"")</f>
        <v/>
      </c>
      <c r="AM3" s="138" t="str">
        <f ca="1">IF($R3=1,SUM($AA$1:AA3),"")</f>
        <v/>
      </c>
      <c r="AN3" s="138" t="str">
        <f ca="1">IF($R3=1,SUM($AB$1:AB3),"")</f>
        <v/>
      </c>
      <c r="AO3" s="138" t="str">
        <f ca="1">IF($R3=1,SUM($AC$1:AC3),"")</f>
        <v/>
      </c>
      <c r="AQ3" s="143" t="str">
        <f t="shared" si="9"/>
        <v>7:30</v>
      </c>
    </row>
    <row r="4" spans="1:43" x14ac:dyDescent="0.25">
      <c r="B4" s="138">
        <f t="shared" ca="1" si="0"/>
        <v>23</v>
      </c>
      <c r="C4" s="138">
        <f t="shared" ca="1" si="1"/>
        <v>2</v>
      </c>
      <c r="F4" s="138">
        <f t="shared" si="10"/>
        <v>7</v>
      </c>
      <c r="G4" s="140">
        <f t="shared" si="5"/>
        <v>35</v>
      </c>
      <c r="H4" s="141">
        <f t="shared" si="6"/>
        <v>0.31597222222222221</v>
      </c>
      <c r="J4" s="142"/>
      <c r="K4" s="139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1161</v>
      </c>
      <c r="L4" s="139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1161</v>
      </c>
      <c r="M4" s="139">
        <f t="shared" ca="1" si="2"/>
        <v>1119.8</v>
      </c>
      <c r="N4" s="142" t="s">
        <v>82</v>
      </c>
      <c r="O4" s="138">
        <f t="shared" si="7"/>
        <v>0</v>
      </c>
      <c r="R4" s="138">
        <f t="shared" ca="1" si="8"/>
        <v>3.0000000000000001E-3</v>
      </c>
      <c r="S4" s="138">
        <f ca="1">IF(O4=1,"",RTD("cqg.rtd",,"StudyData", "(Vol("&amp;$E$13&amp;")when  (LocalYear("&amp;$E$13&amp;")="&amp;$D$1&amp;" AND LocalMonth("&amp;$E$13&amp;")="&amp;$C$2&amp;" AND LocalDay("&amp;$E$13&amp;")="&amp;$B$2&amp;" AND LocalHour("&amp;$E$13&amp;")="&amp;F4&amp;" AND LocalMinute("&amp;$E$13&amp;")="&amp;G4&amp;"))", "Bar", "", "Close", "5", "0", "", "", "","FALSE","T"))</f>
        <v>822</v>
      </c>
      <c r="T4" s="138">
        <f ca="1">IF(O4=1,"",RTD("cqg.rtd",,"StudyData", "(Vol("&amp;$E$14&amp;")when  (LocalYear("&amp;$E$14&amp;")="&amp;$D$1&amp;" AND LocalMonth("&amp;$E$14&amp;")="&amp;$C$3&amp;" AND LocalDay("&amp;$E$14&amp;")="&amp;$B$3&amp;" AND LocalHour("&amp;$E$14&amp;")="&amp;F4&amp;" AND LocalMinute("&amp;$E$14&amp;")="&amp;G4&amp;"))", "Bar", "", "Close", "5", "0", "", "", "","FALSE","T"))</f>
        <v>742</v>
      </c>
      <c r="U4" s="138">
        <f ca="1">IF(O4=1,"",RTD("cqg.rtd",,"StudyData", "(Vol("&amp;$E$15&amp;")when  (LocalYear("&amp;$E$15&amp;")="&amp;$D$1&amp;" AND LocalMonth("&amp;$E$15&amp;")="&amp;$C$4&amp;" AND LocalDay("&amp;$E$15&amp;")="&amp;$B$4&amp;" AND LocalHour("&amp;$E$15&amp;")="&amp;F4&amp;" AND LocalMinute("&amp;$E$15&amp;")="&amp;G4&amp;"))", "Bar", "", "Close", "5", "0", "", "", "","FALSE","T"))</f>
        <v>1305</v>
      </c>
      <c r="V4" s="138">
        <f ca="1">IF(O4=1,"",RTD("cqg.rtd",,"StudyData", "(Vol("&amp;$E$16&amp;")when  (LocalYear("&amp;$E$16&amp;")="&amp;$D$1&amp;" AND LocalMonth("&amp;$E$16&amp;")="&amp;$C$5&amp;" AND LocalDay("&amp;$E$16&amp;")="&amp;$B$5&amp;" AND LocalHour("&amp;$E$16&amp;")="&amp;F4&amp;" AND LocalMinute("&amp;$E$16&amp;")="&amp;G4&amp;"))", "Bar", "", "Close", "5", "0", "", "", "","FALSE","T"))</f>
        <v>697</v>
      </c>
      <c r="W4" s="138">
        <f ca="1">IF(O4=1,"",RTD("cqg.rtd",,"StudyData", "(Vol("&amp;$E$17&amp;")when  (LocalYear("&amp;$E$17&amp;")="&amp;$D$1&amp;" AND LocalMonth("&amp;$E$17&amp;")="&amp;$C$6&amp;" AND LocalDay("&amp;$E$17&amp;")="&amp;$B$6&amp;" AND LocalHour("&amp;$E$17&amp;")="&amp;F4&amp;" AND LocalMinute("&amp;$E$17&amp;")="&amp;G4&amp;"))", "Bar", "", "Close", "5", "0", "", "", "","FALSE","T"))</f>
        <v>932</v>
      </c>
      <c r="X4" s="138">
        <f ca="1">IF(O4=1,"",RTD("cqg.rtd",,"StudyData", "(Vol("&amp;$E$18&amp;")when  (LocalYear("&amp;$E$18&amp;")="&amp;$D$1&amp;" AND LocalMonth("&amp;$E$18&amp;")="&amp;$C$7&amp;" AND LocalDay("&amp;$E$18&amp;")="&amp;$B$7&amp;" AND LocalHour("&amp;$E$18&amp;")="&amp;F4&amp;" AND LocalMinute("&amp;$E$18&amp;")="&amp;G4&amp;"))", "Bar", "", "Close", "5", "0", "", "", "","FALSE","T"))</f>
        <v>606</v>
      </c>
      <c r="Y4" s="138">
        <f ca="1">IF(O4=1,"",RTD("cqg.rtd",,"StudyData", "(Vol("&amp;$E$19&amp;")when  (LocalYear("&amp;$E$19&amp;")="&amp;$D$1&amp;" AND LocalMonth("&amp;$E$19&amp;")="&amp;$C$8&amp;" AND LocalDay("&amp;$E$19&amp;")="&amp;$B$8&amp;" AND LocalHour("&amp;$E$19&amp;")="&amp;F4&amp;" AND LocalMinute("&amp;$E$19&amp;")="&amp;G4&amp;"))", "Bar", "", "Close", "5", "0", "", "", "","FALSE","T"))</f>
        <v>657</v>
      </c>
      <c r="Z4" s="138">
        <f ca="1">IF(O4=1,"",RTD("cqg.rtd",,"StudyData", "(Vol("&amp;$E$20&amp;")when  (LocalYear("&amp;$E$20&amp;")="&amp;$D$1&amp;" AND LocalMonth("&amp;$E$20&amp;")="&amp;$C$9&amp;" AND LocalDay("&amp;$E$20&amp;")="&amp;$B$9&amp;" AND LocalHour("&amp;$E$20&amp;")="&amp;F4&amp;" AND LocalMinute("&amp;$E$20&amp;")="&amp;G4&amp;"))", "Bar", "", "Close", "5", "0", "", "", "","FALSE","T"))</f>
        <v>191</v>
      </c>
      <c r="AA4" s="138">
        <f ca="1">IF(O4=1,"",RTD("cqg.rtd",,"StudyData", "(Vol("&amp;$E$21&amp;")when  (LocalYear("&amp;$E$21&amp;")="&amp;$D$1&amp;"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3260</v>
      </c>
      <c r="AB4" s="138">
        <f ca="1">IF(O4=1,"",RTD("cqg.rtd",,"StudyData", "(Vol("&amp;$E$21&amp;")when  (LocalYear("&amp;$E$21&amp;")="&amp;$D$1&amp;"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1986</v>
      </c>
      <c r="AC4" s="139">
        <f t="shared" ca="1" si="3"/>
        <v>1161</v>
      </c>
      <c r="AE4" s="138" t="str">
        <f ca="1">IF($R4=1,SUM($S$1:S4),"")</f>
        <v/>
      </c>
      <c r="AF4" s="138" t="str">
        <f ca="1">IF($R4=1,SUM($T$1:T4),"")</f>
        <v/>
      </c>
      <c r="AG4" s="138" t="str">
        <f ca="1">IF($R4=1,SUM($U$1:U4),"")</f>
        <v/>
      </c>
      <c r="AH4" s="138" t="str">
        <f ca="1">IF($R4=1,SUM($V$1:V4),"")</f>
        <v/>
      </c>
      <c r="AI4" s="138" t="str">
        <f ca="1">IF($R4=1,SUM($W$1:W4),"")</f>
        <v/>
      </c>
      <c r="AJ4" s="138" t="str">
        <f ca="1">IF($R4=1,SUM($X$1:X4),"")</f>
        <v/>
      </c>
      <c r="AK4" s="138" t="str">
        <f ca="1">IF($R4=1,SUM($Y$1:Y4),"")</f>
        <v/>
      </c>
      <c r="AL4" s="138" t="str">
        <f ca="1">IF($R4=1,SUM($Z$1:Z4),"")</f>
        <v/>
      </c>
      <c r="AM4" s="138" t="str">
        <f ca="1">IF($R4=1,SUM($AA$1:AA4),"")</f>
        <v/>
      </c>
      <c r="AN4" s="138" t="str">
        <f ca="1">IF($R4=1,SUM($AB$1:AB4),"")</f>
        <v/>
      </c>
      <c r="AO4" s="138" t="str">
        <f ca="1">IF($R4=1,SUM($AC$1:AC4),"")</f>
        <v/>
      </c>
      <c r="AQ4" s="143" t="str">
        <f t="shared" si="9"/>
        <v>7:35</v>
      </c>
    </row>
    <row r="5" spans="1:43" x14ac:dyDescent="0.25">
      <c r="B5" s="138">
        <f t="shared" ca="1" si="0"/>
        <v>20</v>
      </c>
      <c r="C5" s="138">
        <f t="shared" ca="1" si="1"/>
        <v>2</v>
      </c>
      <c r="F5" s="138">
        <f t="shared" si="10"/>
        <v>7</v>
      </c>
      <c r="G5" s="140">
        <f t="shared" si="5"/>
        <v>40</v>
      </c>
      <c r="H5" s="141">
        <f t="shared" si="6"/>
        <v>0.31944444444444448</v>
      </c>
      <c r="J5" s="142"/>
      <c r="K5" s="139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1368</v>
      </c>
      <c r="L5" s="139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1368</v>
      </c>
      <c r="M5" s="139">
        <f t="shared" ca="1" si="2"/>
        <v>610.79999999999995</v>
      </c>
      <c r="O5" s="138">
        <f t="shared" si="7"/>
        <v>0</v>
      </c>
      <c r="R5" s="138">
        <f t="shared" ca="1" si="8"/>
        <v>4.0000000000000001E-3</v>
      </c>
      <c r="S5" s="138">
        <f ca="1">IF(O5=1,"",RTD("cqg.rtd",,"StudyData", "(Vol("&amp;$E$13&amp;")when  (LocalYear("&amp;$E$13&amp;")="&amp;$D$1&amp;" AND LocalMonth("&amp;$E$13&amp;")="&amp;$C$2&amp;" AND LocalDay("&amp;$E$13&amp;")="&amp;$B$2&amp;" AND LocalHour("&amp;$E$13&amp;")="&amp;F5&amp;" AND LocalMinute("&amp;$E$13&amp;")="&amp;G5&amp;"))", "Bar", "", "Close", "5", "0", "", "", "","FALSE","T"))</f>
        <v>812</v>
      </c>
      <c r="T5" s="138">
        <f ca="1">IF(O5=1,"",RTD("cqg.rtd",,"StudyData", "(Vol("&amp;$E$14&amp;")when  (LocalYear("&amp;$E$14&amp;")="&amp;$D$1&amp;" AND LocalMonth("&amp;$E$14&amp;")="&amp;$C$3&amp;" AND LocalDay("&amp;$E$14&amp;")="&amp;$B$3&amp;" AND LocalHour("&amp;$E$14&amp;")="&amp;F5&amp;" AND LocalMinute("&amp;$E$14&amp;")="&amp;G5&amp;"))", "Bar", "", "Close", "5", "0", "", "", "","FALSE","T"))</f>
        <v>439</v>
      </c>
      <c r="U5" s="138">
        <f ca="1">IF(O5=1,"",RTD("cqg.rtd",,"StudyData", "(Vol("&amp;$E$15&amp;")when  (LocalYear("&amp;$E$15&amp;")="&amp;$D$1&amp;" AND LocalMonth("&amp;$E$15&amp;")="&amp;$C$4&amp;" AND LocalDay("&amp;$E$15&amp;")="&amp;$B$4&amp;" AND LocalHour("&amp;$E$15&amp;")="&amp;F5&amp;" AND LocalMinute("&amp;$E$15&amp;")="&amp;G5&amp;"))", "Bar", "", "Close", "5", "0", "", "", "","FALSE","T"))</f>
        <v>689</v>
      </c>
      <c r="V5" s="138">
        <f ca="1">IF(O5=1,"",RTD("cqg.rtd",,"StudyData", "(Vol("&amp;$E$16&amp;")when  (LocalYear("&amp;$E$16&amp;")="&amp;$D$1&amp;" AND LocalMonth("&amp;$E$16&amp;")="&amp;$C$5&amp;" AND LocalDay("&amp;$E$16&amp;")="&amp;$B$5&amp;" AND LocalHour("&amp;$E$16&amp;")="&amp;F5&amp;" AND LocalMinute("&amp;$E$16&amp;")="&amp;G5&amp;"))", "Bar", "", "Close", "5", "0", "", "", "","FALSE","T"))</f>
        <v>544</v>
      </c>
      <c r="W5" s="138">
        <f ca="1">IF(O5=1,"",RTD("cqg.rtd",,"StudyData", "(Vol("&amp;$E$17&amp;")when  (LocalYear("&amp;$E$17&amp;")="&amp;$D$1&amp;" AND LocalMonth("&amp;$E$17&amp;")="&amp;$C$6&amp;" AND LocalDay("&amp;$E$17&amp;")="&amp;$B$6&amp;" AND LocalHour("&amp;$E$17&amp;")="&amp;F5&amp;" AND LocalMinute("&amp;$E$17&amp;")="&amp;G5&amp;"))", "Bar", "", "Close", "5", "0", "", "", "","FALSE","T"))</f>
        <v>798</v>
      </c>
      <c r="X5" s="138">
        <f ca="1">IF(O5=1,"",RTD("cqg.rtd",,"StudyData", "(Vol("&amp;$E$18&amp;")when  (LocalYear("&amp;$E$18&amp;")="&amp;$D$1&amp;" AND LocalMonth("&amp;$E$18&amp;")="&amp;$C$7&amp;" AND LocalDay("&amp;$E$18&amp;")="&amp;$B$7&amp;" AND LocalHour("&amp;$E$18&amp;")="&amp;F5&amp;" AND LocalMinute("&amp;$E$18&amp;")="&amp;G5&amp;"))", "Bar", "", "Close", "5", "0", "", "", "","FALSE","T"))</f>
        <v>217</v>
      </c>
      <c r="Y5" s="138">
        <f ca="1">IF(O5=1,"",RTD("cqg.rtd",,"StudyData", "(Vol("&amp;$E$19&amp;")when  (LocalYear("&amp;$E$19&amp;")="&amp;$D$1&amp;" AND LocalMonth("&amp;$E$19&amp;")="&amp;$C$8&amp;" AND LocalDay("&amp;$E$19&amp;")="&amp;$B$8&amp;" AND LocalHour("&amp;$E$19&amp;")="&amp;F5&amp;" AND LocalMinute("&amp;$E$19&amp;")="&amp;G5&amp;"))", "Bar", "", "Close", "5", "0", "", "", "","FALSE","T"))</f>
        <v>399</v>
      </c>
      <c r="Z5" s="138">
        <f ca="1">IF(O5=1,"",RTD("cqg.rtd",,"StudyData", "(Vol("&amp;$E$20&amp;")when  (LocalYear("&amp;$E$20&amp;")="&amp;$D$1&amp;" AND LocalMonth("&amp;$E$20&amp;")="&amp;$C$9&amp;" AND LocalDay("&amp;$E$20&amp;")="&amp;$B$9&amp;" AND LocalHour("&amp;$E$20&amp;")="&amp;F5&amp;" AND LocalMinute("&amp;$E$20&amp;")="&amp;G5&amp;"))", "Bar", "", "Close", "5", "0", "", "", "","FALSE","T"))</f>
        <v>122</v>
      </c>
      <c r="AA5" s="138">
        <f ca="1">IF(O5=1,"",RTD("cqg.rtd",,"StudyData", "(Vol("&amp;$E$21&amp;")when  (LocalYear("&amp;$E$21&amp;")="&amp;$D$1&amp;"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1123</v>
      </c>
      <c r="AB5" s="138">
        <f ca="1">IF(O5=1,"",RTD("cqg.rtd",,"StudyData", "(Vol("&amp;$E$21&amp;")when  (LocalYear("&amp;$E$21&amp;")="&amp;$D$1&amp;"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965</v>
      </c>
      <c r="AC5" s="139">
        <f t="shared" ca="1" si="3"/>
        <v>1368</v>
      </c>
      <c r="AE5" s="138" t="str">
        <f ca="1">IF($R5=1,SUM($S$1:S5),"")</f>
        <v/>
      </c>
      <c r="AF5" s="138" t="str">
        <f ca="1">IF($R5=1,SUM($T$1:T5),"")</f>
        <v/>
      </c>
      <c r="AG5" s="138" t="str">
        <f ca="1">IF($R5=1,SUM($U$1:U5),"")</f>
        <v/>
      </c>
      <c r="AH5" s="138" t="str">
        <f ca="1">IF($R5=1,SUM($V$1:V5),"")</f>
        <v/>
      </c>
      <c r="AI5" s="138" t="str">
        <f ca="1">IF($R5=1,SUM($W$1:W5),"")</f>
        <v/>
      </c>
      <c r="AJ5" s="138" t="str">
        <f ca="1">IF($R5=1,SUM($X$1:X5),"")</f>
        <v/>
      </c>
      <c r="AK5" s="138" t="str">
        <f ca="1">IF($R5=1,SUM($Y$1:Y5),"")</f>
        <v/>
      </c>
      <c r="AL5" s="138" t="str">
        <f ca="1">IF($R5=1,SUM($Z$1:Z5),"")</f>
        <v/>
      </c>
      <c r="AM5" s="138" t="str">
        <f ca="1">IF($R5=1,SUM($AA$1:AA5),"")</f>
        <v/>
      </c>
      <c r="AN5" s="138" t="str">
        <f ca="1">IF($R5=1,SUM($AB$1:AB5),"")</f>
        <v/>
      </c>
      <c r="AO5" s="138" t="str">
        <f ca="1">IF($R5=1,SUM($AC$1:AC5),"")</f>
        <v/>
      </c>
      <c r="AQ5" s="143" t="str">
        <f t="shared" si="9"/>
        <v>7:40</v>
      </c>
    </row>
    <row r="6" spans="1:43" x14ac:dyDescent="0.25">
      <c r="B6" s="138">
        <f t="shared" ca="1" si="0"/>
        <v>19</v>
      </c>
      <c r="C6" s="138">
        <f t="shared" ca="1" si="1"/>
        <v>2</v>
      </c>
      <c r="E6" s="144"/>
      <c r="F6" s="138">
        <f t="shared" si="10"/>
        <v>7</v>
      </c>
      <c r="G6" s="140">
        <f t="shared" si="5"/>
        <v>45</v>
      </c>
      <c r="H6" s="141">
        <f t="shared" si="6"/>
        <v>0.32291666666666669</v>
      </c>
      <c r="J6" s="142"/>
      <c r="K6" s="139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893</v>
      </c>
      <c r="L6" s="139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893</v>
      </c>
      <c r="M6" s="139">
        <f t="shared" ca="1" si="2"/>
        <v>752.2</v>
      </c>
      <c r="O6" s="138">
        <f t="shared" si="7"/>
        <v>0</v>
      </c>
      <c r="R6" s="138">
        <f t="shared" ca="1" si="8"/>
        <v>5.0000000000000001E-3</v>
      </c>
      <c r="S6" s="138">
        <f ca="1">IF(O6=1,"",RTD("cqg.rtd",,"StudyData", "(Vol("&amp;$E$13&amp;")when  (LocalYear("&amp;$E$13&amp;")="&amp;$D$1&amp;" AND LocalMonth("&amp;$E$13&amp;")="&amp;$C$2&amp;" AND LocalDay("&amp;$E$13&amp;")="&amp;$B$2&amp;" AND LocalHour("&amp;$E$13&amp;")="&amp;F6&amp;" AND LocalMinute("&amp;$E$13&amp;")="&amp;G6&amp;"))", "Bar", "", "Close", "5", "0", "", "", "","FALSE","T"))</f>
        <v>1760</v>
      </c>
      <c r="T6" s="138">
        <f ca="1">IF(O6=1,"",RTD("cqg.rtd",,"StudyData", "(Vol("&amp;$E$14&amp;")when  (LocalYear("&amp;$E$14&amp;")="&amp;$D$1&amp;" AND LocalMonth("&amp;$E$14&amp;")="&amp;$C$3&amp;" AND LocalDay("&amp;$E$14&amp;")="&amp;$B$3&amp;" AND LocalHour("&amp;$E$14&amp;")="&amp;F6&amp;" AND LocalMinute("&amp;$E$14&amp;")="&amp;G6&amp;"))", "Bar", "", "Close", "5", "0", "", "", "","FALSE","T"))</f>
        <v>571</v>
      </c>
      <c r="U6" s="138">
        <f ca="1">IF(O6=1,"",RTD("cqg.rtd",,"StudyData", "(Vol("&amp;$E$15&amp;")when  (LocalYear("&amp;$E$15&amp;")="&amp;$D$1&amp;" AND LocalMonth("&amp;$E$15&amp;")="&amp;$C$4&amp;" AND LocalDay("&amp;$E$15&amp;")="&amp;$B$4&amp;" AND LocalHour("&amp;$E$15&amp;")="&amp;F6&amp;" AND LocalMinute("&amp;$E$15&amp;")="&amp;G6&amp;"))", "Bar", "", "Close", "5", "0", "", "", "","FALSE","T"))</f>
        <v>450</v>
      </c>
      <c r="V6" s="138">
        <f ca="1">IF(O6=1,"",RTD("cqg.rtd",,"StudyData", "(Vol("&amp;$E$16&amp;")when  (LocalYear("&amp;$E$16&amp;")="&amp;$D$1&amp;" AND LocalMonth("&amp;$E$16&amp;")="&amp;$C$5&amp;" AND LocalDay("&amp;$E$16&amp;")="&amp;$B$5&amp;" AND LocalHour("&amp;$E$16&amp;")="&amp;F6&amp;" AND LocalMinute("&amp;$E$16&amp;")="&amp;G6&amp;"))", "Bar", "", "Close", "5", "0", "", "", "","FALSE","T"))</f>
        <v>1092</v>
      </c>
      <c r="W6" s="138">
        <f ca="1">IF(O6=1,"",RTD("cqg.rtd",,"StudyData", "(Vol("&amp;$E$17&amp;")when  (LocalYear("&amp;$E$17&amp;")="&amp;$D$1&amp;" AND LocalMonth("&amp;$E$17&amp;")="&amp;$C$6&amp;" AND LocalDay("&amp;$E$17&amp;")="&amp;$B$6&amp;" AND LocalHour("&amp;$E$17&amp;")="&amp;F6&amp;" AND LocalMinute("&amp;$E$17&amp;")="&amp;G6&amp;"))", "Bar", "", "Close", "5", "0", "", "", "","FALSE","T"))</f>
        <v>1048</v>
      </c>
      <c r="X6" s="138">
        <f ca="1">IF(O6=1,"",RTD("cqg.rtd",,"StudyData", "(Vol("&amp;$E$18&amp;")when  (LocalYear("&amp;$E$18&amp;")="&amp;$D$1&amp;" AND LocalMonth("&amp;$E$18&amp;")="&amp;$C$7&amp;" AND LocalDay("&amp;$E$18&amp;")="&amp;$B$7&amp;" AND LocalHour("&amp;$E$18&amp;")="&amp;F6&amp;" AND LocalMinute("&amp;$E$18&amp;")="&amp;G6&amp;"))", "Bar", "", "Close", "5", "0", "", "", "","FALSE","T"))</f>
        <v>427</v>
      </c>
      <c r="Y6" s="138">
        <f ca="1">IF(O6=1,"",RTD("cqg.rtd",,"StudyData", "(Vol("&amp;$E$19&amp;")when  (LocalYear("&amp;$E$19&amp;")="&amp;$D$1&amp;" AND LocalMonth("&amp;$E$19&amp;")="&amp;$C$8&amp;" AND LocalDay("&amp;$E$19&amp;")="&amp;$B$8&amp;" AND LocalHour("&amp;$E$19&amp;")="&amp;F6&amp;" AND LocalMinute("&amp;$E$19&amp;")="&amp;G6&amp;"))", "Bar", "", "Close", "5", "0", "", "", "","FALSE","T"))</f>
        <v>471</v>
      </c>
      <c r="Z6" s="138">
        <f ca="1">IF(O6=1,"",RTD("cqg.rtd",,"StudyData", "(Vol("&amp;$E$20&amp;")when  (LocalYear("&amp;$E$20&amp;")="&amp;$D$1&amp;" AND LocalMonth("&amp;$E$20&amp;")="&amp;$C$9&amp;" AND LocalDay("&amp;$E$20&amp;")="&amp;$B$9&amp;" AND LocalHour("&amp;$E$20&amp;")="&amp;F6&amp;" AND LocalMinute("&amp;$E$20&amp;")="&amp;G6&amp;"))", "Bar", "", "Close", "5", "0", "", "", "","FALSE","T"))</f>
        <v>76</v>
      </c>
      <c r="AA6" s="138">
        <f ca="1">IF(O6=1,"",RTD("cqg.rtd",,"StudyData", "(Vol("&amp;$E$21&amp;")when  (LocalYear("&amp;$E$21&amp;")="&amp;$D$1&amp;"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849</v>
      </c>
      <c r="AB6" s="138">
        <f ca="1">IF(O6=1,"",RTD("cqg.rtd",,"StudyData", "(Vol("&amp;$E$21&amp;")when  (LocalYear("&amp;$E$21&amp;")="&amp;$D$1&amp;"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778</v>
      </c>
      <c r="AC6" s="139">
        <f t="shared" ca="1" si="3"/>
        <v>893</v>
      </c>
      <c r="AE6" s="138" t="str">
        <f ca="1">IF($R6=1,SUM($S$1:S6),"")</f>
        <v/>
      </c>
      <c r="AF6" s="138" t="str">
        <f ca="1">IF($R6=1,SUM($T$1:T6),"")</f>
        <v/>
      </c>
      <c r="AG6" s="138" t="str">
        <f ca="1">IF($R6=1,SUM($U$1:U6),"")</f>
        <v/>
      </c>
      <c r="AH6" s="138" t="str">
        <f ca="1">IF($R6=1,SUM($V$1:V6),"")</f>
        <v/>
      </c>
      <c r="AI6" s="138" t="str">
        <f ca="1">IF($R6=1,SUM($W$1:W6),"")</f>
        <v/>
      </c>
      <c r="AJ6" s="138" t="str">
        <f ca="1">IF($R6=1,SUM($X$1:X6),"")</f>
        <v/>
      </c>
      <c r="AK6" s="138" t="str">
        <f ca="1">IF($R6=1,SUM($Y$1:Y6),"")</f>
        <v/>
      </c>
      <c r="AL6" s="138" t="str">
        <f ca="1">IF($R6=1,SUM($Z$1:Z6),"")</f>
        <v/>
      </c>
      <c r="AM6" s="138" t="str">
        <f ca="1">IF($R6=1,SUM($AA$1:AA6),"")</f>
        <v/>
      </c>
      <c r="AN6" s="138" t="str">
        <f ca="1">IF($R6=1,SUM($AB$1:AB6),"")</f>
        <v/>
      </c>
      <c r="AO6" s="138" t="str">
        <f ca="1">IF($R6=1,SUM($AC$1:AC6),"")</f>
        <v/>
      </c>
      <c r="AQ6" s="143" t="str">
        <f t="shared" si="9"/>
        <v>7:45</v>
      </c>
    </row>
    <row r="7" spans="1:43" x14ac:dyDescent="0.25">
      <c r="B7" s="138">
        <f t="shared" ca="1" si="0"/>
        <v>18</v>
      </c>
      <c r="C7" s="138">
        <f t="shared" ca="1" si="1"/>
        <v>2</v>
      </c>
      <c r="F7" s="138">
        <f t="shared" si="10"/>
        <v>7</v>
      </c>
      <c r="G7" s="140">
        <f t="shared" si="5"/>
        <v>50</v>
      </c>
      <c r="H7" s="141">
        <f t="shared" si="6"/>
        <v>0.3263888888888889</v>
      </c>
      <c r="J7" s="142"/>
      <c r="K7" s="139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2950</v>
      </c>
      <c r="L7" s="139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2950</v>
      </c>
      <c r="M7" s="139">
        <f t="shared" ca="1" si="2"/>
        <v>743.4</v>
      </c>
      <c r="O7" s="138">
        <f t="shared" si="7"/>
        <v>0</v>
      </c>
      <c r="R7" s="138">
        <f t="shared" ca="1" si="8"/>
        <v>6.0000000000000001E-3</v>
      </c>
      <c r="S7" s="138">
        <f ca="1">IF(O7=1,"",RTD("cqg.rtd",,"StudyData", "(Vol("&amp;$E$13&amp;")when  (LocalYear("&amp;$E$13&amp;")="&amp;$D$1&amp;" AND LocalMonth("&amp;$E$13&amp;")="&amp;$C$2&amp;" AND LocalDay("&amp;$E$13&amp;")="&amp;$B$2&amp;" AND LocalHour("&amp;$E$13&amp;")="&amp;F7&amp;" AND LocalMinute("&amp;$E$13&amp;")="&amp;G7&amp;"))", "Bar", "", "Close", "5", "0", "", "", "","FALSE","T"))</f>
        <v>731</v>
      </c>
      <c r="T7" s="138">
        <f ca="1">IF(O7=1,"",RTD("cqg.rtd",,"StudyData", "(Vol("&amp;$E$14&amp;")when  (LocalYear("&amp;$E$14&amp;")="&amp;$D$1&amp;" AND LocalMonth("&amp;$E$14&amp;")="&amp;$C$3&amp;" AND LocalDay("&amp;$E$14&amp;")="&amp;$B$3&amp;" AND LocalHour("&amp;$E$14&amp;")="&amp;F7&amp;" AND LocalMinute("&amp;$E$14&amp;")="&amp;G7&amp;"))", "Bar", "", "Close", "5", "0", "", "", "","FALSE","T"))</f>
        <v>338</v>
      </c>
      <c r="U7" s="138">
        <f ca="1">IF(O7=1,"",RTD("cqg.rtd",,"StudyData", "(Vol("&amp;$E$15&amp;")when  (LocalYear("&amp;$E$15&amp;")="&amp;$D$1&amp;" AND LocalMonth("&amp;$E$15&amp;")="&amp;$C$4&amp;" AND LocalDay("&amp;$E$15&amp;")="&amp;$B$4&amp;" AND LocalHour("&amp;$E$15&amp;")="&amp;F7&amp;" AND LocalMinute("&amp;$E$15&amp;")="&amp;G7&amp;"))", "Bar", "", "Close", "5", "0", "", "", "","FALSE","T"))</f>
        <v>687</v>
      </c>
      <c r="V7" s="138">
        <f ca="1">IF(O7=1,"",RTD("cqg.rtd",,"StudyData", "(Vol("&amp;$E$16&amp;")when  (LocalYear("&amp;$E$16&amp;")="&amp;$D$1&amp;" AND LocalMonth("&amp;$E$16&amp;")="&amp;$C$5&amp;" AND LocalDay("&amp;$E$16&amp;")="&amp;$B$5&amp;" AND LocalHour("&amp;$E$16&amp;")="&amp;F7&amp;" AND LocalMinute("&amp;$E$16&amp;")="&amp;G7&amp;"))", "Bar", "", "Close", "5", "0", "", "", "","FALSE","T"))</f>
        <v>2069</v>
      </c>
      <c r="W7" s="138">
        <f ca="1">IF(O7=1,"",RTD("cqg.rtd",,"StudyData", "(Vol("&amp;$E$17&amp;")when  (LocalYear("&amp;$E$17&amp;")="&amp;$D$1&amp;" AND LocalMonth("&amp;$E$17&amp;")="&amp;$C$6&amp;" AND LocalDay("&amp;$E$17&amp;")="&amp;$B$6&amp;" AND LocalHour("&amp;$E$17&amp;")="&amp;F7&amp;" AND LocalMinute("&amp;$E$17&amp;")="&amp;G7&amp;"))", "Bar", "", "Close", "5", "0", "", "", "","FALSE","T"))</f>
        <v>596</v>
      </c>
      <c r="X7" s="138">
        <f ca="1">IF(O7=1,"",RTD("cqg.rtd",,"StudyData", "(Vol("&amp;$E$18&amp;")when  (LocalYear("&amp;$E$18&amp;")="&amp;$D$1&amp;" AND LocalMonth("&amp;$E$18&amp;")="&amp;$C$7&amp;" AND LocalDay("&amp;$E$18&amp;")="&amp;$B$7&amp;" AND LocalHour("&amp;$E$18&amp;")="&amp;F7&amp;" AND LocalMinute("&amp;$E$18&amp;")="&amp;G7&amp;"))", "Bar", "", "Close", "5", "0", "", "", "","FALSE","T"))</f>
        <v>1058</v>
      </c>
      <c r="Y7" s="138">
        <f ca="1">IF(O7=1,"",RTD("cqg.rtd",,"StudyData", "(Vol("&amp;$E$19&amp;")when  (LocalYear("&amp;$E$19&amp;")="&amp;$D$1&amp;" AND LocalMonth("&amp;$E$19&amp;")="&amp;$C$8&amp;" AND LocalDay("&amp;$E$19&amp;")="&amp;$B$8&amp;" AND LocalHour("&amp;$E$19&amp;")="&amp;F7&amp;" AND LocalMinute("&amp;$E$19&amp;")="&amp;G7&amp;"))", "Bar", "", "Close", "5", "0", "", "", "","FALSE","T"))</f>
        <v>535</v>
      </c>
      <c r="Z7" s="138">
        <f ca="1">IF(O7=1,"",RTD("cqg.rtd",,"StudyData", "(Vol("&amp;$E$20&amp;")when  (LocalYear("&amp;$E$20&amp;")="&amp;$D$1&amp;" AND LocalMonth("&amp;$E$20&amp;")="&amp;$C$9&amp;" AND LocalDay("&amp;$E$20&amp;")="&amp;$B$9&amp;" AND LocalHour("&amp;$E$20&amp;")="&amp;F7&amp;" AND LocalMinute("&amp;$E$20&amp;")="&amp;G7&amp;"))", "Bar", "", "Close", "5", "0", "", "", "","FALSE","T"))</f>
        <v>93</v>
      </c>
      <c r="AA7" s="138">
        <f ca="1">IF(O7=1,"",RTD("cqg.rtd",,"StudyData", "(Vol("&amp;$E$21&amp;")when  (LocalYear("&amp;$E$21&amp;")="&amp;$D$1&amp;"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618</v>
      </c>
      <c r="AB7" s="138">
        <f ca="1">IF(O7=1,"",RTD("cqg.rtd",,"StudyData", "(Vol("&amp;$E$21&amp;")when  (LocalYear("&amp;$E$21&amp;")="&amp;$D$1&amp;"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709</v>
      </c>
      <c r="AC7" s="139">
        <f t="shared" ca="1" si="3"/>
        <v>2950</v>
      </c>
      <c r="AE7" s="138" t="str">
        <f ca="1">IF($R7=1,SUM($S$1:S7),"")</f>
        <v/>
      </c>
      <c r="AF7" s="138" t="str">
        <f ca="1">IF($R7=1,SUM($T$1:T7),"")</f>
        <v/>
      </c>
      <c r="AG7" s="138" t="str">
        <f ca="1">IF($R7=1,SUM($U$1:U7),"")</f>
        <v/>
      </c>
      <c r="AH7" s="138" t="str">
        <f ca="1">IF($R7=1,SUM($V$1:V7),"")</f>
        <v/>
      </c>
      <c r="AI7" s="138" t="str">
        <f ca="1">IF($R7=1,SUM($W$1:W7),"")</f>
        <v/>
      </c>
      <c r="AJ7" s="138" t="str">
        <f ca="1">IF($R7=1,SUM($X$1:X7),"")</f>
        <v/>
      </c>
      <c r="AK7" s="138" t="str">
        <f ca="1">IF($R7=1,SUM($Y$1:Y7),"")</f>
        <v/>
      </c>
      <c r="AL7" s="138" t="str">
        <f ca="1">IF($R7=1,SUM($Z$1:Z7),"")</f>
        <v/>
      </c>
      <c r="AM7" s="138" t="str">
        <f ca="1">IF($R7=1,SUM($AA$1:AA7),"")</f>
        <v/>
      </c>
      <c r="AN7" s="138" t="str">
        <f ca="1">IF($R7=1,SUM($AB$1:AB7),"")</f>
        <v/>
      </c>
      <c r="AO7" s="138" t="str">
        <f ca="1">IF($R7=1,SUM($AC$1:AC7),"")</f>
        <v/>
      </c>
      <c r="AQ7" s="143" t="str">
        <f t="shared" si="9"/>
        <v>7:50</v>
      </c>
    </row>
    <row r="8" spans="1:43" x14ac:dyDescent="0.25">
      <c r="B8" s="138">
        <f t="shared" ca="1" si="0"/>
        <v>17</v>
      </c>
      <c r="C8" s="138">
        <f t="shared" ca="1" si="1"/>
        <v>2</v>
      </c>
      <c r="F8" s="138">
        <f t="shared" si="10"/>
        <v>7</v>
      </c>
      <c r="G8" s="140">
        <f t="shared" si="5"/>
        <v>55</v>
      </c>
      <c r="H8" s="141">
        <f t="shared" si="6"/>
        <v>0.3298611111111111</v>
      </c>
      <c r="K8" s="139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404</v>
      </c>
      <c r="L8" s="139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404</v>
      </c>
      <c r="M8" s="139">
        <f t="shared" ca="1" si="2"/>
        <v>679</v>
      </c>
      <c r="O8" s="138">
        <f t="shared" si="7"/>
        <v>0</v>
      </c>
      <c r="R8" s="138">
        <f t="shared" ca="1" si="8"/>
        <v>7.0000000000000001E-3</v>
      </c>
      <c r="S8" s="138">
        <f ca="1">IF(O8=1,"",RTD("cqg.rtd",,"StudyData", "(Vol("&amp;$E$13&amp;")when  (LocalYear("&amp;$E$13&amp;")="&amp;$D$1&amp;" AND LocalMonth("&amp;$E$13&amp;")="&amp;$C$2&amp;" AND LocalDay("&amp;$E$13&amp;")="&amp;$B$2&amp;" AND LocalHour("&amp;$E$13&amp;")="&amp;F8&amp;" AND LocalMinute("&amp;$E$13&amp;")="&amp;G8&amp;"))", "Bar", "", "Close", "5", "0", "", "", "","FALSE","T"))</f>
        <v>1045</v>
      </c>
      <c r="T8" s="138">
        <f ca="1">IF(O8=1,"",RTD("cqg.rtd",,"StudyData", "(Vol("&amp;$E$14&amp;")when  (LocalYear("&amp;$E$14&amp;")="&amp;$D$1&amp;" AND LocalMonth("&amp;$E$14&amp;")="&amp;$C$3&amp;" AND LocalDay("&amp;$E$14&amp;")="&amp;$B$3&amp;" AND LocalHour("&amp;$E$14&amp;")="&amp;F8&amp;" AND LocalMinute("&amp;$E$14&amp;")="&amp;G8&amp;"))", "Bar", "", "Close", "5", "0", "", "", "","FALSE","T"))</f>
        <v>472</v>
      </c>
      <c r="U8" s="138">
        <f ca="1">IF(O8=1,"",RTD("cqg.rtd",,"StudyData", "(Vol("&amp;$E$15&amp;")when  (LocalYear("&amp;$E$15&amp;")="&amp;$D$1&amp;" AND LocalMonth("&amp;$E$15&amp;")="&amp;$C$4&amp;" AND LocalDay("&amp;$E$15&amp;")="&amp;$B$4&amp;" AND LocalHour("&amp;$E$15&amp;")="&amp;F8&amp;" AND LocalMinute("&amp;$E$15&amp;")="&amp;G8&amp;"))", "Bar", "", "Close", "5", "0", "", "", "","FALSE","T"))</f>
        <v>966</v>
      </c>
      <c r="V8" s="138">
        <f ca="1">IF(O8=1,"",RTD("cqg.rtd",,"StudyData", "(Vol("&amp;$E$16&amp;")when  (LocalYear("&amp;$E$16&amp;")="&amp;$D$1&amp;" AND LocalMonth("&amp;$E$16&amp;")="&amp;$C$5&amp;" AND LocalDay("&amp;$E$16&amp;")="&amp;$B$5&amp;" AND LocalHour("&amp;$E$16&amp;")="&amp;F8&amp;" AND LocalMinute("&amp;$E$16&amp;")="&amp;G8&amp;"))", "Bar", "", "Close", "5", "0", "", "", "","FALSE","T"))</f>
        <v>1099</v>
      </c>
      <c r="W8" s="138">
        <f ca="1">IF(O8=1,"",RTD("cqg.rtd",,"StudyData", "(Vol("&amp;$E$17&amp;")when  (LocalYear("&amp;$E$17&amp;")="&amp;$D$1&amp;" AND LocalMonth("&amp;$E$17&amp;")="&amp;$C$6&amp;" AND LocalDay("&amp;$E$17&amp;")="&amp;$B$6&amp;" AND LocalHour("&amp;$E$17&amp;")="&amp;F8&amp;" AND LocalMinute("&amp;$E$17&amp;")="&amp;G8&amp;"))", "Bar", "", "Close", "5", "0", "", "", "","FALSE","T"))</f>
        <v>675</v>
      </c>
      <c r="X8" s="138">
        <f ca="1">IF(O8=1,"",RTD("cqg.rtd",,"StudyData", "(Vol("&amp;$E$18&amp;")when  (LocalYear("&amp;$E$18&amp;")="&amp;$D$1&amp;" AND LocalMonth("&amp;$E$18&amp;")="&amp;$C$7&amp;" AND LocalDay("&amp;$E$18&amp;")="&amp;$B$7&amp;" AND LocalHour("&amp;$E$18&amp;")="&amp;F8&amp;" AND LocalMinute("&amp;$E$18&amp;")="&amp;G8&amp;"))", "Bar", "", "Close", "5", "0", "", "", "","FALSE","T"))</f>
        <v>519</v>
      </c>
      <c r="Y8" s="138">
        <f ca="1">IF(O8=1,"",RTD("cqg.rtd",,"StudyData", "(Vol("&amp;$E$19&amp;")when  (LocalYear("&amp;$E$19&amp;")="&amp;$D$1&amp;" AND LocalMonth("&amp;$E$19&amp;")="&amp;$C$8&amp;" AND LocalDay("&amp;$E$19&amp;")="&amp;$B$8&amp;" AND LocalHour("&amp;$E$19&amp;")="&amp;F8&amp;" AND LocalMinute("&amp;$E$19&amp;")="&amp;G8&amp;"))", "Bar", "", "Close", "5", "0", "", "", "","FALSE","T"))</f>
        <v>420</v>
      </c>
      <c r="Z8" s="138">
        <f ca="1">IF(O8=1,"",RTD("cqg.rtd",,"StudyData", "(Vol("&amp;$E$20&amp;")when  (LocalYear("&amp;$E$20&amp;")="&amp;$D$1&amp;" AND LocalMonth("&amp;$E$20&amp;")="&amp;$C$9&amp;" AND LocalDay("&amp;$E$20&amp;")="&amp;$B$9&amp;" AND LocalHour("&amp;$E$20&amp;")="&amp;F8&amp;" AND LocalMinute("&amp;$E$20&amp;")="&amp;G8&amp;"))", "Bar", "", "Close", "5", "0", "", "", "","FALSE","T"))</f>
        <v>270</v>
      </c>
      <c r="AA8" s="138">
        <f ca="1">IF(O8=1,"",RTD("cqg.rtd",,"StudyData", "(Vol("&amp;$E$21&amp;")when  (LocalYear("&amp;$E$21&amp;")="&amp;$D$1&amp;"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717</v>
      </c>
      <c r="AB8" s="138">
        <f ca="1">IF(O8=1,"",RTD("cqg.rtd",,"StudyData", "(Vol("&amp;$E$21&amp;")when  (LocalYear("&amp;$E$21&amp;")="&amp;$D$1&amp;"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607</v>
      </c>
      <c r="AC8" s="139">
        <f t="shared" ca="1" si="3"/>
        <v>404</v>
      </c>
      <c r="AE8" s="138" t="str">
        <f ca="1">IF($R8=1,SUM($S$1:S8),"")</f>
        <v/>
      </c>
      <c r="AF8" s="138" t="str">
        <f ca="1">IF($R8=1,SUM($T$1:T8),"")</f>
        <v/>
      </c>
      <c r="AG8" s="138" t="str">
        <f ca="1">IF($R8=1,SUM($U$1:U8),"")</f>
        <v/>
      </c>
      <c r="AH8" s="138" t="str">
        <f ca="1">IF($R8=1,SUM($V$1:V8),"")</f>
        <v/>
      </c>
      <c r="AI8" s="138" t="str">
        <f ca="1">IF($R8=1,SUM($W$1:W8),"")</f>
        <v/>
      </c>
      <c r="AJ8" s="138" t="str">
        <f ca="1">IF($R8=1,SUM($X$1:X8),"")</f>
        <v/>
      </c>
      <c r="AK8" s="138" t="str">
        <f ca="1">IF($R8=1,SUM($Y$1:Y8),"")</f>
        <v/>
      </c>
      <c r="AL8" s="138" t="str">
        <f ca="1">IF($R8=1,SUM($Z$1:Z8),"")</f>
        <v/>
      </c>
      <c r="AM8" s="138" t="str">
        <f ca="1">IF($R8=1,SUM($AA$1:AA8),"")</f>
        <v/>
      </c>
      <c r="AN8" s="138" t="str">
        <f ca="1">IF($R8=1,SUM($AB$1:AB8),"")</f>
        <v/>
      </c>
      <c r="AO8" s="138" t="str">
        <f ca="1">IF($R8=1,SUM($AC$1:AC8),"")</f>
        <v/>
      </c>
      <c r="AQ8" s="143" t="str">
        <f t="shared" si="9"/>
        <v>7:55</v>
      </c>
    </row>
    <row r="9" spans="1:43" x14ac:dyDescent="0.25">
      <c r="B9" s="138">
        <f t="shared" ca="1" si="0"/>
        <v>16</v>
      </c>
      <c r="C9" s="138">
        <f t="shared" ca="1" si="1"/>
        <v>2</v>
      </c>
      <c r="F9" s="138">
        <f t="shared" si="10"/>
        <v>8</v>
      </c>
      <c r="G9" s="140" t="str">
        <f t="shared" si="5"/>
        <v>00</v>
      </c>
      <c r="H9" s="141">
        <f t="shared" si="6"/>
        <v>0.33333333333333331</v>
      </c>
      <c r="K9" s="139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2660</v>
      </c>
      <c r="L9" s="139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2660</v>
      </c>
      <c r="M9" s="139">
        <f t="shared" ca="1" si="2"/>
        <v>867.7</v>
      </c>
      <c r="O9" s="138">
        <f t="shared" si="7"/>
        <v>0</v>
      </c>
      <c r="R9" s="138">
        <f t="shared" ca="1" si="8"/>
        <v>8.0000000000000002E-3</v>
      </c>
      <c r="S9" s="138">
        <f ca="1">IF(O9=1,"",RTD("cqg.rtd",,"StudyData", "(Vol("&amp;$E$13&amp;")when  (LocalYear("&amp;$E$13&amp;")="&amp;$D$1&amp;" AND LocalMonth("&amp;$E$13&amp;")="&amp;$C$2&amp;" AND LocalDay("&amp;$E$13&amp;")="&amp;$B$2&amp;" AND LocalHour("&amp;$E$13&amp;")="&amp;F9&amp;" AND LocalMinute("&amp;$E$13&amp;")="&amp;G9&amp;"))", "Bar", "", "Close", "5", "0", "", "", "","FALSE","T"))</f>
        <v>501</v>
      </c>
      <c r="T9" s="138">
        <f ca="1">IF(O9=1,"",RTD("cqg.rtd",,"StudyData", "(Vol("&amp;$E$14&amp;")when  (LocalYear("&amp;$E$14&amp;")="&amp;$D$1&amp;" AND LocalMonth("&amp;$E$14&amp;")="&amp;$C$3&amp;" AND LocalDay("&amp;$E$14&amp;")="&amp;$B$3&amp;" AND LocalHour("&amp;$E$14&amp;")="&amp;F9&amp;" AND LocalMinute("&amp;$E$14&amp;")="&amp;G9&amp;"))", "Bar", "", "Close", "5", "0", "", "", "","FALSE","T"))</f>
        <v>380</v>
      </c>
      <c r="U9" s="138">
        <f ca="1">IF(O9=1,"",RTD("cqg.rtd",,"StudyData", "(Vol("&amp;$E$15&amp;")when  (LocalYear("&amp;$E$15&amp;")="&amp;$D$1&amp;" AND LocalMonth("&amp;$E$15&amp;")="&amp;$C$4&amp;" AND LocalDay("&amp;$E$15&amp;")="&amp;$B$4&amp;" AND LocalHour("&amp;$E$15&amp;")="&amp;F9&amp;" AND LocalMinute("&amp;$E$15&amp;")="&amp;G9&amp;"))", "Bar", "", "Close", "5", "0", "", "", "","FALSE","T"))</f>
        <v>649</v>
      </c>
      <c r="V9" s="138">
        <f ca="1">IF(O9=1,"",RTD("cqg.rtd",,"StudyData", "(Vol("&amp;$E$16&amp;")when  (LocalYear("&amp;$E$16&amp;")="&amp;$D$1&amp;" AND LocalMonth("&amp;$E$16&amp;")="&amp;$C$5&amp;" AND LocalDay("&amp;$E$16&amp;")="&amp;$B$5&amp;" AND LocalHour("&amp;$E$16&amp;")="&amp;F9&amp;" AND LocalMinute("&amp;$E$16&amp;")="&amp;G9&amp;"))", "Bar", "", "Close", "5", "0", "", "", "","FALSE","T"))</f>
        <v>1424</v>
      </c>
      <c r="W9" s="138">
        <f ca="1">IF(O9=1,"",RTD("cqg.rtd",,"StudyData", "(Vol("&amp;$E$17&amp;")when  (LocalYear("&amp;$E$17&amp;")="&amp;$D$1&amp;" AND LocalMonth("&amp;$E$17&amp;")="&amp;$C$6&amp;" AND LocalDay("&amp;$E$17&amp;")="&amp;$B$6&amp;" AND LocalHour("&amp;$E$17&amp;")="&amp;F9&amp;" AND LocalMinute("&amp;$E$17&amp;")="&amp;G9&amp;"))", "Bar", "", "Close", "5", "0", "", "", "","FALSE","T"))</f>
        <v>2099</v>
      </c>
      <c r="X9" s="138">
        <f ca="1">IF(O9=1,"",RTD("cqg.rtd",,"StudyData", "(Vol("&amp;$E$18&amp;")when  (LocalYear("&amp;$E$18&amp;")="&amp;$D$1&amp;" AND LocalMonth("&amp;$E$18&amp;")="&amp;$C$7&amp;" AND LocalDay("&amp;$E$18&amp;")="&amp;$B$7&amp;" AND LocalHour("&amp;$E$18&amp;")="&amp;F9&amp;" AND LocalMinute("&amp;$E$18&amp;")="&amp;G9&amp;"))", "Bar", "", "Close", "5", "0", "", "", "","FALSE","T"))</f>
        <v>689</v>
      </c>
      <c r="Y9" s="138">
        <f ca="1">IF(O9=1,"",RTD("cqg.rtd",,"StudyData", "(Vol("&amp;$E$19&amp;")when  (LocalYear("&amp;$E$19&amp;")="&amp;$D$1&amp;" AND LocalMonth("&amp;$E$19&amp;")="&amp;$C$8&amp;" AND LocalDay("&amp;$E$19&amp;")="&amp;$B$8&amp;" AND LocalHour("&amp;$E$19&amp;")="&amp;F9&amp;" AND LocalMinute("&amp;$E$19&amp;")="&amp;G9&amp;"))", "Bar", "", "Close", "5", "0", "", "", "","FALSE","T"))</f>
        <v>1114</v>
      </c>
      <c r="Z9" s="138">
        <f ca="1">IF(O9=1,"",RTD("cqg.rtd",,"StudyData", "(Vol("&amp;$E$20&amp;")when  (LocalYear("&amp;$E$20&amp;")="&amp;$D$1&amp;" AND LocalMonth("&amp;$E$20&amp;")="&amp;$C$9&amp;" AND LocalDay("&amp;$E$20&amp;")="&amp;$B$9&amp;" AND LocalHour("&amp;$E$20&amp;")="&amp;F9&amp;" AND LocalMinute("&amp;$E$20&amp;")="&amp;G9&amp;"))", "Bar", "", "Close", "5", "0", "", "", "","FALSE","T"))</f>
        <v>131</v>
      </c>
      <c r="AA9" s="138">
        <f ca="1">IF(O9=1,"",RTD("cqg.rtd",,"StudyData", "(Vol("&amp;$E$21&amp;")when  (LocalYear("&amp;$E$21&amp;")="&amp;$D$1&amp;"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622</v>
      </c>
      <c r="AB9" s="138">
        <f ca="1">IF(O9=1,"",RTD("cqg.rtd",,"StudyData", "(Vol("&amp;$E$21&amp;")when  (LocalYear("&amp;$E$21&amp;")="&amp;$D$1&amp;"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1068</v>
      </c>
      <c r="AC9" s="139">
        <f t="shared" ca="1" si="3"/>
        <v>2660</v>
      </c>
      <c r="AE9" s="138" t="str">
        <f ca="1">IF($R9=1,SUM($S$1:S9),"")</f>
        <v/>
      </c>
      <c r="AF9" s="138" t="str">
        <f ca="1">IF($R9=1,SUM($T$1:T9),"")</f>
        <v/>
      </c>
      <c r="AG9" s="138" t="str">
        <f ca="1">IF($R9=1,SUM($U$1:U9),"")</f>
        <v/>
      </c>
      <c r="AH9" s="138" t="str">
        <f ca="1">IF($R9=1,SUM($V$1:V9),"")</f>
        <v/>
      </c>
      <c r="AI9" s="138" t="str">
        <f ca="1">IF($R9=1,SUM($W$1:W9),"")</f>
        <v/>
      </c>
      <c r="AJ9" s="138" t="str">
        <f ca="1">IF($R9=1,SUM($X$1:X9),"")</f>
        <v/>
      </c>
      <c r="AK9" s="138" t="str">
        <f ca="1">IF($R9=1,SUM($Y$1:Y9),"")</f>
        <v/>
      </c>
      <c r="AL9" s="138" t="str">
        <f ca="1">IF($R9=1,SUM($Z$1:Z9),"")</f>
        <v/>
      </c>
      <c r="AM9" s="138" t="str">
        <f ca="1">IF($R9=1,SUM($AA$1:AA9),"")</f>
        <v/>
      </c>
      <c r="AN9" s="138" t="str">
        <f ca="1">IF($R9=1,SUM($AB$1:AB9),"")</f>
        <v/>
      </c>
      <c r="AO9" s="138" t="str">
        <f ca="1">IF($R9=1,SUM($AC$1:AC9),"")</f>
        <v/>
      </c>
      <c r="AQ9" s="143" t="str">
        <f t="shared" si="9"/>
        <v>8:00</v>
      </c>
    </row>
    <row r="10" spans="1:43" x14ac:dyDescent="0.25">
      <c r="B10" s="138">
        <f t="shared" ca="1" si="0"/>
        <v>13</v>
      </c>
      <c r="C10" s="138">
        <f t="shared" ca="1" si="1"/>
        <v>2</v>
      </c>
      <c r="E10" s="145"/>
      <c r="F10" s="138">
        <f t="shared" si="10"/>
        <v>8</v>
      </c>
      <c r="G10" s="140" t="str">
        <f t="shared" si="5"/>
        <v>05</v>
      </c>
      <c r="H10" s="141">
        <f t="shared" si="6"/>
        <v>0.33680555555555558</v>
      </c>
      <c r="K10" s="139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1426</v>
      </c>
      <c r="L10" s="139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1426</v>
      </c>
      <c r="M10" s="139">
        <f t="shared" ca="1" si="2"/>
        <v>783.8</v>
      </c>
      <c r="O10" s="138">
        <f t="shared" si="7"/>
        <v>0</v>
      </c>
      <c r="R10" s="138">
        <f t="shared" ca="1" si="8"/>
        <v>9.0000000000000011E-3</v>
      </c>
      <c r="S10" s="138">
        <f ca="1">IF(O10=1,"",RTD("cqg.rtd",,"StudyData", "(Vol("&amp;$E$13&amp;")when  (LocalYear("&amp;$E$13&amp;")="&amp;$D$1&amp;"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951</v>
      </c>
      <c r="T10" s="138">
        <f ca="1">IF(O10=1,"",RTD("cqg.rtd",,"StudyData", "(Vol("&amp;$E$14&amp;")when  (LocalYear("&amp;$E$14&amp;")="&amp;$D$1&amp;"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948</v>
      </c>
      <c r="U10" s="138">
        <f ca="1">IF(O10=1,"",RTD("cqg.rtd",,"StudyData", "(Vol("&amp;$E$15&amp;")when  (LocalYear("&amp;$E$15&amp;")="&amp;$D$1&amp;"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1221</v>
      </c>
      <c r="V10" s="138">
        <f ca="1">IF(O10=1,"",RTD("cqg.rtd",,"StudyData", "(Vol("&amp;$E$16&amp;")when  (LocalYear("&amp;$E$16&amp;")="&amp;$D$1&amp;"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1385</v>
      </c>
      <c r="W10" s="138">
        <f ca="1">IF(O10=1,"",RTD("cqg.rtd",,"StudyData", "(Vol("&amp;$E$17&amp;")when  (LocalYear("&amp;$E$17&amp;")="&amp;$D$1&amp;"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736</v>
      </c>
      <c r="X10" s="138">
        <f ca="1">IF(O10=1,"",RTD("cqg.rtd",,"StudyData", "(Vol("&amp;$E$18&amp;")when  (LocalYear("&amp;$E$18&amp;")="&amp;$D$1&amp;"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265</v>
      </c>
      <c r="Y10" s="138">
        <f ca="1">IF(O10=1,"",RTD("cqg.rtd",,"StudyData", "(Vol("&amp;$E$19&amp;")when  (LocalYear("&amp;$E$19&amp;")="&amp;$D$1&amp;"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1077</v>
      </c>
      <c r="Z10" s="138">
        <f ca="1">IF(O10=1,"",RTD("cqg.rtd",,"StudyData", "(Vol("&amp;$E$20&amp;")when  (LocalYear("&amp;$E$20&amp;")="&amp;$D$1&amp;"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55</v>
      </c>
      <c r="AA10" s="138">
        <f ca="1">IF(O10=1,"",RTD("cqg.rtd",,"StudyData", "(Vol("&amp;$E$21&amp;")when  (LocalYear("&amp;$E$21&amp;")="&amp;$D$1&amp;"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669</v>
      </c>
      <c r="AB10" s="138">
        <f ca="1">IF(O10=1,"",RTD("cqg.rtd",,"StudyData", "(Vol("&amp;$E$21&amp;")when  (LocalYear("&amp;$E$21&amp;")="&amp;$D$1&amp;"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531</v>
      </c>
      <c r="AC10" s="139">
        <f t="shared" ca="1" si="3"/>
        <v>1426</v>
      </c>
      <c r="AE10" s="138" t="str">
        <f ca="1">IF($R10=1,SUM($S$1:S10),"")</f>
        <v/>
      </c>
      <c r="AF10" s="138" t="str">
        <f ca="1">IF($R10=1,SUM($T$1:T10),"")</f>
        <v/>
      </c>
      <c r="AG10" s="138" t="str">
        <f ca="1">IF($R10=1,SUM($U$1:U10),"")</f>
        <v/>
      </c>
      <c r="AH10" s="138" t="str">
        <f ca="1">IF($R10=1,SUM($V$1:V10),"")</f>
        <v/>
      </c>
      <c r="AI10" s="138" t="str">
        <f ca="1">IF($R10=1,SUM($W$1:W10),"")</f>
        <v/>
      </c>
      <c r="AJ10" s="138" t="str">
        <f ca="1">IF($R10=1,SUM($X$1:X10),"")</f>
        <v/>
      </c>
      <c r="AK10" s="138" t="str">
        <f ca="1">IF($R10=1,SUM($Y$1:Y10),"")</f>
        <v/>
      </c>
      <c r="AL10" s="138" t="str">
        <f ca="1">IF($R10=1,SUM($Z$1:Z10),"")</f>
        <v/>
      </c>
      <c r="AM10" s="138" t="str">
        <f ca="1">IF($R10=1,SUM($AA$1:AA10),"")</f>
        <v/>
      </c>
      <c r="AN10" s="138" t="str">
        <f ca="1">IF($R10=1,SUM($AB$1:AB10),"")</f>
        <v/>
      </c>
      <c r="AO10" s="138" t="str">
        <f ca="1">IF($R10=1,SUM($AC$1:AC10),"")</f>
        <v/>
      </c>
      <c r="AQ10" s="143" t="str">
        <f t="shared" si="9"/>
        <v>8:05</v>
      </c>
    </row>
    <row r="11" spans="1:43" x14ac:dyDescent="0.25">
      <c r="B11" s="138">
        <f t="shared" ca="1" si="0"/>
        <v>12</v>
      </c>
      <c r="C11" s="138">
        <f t="shared" ca="1" si="1"/>
        <v>2</v>
      </c>
      <c r="F11" s="138">
        <f t="shared" si="10"/>
        <v>8</v>
      </c>
      <c r="G11" s="140">
        <f t="shared" si="5"/>
        <v>10</v>
      </c>
      <c r="H11" s="141">
        <f t="shared" si="6"/>
        <v>0.34027777777777773</v>
      </c>
      <c r="K11" s="139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821</v>
      </c>
      <c r="L11" s="139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821</v>
      </c>
      <c r="M11" s="139">
        <f t="shared" ca="1" si="2"/>
        <v>814</v>
      </c>
      <c r="O11" s="138">
        <f t="shared" si="7"/>
        <v>0</v>
      </c>
      <c r="R11" s="138">
        <f t="shared" ca="1" si="8"/>
        <v>1.0000000000000002E-2</v>
      </c>
      <c r="S11" s="138">
        <f ca="1">IF(O11=1,"",RTD("cqg.rtd",,"StudyData", "(Vol("&amp;$E$13&amp;")when  (LocalYear("&amp;$E$13&amp;")="&amp;$D$1&amp;"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1385</v>
      </c>
      <c r="T11" s="138">
        <f ca="1">IF(O11=1,"",RTD("cqg.rtd",,"StudyData", "(Vol("&amp;$E$14&amp;")when  (LocalYear("&amp;$E$14&amp;")="&amp;$D$1&amp;"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842</v>
      </c>
      <c r="U11" s="138">
        <f ca="1">IF(O11=1,"",RTD("cqg.rtd",,"StudyData", "(Vol("&amp;$E$15&amp;")when  (LocalYear("&amp;$E$15&amp;")="&amp;$D$1&amp;"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949</v>
      </c>
      <c r="V11" s="138">
        <f ca="1">IF(O11=1,"",RTD("cqg.rtd",,"StudyData", "(Vol("&amp;$E$16&amp;")when  (LocalYear("&amp;$E$16&amp;")="&amp;$D$1&amp;"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916</v>
      </c>
      <c r="W11" s="138">
        <f ca="1">IF(O11=1,"",RTD("cqg.rtd",,"StudyData", "(Vol("&amp;$E$17&amp;")when  (LocalYear("&amp;$E$17&amp;")="&amp;$D$1&amp;"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810</v>
      </c>
      <c r="X11" s="138">
        <f ca="1">IF(O11=1,"",RTD("cqg.rtd",,"StudyData", "(Vol("&amp;$E$18&amp;")when  (LocalYear("&amp;$E$18&amp;")="&amp;$D$1&amp;"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396</v>
      </c>
      <c r="Y11" s="138">
        <f ca="1">IF(O11=1,"",RTD("cqg.rtd",,"StudyData", "(Vol("&amp;$E$19&amp;")when  (LocalYear("&amp;$E$19&amp;")="&amp;$D$1&amp;"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1286</v>
      </c>
      <c r="Z11" s="138">
        <f ca="1">IF(O11=1,"",RTD("cqg.rtd",,"StudyData", "(Vol("&amp;$E$20&amp;")when  (LocalYear("&amp;$E$20&amp;")="&amp;$D$1&amp;"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141</v>
      </c>
      <c r="AA11" s="138">
        <f ca="1">IF(O11=1,"",RTD("cqg.rtd",,"StudyData", "(Vol("&amp;$E$21&amp;")when  (LocalYear("&amp;$E$21&amp;")="&amp;$D$1&amp;"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905</v>
      </c>
      <c r="AB11" s="138">
        <f ca="1">IF(O11=1,"",RTD("cqg.rtd",,"StudyData", "(Vol("&amp;$E$21&amp;")when  (LocalYear("&amp;$E$21&amp;")="&amp;$D$1&amp;"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510</v>
      </c>
      <c r="AC11" s="139">
        <f t="shared" ca="1" si="3"/>
        <v>821</v>
      </c>
      <c r="AE11" s="138" t="str">
        <f ca="1">IF($R11=1,SUM($S$1:S11),"")</f>
        <v/>
      </c>
      <c r="AF11" s="138" t="str">
        <f ca="1">IF($R11=1,SUM($T$1:T11),"")</f>
        <v/>
      </c>
      <c r="AG11" s="138" t="str">
        <f ca="1">IF($R11=1,SUM($U$1:U11),"")</f>
        <v/>
      </c>
      <c r="AH11" s="138" t="str">
        <f ca="1">IF($R11=1,SUM($V$1:V11),"")</f>
        <v/>
      </c>
      <c r="AI11" s="138" t="str">
        <f ca="1">IF($R11=1,SUM($W$1:W11),"")</f>
        <v/>
      </c>
      <c r="AJ11" s="138" t="str">
        <f ca="1">IF($R11=1,SUM($X$1:X11),"")</f>
        <v/>
      </c>
      <c r="AK11" s="138" t="str">
        <f ca="1">IF($R11=1,SUM($Y$1:Y11),"")</f>
        <v/>
      </c>
      <c r="AL11" s="138" t="str">
        <f ca="1">IF($R11=1,SUM($Z$1:Z11),"")</f>
        <v/>
      </c>
      <c r="AM11" s="138" t="str">
        <f ca="1">IF($R11=1,SUM($AA$1:AA11),"")</f>
        <v/>
      </c>
      <c r="AN11" s="138" t="str">
        <f ca="1">IF($R11=1,SUM($AB$1:AB11),"")</f>
        <v/>
      </c>
      <c r="AO11" s="138" t="str">
        <f ca="1">IF($R11=1,SUM($AC$1:AC11),"")</f>
        <v/>
      </c>
      <c r="AQ11" s="143" t="str">
        <f t="shared" si="9"/>
        <v>8:10</v>
      </c>
    </row>
    <row r="12" spans="1:43" x14ac:dyDescent="0.25">
      <c r="B12" s="146" t="str">
        <f>FormatMainDisplay!I4</f>
        <v>GCE</v>
      </c>
      <c r="C12" s="138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1223</v>
      </c>
      <c r="D12" s="138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7</v>
      </c>
      <c r="E12" s="138" t="str">
        <f ca="1">$B$12&amp;"?"&amp;IF(C12&gt;D12,1,2)</f>
        <v>GCE?1</v>
      </c>
      <c r="F12" s="138">
        <f t="shared" si="10"/>
        <v>8</v>
      </c>
      <c r="G12" s="140">
        <f t="shared" si="5"/>
        <v>15</v>
      </c>
      <c r="H12" s="141">
        <f t="shared" si="6"/>
        <v>0.34375</v>
      </c>
      <c r="K12" s="139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516</v>
      </c>
      <c r="L12" s="139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516</v>
      </c>
      <c r="M12" s="139">
        <f t="shared" ca="1" si="2"/>
        <v>1812.7</v>
      </c>
      <c r="O12" s="138">
        <f t="shared" si="7"/>
        <v>0</v>
      </c>
      <c r="R12" s="138">
        <f t="shared" ca="1" si="8"/>
        <v>1.1000000000000003E-2</v>
      </c>
      <c r="S12" s="138">
        <f ca="1">IF(O12=1,"",RTD("cqg.rtd",,"StudyData", "(Vol("&amp;$E$13&amp;")when  (LocalYear("&amp;$E$13&amp;")="&amp;$D$1&amp;"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936</v>
      </c>
      <c r="T12" s="138">
        <f ca="1">IF(O12=1,"",RTD("cqg.rtd",,"StudyData", "(Vol("&amp;$E$14&amp;")when  (LocalYear("&amp;$E$14&amp;")="&amp;$D$1&amp;"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584</v>
      </c>
      <c r="U12" s="138">
        <f ca="1">IF(O12=1,"",RTD("cqg.rtd",,"StudyData", "(Vol("&amp;$E$15&amp;")when  (LocalYear("&amp;$E$15&amp;")="&amp;$D$1&amp;"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609</v>
      </c>
      <c r="V12" s="138">
        <f ca="1">IF(O12=1,"",RTD("cqg.rtd",,"StudyData", "(Vol("&amp;$E$16&amp;")when  (LocalYear("&amp;$E$16&amp;")="&amp;$D$1&amp;"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403</v>
      </c>
      <c r="W12" s="138">
        <f ca="1">IF(O12=1,"",RTD("cqg.rtd",,"StudyData", "(Vol("&amp;$E$17&amp;")when  (LocalYear("&amp;$E$17&amp;")="&amp;$D$1&amp;"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1707</v>
      </c>
      <c r="X12" s="138">
        <f ca="1">IF(O12=1,"",RTD("cqg.rtd",,"StudyData", "(Vol("&amp;$E$18&amp;")when  (LocalYear("&amp;$E$18&amp;")="&amp;$D$1&amp;"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848</v>
      </c>
      <c r="Y12" s="138">
        <f ca="1">IF(O12=1,"",RTD("cqg.rtd",,"StudyData", "(Vol("&amp;$E$19&amp;")when  (LocalYear("&amp;$E$19&amp;")="&amp;$D$1&amp;"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10058</v>
      </c>
      <c r="Z12" s="138">
        <f ca="1">IF(O12=1,"",RTD("cqg.rtd",,"StudyData", "(Vol("&amp;$E$20&amp;")when  (LocalYear("&amp;$E$20&amp;")="&amp;$D$1&amp;"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1700</v>
      </c>
      <c r="AA12" s="138">
        <f ca="1">IF(O12=1,"",RTD("cqg.rtd",,"StudyData", "(Vol("&amp;$E$21&amp;")when  (LocalYear("&amp;$E$21&amp;")="&amp;$D$1&amp;"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920</v>
      </c>
      <c r="AB12" s="138">
        <f ca="1">IF(O12=1,"",RTD("cqg.rtd",,"StudyData", "(Vol("&amp;$E$21&amp;")when  (LocalYear("&amp;$E$21&amp;")="&amp;$D$1&amp;"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362</v>
      </c>
      <c r="AC12" s="139">
        <f t="shared" ca="1" si="3"/>
        <v>516</v>
      </c>
      <c r="AE12" s="138" t="str">
        <f ca="1">IF($R12=1,SUM($S$1:S12),"")</f>
        <v/>
      </c>
      <c r="AF12" s="138" t="str">
        <f ca="1">IF($R12=1,SUM($T$1:T12),"")</f>
        <v/>
      </c>
      <c r="AG12" s="138" t="str">
        <f ca="1">IF($R12=1,SUM($U$1:U12),"")</f>
        <v/>
      </c>
      <c r="AH12" s="138" t="str">
        <f ca="1">IF($R12=1,SUM($V$1:V12),"")</f>
        <v/>
      </c>
      <c r="AI12" s="138" t="str">
        <f ca="1">IF($R12=1,SUM($W$1:W12),"")</f>
        <v/>
      </c>
      <c r="AJ12" s="138" t="str">
        <f ca="1">IF($R12=1,SUM($X$1:X12),"")</f>
        <v/>
      </c>
      <c r="AK12" s="138" t="str">
        <f ca="1">IF($R12=1,SUM($Y$1:Y12),"")</f>
        <v/>
      </c>
      <c r="AL12" s="138" t="str">
        <f ca="1">IF($R12=1,SUM($Z$1:Z12),"")</f>
        <v/>
      </c>
      <c r="AM12" s="138" t="str">
        <f ca="1">IF($R12=1,SUM($AA$1:AA12),"")</f>
        <v/>
      </c>
      <c r="AN12" s="138" t="str">
        <f ca="1">IF($R12=1,SUM($AB$1:AB12),"")</f>
        <v/>
      </c>
      <c r="AO12" s="138" t="str">
        <f ca="1">IF($R12=1,SUM($AC$1:AC12),"")</f>
        <v/>
      </c>
      <c r="AQ12" s="143" t="str">
        <f t="shared" si="9"/>
        <v>8:15</v>
      </c>
    </row>
    <row r="13" spans="1:43" x14ac:dyDescent="0.25">
      <c r="C13" s="138">
        <f ca="1" xml:space="preserve"> RTD("cqg.rtd",,"StudyData", "(Vol("&amp;$B$12&amp;"?1"&amp;")when  (LocalYear("&amp;$B$12&amp;"?1"&amp;")="&amp;$D$1&amp;"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920</v>
      </c>
      <c r="D13" s="138">
        <f ca="1" xml:space="preserve"> RTD("cqg.rtd",,"StudyData", "(Vol("&amp;$B$12&amp;"?2"&amp;")when  (LocalYear("&amp;$B$12&amp;"?2"&amp;")="&amp;$D$1&amp;"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14</v>
      </c>
      <c r="E13" s="138" t="str">
        <f t="shared" ref="E13:E21" ca="1" si="11">$B$12&amp;"?"&amp;IF(C13&gt;D13,1,2)</f>
        <v>GCE?1</v>
      </c>
      <c r="F13" s="138">
        <f t="shared" si="10"/>
        <v>8</v>
      </c>
      <c r="G13" s="140">
        <f t="shared" si="5"/>
        <v>20</v>
      </c>
      <c r="H13" s="141">
        <f t="shared" si="6"/>
        <v>0.34722222222222227</v>
      </c>
      <c r="K13" s="139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855</v>
      </c>
      <c r="L13" s="139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855</v>
      </c>
      <c r="M13" s="139">
        <f t="shared" ca="1" si="2"/>
        <v>1046.7</v>
      </c>
      <c r="O13" s="138">
        <f t="shared" si="7"/>
        <v>0</v>
      </c>
      <c r="R13" s="138">
        <f t="shared" ca="1" si="8"/>
        <v>1.2000000000000004E-2</v>
      </c>
      <c r="S13" s="138">
        <f ca="1">IF(O13=1,"",RTD("cqg.rtd",,"StudyData", "(Vol("&amp;$E$13&amp;")when  (LocalYear("&amp;$E$13&amp;")="&amp;$D$1&amp;"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518</v>
      </c>
      <c r="T13" s="138">
        <f ca="1">IF(O13=1,"",RTD("cqg.rtd",,"StudyData", "(Vol("&amp;$E$14&amp;")when  (LocalYear("&amp;$E$14&amp;")="&amp;$D$1&amp;"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205</v>
      </c>
      <c r="U13" s="138">
        <f ca="1">IF(O13=1,"",RTD("cqg.rtd",,"StudyData", "(Vol("&amp;$E$15&amp;")when  (LocalYear("&amp;$E$15&amp;")="&amp;$D$1&amp;"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515</v>
      </c>
      <c r="V13" s="138">
        <f ca="1">IF(O13=1,"",RTD("cqg.rtd",,"StudyData", "(Vol("&amp;$E$16&amp;")when  (LocalYear("&amp;$E$16&amp;")="&amp;$D$1&amp;"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483</v>
      </c>
      <c r="W13" s="138">
        <f ca="1">IF(O13=1,"",RTD("cqg.rtd",,"StudyData", "(Vol("&amp;$E$17&amp;")when  (LocalYear("&amp;$E$17&amp;")="&amp;$D$1&amp;"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1926</v>
      </c>
      <c r="X13" s="138">
        <f ca="1">IF(O13=1,"",RTD("cqg.rtd",,"StudyData", "(Vol("&amp;$E$18&amp;")when  (LocalYear("&amp;$E$18&amp;")="&amp;$D$1&amp;"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628</v>
      </c>
      <c r="Y13" s="138">
        <f ca="1">IF(O13=1,"",RTD("cqg.rtd",,"StudyData", "(Vol("&amp;$E$19&amp;")when  (LocalYear("&amp;$E$19&amp;")="&amp;$D$1&amp;"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4832</v>
      </c>
      <c r="Z13" s="138">
        <f ca="1">IF(O13=1,"",RTD("cqg.rtd",,"StudyData", "(Vol("&amp;$E$20&amp;")when  (LocalYear("&amp;$E$20&amp;")="&amp;$D$1&amp;"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321</v>
      </c>
      <c r="AA13" s="138">
        <f ca="1">IF(O13=1,"",RTD("cqg.rtd",,"StudyData", "(Vol("&amp;$E$21&amp;")when  (LocalYear("&amp;$E$21&amp;")="&amp;$D$1&amp;"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577</v>
      </c>
      <c r="AB13" s="138">
        <f ca="1">IF(O13=1,"",RTD("cqg.rtd",,"StudyData", "(Vol("&amp;$E$21&amp;")when  (LocalYear("&amp;$E$21&amp;")="&amp;$D$1&amp;"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462</v>
      </c>
      <c r="AC13" s="139">
        <f t="shared" ca="1" si="3"/>
        <v>855</v>
      </c>
      <c r="AE13" s="138" t="str">
        <f ca="1">IF($R13=1,SUM($S$1:S13),"")</f>
        <v/>
      </c>
      <c r="AF13" s="138" t="str">
        <f ca="1">IF($R13=1,SUM($T$1:T13),"")</f>
        <v/>
      </c>
      <c r="AG13" s="138" t="str">
        <f ca="1">IF($R13=1,SUM($U$1:U13),"")</f>
        <v/>
      </c>
      <c r="AH13" s="138" t="str">
        <f ca="1">IF($R13=1,SUM($V$1:V13),"")</f>
        <v/>
      </c>
      <c r="AI13" s="138" t="str">
        <f ca="1">IF($R13=1,SUM($W$1:W13),"")</f>
        <v/>
      </c>
      <c r="AJ13" s="138" t="str">
        <f ca="1">IF($R13=1,SUM($X$1:X13),"")</f>
        <v/>
      </c>
      <c r="AK13" s="138" t="str">
        <f ca="1">IF($R13=1,SUM($Y$1:Y13),"")</f>
        <v/>
      </c>
      <c r="AL13" s="138" t="str">
        <f ca="1">IF($R13=1,SUM($Z$1:Z13),"")</f>
        <v/>
      </c>
      <c r="AM13" s="138" t="str">
        <f ca="1">IF($R13=1,SUM($AA$1:AA13),"")</f>
        <v/>
      </c>
      <c r="AN13" s="138" t="str">
        <f ca="1">IF($R13=1,SUM($AB$1:AB13),"")</f>
        <v/>
      </c>
      <c r="AO13" s="138" t="str">
        <f ca="1">IF($R13=1,SUM($AC$1:AC13),"")</f>
        <v/>
      </c>
      <c r="AQ13" s="143" t="str">
        <f t="shared" si="9"/>
        <v>8:20</v>
      </c>
    </row>
    <row r="14" spans="1:43" x14ac:dyDescent="0.25">
      <c r="C14" s="138">
        <f ca="1" xml:space="preserve"> RTD("cqg.rtd",,"StudyData", "(Vol("&amp;$B$12&amp;"?1"&amp;")when  (LocalYear("&amp;$B$12&amp;"?1"&amp;")="&amp;$D$1&amp;"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461</v>
      </c>
      <c r="D14" s="138">
        <f ca="1" xml:space="preserve"> RTD("cqg.rtd",,"StudyData", "(Vol("&amp;$B$12&amp;"?2"&amp;")when  (LocalYear("&amp;$B$12&amp;"?2"&amp;")="&amp;$D$1&amp;"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2</v>
      </c>
      <c r="E14" s="138" t="str">
        <f t="shared" ca="1" si="11"/>
        <v>GCE?1</v>
      </c>
      <c r="F14" s="138">
        <f t="shared" si="10"/>
        <v>8</v>
      </c>
      <c r="G14" s="140">
        <f t="shared" si="5"/>
        <v>25</v>
      </c>
      <c r="H14" s="141">
        <f t="shared" si="6"/>
        <v>0.35069444444444442</v>
      </c>
      <c r="K14" s="139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680</v>
      </c>
      <c r="L14" s="139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680</v>
      </c>
      <c r="M14" s="139">
        <f t="shared" ca="1" si="2"/>
        <v>791.8</v>
      </c>
      <c r="O14" s="138">
        <f t="shared" si="7"/>
        <v>0</v>
      </c>
      <c r="R14" s="138">
        <f t="shared" ca="1" si="8"/>
        <v>1.3000000000000005E-2</v>
      </c>
      <c r="S14" s="138">
        <f ca="1">IF(O14=1,"",RTD("cqg.rtd",,"StudyData", "(Vol("&amp;$E$13&amp;")when  (LocalYear("&amp;$E$13&amp;")="&amp;$D$1&amp;"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783</v>
      </c>
      <c r="T14" s="138">
        <f ca="1">IF(O14=1,"",RTD("cqg.rtd",,"StudyData", "(Vol("&amp;$E$14&amp;")when  (LocalYear("&amp;$E$14&amp;")="&amp;$D$1&amp;"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238</v>
      </c>
      <c r="U14" s="138">
        <f ca="1">IF(O14=1,"",RTD("cqg.rtd",,"StudyData", "(Vol("&amp;$E$15&amp;")when  (LocalYear("&amp;$E$15&amp;")="&amp;$D$1&amp;"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320</v>
      </c>
      <c r="V14" s="138">
        <f ca="1">IF(O14=1,"",RTD("cqg.rtd",,"StudyData", "(Vol("&amp;$E$16&amp;")when  (LocalYear("&amp;$E$16&amp;")="&amp;$D$1&amp;"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468</v>
      </c>
      <c r="W14" s="138">
        <f ca="1">IF(O14=1,"",RTD("cqg.rtd",,"StudyData", "(Vol("&amp;$E$17&amp;")when  (LocalYear("&amp;$E$17&amp;")="&amp;$D$1&amp;"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1174</v>
      </c>
      <c r="X14" s="138">
        <f ca="1">IF(O14=1,"",RTD("cqg.rtd",,"StudyData", "(Vol("&amp;$E$18&amp;")when  (LocalYear("&amp;$E$18&amp;")="&amp;$D$1&amp;"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315</v>
      </c>
      <c r="Y14" s="138">
        <f ca="1">IF(O14=1,"",RTD("cqg.rtd",,"StudyData", "(Vol("&amp;$E$19&amp;")when  (LocalYear("&amp;$E$19&amp;")="&amp;$D$1&amp;"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3256</v>
      </c>
      <c r="Z14" s="138">
        <f ca="1">IF(O14=1,"",RTD("cqg.rtd",,"StudyData", "(Vol("&amp;$E$20&amp;")when  (LocalYear("&amp;$E$20&amp;")="&amp;$D$1&amp;"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133</v>
      </c>
      <c r="AA14" s="138">
        <f ca="1">IF(O14=1,"",RTD("cqg.rtd",,"StudyData", "(Vol("&amp;$E$21&amp;")when  (LocalYear("&amp;$E$21&amp;")="&amp;$D$1&amp;"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599</v>
      </c>
      <c r="AB14" s="138">
        <f ca="1">IF(O14=1,"",RTD("cqg.rtd",,"StudyData", "(Vol("&amp;$E$21&amp;")when  (LocalYear("&amp;$E$21&amp;")="&amp;$D$1&amp;"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632</v>
      </c>
      <c r="AC14" s="139">
        <f t="shared" ca="1" si="3"/>
        <v>680</v>
      </c>
      <c r="AE14" s="138" t="str">
        <f ca="1">IF($R14=1,SUM($S$1:S14),"")</f>
        <v/>
      </c>
      <c r="AF14" s="138" t="str">
        <f ca="1">IF($R14=1,SUM($T$1:T14),"")</f>
        <v/>
      </c>
      <c r="AG14" s="138" t="str">
        <f ca="1">IF($R14=1,SUM($U$1:U14),"")</f>
        <v/>
      </c>
      <c r="AH14" s="138" t="str">
        <f ca="1">IF($R14=1,SUM($V$1:V14),"")</f>
        <v/>
      </c>
      <c r="AI14" s="138" t="str">
        <f ca="1">IF($R14=1,SUM($W$1:W14),"")</f>
        <v/>
      </c>
      <c r="AJ14" s="138" t="str">
        <f ca="1">IF($R14=1,SUM($X$1:X14),"")</f>
        <v/>
      </c>
      <c r="AK14" s="138" t="str">
        <f ca="1">IF($R14=1,SUM($Y$1:Y14),"")</f>
        <v/>
      </c>
      <c r="AL14" s="138" t="str">
        <f ca="1">IF($R14=1,SUM($Z$1:Z14),"")</f>
        <v/>
      </c>
      <c r="AM14" s="138" t="str">
        <f ca="1">IF($R14=1,SUM($AA$1:AA14),"")</f>
        <v/>
      </c>
      <c r="AN14" s="138" t="str">
        <f ca="1">IF($R14=1,SUM($AB$1:AB14),"")</f>
        <v/>
      </c>
      <c r="AO14" s="138" t="str">
        <f ca="1">IF($R14=1,SUM($AC$1:AC14),"")</f>
        <v/>
      </c>
      <c r="AQ14" s="143" t="str">
        <f t="shared" si="9"/>
        <v>8:25</v>
      </c>
    </row>
    <row r="15" spans="1:43" x14ac:dyDescent="0.25">
      <c r="C15" s="138">
        <f ca="1" xml:space="preserve"> RTD("cqg.rtd",,"StudyData", "(Vol("&amp;$B$12&amp;"?1"&amp;")when  (LocalYear("&amp;$B$12&amp;"?1"&amp;")="&amp;$D$1&amp;"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1690</v>
      </c>
      <c r="D15" s="138">
        <f ca="1" xml:space="preserve"> RTD("cqg.rtd",,"StudyData", "(Vol("&amp;$B$12&amp;"?2"&amp;")when  (LocalYear("&amp;$B$12&amp;"?2"&amp;")="&amp;$D$1&amp;"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17</v>
      </c>
      <c r="E15" s="138" t="str">
        <f t="shared" ca="1" si="11"/>
        <v>GCE?1</v>
      </c>
      <c r="F15" s="138">
        <f t="shared" si="10"/>
        <v>8</v>
      </c>
      <c r="G15" s="140">
        <f t="shared" si="5"/>
        <v>30</v>
      </c>
      <c r="H15" s="141">
        <f t="shared" si="6"/>
        <v>0.35416666666666669</v>
      </c>
      <c r="K15" s="139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4277</v>
      </c>
      <c r="L15" s="139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4277</v>
      </c>
      <c r="M15" s="139">
        <f t="shared" ca="1" si="2"/>
        <v>950.3</v>
      </c>
      <c r="O15" s="138">
        <f t="shared" si="7"/>
        <v>0</v>
      </c>
      <c r="R15" s="138">
        <f t="shared" ca="1" si="8"/>
        <v>1.4000000000000005E-2</v>
      </c>
      <c r="S15" s="138">
        <f ca="1">IF(O15=1,"",RTD("cqg.rtd",,"StudyData", "(Vol("&amp;$E$13&amp;")when  (LocalYear("&amp;$E$13&amp;")="&amp;$D$1&amp;"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590</v>
      </c>
      <c r="T15" s="138">
        <f ca="1">IF(O15=1,"",RTD("cqg.rtd",,"StudyData", "(Vol("&amp;$E$14&amp;")when  (LocalYear("&amp;$E$14&amp;")="&amp;$D$1&amp;"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720</v>
      </c>
      <c r="U15" s="138">
        <f ca="1">IF(O15=1,"",RTD("cqg.rtd",,"StudyData", "(Vol("&amp;$E$15&amp;")when  (LocalYear("&amp;$E$15&amp;")="&amp;$D$1&amp;"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1136</v>
      </c>
      <c r="V15" s="138">
        <f ca="1">IF(O15=1,"",RTD("cqg.rtd",,"StudyData", "(Vol("&amp;$E$16&amp;")when  (LocalYear("&amp;$E$16&amp;")="&amp;$D$1&amp;"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964</v>
      </c>
      <c r="W15" s="138">
        <f ca="1">IF(O15=1,"",RTD("cqg.rtd",,"StudyData", "(Vol("&amp;$E$17&amp;")when  (LocalYear("&amp;$E$17&amp;")="&amp;$D$1&amp;"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1251</v>
      </c>
      <c r="X15" s="138">
        <f ca="1">IF(O15=1,"",RTD("cqg.rtd",,"StudyData", "(Vol("&amp;$E$18&amp;")when  (LocalYear("&amp;$E$18&amp;")="&amp;$D$1&amp;"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613</v>
      </c>
      <c r="Y15" s="138">
        <f ca="1">IF(O15=1,"",RTD("cqg.rtd",,"StudyData", "(Vol("&amp;$E$19&amp;")when  (LocalYear("&amp;$E$19&amp;")="&amp;$D$1&amp;"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1857</v>
      </c>
      <c r="Z15" s="138">
        <f ca="1">IF(O15=1,"",RTD("cqg.rtd",,"StudyData", "(Vol("&amp;$E$20&amp;")when  (LocalYear("&amp;$E$20&amp;")="&amp;$D$1&amp;"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176</v>
      </c>
      <c r="AA15" s="138">
        <f ca="1">IF(O15=1,"",RTD("cqg.rtd",,"StudyData", "(Vol("&amp;$E$21&amp;")when  (LocalYear("&amp;$E$21&amp;")="&amp;$D$1&amp;"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1310</v>
      </c>
      <c r="AB15" s="138">
        <f ca="1">IF(O15=1,"",RTD("cqg.rtd",,"StudyData", "(Vol("&amp;$E$21&amp;")when  (LocalYear("&amp;$E$21&amp;")="&amp;$D$1&amp;"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886</v>
      </c>
      <c r="AC15" s="139">
        <f t="shared" ca="1" si="3"/>
        <v>4277</v>
      </c>
      <c r="AE15" s="138" t="str">
        <f ca="1">IF($R15=1,SUM($S$1:S15),"")</f>
        <v/>
      </c>
      <c r="AF15" s="138" t="str">
        <f ca="1">IF($R15=1,SUM($T$1:T15),"")</f>
        <v/>
      </c>
      <c r="AG15" s="138" t="str">
        <f ca="1">IF($R15=1,SUM($U$1:U15),"")</f>
        <v/>
      </c>
      <c r="AH15" s="138" t="str">
        <f ca="1">IF($R15=1,SUM($V$1:V15),"")</f>
        <v/>
      </c>
      <c r="AI15" s="138" t="str">
        <f ca="1">IF($R15=1,SUM($W$1:W15),"")</f>
        <v/>
      </c>
      <c r="AJ15" s="138" t="str">
        <f ca="1">IF($R15=1,SUM($X$1:X15),"")</f>
        <v/>
      </c>
      <c r="AK15" s="138" t="str">
        <f ca="1">IF($R15=1,SUM($Y$1:Y15),"")</f>
        <v/>
      </c>
      <c r="AL15" s="138" t="str">
        <f ca="1">IF($R15=1,SUM($Z$1:Z15),"")</f>
        <v/>
      </c>
      <c r="AM15" s="138" t="str">
        <f ca="1">IF($R15=1,SUM($AA$1:AA15),"")</f>
        <v/>
      </c>
      <c r="AN15" s="138" t="str">
        <f ca="1">IF($R15=1,SUM($AB$1:AB15),"")</f>
        <v/>
      </c>
      <c r="AO15" s="138" t="str">
        <f ca="1">IF($R15=1,SUM($AC$1:AC15),"")</f>
        <v/>
      </c>
      <c r="AQ15" s="143" t="str">
        <f t="shared" si="9"/>
        <v>8:30</v>
      </c>
    </row>
    <row r="16" spans="1:43" x14ac:dyDescent="0.25">
      <c r="A16" s="147">
        <f ca="1">NOW()</f>
        <v>42061.585762499999</v>
      </c>
      <c r="B16" s="138">
        <f t="shared" ref="B16:B26" ca="1" si="12">WEEKDAY(A16)</f>
        <v>5</v>
      </c>
      <c r="C16" s="138">
        <f ca="1" xml:space="preserve"> RTD("cqg.rtd",,"StudyData", "(Vol("&amp;$B$12&amp;"?1"&amp;")when  (LocalYear("&amp;$B$12&amp;"?1"&amp;")="&amp;$D$1&amp;"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867</v>
      </c>
      <c r="D16" s="138">
        <f ca="1" xml:space="preserve"> RTD("cqg.rtd",,"StudyData", "(Vol("&amp;$B$12&amp;"?2"&amp;")when  (LocalYear("&amp;$B$12&amp;"?2"&amp;")="&amp;$D$1&amp;"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9</v>
      </c>
      <c r="E16" s="138" t="str">
        <f t="shared" ca="1" si="11"/>
        <v>GCE?1</v>
      </c>
      <c r="F16" s="138">
        <f t="shared" si="10"/>
        <v>8</v>
      </c>
      <c r="G16" s="140">
        <f t="shared" si="5"/>
        <v>35</v>
      </c>
      <c r="H16" s="141">
        <f t="shared" si="6"/>
        <v>0.3576388888888889</v>
      </c>
      <c r="K16" s="139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1377</v>
      </c>
      <c r="L16" s="139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1377</v>
      </c>
      <c r="M16" s="139">
        <f t="shared" ca="1" si="2"/>
        <v>983.5</v>
      </c>
      <c r="O16" s="138">
        <f t="shared" si="7"/>
        <v>0</v>
      </c>
      <c r="R16" s="138">
        <f t="shared" ca="1" si="8"/>
        <v>1.5000000000000006E-2</v>
      </c>
      <c r="S16" s="138">
        <f ca="1">IF(O16=1,"",RTD("cqg.rtd",,"StudyData", "(Vol("&amp;$E$13&amp;")when  (LocalYear("&amp;$E$13&amp;")="&amp;$D$1&amp;"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745</v>
      </c>
      <c r="T16" s="138">
        <f ca="1">IF(O16=1,"",RTD("cqg.rtd",,"StudyData", "(Vol("&amp;$E$14&amp;")when  (LocalYear("&amp;$E$14&amp;")="&amp;$D$1&amp;"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374</v>
      </c>
      <c r="U16" s="138">
        <f ca="1">IF(O16=1,"",RTD("cqg.rtd",,"StudyData", "(Vol("&amp;$E$15&amp;")when  (LocalYear("&amp;$E$15&amp;")="&amp;$D$1&amp;"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970</v>
      </c>
      <c r="V16" s="138">
        <f ca="1">IF(O16=1,"",RTD("cqg.rtd",,"StudyData", "(Vol("&amp;$E$16&amp;")when  (LocalYear("&amp;$E$16&amp;")="&amp;$D$1&amp;"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962</v>
      </c>
      <c r="W16" s="138">
        <f ca="1">IF(O16=1,"",RTD("cqg.rtd",,"StudyData", "(Vol("&amp;$E$17&amp;")when  (LocalYear("&amp;$E$17&amp;")="&amp;$D$1&amp;"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714</v>
      </c>
      <c r="X16" s="138">
        <f ca="1">IF(O16=1,"",RTD("cqg.rtd",,"StudyData", "(Vol("&amp;$E$18&amp;")when  (LocalYear("&amp;$E$18&amp;")="&amp;$D$1&amp;"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2953</v>
      </c>
      <c r="Y16" s="138">
        <f ca="1">IF(O16=1,"",RTD("cqg.rtd",,"StudyData", "(Vol("&amp;$E$19&amp;")when  (LocalYear("&amp;$E$19&amp;")="&amp;$D$1&amp;"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1259</v>
      </c>
      <c r="Z16" s="138">
        <f ca="1">IF(O16=1,"",RTD("cqg.rtd",,"StudyData", "(Vol("&amp;$E$20&amp;")when  (LocalYear("&amp;$E$20&amp;")="&amp;$D$1&amp;"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128</v>
      </c>
      <c r="AA16" s="138">
        <f ca="1">IF(O16=1,"",RTD("cqg.rtd",,"StudyData", "(Vol("&amp;$E$21&amp;")when  (LocalYear("&amp;$E$21&amp;")="&amp;$D$1&amp;"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661</v>
      </c>
      <c r="AB16" s="138">
        <f ca="1">IF(O16=1,"",RTD("cqg.rtd",,"StudyData", "(Vol("&amp;$E$21&amp;")when  (LocalYear("&amp;$E$21&amp;")="&amp;$D$1&amp;"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1069</v>
      </c>
      <c r="AC16" s="139">
        <f t="shared" ca="1" si="3"/>
        <v>1377</v>
      </c>
      <c r="AE16" s="138" t="str">
        <f ca="1">IF($R16=1,SUM($S$1:S16),"")</f>
        <v/>
      </c>
      <c r="AF16" s="138" t="str">
        <f ca="1">IF($R16=1,SUM($T$1:T16),"")</f>
        <v/>
      </c>
      <c r="AG16" s="138" t="str">
        <f ca="1">IF($R16=1,SUM($U$1:U16),"")</f>
        <v/>
      </c>
      <c r="AH16" s="138" t="str">
        <f ca="1">IF($R16=1,SUM($V$1:V16),"")</f>
        <v/>
      </c>
      <c r="AI16" s="138" t="str">
        <f ca="1">IF($R16=1,SUM($W$1:W16),"")</f>
        <v/>
      </c>
      <c r="AJ16" s="138" t="str">
        <f ca="1">IF($R16=1,SUM($X$1:X16),"")</f>
        <v/>
      </c>
      <c r="AK16" s="138" t="str">
        <f ca="1">IF($R16=1,SUM($Y$1:Y16),"")</f>
        <v/>
      </c>
      <c r="AL16" s="138" t="str">
        <f ca="1">IF($R16=1,SUM($Z$1:Z16),"")</f>
        <v/>
      </c>
      <c r="AM16" s="138" t="str">
        <f ca="1">IF($R16=1,SUM($AA$1:AA16),"")</f>
        <v/>
      </c>
      <c r="AN16" s="138" t="str">
        <f ca="1">IF($R16=1,SUM($AB$1:AB16),"")</f>
        <v/>
      </c>
      <c r="AO16" s="138" t="str">
        <f ca="1">IF($R16=1,SUM($AC$1:AC16),"")</f>
        <v/>
      </c>
      <c r="AQ16" s="143" t="str">
        <f t="shared" si="9"/>
        <v>8:35</v>
      </c>
    </row>
    <row r="17" spans="1:43" x14ac:dyDescent="0.25">
      <c r="A17" s="147">
        <f t="shared" ref="A17:A26" ca="1" si="13">IF(B16=2,A16-3,A16-1)</f>
        <v>42060.585762499999</v>
      </c>
      <c r="B17" s="138">
        <f t="shared" ca="1" si="12"/>
        <v>4</v>
      </c>
      <c r="C17" s="138">
        <f ca="1" xml:space="preserve"> RTD("cqg.rtd",,"StudyData", "(Vol("&amp;$B$12&amp;"?1"&amp;")when  (LocalYear("&amp;$B$12&amp;"?1"&amp;")="&amp;$D$1&amp;"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1707</v>
      </c>
      <c r="D17" s="138">
        <f ca="1" xml:space="preserve"> RTD("cqg.rtd",,"StudyData", "(Vol("&amp;$B$12&amp;"?2"&amp;")when  (LocalYear("&amp;$B$12&amp;"?2"&amp;")="&amp;$D$1&amp;"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16</v>
      </c>
      <c r="E17" s="138" t="str">
        <f t="shared" ca="1" si="11"/>
        <v>GCE?1</v>
      </c>
      <c r="F17" s="138">
        <f t="shared" si="10"/>
        <v>8</v>
      </c>
      <c r="G17" s="140">
        <f t="shared" si="5"/>
        <v>40</v>
      </c>
      <c r="H17" s="141">
        <f t="shared" si="6"/>
        <v>0.3611111111111111</v>
      </c>
      <c r="K17" s="139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878</v>
      </c>
      <c r="L17" s="139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878</v>
      </c>
      <c r="M17" s="139">
        <f t="shared" ca="1" si="2"/>
        <v>767</v>
      </c>
      <c r="O17" s="138">
        <f t="shared" si="7"/>
        <v>0</v>
      </c>
      <c r="R17" s="138">
        <f t="shared" ca="1" si="8"/>
        <v>1.6000000000000007E-2</v>
      </c>
      <c r="S17" s="138">
        <f ca="1">IF(O17=1,"",RTD("cqg.rtd",,"StudyData", "(Vol("&amp;$E$13&amp;")when  (LocalYear("&amp;$E$13&amp;")="&amp;$D$1&amp;"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1277</v>
      </c>
      <c r="T17" s="138">
        <f ca="1">IF(O17=1,"",RTD("cqg.rtd",,"StudyData", "(Vol("&amp;$E$14&amp;")when  (LocalYear("&amp;$E$14&amp;")="&amp;$D$1&amp;"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454</v>
      </c>
      <c r="U17" s="138">
        <f ca="1">IF(O17=1,"",RTD("cqg.rtd",,"StudyData", "(Vol("&amp;$E$15&amp;")when  (LocalYear("&amp;$E$15&amp;")="&amp;$D$1&amp;"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610</v>
      </c>
      <c r="V17" s="138">
        <f ca="1">IF(O17=1,"",RTD("cqg.rtd",,"StudyData", "(Vol("&amp;$E$16&amp;")when  (LocalYear("&amp;$E$16&amp;")="&amp;$D$1&amp;"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1004</v>
      </c>
      <c r="W17" s="138">
        <f ca="1">IF(O17=1,"",RTD("cqg.rtd",,"StudyData", "(Vol("&amp;$E$17&amp;")when  (LocalYear("&amp;$E$17&amp;")="&amp;$D$1&amp;"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860</v>
      </c>
      <c r="X17" s="138">
        <f ca="1">IF(O17=1,"",RTD("cqg.rtd",,"StudyData", "(Vol("&amp;$E$18&amp;")when  (LocalYear("&amp;$E$18&amp;")="&amp;$D$1&amp;"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792</v>
      </c>
      <c r="Y17" s="138">
        <f ca="1">IF(O17=1,"",RTD("cqg.rtd",,"StudyData", "(Vol("&amp;$E$19&amp;")when  (LocalYear("&amp;$E$19&amp;")="&amp;$D$1&amp;"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1193</v>
      </c>
      <c r="Z17" s="138">
        <f ca="1">IF(O17=1,"",RTD("cqg.rtd",,"StudyData", "(Vol("&amp;$E$20&amp;")when  (LocalYear("&amp;$E$20&amp;")="&amp;$D$1&amp;"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191</v>
      </c>
      <c r="AA17" s="138">
        <f ca="1">IF(O17=1,"",RTD("cqg.rtd",,"StudyData", "(Vol("&amp;$E$21&amp;")when  (LocalYear("&amp;$E$21&amp;")="&amp;$D$1&amp;"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736</v>
      </c>
      <c r="AB17" s="138">
        <f ca="1">IF(O17=1,"",RTD("cqg.rtd",,"StudyData", "(Vol("&amp;$E$21&amp;")when  (LocalYear("&amp;$E$21&amp;")="&amp;$D$1&amp;"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553</v>
      </c>
      <c r="AC17" s="139">
        <f t="shared" ca="1" si="3"/>
        <v>878</v>
      </c>
      <c r="AE17" s="138" t="str">
        <f ca="1">IF($R17=1,SUM($S$1:S17),"")</f>
        <v/>
      </c>
      <c r="AF17" s="138" t="str">
        <f ca="1">IF($R17=1,SUM($T$1:T17),"")</f>
        <v/>
      </c>
      <c r="AG17" s="138" t="str">
        <f ca="1">IF($R17=1,SUM($U$1:U17),"")</f>
        <v/>
      </c>
      <c r="AH17" s="138" t="str">
        <f ca="1">IF($R17=1,SUM($V$1:V17),"")</f>
        <v/>
      </c>
      <c r="AI17" s="138" t="str">
        <f ca="1">IF($R17=1,SUM($W$1:W17),"")</f>
        <v/>
      </c>
      <c r="AJ17" s="138" t="str">
        <f ca="1">IF($R17=1,SUM($X$1:X17),"")</f>
        <v/>
      </c>
      <c r="AK17" s="138" t="str">
        <f ca="1">IF($R17=1,SUM($Y$1:Y17),"")</f>
        <v/>
      </c>
      <c r="AL17" s="138" t="str">
        <f ca="1">IF($R17=1,SUM($Z$1:Z17),"")</f>
        <v/>
      </c>
      <c r="AM17" s="138" t="str">
        <f ca="1">IF($R17=1,SUM($AA$1:AA17),"")</f>
        <v/>
      </c>
      <c r="AN17" s="138" t="str">
        <f ca="1">IF($R17=1,SUM($AB$1:AB17),"")</f>
        <v/>
      </c>
      <c r="AO17" s="138" t="str">
        <f ca="1">IF($R17=1,SUM($AC$1:AC17),"")</f>
        <v/>
      </c>
      <c r="AQ17" s="143" t="str">
        <f t="shared" si="9"/>
        <v>8:40</v>
      </c>
    </row>
    <row r="18" spans="1:43" x14ac:dyDescent="0.25">
      <c r="A18" s="147">
        <f t="shared" ca="1" si="13"/>
        <v>42059.585762499999</v>
      </c>
      <c r="B18" s="138">
        <f t="shared" ca="1" si="12"/>
        <v>3</v>
      </c>
      <c r="C18" s="138">
        <f ca="1" xml:space="preserve"> RTD("cqg.rtd",,"StudyData", "(Vol("&amp;$B$12&amp;"?1"&amp;")when  (LocalYear("&amp;$B$12&amp;"?1"&amp;")="&amp;$D$1&amp;"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491</v>
      </c>
      <c r="D18" s="138">
        <f ca="1" xml:space="preserve"> RTD("cqg.rtd",,"StudyData", "(Vol("&amp;$B$12&amp;"?2"&amp;")when  (LocalYear("&amp;$B$12&amp;"?2"&amp;")="&amp;$D$1&amp;"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22</v>
      </c>
      <c r="E18" s="138" t="str">
        <f t="shared" ca="1" si="11"/>
        <v>GCE?1</v>
      </c>
      <c r="F18" s="138">
        <f t="shared" si="10"/>
        <v>8</v>
      </c>
      <c r="G18" s="140">
        <f t="shared" si="5"/>
        <v>45</v>
      </c>
      <c r="H18" s="141">
        <f t="shared" si="6"/>
        <v>0.36458333333333331</v>
      </c>
      <c r="K18" s="139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665</v>
      </c>
      <c r="L18" s="139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665</v>
      </c>
      <c r="M18" s="139">
        <f t="shared" ca="1" si="2"/>
        <v>938.7</v>
      </c>
      <c r="O18" s="138">
        <f t="shared" si="7"/>
        <v>0</v>
      </c>
      <c r="R18" s="138">
        <f t="shared" ca="1" si="8"/>
        <v>1.7000000000000008E-2</v>
      </c>
      <c r="S18" s="138">
        <f ca="1">IF(O18=1,"",RTD("cqg.rtd",,"StudyData", "(Vol("&amp;$E$13&amp;")when  (LocalYear("&amp;$E$13&amp;")="&amp;$D$1&amp;"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690</v>
      </c>
      <c r="T18" s="138">
        <f ca="1">IF(O18=1,"",RTD("cqg.rtd",,"StudyData", "(Vol("&amp;$E$14&amp;")when  (LocalYear("&amp;$E$14&amp;")="&amp;$D$1&amp;"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548</v>
      </c>
      <c r="U18" s="138">
        <f ca="1">IF(O18=1,"",RTD("cqg.rtd",,"StudyData", "(Vol("&amp;$E$15&amp;")when  (LocalYear("&amp;$E$15&amp;")="&amp;$D$1&amp;"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691</v>
      </c>
      <c r="V18" s="138">
        <f ca="1">IF(O18=1,"",RTD("cqg.rtd",,"StudyData", "(Vol("&amp;$E$16&amp;")when  (LocalYear("&amp;$E$16&amp;")="&amp;$D$1&amp;"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671</v>
      </c>
      <c r="W18" s="138">
        <f ca="1">IF(O18=1,"",RTD("cqg.rtd",,"StudyData", "(Vol("&amp;$E$17&amp;")when  (LocalYear("&amp;$E$17&amp;")="&amp;$D$1&amp;"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1957</v>
      </c>
      <c r="X18" s="138">
        <f ca="1">IF(O18=1,"",RTD("cqg.rtd",,"StudyData", "(Vol("&amp;$E$18&amp;")when  (LocalYear("&amp;$E$18&amp;")="&amp;$D$1&amp;"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578</v>
      </c>
      <c r="Y18" s="138">
        <f ca="1">IF(O18=1,"",RTD("cqg.rtd",,"StudyData", "(Vol("&amp;$E$19&amp;")when  (LocalYear("&amp;$E$19&amp;")="&amp;$D$1&amp;"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1470</v>
      </c>
      <c r="Z18" s="138">
        <f ca="1">IF(O18=1,"",RTD("cqg.rtd",,"StudyData", "(Vol("&amp;$E$20&amp;")when  (LocalYear("&amp;$E$20&amp;")="&amp;$D$1&amp;"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149</v>
      </c>
      <c r="AA18" s="138">
        <f ca="1">IF(O18=1,"",RTD("cqg.rtd",,"StudyData", "(Vol("&amp;$E$21&amp;")when  (LocalYear("&amp;$E$21&amp;")="&amp;$D$1&amp;"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2065</v>
      </c>
      <c r="AB18" s="138">
        <f ca="1">IF(O18=1,"",RTD("cqg.rtd",,"StudyData", "(Vol("&amp;$E$21&amp;")when  (LocalYear("&amp;$E$21&amp;")="&amp;$D$1&amp;"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568</v>
      </c>
      <c r="AC18" s="139">
        <f t="shared" ca="1" si="3"/>
        <v>665</v>
      </c>
      <c r="AE18" s="138" t="str">
        <f ca="1">IF($R18=1,SUM($S$1:S18),"")</f>
        <v/>
      </c>
      <c r="AF18" s="138" t="str">
        <f ca="1">IF($R18=1,SUM($T$1:T18),"")</f>
        <v/>
      </c>
      <c r="AG18" s="138" t="str">
        <f ca="1">IF($R18=1,SUM($U$1:U18),"")</f>
        <v/>
      </c>
      <c r="AH18" s="138" t="str">
        <f ca="1">IF($R18=1,SUM($V$1:V18),"")</f>
        <v/>
      </c>
      <c r="AI18" s="138" t="str">
        <f ca="1">IF($R18=1,SUM($W$1:W18),"")</f>
        <v/>
      </c>
      <c r="AJ18" s="138" t="str">
        <f ca="1">IF($R18=1,SUM($X$1:X18),"")</f>
        <v/>
      </c>
      <c r="AK18" s="138" t="str">
        <f ca="1">IF($R18=1,SUM($Y$1:Y18),"")</f>
        <v/>
      </c>
      <c r="AL18" s="138" t="str">
        <f ca="1">IF($R18=1,SUM($Z$1:Z18),"")</f>
        <v/>
      </c>
      <c r="AM18" s="138" t="str">
        <f ca="1">IF($R18=1,SUM($AA$1:AA18),"")</f>
        <v/>
      </c>
      <c r="AN18" s="138" t="str">
        <f ca="1">IF($R18=1,SUM($AB$1:AB18),"")</f>
        <v/>
      </c>
      <c r="AO18" s="138" t="str">
        <f ca="1">IF($R18=1,SUM($AC$1:AC18),"")</f>
        <v/>
      </c>
      <c r="AQ18" s="143" t="str">
        <f t="shared" si="9"/>
        <v>8:45</v>
      </c>
    </row>
    <row r="19" spans="1:43" x14ac:dyDescent="0.25">
      <c r="A19" s="147">
        <f t="shared" ca="1" si="13"/>
        <v>42058.585762499999</v>
      </c>
      <c r="B19" s="138">
        <f t="shared" ca="1" si="12"/>
        <v>2</v>
      </c>
      <c r="C19" s="138">
        <f ca="1" xml:space="preserve"> RTD("cqg.rtd",,"StudyData", "(Vol("&amp;$B$12&amp;"?1"&amp;")when  (LocalYear("&amp;$B$12&amp;"?1"&amp;")="&amp;$D$1&amp;"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1845</v>
      </c>
      <c r="D19" s="138">
        <f ca="1" xml:space="preserve"> RTD("cqg.rtd",,"StudyData", "(Vol("&amp;$B$12&amp;"?2"&amp;")when  (LocalYear("&amp;$B$12&amp;"?2"&amp;")="&amp;$D$1&amp;"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11</v>
      </c>
      <c r="E19" s="138" t="str">
        <f t="shared" ca="1" si="11"/>
        <v>GCE?1</v>
      </c>
      <c r="F19" s="138">
        <f t="shared" si="10"/>
        <v>8</v>
      </c>
      <c r="G19" s="140">
        <f t="shared" si="5"/>
        <v>50</v>
      </c>
      <c r="H19" s="141">
        <f t="shared" si="6"/>
        <v>0.36805555555555558</v>
      </c>
      <c r="K19" s="139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1014</v>
      </c>
      <c r="L19" s="139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1014</v>
      </c>
      <c r="M19" s="139">
        <f t="shared" ca="1" si="2"/>
        <v>1260.7</v>
      </c>
      <c r="O19" s="138">
        <f t="shared" si="7"/>
        <v>0</v>
      </c>
      <c r="R19" s="138">
        <f t="shared" ca="1" si="8"/>
        <v>1.8000000000000009E-2</v>
      </c>
      <c r="S19" s="138">
        <f ca="1">IF(O19=1,"",RTD("cqg.rtd",,"StudyData", "(Vol("&amp;$E$13&amp;")when  (LocalYear("&amp;$E$13&amp;")="&amp;$D$1&amp;"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474</v>
      </c>
      <c r="T19" s="138">
        <f ca="1">IF(O19=1,"",RTD("cqg.rtd",,"StudyData", "(Vol("&amp;$E$14&amp;")when  (LocalYear("&amp;$E$14&amp;")="&amp;$D$1&amp;"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301</v>
      </c>
      <c r="U19" s="138">
        <f ca="1">IF(O19=1,"",RTD("cqg.rtd",,"StudyData", "(Vol("&amp;$E$15&amp;")when  (LocalYear("&amp;$E$15&amp;")="&amp;$D$1&amp;"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5262</v>
      </c>
      <c r="V19" s="138">
        <f ca="1">IF(O19=1,"",RTD("cqg.rtd",,"StudyData", "(Vol("&amp;$E$16&amp;")when  (LocalYear("&amp;$E$16&amp;")="&amp;$D$1&amp;"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988</v>
      </c>
      <c r="W19" s="138">
        <f ca="1">IF(O19=1,"",RTD("cqg.rtd",,"StudyData", "(Vol("&amp;$E$17&amp;")when  (LocalYear("&amp;$E$17&amp;")="&amp;$D$1&amp;"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1127</v>
      </c>
      <c r="X19" s="138">
        <f ca="1">IF(O19=1,"",RTD("cqg.rtd",,"StudyData", "(Vol("&amp;$E$18&amp;")when  (LocalYear("&amp;$E$18&amp;")="&amp;$D$1&amp;"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1122</v>
      </c>
      <c r="Y19" s="138">
        <f ca="1">IF(O19=1,"",RTD("cqg.rtd",,"StudyData", "(Vol("&amp;$E$19&amp;")when  (LocalYear("&amp;$E$19&amp;")="&amp;$D$1&amp;"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1044</v>
      </c>
      <c r="Z19" s="138">
        <f ca="1">IF(O19=1,"",RTD("cqg.rtd",,"StudyData", "(Vol("&amp;$E$20&amp;")when  (LocalYear("&amp;$E$20&amp;")="&amp;$D$1&amp;"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126</v>
      </c>
      <c r="AA19" s="138">
        <f ca="1">IF(O19=1,"",RTD("cqg.rtd",,"StudyData", "(Vol("&amp;$E$21&amp;")when  (LocalYear("&amp;$E$21&amp;")="&amp;$D$1&amp;"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646</v>
      </c>
      <c r="AB19" s="138">
        <f ca="1">IF(O19=1,"",RTD("cqg.rtd",,"StudyData", "(Vol("&amp;$E$21&amp;")when  (LocalYear("&amp;$E$21&amp;")="&amp;$D$1&amp;"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1517</v>
      </c>
      <c r="AC19" s="139">
        <f t="shared" ca="1" si="3"/>
        <v>1014</v>
      </c>
      <c r="AE19" s="138" t="str">
        <f ca="1">IF($R19=1,SUM($S$1:S19),"")</f>
        <v/>
      </c>
      <c r="AF19" s="138" t="str">
        <f ca="1">IF($R19=1,SUM($T$1:T19),"")</f>
        <v/>
      </c>
      <c r="AG19" s="138" t="str">
        <f ca="1">IF($R19=1,SUM($U$1:U19),"")</f>
        <v/>
      </c>
      <c r="AH19" s="138" t="str">
        <f ca="1">IF($R19=1,SUM($V$1:V19),"")</f>
        <v/>
      </c>
      <c r="AI19" s="138" t="str">
        <f ca="1">IF($R19=1,SUM($W$1:W19),"")</f>
        <v/>
      </c>
      <c r="AJ19" s="138" t="str">
        <f ca="1">IF($R19=1,SUM($X$1:X19),"")</f>
        <v/>
      </c>
      <c r="AK19" s="138" t="str">
        <f ca="1">IF($R19=1,SUM($Y$1:Y19),"")</f>
        <v/>
      </c>
      <c r="AL19" s="138" t="str">
        <f ca="1">IF($R19=1,SUM($Z$1:Z19),"")</f>
        <v/>
      </c>
      <c r="AM19" s="138" t="str">
        <f ca="1">IF($R19=1,SUM($AA$1:AA19),"")</f>
        <v/>
      </c>
      <c r="AN19" s="138" t="str">
        <f ca="1">IF($R19=1,SUM($AB$1:AB19),"")</f>
        <v/>
      </c>
      <c r="AO19" s="138" t="str">
        <f ca="1">IF($R19=1,SUM($AC$1:AC19),"")</f>
        <v/>
      </c>
      <c r="AQ19" s="143" t="str">
        <f t="shared" si="9"/>
        <v>8:50</v>
      </c>
    </row>
    <row r="20" spans="1:43" x14ac:dyDescent="0.25">
      <c r="A20" s="147">
        <f t="shared" ca="1" si="13"/>
        <v>42055.585762499999</v>
      </c>
      <c r="B20" s="138">
        <f t="shared" ca="1" si="12"/>
        <v>6</v>
      </c>
      <c r="C20" s="138">
        <f ca="1" xml:space="preserve"> RTD("cqg.rtd",,"StudyData", "(Vol("&amp;$B$12&amp;"?1"&amp;")when  (LocalYear("&amp;$B$12&amp;"?1"&amp;")="&amp;$D$1&amp;"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247</v>
      </c>
      <c r="D20" s="138">
        <f ca="1" xml:space="preserve"> RTD("cqg.rtd",,"StudyData", "(Vol("&amp;$B$12&amp;"?2"&amp;")when  (LocalYear("&amp;$B$12&amp;"?2"&amp;")="&amp;$D$1&amp;"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1</v>
      </c>
      <c r="E20" s="138" t="str">
        <f t="shared" ca="1" si="11"/>
        <v>GCE?1</v>
      </c>
      <c r="F20" s="138">
        <f t="shared" si="10"/>
        <v>8</v>
      </c>
      <c r="G20" s="140">
        <f t="shared" si="5"/>
        <v>55</v>
      </c>
      <c r="H20" s="141">
        <f t="shared" si="6"/>
        <v>0.37152777777777773</v>
      </c>
      <c r="K20" s="139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3466</v>
      </c>
      <c r="L20" s="139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3466</v>
      </c>
      <c r="M20" s="139">
        <f t="shared" ca="1" si="2"/>
        <v>954.5</v>
      </c>
      <c r="O20" s="138">
        <f t="shared" si="7"/>
        <v>0</v>
      </c>
      <c r="R20" s="138">
        <f t="shared" ca="1" si="8"/>
        <v>1.900000000000001E-2</v>
      </c>
      <c r="S20" s="138">
        <f ca="1">IF(O20=1,"",RTD("cqg.rtd",,"StudyData", "(Vol("&amp;$E$13&amp;")when  (LocalYear("&amp;$E$13&amp;")="&amp;$D$1&amp;"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421</v>
      </c>
      <c r="T20" s="138">
        <f ca="1">IF(O20=1,"",RTD("cqg.rtd",,"StudyData", "(Vol("&amp;$E$14&amp;")when  (LocalYear("&amp;$E$14&amp;")="&amp;$D$1&amp;"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585</v>
      </c>
      <c r="U20" s="138">
        <f ca="1">IF(O20=1,"",RTD("cqg.rtd",,"StudyData", "(Vol("&amp;$E$15&amp;")when  (LocalYear("&amp;$E$15&amp;")="&amp;$D$1&amp;"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2024</v>
      </c>
      <c r="V20" s="138">
        <f ca="1">IF(O20=1,"",RTD("cqg.rtd",,"StudyData", "(Vol("&amp;$E$16&amp;")when  (LocalYear("&amp;$E$16&amp;")="&amp;$D$1&amp;"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586</v>
      </c>
      <c r="W20" s="138">
        <f ca="1">IF(O20=1,"",RTD("cqg.rtd",,"StudyData", "(Vol("&amp;$E$17&amp;")when  (LocalYear("&amp;$E$17&amp;")="&amp;$D$1&amp;"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1235</v>
      </c>
      <c r="X20" s="138">
        <f ca="1">IF(O20=1,"",RTD("cqg.rtd",,"StudyData", "(Vol("&amp;$E$18&amp;")when  (LocalYear("&amp;$E$18&amp;")="&amp;$D$1&amp;"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794</v>
      </c>
      <c r="Y20" s="138">
        <f ca="1">IF(O20=1,"",RTD("cqg.rtd",,"StudyData", "(Vol("&amp;$E$19&amp;")when  (LocalYear("&amp;$E$19&amp;")="&amp;$D$1&amp;"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2412</v>
      </c>
      <c r="Z20" s="138">
        <f ca="1">IF(O20=1,"",RTD("cqg.rtd",,"StudyData", "(Vol("&amp;$E$20&amp;")when  (LocalYear("&amp;$E$20&amp;")="&amp;$D$1&amp;"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111</v>
      </c>
      <c r="AA20" s="138">
        <f ca="1">IF(O20=1,"",RTD("cqg.rtd",,"StudyData", "(Vol("&amp;$E$21&amp;")when  (LocalYear("&amp;$E$21&amp;")="&amp;$D$1&amp;"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845</v>
      </c>
      <c r="AB20" s="138">
        <f ca="1">IF(O20=1,"",RTD("cqg.rtd",,"StudyData", "(Vol("&amp;$E$21&amp;")when  (LocalYear("&amp;$E$21&amp;")="&amp;$D$1&amp;"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532</v>
      </c>
      <c r="AC20" s="139">
        <f t="shared" ca="1" si="3"/>
        <v>3466</v>
      </c>
      <c r="AE20" s="138" t="str">
        <f ca="1">IF($R20=1,SUM($S$1:S20),"")</f>
        <v/>
      </c>
      <c r="AF20" s="138" t="str">
        <f ca="1">IF($R20=1,SUM($T$1:T20),"")</f>
        <v/>
      </c>
      <c r="AG20" s="138" t="str">
        <f ca="1">IF($R20=1,SUM($U$1:U20),"")</f>
        <v/>
      </c>
      <c r="AH20" s="138" t="str">
        <f ca="1">IF($R20=1,SUM($V$1:V20),"")</f>
        <v/>
      </c>
      <c r="AI20" s="138" t="str">
        <f ca="1">IF($R20=1,SUM($W$1:W20),"")</f>
        <v/>
      </c>
      <c r="AJ20" s="138" t="str">
        <f ca="1">IF($R20=1,SUM($X$1:X20),"")</f>
        <v/>
      </c>
      <c r="AK20" s="138" t="str">
        <f ca="1">IF($R20=1,SUM($Y$1:Y20),"")</f>
        <v/>
      </c>
      <c r="AL20" s="138" t="str">
        <f ca="1">IF($R20=1,SUM($Z$1:Z20),"")</f>
        <v/>
      </c>
      <c r="AM20" s="138" t="str">
        <f ca="1">IF($R20=1,SUM($AA$1:AA20),"")</f>
        <v/>
      </c>
      <c r="AN20" s="138" t="str">
        <f ca="1">IF($R20=1,SUM($AB$1:AB20),"")</f>
        <v/>
      </c>
      <c r="AO20" s="138" t="str">
        <f ca="1">IF($R20=1,SUM($AC$1:AC20),"")</f>
        <v/>
      </c>
      <c r="AQ20" s="143" t="str">
        <f t="shared" si="9"/>
        <v>8:55</v>
      </c>
    </row>
    <row r="21" spans="1:43" x14ac:dyDescent="0.25">
      <c r="A21" s="147">
        <f t="shared" ca="1" si="13"/>
        <v>42054.585762499999</v>
      </c>
      <c r="B21" s="138">
        <f t="shared" ca="1" si="12"/>
        <v>5</v>
      </c>
      <c r="C21" s="138">
        <f ca="1" xml:space="preserve"> RTD("cqg.rtd",,"StudyData", "(Vol("&amp;$B$12&amp;"?1"&amp;")when  (LocalYear("&amp;$B$12&amp;"?1"&amp;")="&amp;$D$1&amp;"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727</v>
      </c>
      <c r="D21" s="138">
        <f ca="1" xml:space="preserve"> RTD("cqg.rtd",,"StudyData", "(Vol("&amp;$B$12&amp;"?2"&amp;")when  (LocalYear("&amp;$B$12&amp;"?2"&amp;")="&amp;$D$1&amp;"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17</v>
      </c>
      <c r="E21" s="138" t="str">
        <f t="shared" ca="1" si="11"/>
        <v>GCE?1</v>
      </c>
      <c r="F21" s="138">
        <f t="shared" si="10"/>
        <v>9</v>
      </c>
      <c r="G21" s="140" t="str">
        <f t="shared" si="5"/>
        <v>00</v>
      </c>
      <c r="H21" s="141">
        <f t="shared" si="6"/>
        <v>0.375</v>
      </c>
      <c r="K21" s="139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3514</v>
      </c>
      <c r="L21" s="139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3514</v>
      </c>
      <c r="M21" s="139">
        <f t="shared" ca="1" si="2"/>
        <v>2897.1</v>
      </c>
      <c r="O21" s="138">
        <f t="shared" si="7"/>
        <v>0</v>
      </c>
      <c r="R21" s="138">
        <f t="shared" ca="1" si="8"/>
        <v>2.0000000000000011E-2</v>
      </c>
      <c r="S21" s="138">
        <f ca="1">IF(O21=1,"",RTD("cqg.rtd",,"StudyData", "(Vol("&amp;$E$13&amp;")when  (LocalYear("&amp;$E$13&amp;")="&amp;$D$1&amp;"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1401</v>
      </c>
      <c r="T21" s="138">
        <f ca="1">IF(O21=1,"",RTD("cqg.rtd",,"StudyData", "(Vol("&amp;$E$14&amp;")when  (LocalYear("&amp;$E$14&amp;")="&amp;$D$1&amp;"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7826</v>
      </c>
      <c r="U21" s="138">
        <f ca="1">IF(O21=1,"",RTD("cqg.rtd",,"StudyData", "(Vol("&amp;$E$15&amp;")when  (LocalYear("&amp;$E$15&amp;")="&amp;$D$1&amp;"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2804</v>
      </c>
      <c r="V21" s="138">
        <f ca="1">IF(O21=1,"",RTD("cqg.rtd",,"StudyData", "(Vol("&amp;$E$16&amp;")when  (LocalYear("&amp;$E$16&amp;")="&amp;$D$1&amp;"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1588</v>
      </c>
      <c r="W21" s="138">
        <f ca="1">IF(O21=1,"",RTD("cqg.rtd",,"StudyData", "(Vol("&amp;$E$17&amp;")when  (LocalYear("&amp;$E$17&amp;")="&amp;$D$1&amp;"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2612</v>
      </c>
      <c r="X21" s="138">
        <f ca="1">IF(O21=1,"",RTD("cqg.rtd",,"StudyData", "(Vol("&amp;$E$18&amp;")when  (LocalYear("&amp;$E$18&amp;")="&amp;$D$1&amp;"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2073</v>
      </c>
      <c r="Y21" s="138">
        <f ca="1">IF(O21=1,"",RTD("cqg.rtd",,"StudyData", "(Vol("&amp;$E$19&amp;")when  (LocalYear("&amp;$E$19&amp;")="&amp;$D$1&amp;"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2920</v>
      </c>
      <c r="Z21" s="138">
        <f ca="1">IF(O21=1,"",RTD("cqg.rtd",,"StudyData", "(Vol("&amp;$E$20&amp;")when  (LocalYear("&amp;$E$20&amp;")="&amp;$D$1&amp;"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711</v>
      </c>
      <c r="AA21" s="138">
        <f ca="1">IF(O21=1,"",RTD("cqg.rtd",,"StudyData", "(Vol("&amp;$E$21&amp;")when  (LocalYear("&amp;$E$21&amp;")="&amp;$D$1&amp;"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4844</v>
      </c>
      <c r="AB21" s="138">
        <f ca="1">IF(O21=1,"",RTD("cqg.rtd",,"StudyData", "(Vol("&amp;$E$21&amp;")when  (LocalYear("&amp;$E$21&amp;")="&amp;$D$1&amp;"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2192</v>
      </c>
      <c r="AC21" s="139">
        <f t="shared" ca="1" si="3"/>
        <v>3514</v>
      </c>
      <c r="AE21" s="138" t="str">
        <f ca="1">IF($R21=1,SUM($S$1:S21),"")</f>
        <v/>
      </c>
      <c r="AF21" s="138" t="str">
        <f ca="1">IF($R21=1,SUM($T$1:T21),"")</f>
        <v/>
      </c>
      <c r="AG21" s="138" t="str">
        <f ca="1">IF($R21=1,SUM($U$1:U21),"")</f>
        <v/>
      </c>
      <c r="AH21" s="138" t="str">
        <f ca="1">IF($R21=1,SUM($V$1:V21),"")</f>
        <v/>
      </c>
      <c r="AI21" s="138" t="str">
        <f ca="1">IF($R21=1,SUM($W$1:W21),"")</f>
        <v/>
      </c>
      <c r="AJ21" s="138" t="str">
        <f ca="1">IF($R21=1,SUM($X$1:X21),"")</f>
        <v/>
      </c>
      <c r="AK21" s="138" t="str">
        <f ca="1">IF($R21=1,SUM($Y$1:Y21),"")</f>
        <v/>
      </c>
      <c r="AL21" s="138" t="str">
        <f ca="1">IF($R21=1,SUM($Z$1:Z21),"")</f>
        <v/>
      </c>
      <c r="AM21" s="138" t="str">
        <f ca="1">IF($R21=1,SUM($AA$1:AA21),"")</f>
        <v/>
      </c>
      <c r="AN21" s="138" t="str">
        <f ca="1">IF($R21=1,SUM($AB$1:AB21),"")</f>
        <v/>
      </c>
      <c r="AO21" s="138" t="str">
        <f ca="1">IF($R21=1,SUM($AC$1:AC21),"")</f>
        <v/>
      </c>
      <c r="AQ21" s="143" t="str">
        <f t="shared" si="9"/>
        <v>9:00</v>
      </c>
    </row>
    <row r="22" spans="1:43" x14ac:dyDescent="0.25">
      <c r="A22" s="147">
        <f t="shared" ca="1" si="13"/>
        <v>42053.585762499999</v>
      </c>
      <c r="B22" s="138">
        <f t="shared" ca="1" si="12"/>
        <v>4</v>
      </c>
      <c r="F22" s="138">
        <f t="shared" si="10"/>
        <v>9</v>
      </c>
      <c r="G22" s="140" t="str">
        <f t="shared" si="5"/>
        <v>05</v>
      </c>
      <c r="H22" s="141">
        <f t="shared" si="6"/>
        <v>0.37847222222222227</v>
      </c>
      <c r="K22" s="139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1503</v>
      </c>
      <c r="L22" s="139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1503</v>
      </c>
      <c r="M22" s="139">
        <f t="shared" ca="1" si="2"/>
        <v>1828.1</v>
      </c>
      <c r="O22" s="138">
        <f t="shared" si="7"/>
        <v>0</v>
      </c>
      <c r="R22" s="138">
        <f t="shared" ca="1" si="8"/>
        <v>2.1000000000000012E-2</v>
      </c>
      <c r="S22" s="138">
        <f ca="1">IF(O22=1,"",RTD("cqg.rtd",,"StudyData", "(Vol("&amp;$E$13&amp;")when  (LocalYear("&amp;$E$13&amp;")="&amp;$D$1&amp;"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648</v>
      </c>
      <c r="T22" s="138">
        <f ca="1">IF(O22=1,"",RTD("cqg.rtd",,"StudyData", "(Vol("&amp;$E$14&amp;")when  (LocalYear("&amp;$E$14&amp;")="&amp;$D$1&amp;"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3591</v>
      </c>
      <c r="U22" s="138">
        <f ca="1">IF(O22=1,"",RTD("cqg.rtd",,"StudyData", "(Vol("&amp;$E$15&amp;")when  (LocalYear("&amp;$E$15&amp;")="&amp;$D$1&amp;"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1762</v>
      </c>
      <c r="V22" s="138">
        <f ca="1">IF(O22=1,"",RTD("cqg.rtd",,"StudyData", "(Vol("&amp;$E$16&amp;")when  (LocalYear("&amp;$E$16&amp;")="&amp;$D$1&amp;"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2269</v>
      </c>
      <c r="W22" s="138">
        <f ca="1">IF(O22=1,"",RTD("cqg.rtd",,"StudyData", "(Vol("&amp;$E$17&amp;")when  (LocalYear("&amp;$E$17&amp;")="&amp;$D$1&amp;"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844</v>
      </c>
      <c r="X22" s="138">
        <f ca="1">IF(O22=1,"",RTD("cqg.rtd",,"StudyData", "(Vol("&amp;$E$18&amp;")when  (LocalYear("&amp;$E$18&amp;")="&amp;$D$1&amp;"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2394</v>
      </c>
      <c r="Y22" s="138">
        <f ca="1">IF(O22=1,"",RTD("cqg.rtd",,"StudyData", "(Vol("&amp;$E$19&amp;")when  (LocalYear("&amp;$E$19&amp;")="&amp;$D$1&amp;"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2686</v>
      </c>
      <c r="Z22" s="138">
        <f ca="1">IF(O22=1,"",RTD("cqg.rtd",,"StudyData", "(Vol("&amp;$E$20&amp;")when  (LocalYear("&amp;$E$20&amp;")="&amp;$D$1&amp;"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373</v>
      </c>
      <c r="AA22" s="138">
        <f ca="1">IF(O22=1,"",RTD("cqg.rtd",,"StudyData", "(Vol("&amp;$E$21&amp;")when  (LocalYear("&amp;$E$21&amp;")="&amp;$D$1&amp;"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2486</v>
      </c>
      <c r="AB22" s="138">
        <f ca="1">IF(O22=1,"",RTD("cqg.rtd",,"StudyData", "(Vol("&amp;$E$21&amp;")when  (LocalYear("&amp;$E$21&amp;")="&amp;$D$1&amp;"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1228</v>
      </c>
      <c r="AC22" s="139">
        <f t="shared" ca="1" si="3"/>
        <v>1503</v>
      </c>
      <c r="AE22" s="138" t="str">
        <f ca="1">IF($R22=1,SUM($S$1:S22),"")</f>
        <v/>
      </c>
      <c r="AF22" s="138" t="str">
        <f ca="1">IF($R22=1,SUM($T$1:T22),"")</f>
        <v/>
      </c>
      <c r="AG22" s="138" t="str">
        <f ca="1">IF($R22=1,SUM($U$1:U22),"")</f>
        <v/>
      </c>
      <c r="AH22" s="138" t="str">
        <f ca="1">IF($R22=1,SUM($V$1:V22),"")</f>
        <v/>
      </c>
      <c r="AI22" s="138" t="str">
        <f ca="1">IF($R22=1,SUM($W$1:W22),"")</f>
        <v/>
      </c>
      <c r="AJ22" s="138" t="str">
        <f ca="1">IF($R22=1,SUM($X$1:X22),"")</f>
        <v/>
      </c>
      <c r="AK22" s="138" t="str">
        <f ca="1">IF($R22=1,SUM($Y$1:Y22),"")</f>
        <v/>
      </c>
      <c r="AL22" s="138" t="str">
        <f ca="1">IF($R22=1,SUM($Z$1:Z22),"")</f>
        <v/>
      </c>
      <c r="AM22" s="138" t="str">
        <f ca="1">IF($R22=1,SUM($AA$1:AA22),"")</f>
        <v/>
      </c>
      <c r="AN22" s="138" t="str">
        <f ca="1">IF($R22=1,SUM($AB$1:AB22),"")</f>
        <v/>
      </c>
      <c r="AO22" s="138" t="str">
        <f ca="1">IF($R22=1,SUM($AC$1:AC22),"")</f>
        <v/>
      </c>
      <c r="AQ22" s="143" t="str">
        <f t="shared" si="9"/>
        <v>9:05</v>
      </c>
    </row>
    <row r="23" spans="1:43" x14ac:dyDescent="0.25">
      <c r="A23" s="147">
        <f t="shared" ca="1" si="13"/>
        <v>42052.585762499999</v>
      </c>
      <c r="B23" s="138">
        <f t="shared" ca="1" si="12"/>
        <v>3</v>
      </c>
      <c r="F23" s="138">
        <f t="shared" si="10"/>
        <v>9</v>
      </c>
      <c r="G23" s="140">
        <f t="shared" si="5"/>
        <v>10</v>
      </c>
      <c r="H23" s="141">
        <f t="shared" si="6"/>
        <v>0.38194444444444442</v>
      </c>
      <c r="K23" s="139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880</v>
      </c>
      <c r="L23" s="139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880</v>
      </c>
      <c r="M23" s="139">
        <f t="shared" ca="1" si="2"/>
        <v>1434.5</v>
      </c>
      <c r="O23" s="138">
        <f t="shared" si="7"/>
        <v>0</v>
      </c>
      <c r="R23" s="138">
        <f t="shared" ca="1" si="8"/>
        <v>2.2000000000000013E-2</v>
      </c>
      <c r="S23" s="138">
        <f ca="1">IF(O23=1,"",RTD("cqg.rtd",,"StudyData", "(Vol("&amp;$E$13&amp;")when  (LocalYear("&amp;$E$13&amp;")="&amp;$D$1&amp;"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734</v>
      </c>
      <c r="T23" s="138">
        <f ca="1">IF(O23=1,"",RTD("cqg.rtd",,"StudyData", "(Vol("&amp;$E$14&amp;")when  (LocalYear("&amp;$E$14&amp;")="&amp;$D$1&amp;"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4665</v>
      </c>
      <c r="U23" s="138">
        <f ca="1">IF(O23=1,"",RTD("cqg.rtd",,"StudyData", "(Vol("&amp;$E$15&amp;")when  (LocalYear("&amp;$E$15&amp;")="&amp;$D$1&amp;"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1258</v>
      </c>
      <c r="V23" s="138">
        <f ca="1">IF(O23=1,"",RTD("cqg.rtd",,"StudyData", "(Vol("&amp;$E$16&amp;")when  (LocalYear("&amp;$E$16&amp;")="&amp;$D$1&amp;"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803</v>
      </c>
      <c r="W23" s="138">
        <f ca="1">IF(O23=1,"",RTD("cqg.rtd",,"StudyData", "(Vol("&amp;$E$17&amp;")when  (LocalYear("&amp;$E$17&amp;")="&amp;$D$1&amp;"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1157</v>
      </c>
      <c r="X23" s="138">
        <f ca="1">IF(O23=1,"",RTD("cqg.rtd",,"StudyData", "(Vol("&amp;$E$18&amp;")when  (LocalYear("&amp;$E$18&amp;")="&amp;$D$1&amp;"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993</v>
      </c>
      <c r="Y23" s="138">
        <f ca="1">IF(O23=1,"",RTD("cqg.rtd",,"StudyData", "(Vol("&amp;$E$19&amp;")when  (LocalYear("&amp;$E$19&amp;")="&amp;$D$1&amp;"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1801</v>
      </c>
      <c r="Z23" s="138">
        <f ca="1">IF(O23=1,"",RTD("cqg.rtd",,"StudyData", "(Vol("&amp;$E$20&amp;")when  (LocalYear("&amp;$E$20&amp;")="&amp;$D$1&amp;"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167</v>
      </c>
      <c r="AA23" s="138">
        <f ca="1">IF(O23=1,"",RTD("cqg.rtd",,"StudyData", "(Vol("&amp;$E$21&amp;")when  (LocalYear("&amp;$E$21&amp;")="&amp;$D$1&amp;"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2130</v>
      </c>
      <c r="AB23" s="138">
        <f ca="1">IF(O23=1,"",RTD("cqg.rtd",,"StudyData", "(Vol("&amp;$E$21&amp;")when  (LocalYear("&amp;$E$21&amp;")="&amp;$D$1&amp;"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637</v>
      </c>
      <c r="AC23" s="139">
        <f t="shared" ca="1" si="3"/>
        <v>880</v>
      </c>
      <c r="AE23" s="138" t="str">
        <f ca="1">IF($R23=1,SUM($S$1:S23),"")</f>
        <v/>
      </c>
      <c r="AF23" s="138" t="str">
        <f ca="1">IF($R23=1,SUM($T$1:T23),"")</f>
        <v/>
      </c>
      <c r="AG23" s="138" t="str">
        <f ca="1">IF($R23=1,SUM($U$1:U23),"")</f>
        <v/>
      </c>
      <c r="AH23" s="138" t="str">
        <f ca="1">IF($R23=1,SUM($V$1:V23),"")</f>
        <v/>
      </c>
      <c r="AI23" s="138" t="str">
        <f ca="1">IF($R23=1,SUM($W$1:W23),"")</f>
        <v/>
      </c>
      <c r="AJ23" s="138" t="str">
        <f ca="1">IF($R23=1,SUM($X$1:X23),"")</f>
        <v/>
      </c>
      <c r="AK23" s="138" t="str">
        <f ca="1">IF($R23=1,SUM($Y$1:Y23),"")</f>
        <v/>
      </c>
      <c r="AL23" s="138" t="str">
        <f ca="1">IF($R23=1,SUM($Z$1:Z23),"")</f>
        <v/>
      </c>
      <c r="AM23" s="138" t="str">
        <f ca="1">IF($R23=1,SUM($AA$1:AA23),"")</f>
        <v/>
      </c>
      <c r="AN23" s="138" t="str">
        <f ca="1">IF($R23=1,SUM($AB$1:AB23),"")</f>
        <v/>
      </c>
      <c r="AO23" s="138" t="str">
        <f ca="1">IF($R23=1,SUM($AC$1:AC23),"")</f>
        <v/>
      </c>
      <c r="AQ23" s="143" t="str">
        <f t="shared" si="9"/>
        <v>9:10</v>
      </c>
    </row>
    <row r="24" spans="1:43" x14ac:dyDescent="0.25">
      <c r="A24" s="147">
        <f t="shared" ca="1" si="13"/>
        <v>42051.585762499999</v>
      </c>
      <c r="B24" s="138">
        <f t="shared" ca="1" si="12"/>
        <v>2</v>
      </c>
      <c r="F24" s="138">
        <f t="shared" si="10"/>
        <v>9</v>
      </c>
      <c r="G24" s="140">
        <f t="shared" si="5"/>
        <v>15</v>
      </c>
      <c r="H24" s="141">
        <f t="shared" si="6"/>
        <v>0.38541666666666669</v>
      </c>
      <c r="K24" s="139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1094</v>
      </c>
      <c r="L24" s="139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1094</v>
      </c>
      <c r="M24" s="139">
        <f t="shared" ca="1" si="2"/>
        <v>1808.1</v>
      </c>
      <c r="O24" s="138">
        <f t="shared" si="7"/>
        <v>0</v>
      </c>
      <c r="R24" s="138">
        <f t="shared" ca="1" si="8"/>
        <v>2.3000000000000013E-2</v>
      </c>
      <c r="S24" s="138">
        <f ca="1">IF(O24=1,"",RTD("cqg.rtd",,"StudyData", "(Vol("&amp;$E$13&amp;")when  (LocalYear("&amp;$E$13&amp;")="&amp;$D$1&amp;"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1235</v>
      </c>
      <c r="T24" s="138">
        <f ca="1">IF(O24=1,"",RTD("cqg.rtd",,"StudyData", "(Vol("&amp;$E$14&amp;")when  (LocalYear("&amp;$E$14&amp;")="&amp;$D$1&amp;"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6041</v>
      </c>
      <c r="U24" s="138">
        <f ca="1">IF(O24=1,"",RTD("cqg.rtd",,"StudyData", "(Vol("&amp;$E$15&amp;")when  (LocalYear("&amp;$E$15&amp;")="&amp;$D$1&amp;"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794</v>
      </c>
      <c r="V24" s="138">
        <f ca="1">IF(O24=1,"",RTD("cqg.rtd",,"StudyData", "(Vol("&amp;$E$16&amp;")when  (LocalYear("&amp;$E$16&amp;")="&amp;$D$1&amp;"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839</v>
      </c>
      <c r="W24" s="138">
        <f ca="1">IF(O24=1,"",RTD("cqg.rtd",,"StudyData", "(Vol("&amp;$E$17&amp;")when  (LocalYear("&amp;$E$17&amp;")="&amp;$D$1&amp;"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777</v>
      </c>
      <c r="X24" s="138">
        <f ca="1">IF(O24=1,"",RTD("cqg.rtd",,"StudyData", "(Vol("&amp;$E$18&amp;")when  (LocalYear("&amp;$E$18&amp;")="&amp;$D$1&amp;"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679</v>
      </c>
      <c r="Y24" s="138">
        <f ca="1">IF(O24=1,"",RTD("cqg.rtd",,"StudyData", "(Vol("&amp;$E$19&amp;")when  (LocalYear("&amp;$E$19&amp;")="&amp;$D$1&amp;"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3918</v>
      </c>
      <c r="Z24" s="138">
        <f ca="1">IF(O24=1,"",RTD("cqg.rtd",,"StudyData", "(Vol("&amp;$E$20&amp;")when  (LocalYear("&amp;$E$20&amp;")="&amp;$D$1&amp;"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125</v>
      </c>
      <c r="AA24" s="138">
        <f ca="1">IF(O24=1,"",RTD("cqg.rtd",,"StudyData", "(Vol("&amp;$E$21&amp;")when  (LocalYear("&amp;$E$21&amp;")="&amp;$D$1&amp;"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1768</v>
      </c>
      <c r="AB24" s="138">
        <f ca="1">IF(O24=1,"",RTD("cqg.rtd",,"StudyData", "(Vol("&amp;$E$21&amp;")when  (LocalYear("&amp;$E$21&amp;")="&amp;$D$1&amp;"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1905</v>
      </c>
      <c r="AC24" s="139">
        <f t="shared" ca="1" si="3"/>
        <v>1094</v>
      </c>
      <c r="AE24" s="138" t="str">
        <f ca="1">IF($R24=1,SUM($S$1:S24),"")</f>
        <v/>
      </c>
      <c r="AF24" s="138" t="str">
        <f ca="1">IF($R24=1,SUM($T$1:T24),"")</f>
        <v/>
      </c>
      <c r="AG24" s="138" t="str">
        <f ca="1">IF($R24=1,SUM($U$1:U24),"")</f>
        <v/>
      </c>
      <c r="AH24" s="138" t="str">
        <f ca="1">IF($R24=1,SUM($V$1:V24),"")</f>
        <v/>
      </c>
      <c r="AI24" s="138" t="str">
        <f ca="1">IF($R24=1,SUM($W$1:W24),"")</f>
        <v/>
      </c>
      <c r="AJ24" s="138" t="str">
        <f ca="1">IF($R24=1,SUM($X$1:X24),"")</f>
        <v/>
      </c>
      <c r="AK24" s="138" t="str">
        <f ca="1">IF($R24=1,SUM($Y$1:Y24),"")</f>
        <v/>
      </c>
      <c r="AL24" s="138" t="str">
        <f ca="1">IF($R24=1,SUM($Z$1:Z24),"")</f>
        <v/>
      </c>
      <c r="AM24" s="138" t="str">
        <f ca="1">IF($R24=1,SUM($AA$1:AA24),"")</f>
        <v/>
      </c>
      <c r="AN24" s="138" t="str">
        <f ca="1">IF($R24=1,SUM($AB$1:AB24),"")</f>
        <v/>
      </c>
      <c r="AO24" s="138" t="str">
        <f ca="1">IF($R24=1,SUM($AC$1:AC24),"")</f>
        <v/>
      </c>
      <c r="AQ24" s="143" t="str">
        <f t="shared" si="9"/>
        <v>9:15</v>
      </c>
    </row>
    <row r="25" spans="1:43" x14ac:dyDescent="0.25">
      <c r="A25" s="147">
        <f t="shared" ca="1" si="13"/>
        <v>42048.585762499999</v>
      </c>
      <c r="B25" s="138">
        <f t="shared" ca="1" si="12"/>
        <v>6</v>
      </c>
      <c r="F25" s="138">
        <f t="shared" si="10"/>
        <v>9</v>
      </c>
      <c r="G25" s="140">
        <f t="shared" si="5"/>
        <v>20</v>
      </c>
      <c r="H25" s="141">
        <f t="shared" si="6"/>
        <v>0.3888888888888889</v>
      </c>
      <c r="K25" s="139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668</v>
      </c>
      <c r="L25" s="139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668</v>
      </c>
      <c r="M25" s="139">
        <f t="shared" ca="1" si="2"/>
        <v>1104.5999999999999</v>
      </c>
      <c r="O25" s="138">
        <f t="shared" si="7"/>
        <v>0</v>
      </c>
      <c r="R25" s="138">
        <f t="shared" ca="1" si="8"/>
        <v>2.4000000000000014E-2</v>
      </c>
      <c r="S25" s="138">
        <f ca="1">IF(O25=1,"",RTD("cqg.rtd",,"StudyData", "(Vol("&amp;$E$13&amp;")when  (LocalYear("&amp;$E$13&amp;")="&amp;$D$1&amp;"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672</v>
      </c>
      <c r="T25" s="138">
        <f ca="1">IF(O25=1,"",RTD("cqg.rtd",,"StudyData", "(Vol("&amp;$E$14&amp;")when  (LocalYear("&amp;$E$14&amp;")="&amp;$D$1&amp;"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1915</v>
      </c>
      <c r="U25" s="138">
        <f ca="1">IF(O25=1,"",RTD("cqg.rtd",,"StudyData", "(Vol("&amp;$E$15&amp;")when  (LocalYear("&amp;$E$15&amp;")="&amp;$D$1&amp;"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2417</v>
      </c>
      <c r="V25" s="138">
        <f ca="1">IF(O25=1,"",RTD("cqg.rtd",,"StudyData", "(Vol("&amp;$E$16&amp;")when  (LocalYear("&amp;$E$16&amp;")="&amp;$D$1&amp;"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1192</v>
      </c>
      <c r="W25" s="138">
        <f ca="1">IF(O25=1,"",RTD("cqg.rtd",,"StudyData", "(Vol("&amp;$E$17&amp;")when  (LocalYear("&amp;$E$17&amp;")="&amp;$D$1&amp;"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655</v>
      </c>
      <c r="X25" s="138">
        <f ca="1">IF(O25=1,"",RTD("cqg.rtd",,"StudyData", "(Vol("&amp;$E$18&amp;")when  (LocalYear("&amp;$E$18&amp;")="&amp;$D$1&amp;"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359</v>
      </c>
      <c r="Y25" s="138">
        <f ca="1">IF(O25=1,"",RTD("cqg.rtd",,"StudyData", "(Vol("&amp;$E$19&amp;")when  (LocalYear("&amp;$E$19&amp;")="&amp;$D$1&amp;"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2004</v>
      </c>
      <c r="Z25" s="138">
        <f ca="1">IF(O25=1,"",RTD("cqg.rtd",,"StudyData", "(Vol("&amp;$E$20&amp;")when  (LocalYear("&amp;$E$20&amp;")="&amp;$D$1&amp;"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270</v>
      </c>
      <c r="AA25" s="138">
        <f ca="1">IF(O25=1,"",RTD("cqg.rtd",,"StudyData", "(Vol("&amp;$E$21&amp;")when  (LocalYear("&amp;$E$21&amp;")="&amp;$D$1&amp;"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796</v>
      </c>
      <c r="AB25" s="138">
        <f ca="1">IF(O25=1,"",RTD("cqg.rtd",,"StudyData", "(Vol("&amp;$E$21&amp;")when  (LocalYear("&amp;$E$21&amp;")="&amp;$D$1&amp;"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766</v>
      </c>
      <c r="AC25" s="139">
        <f t="shared" ca="1" si="3"/>
        <v>668</v>
      </c>
      <c r="AE25" s="138" t="str">
        <f ca="1">IF($R25=1,SUM($S$1:S25),"")</f>
        <v/>
      </c>
      <c r="AF25" s="138" t="str">
        <f ca="1">IF($R25=1,SUM($T$1:T25),"")</f>
        <v/>
      </c>
      <c r="AG25" s="138" t="str">
        <f ca="1">IF($R25=1,SUM($U$1:U25),"")</f>
        <v/>
      </c>
      <c r="AH25" s="138" t="str">
        <f ca="1">IF($R25=1,SUM($V$1:V25),"")</f>
        <v/>
      </c>
      <c r="AI25" s="138" t="str">
        <f ca="1">IF($R25=1,SUM($W$1:W25),"")</f>
        <v/>
      </c>
      <c r="AJ25" s="138" t="str">
        <f ca="1">IF($R25=1,SUM($X$1:X25),"")</f>
        <v/>
      </c>
      <c r="AK25" s="138" t="str">
        <f ca="1">IF($R25=1,SUM($Y$1:Y25),"")</f>
        <v/>
      </c>
      <c r="AL25" s="138" t="str">
        <f ca="1">IF($R25=1,SUM($Z$1:Z25),"")</f>
        <v/>
      </c>
      <c r="AM25" s="138" t="str">
        <f ca="1">IF($R25=1,SUM($AA$1:AA25),"")</f>
        <v/>
      </c>
      <c r="AN25" s="138" t="str">
        <f ca="1">IF($R25=1,SUM($AB$1:AB25),"")</f>
        <v/>
      </c>
      <c r="AO25" s="138" t="str">
        <f ca="1">IF($R25=1,SUM($AC$1:AC25),"")</f>
        <v/>
      </c>
      <c r="AQ25" s="143" t="str">
        <f t="shared" si="9"/>
        <v>9:20</v>
      </c>
    </row>
    <row r="26" spans="1:43" x14ac:dyDescent="0.25">
      <c r="A26" s="147">
        <f t="shared" ca="1" si="13"/>
        <v>42047.585762499999</v>
      </c>
      <c r="B26" s="138">
        <f t="shared" ca="1" si="12"/>
        <v>5</v>
      </c>
      <c r="F26" s="138">
        <f t="shared" si="10"/>
        <v>9</v>
      </c>
      <c r="G26" s="140">
        <f t="shared" si="5"/>
        <v>25</v>
      </c>
      <c r="H26" s="141">
        <f t="shared" si="6"/>
        <v>0.3923611111111111</v>
      </c>
      <c r="K26" s="139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742</v>
      </c>
      <c r="L26" s="139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742</v>
      </c>
      <c r="M26" s="139">
        <f t="shared" ca="1" si="2"/>
        <v>915.9</v>
      </c>
      <c r="O26" s="138">
        <f t="shared" si="7"/>
        <v>0</v>
      </c>
      <c r="R26" s="138">
        <f t="shared" ca="1" si="8"/>
        <v>2.5000000000000015E-2</v>
      </c>
      <c r="S26" s="138">
        <f ca="1">IF(O26=1,"",RTD("cqg.rtd",,"StudyData", "(Vol("&amp;$E$13&amp;")when  (LocalYear("&amp;$E$13&amp;")="&amp;$D$1&amp;"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509</v>
      </c>
      <c r="T26" s="138">
        <f ca="1">IF(O26=1,"",RTD("cqg.rtd",,"StudyData", "(Vol("&amp;$E$14&amp;")when  (LocalYear("&amp;$E$14&amp;")="&amp;$D$1&amp;"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1745</v>
      </c>
      <c r="U26" s="138">
        <f ca="1">IF(O26=1,"",RTD("cqg.rtd",,"StudyData", "(Vol("&amp;$E$15&amp;")when  (LocalYear("&amp;$E$15&amp;")="&amp;$D$1&amp;"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1167</v>
      </c>
      <c r="V26" s="138">
        <f ca="1">IF(O26=1,"",RTD("cqg.rtd",,"StudyData", "(Vol("&amp;$E$16&amp;")when  (LocalYear("&amp;$E$16&amp;")="&amp;$D$1&amp;"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616</v>
      </c>
      <c r="W26" s="138">
        <f ca="1">IF(O26=1,"",RTD("cqg.rtd",,"StudyData", "(Vol("&amp;$E$17&amp;")when  (LocalYear("&amp;$E$17&amp;")="&amp;$D$1&amp;"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766</v>
      </c>
      <c r="X26" s="138">
        <f ca="1">IF(O26=1,"",RTD("cqg.rtd",,"StudyData", "(Vol("&amp;$E$18&amp;")when  (LocalYear("&amp;$E$18&amp;")="&amp;$D$1&amp;"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659</v>
      </c>
      <c r="Y26" s="138">
        <f ca="1">IF(O26=1,"",RTD("cqg.rtd",,"StudyData", "(Vol("&amp;$E$19&amp;")when  (LocalYear("&amp;$E$19&amp;")="&amp;$D$1&amp;"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1808</v>
      </c>
      <c r="Z26" s="138">
        <f ca="1">IF(O26=1,"",RTD("cqg.rtd",,"StudyData", "(Vol("&amp;$E$20&amp;")when  (LocalYear("&amp;$E$20&amp;")="&amp;$D$1&amp;"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515</v>
      </c>
      <c r="AA26" s="138">
        <f ca="1">IF(O26=1,"",RTD("cqg.rtd",,"StudyData", "(Vol("&amp;$E$21&amp;")when  (LocalYear("&amp;$E$21&amp;")="&amp;$D$1&amp;"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922</v>
      </c>
      <c r="AB26" s="138">
        <f ca="1">IF(O26=1,"",RTD("cqg.rtd",,"StudyData", "(Vol("&amp;$E$21&amp;")when  (LocalYear("&amp;$E$21&amp;")="&amp;$D$1&amp;"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452</v>
      </c>
      <c r="AC26" s="139">
        <f t="shared" ca="1" si="3"/>
        <v>742</v>
      </c>
      <c r="AE26" s="138" t="str">
        <f ca="1">IF($R26=1,SUM($S$1:S26),"")</f>
        <v/>
      </c>
      <c r="AF26" s="138" t="str">
        <f ca="1">IF($R26=1,SUM($T$1:T26),"")</f>
        <v/>
      </c>
      <c r="AG26" s="138" t="str">
        <f ca="1">IF($R26=1,SUM($U$1:U26),"")</f>
        <v/>
      </c>
      <c r="AH26" s="138" t="str">
        <f ca="1">IF($R26=1,SUM($V$1:V26),"")</f>
        <v/>
      </c>
      <c r="AI26" s="138" t="str">
        <f ca="1">IF($R26=1,SUM($W$1:W26),"")</f>
        <v/>
      </c>
      <c r="AJ26" s="138" t="str">
        <f ca="1">IF($R26=1,SUM($X$1:X26),"")</f>
        <v/>
      </c>
      <c r="AK26" s="138" t="str">
        <f ca="1">IF($R26=1,SUM($Y$1:Y26),"")</f>
        <v/>
      </c>
      <c r="AL26" s="138" t="str">
        <f ca="1">IF($R26=1,SUM($Z$1:Z26),"")</f>
        <v/>
      </c>
      <c r="AM26" s="138" t="str">
        <f ca="1">IF($R26=1,SUM($AA$1:AA26),"")</f>
        <v/>
      </c>
      <c r="AN26" s="138" t="str">
        <f ca="1">IF($R26=1,SUM($AB$1:AB26),"")</f>
        <v/>
      </c>
      <c r="AO26" s="138" t="str">
        <f ca="1">IF($R26=1,SUM($AC$1:AC26),"")</f>
        <v/>
      </c>
      <c r="AQ26" s="143" t="str">
        <f t="shared" si="9"/>
        <v>9:25</v>
      </c>
    </row>
    <row r="27" spans="1:43" x14ac:dyDescent="0.25">
      <c r="A27" s="147"/>
      <c r="F27" s="138">
        <f t="shared" si="10"/>
        <v>9</v>
      </c>
      <c r="G27" s="140">
        <f t="shared" si="5"/>
        <v>30</v>
      </c>
      <c r="H27" s="141">
        <f t="shared" si="6"/>
        <v>0.39583333333333331</v>
      </c>
      <c r="K27" s="139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774</v>
      </c>
      <c r="L27" s="139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774</v>
      </c>
      <c r="M27" s="139">
        <f t="shared" ca="1" si="2"/>
        <v>1024.3</v>
      </c>
      <c r="O27" s="138">
        <f t="shared" si="7"/>
        <v>0</v>
      </c>
      <c r="R27" s="138">
        <f t="shared" ca="1" si="8"/>
        <v>2.6000000000000016E-2</v>
      </c>
      <c r="S27" s="138">
        <f ca="1">IF(O27=1,"",RTD("cqg.rtd",,"StudyData", "(Vol("&amp;$E$13&amp;")when  (LocalYear("&amp;$E$13&amp;")="&amp;$D$1&amp;"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511</v>
      </c>
      <c r="T27" s="138">
        <f ca="1">IF(O27=1,"",RTD("cqg.rtd",,"StudyData", "(Vol("&amp;$E$14&amp;")when  (LocalYear("&amp;$E$14&amp;")="&amp;$D$1&amp;"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1388</v>
      </c>
      <c r="U27" s="138">
        <f ca="1">IF(O27=1,"",RTD("cqg.rtd",,"StudyData", "(Vol("&amp;$E$15&amp;")when  (LocalYear("&amp;$E$15&amp;")="&amp;$D$1&amp;"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1854</v>
      </c>
      <c r="V27" s="138">
        <f ca="1">IF(O27=1,"",RTD("cqg.rtd",,"StudyData", "(Vol("&amp;$E$16&amp;")when  (LocalYear("&amp;$E$16&amp;")="&amp;$D$1&amp;"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809</v>
      </c>
      <c r="W27" s="138">
        <f ca="1">IF(O27=1,"",RTD("cqg.rtd",,"StudyData", "(Vol("&amp;$E$17&amp;")when  (LocalYear("&amp;$E$17&amp;")="&amp;$D$1&amp;"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1424</v>
      </c>
      <c r="X27" s="138">
        <f ca="1">IF(O27=1,"",RTD("cqg.rtd",,"StudyData", "(Vol("&amp;$E$18&amp;")when  (LocalYear("&amp;$E$18&amp;")="&amp;$D$1&amp;"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329</v>
      </c>
      <c r="Y27" s="138">
        <f ca="1">IF(O27=1,"",RTD("cqg.rtd",,"StudyData", "(Vol("&amp;$E$19&amp;")when  (LocalYear("&amp;$E$19&amp;")="&amp;$D$1&amp;"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1443</v>
      </c>
      <c r="Z27" s="138">
        <f ca="1">IF(O27=1,"",RTD("cqg.rtd",,"StudyData", "(Vol("&amp;$E$20&amp;")when  (LocalYear("&amp;$E$20&amp;")="&amp;$D$1&amp;"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1164</v>
      </c>
      <c r="AA27" s="138">
        <f ca="1">IF(O27=1,"",RTD("cqg.rtd",,"StudyData", "(Vol("&amp;$E$21&amp;")when  (LocalYear("&amp;$E$21&amp;")="&amp;$D$1&amp;"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666</v>
      </c>
      <c r="AB27" s="138">
        <f ca="1">IF(O27=1,"",RTD("cqg.rtd",,"StudyData", "(Vol("&amp;$E$21&amp;")when  (LocalYear("&amp;$E$21&amp;")="&amp;$D$1&amp;"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655</v>
      </c>
      <c r="AC27" s="139">
        <f t="shared" ca="1" si="3"/>
        <v>774</v>
      </c>
      <c r="AE27" s="138" t="str">
        <f ca="1">IF($R27=1,SUM($S$1:S27),"")</f>
        <v/>
      </c>
      <c r="AF27" s="138" t="str">
        <f ca="1">IF($R27=1,SUM($T$1:T27),"")</f>
        <v/>
      </c>
      <c r="AG27" s="138" t="str">
        <f ca="1">IF($R27=1,SUM($U$1:U27),"")</f>
        <v/>
      </c>
      <c r="AH27" s="138" t="str">
        <f ca="1">IF($R27=1,SUM($V$1:V27),"")</f>
        <v/>
      </c>
      <c r="AI27" s="138" t="str">
        <f ca="1">IF($R27=1,SUM($W$1:W27),"")</f>
        <v/>
      </c>
      <c r="AJ27" s="138" t="str">
        <f ca="1">IF($R27=1,SUM($X$1:X27),"")</f>
        <v/>
      </c>
      <c r="AK27" s="138" t="str">
        <f ca="1">IF($R27=1,SUM($Y$1:Y27),"")</f>
        <v/>
      </c>
      <c r="AL27" s="138" t="str">
        <f ca="1">IF($R27=1,SUM($Z$1:Z27),"")</f>
        <v/>
      </c>
      <c r="AM27" s="138" t="str">
        <f ca="1">IF($R27=1,SUM($AA$1:AA27),"")</f>
        <v/>
      </c>
      <c r="AN27" s="138" t="str">
        <f ca="1">IF($R27=1,SUM($AB$1:AB27),"")</f>
        <v/>
      </c>
      <c r="AO27" s="138" t="str">
        <f ca="1">IF($R27=1,SUM($AC$1:AC27),"")</f>
        <v/>
      </c>
      <c r="AQ27" s="143" t="str">
        <f t="shared" si="9"/>
        <v>9:30</v>
      </c>
    </row>
    <row r="28" spans="1:43" x14ac:dyDescent="0.25">
      <c r="A28" s="147"/>
      <c r="F28" s="138">
        <f t="shared" si="10"/>
        <v>9</v>
      </c>
      <c r="G28" s="140">
        <f t="shared" si="5"/>
        <v>35</v>
      </c>
      <c r="H28" s="141">
        <f t="shared" si="6"/>
        <v>0.39930555555555558</v>
      </c>
      <c r="K28" s="139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477</v>
      </c>
      <c r="L28" s="139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477</v>
      </c>
      <c r="M28" s="139">
        <f t="shared" ca="1" si="2"/>
        <v>928.7</v>
      </c>
      <c r="O28" s="138">
        <f t="shared" si="7"/>
        <v>0</v>
      </c>
      <c r="R28" s="138">
        <f t="shared" ca="1" si="8"/>
        <v>2.7000000000000017E-2</v>
      </c>
      <c r="S28" s="138">
        <f ca="1">IF(O28=1,"",RTD("cqg.rtd",,"StudyData", "(Vol("&amp;$E$13&amp;")when  (LocalYear("&amp;$E$13&amp;")="&amp;$D$1&amp;"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543</v>
      </c>
      <c r="T28" s="138">
        <f ca="1">IF(O28=1,"",RTD("cqg.rtd",,"StudyData", "(Vol("&amp;$E$14&amp;")when  (LocalYear("&amp;$E$14&amp;")="&amp;$D$1&amp;"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1441</v>
      </c>
      <c r="U28" s="138">
        <f ca="1">IF(O28=1,"",RTD("cqg.rtd",,"StudyData", "(Vol("&amp;$E$15&amp;")when  (LocalYear("&amp;$E$15&amp;")="&amp;$D$1&amp;"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1193</v>
      </c>
      <c r="V28" s="138">
        <f ca="1">IF(O28=1,"",RTD("cqg.rtd",,"StudyData", "(Vol("&amp;$E$16&amp;")when  (LocalYear("&amp;$E$16&amp;")="&amp;$D$1&amp;"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1283</v>
      </c>
      <c r="W28" s="138">
        <f ca="1">IF(O28=1,"",RTD("cqg.rtd",,"StudyData", "(Vol("&amp;$E$17&amp;")when  (LocalYear("&amp;$E$17&amp;")="&amp;$D$1&amp;"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691</v>
      </c>
      <c r="X28" s="138">
        <f ca="1">IF(O28=1,"",RTD("cqg.rtd",,"StudyData", "(Vol("&amp;$E$18&amp;")when  (LocalYear("&amp;$E$18&amp;")="&amp;$D$1&amp;"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713</v>
      </c>
      <c r="Y28" s="138">
        <f ca="1">IF(O28=1,"",RTD("cqg.rtd",,"StudyData", "(Vol("&amp;$E$19&amp;")when  (LocalYear("&amp;$E$19&amp;")="&amp;$D$1&amp;"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2040</v>
      </c>
      <c r="Z28" s="138">
        <f ca="1">IF(O28=1,"",RTD("cqg.rtd",,"StudyData", "(Vol("&amp;$E$20&amp;")when  (LocalYear("&amp;$E$20&amp;")="&amp;$D$1&amp;"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253</v>
      </c>
      <c r="AA28" s="138">
        <f ca="1">IF(O28=1,"",RTD("cqg.rtd",,"StudyData", "(Vol("&amp;$E$21&amp;")when  (LocalYear("&amp;$E$21&amp;")="&amp;$D$1&amp;"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497</v>
      </c>
      <c r="AB28" s="138">
        <f ca="1">IF(O28=1,"",RTD("cqg.rtd",,"StudyData", "(Vol("&amp;$E$21&amp;")when  (LocalYear("&amp;$E$21&amp;")="&amp;$D$1&amp;"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633</v>
      </c>
      <c r="AC28" s="139">
        <f t="shared" ca="1" si="3"/>
        <v>477</v>
      </c>
      <c r="AE28" s="138" t="str">
        <f ca="1">IF($R28=1,SUM($S$1:S28),"")</f>
        <v/>
      </c>
      <c r="AF28" s="138" t="str">
        <f ca="1">IF($R28=1,SUM($T$1:T28),"")</f>
        <v/>
      </c>
      <c r="AG28" s="138" t="str">
        <f ca="1">IF($R28=1,SUM($U$1:U28),"")</f>
        <v/>
      </c>
      <c r="AH28" s="138" t="str">
        <f ca="1">IF($R28=1,SUM($V$1:V28),"")</f>
        <v/>
      </c>
      <c r="AI28" s="138" t="str">
        <f ca="1">IF($R28=1,SUM($W$1:W28),"")</f>
        <v/>
      </c>
      <c r="AJ28" s="138" t="str">
        <f ca="1">IF($R28=1,SUM($X$1:X28),"")</f>
        <v/>
      </c>
      <c r="AK28" s="138" t="str">
        <f ca="1">IF($R28=1,SUM($Y$1:Y28),"")</f>
        <v/>
      </c>
      <c r="AL28" s="138" t="str">
        <f ca="1">IF($R28=1,SUM($Z$1:Z28),"")</f>
        <v/>
      </c>
      <c r="AM28" s="138" t="str">
        <f ca="1">IF($R28=1,SUM($AA$1:AA28),"")</f>
        <v/>
      </c>
      <c r="AN28" s="138" t="str">
        <f ca="1">IF($R28=1,SUM($AB$1:AB28),"")</f>
        <v/>
      </c>
      <c r="AO28" s="138" t="str">
        <f ca="1">IF($R28=1,SUM($AC$1:AC28),"")</f>
        <v/>
      </c>
      <c r="AQ28" s="143" t="str">
        <f t="shared" si="9"/>
        <v>9:35</v>
      </c>
    </row>
    <row r="29" spans="1:43" x14ac:dyDescent="0.25">
      <c r="A29" s="147"/>
      <c r="F29" s="138">
        <f t="shared" si="10"/>
        <v>9</v>
      </c>
      <c r="G29" s="140">
        <f t="shared" si="5"/>
        <v>40</v>
      </c>
      <c r="H29" s="141">
        <f t="shared" si="6"/>
        <v>0.40277777777777773</v>
      </c>
      <c r="K29" s="139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617</v>
      </c>
      <c r="L29" s="139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617</v>
      </c>
      <c r="M29" s="139">
        <f t="shared" ca="1" si="2"/>
        <v>948.9</v>
      </c>
      <c r="O29" s="138">
        <f t="shared" si="7"/>
        <v>0</v>
      </c>
      <c r="R29" s="138">
        <f t="shared" ca="1" si="8"/>
        <v>2.8000000000000018E-2</v>
      </c>
      <c r="S29" s="138">
        <f ca="1">IF(O29=1,"",RTD("cqg.rtd",,"StudyData", "(Vol("&amp;$E$13&amp;")when  (LocalYear("&amp;$E$13&amp;")="&amp;$D$1&amp;"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1552</v>
      </c>
      <c r="T29" s="138">
        <f ca="1">IF(O29=1,"",RTD("cqg.rtd",,"StudyData", "(Vol("&amp;$E$14&amp;")when  (LocalYear("&amp;$E$14&amp;")="&amp;$D$1&amp;"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1240</v>
      </c>
      <c r="U29" s="138">
        <f ca="1">IF(O29=1,"",RTD("cqg.rtd",,"StudyData", "(Vol("&amp;$E$15&amp;")when  (LocalYear("&amp;$E$15&amp;")="&amp;$D$1&amp;"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1401</v>
      </c>
      <c r="V29" s="138">
        <f ca="1">IF(O29=1,"",RTD("cqg.rtd",,"StudyData", "(Vol("&amp;$E$16&amp;")when  (LocalYear("&amp;$E$16&amp;")="&amp;$D$1&amp;"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866</v>
      </c>
      <c r="W29" s="138">
        <f ca="1">IF(O29=1,"",RTD("cqg.rtd",,"StudyData", "(Vol("&amp;$E$17&amp;")when  (LocalYear("&amp;$E$17&amp;")="&amp;$D$1&amp;"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481</v>
      </c>
      <c r="X29" s="138">
        <f ca="1">IF(O29=1,"",RTD("cqg.rtd",,"StudyData", "(Vol("&amp;$E$18&amp;")when  (LocalYear("&amp;$E$18&amp;")="&amp;$D$1&amp;"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1130</v>
      </c>
      <c r="Y29" s="138">
        <f ca="1">IF(O29=1,"",RTD("cqg.rtd",,"StudyData", "(Vol("&amp;$E$19&amp;")when  (LocalYear("&amp;$E$19&amp;")="&amp;$D$1&amp;"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1422</v>
      </c>
      <c r="Z29" s="138">
        <f ca="1">IF(O29=1,"",RTD("cqg.rtd",,"StudyData", "(Vol("&amp;$E$20&amp;")when  (LocalYear("&amp;$E$20&amp;")="&amp;$D$1&amp;"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102</v>
      </c>
      <c r="AA29" s="138">
        <f ca="1">IF(O29=1,"",RTD("cqg.rtd",,"StudyData", "(Vol("&amp;$E$21&amp;")when  (LocalYear("&amp;$E$21&amp;")="&amp;$D$1&amp;"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724</v>
      </c>
      <c r="AB29" s="138">
        <f ca="1">IF(O29=1,"",RTD("cqg.rtd",,"StudyData", "(Vol("&amp;$E$21&amp;")when  (LocalYear("&amp;$E$21&amp;")="&amp;$D$1&amp;"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571</v>
      </c>
      <c r="AC29" s="139">
        <f t="shared" ca="1" si="3"/>
        <v>617</v>
      </c>
      <c r="AE29" s="138" t="str">
        <f ca="1">IF($R29=1,SUM($S$1:S29),"")</f>
        <v/>
      </c>
      <c r="AF29" s="138" t="str">
        <f ca="1">IF($R29=1,SUM($T$1:T29),"")</f>
        <v/>
      </c>
      <c r="AG29" s="138" t="str">
        <f ca="1">IF($R29=1,SUM($U$1:U29),"")</f>
        <v/>
      </c>
      <c r="AH29" s="138" t="str">
        <f ca="1">IF($R29=1,SUM($V$1:V29),"")</f>
        <v/>
      </c>
      <c r="AI29" s="138" t="str">
        <f ca="1">IF($R29=1,SUM($W$1:W29),"")</f>
        <v/>
      </c>
      <c r="AJ29" s="138" t="str">
        <f ca="1">IF($R29=1,SUM($X$1:X29),"")</f>
        <v/>
      </c>
      <c r="AK29" s="138" t="str">
        <f ca="1">IF($R29=1,SUM($Y$1:Y29),"")</f>
        <v/>
      </c>
      <c r="AL29" s="138" t="str">
        <f ca="1">IF($R29=1,SUM($Z$1:Z29),"")</f>
        <v/>
      </c>
      <c r="AM29" s="138" t="str">
        <f ca="1">IF($R29=1,SUM($AA$1:AA29),"")</f>
        <v/>
      </c>
      <c r="AN29" s="138" t="str">
        <f ca="1">IF($R29=1,SUM($AB$1:AB29),"")</f>
        <v/>
      </c>
      <c r="AO29" s="138" t="str">
        <f ca="1">IF($R29=1,SUM($AC$1:AC29),"")</f>
        <v/>
      </c>
      <c r="AQ29" s="143" t="str">
        <f t="shared" si="9"/>
        <v>9:40</v>
      </c>
    </row>
    <row r="30" spans="1:43" x14ac:dyDescent="0.25">
      <c r="F30" s="138">
        <f t="shared" si="10"/>
        <v>9</v>
      </c>
      <c r="G30" s="140">
        <f t="shared" si="5"/>
        <v>45</v>
      </c>
      <c r="H30" s="141">
        <f t="shared" si="6"/>
        <v>0.40625</v>
      </c>
      <c r="K30" s="139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384</v>
      </c>
      <c r="L30" s="139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384</v>
      </c>
      <c r="M30" s="139">
        <f t="shared" ca="1" si="2"/>
        <v>1050.8</v>
      </c>
      <c r="O30" s="138">
        <f t="shared" si="7"/>
        <v>0</v>
      </c>
      <c r="R30" s="138">
        <f t="shared" ca="1" si="8"/>
        <v>2.9000000000000019E-2</v>
      </c>
      <c r="S30" s="138">
        <f ca="1">IF(O30=1,"",RTD("cqg.rtd",,"StudyData", "(Vol("&amp;$E$13&amp;")when  (LocalYear("&amp;$E$13&amp;")="&amp;$D$1&amp;"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1224</v>
      </c>
      <c r="T30" s="138">
        <f ca="1">IF(O30=1,"",RTD("cqg.rtd",,"StudyData", "(Vol("&amp;$E$14&amp;")when  (LocalYear("&amp;$E$14&amp;")="&amp;$D$1&amp;"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2519</v>
      </c>
      <c r="U30" s="138">
        <f ca="1">IF(O30=1,"",RTD("cqg.rtd",,"StudyData", "(Vol("&amp;$E$15&amp;")when  (LocalYear("&amp;$E$15&amp;")="&amp;$D$1&amp;"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1393</v>
      </c>
      <c r="V30" s="138">
        <f ca="1">IF(O30=1,"",RTD("cqg.rtd",,"StudyData", "(Vol("&amp;$E$16&amp;")when  (LocalYear("&amp;$E$16&amp;")="&amp;$D$1&amp;"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1473</v>
      </c>
      <c r="W30" s="138">
        <f ca="1">IF(O30=1,"",RTD("cqg.rtd",,"StudyData", "(Vol("&amp;$E$17&amp;")when  (LocalYear("&amp;$E$17&amp;")="&amp;$D$1&amp;"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891</v>
      </c>
      <c r="X30" s="138">
        <f ca="1">IF(O30=1,"",RTD("cqg.rtd",,"StudyData", "(Vol("&amp;$E$18&amp;")when  (LocalYear("&amp;$E$18&amp;")="&amp;$D$1&amp;"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521</v>
      </c>
      <c r="Y30" s="138">
        <f ca="1">IF(O30=1,"",RTD("cqg.rtd",,"StudyData", "(Vol("&amp;$E$19&amp;")when  (LocalYear("&amp;$E$19&amp;")="&amp;$D$1&amp;"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1591</v>
      </c>
      <c r="Z30" s="138">
        <f ca="1">IF(O30=1,"",RTD("cqg.rtd",,"StudyData", "(Vol("&amp;$E$20&amp;")when  (LocalYear("&amp;$E$20&amp;")="&amp;$D$1&amp;"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119</v>
      </c>
      <c r="AA30" s="138">
        <f ca="1">IF(O30=1,"",RTD("cqg.rtd",,"StudyData", "(Vol("&amp;$E$21&amp;")when  (LocalYear("&amp;$E$21&amp;")="&amp;$D$1&amp;"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282</v>
      </c>
      <c r="AB30" s="138">
        <f ca="1">IF(O30=1,"",RTD("cqg.rtd",,"StudyData", "(Vol("&amp;$E$21&amp;")when  (LocalYear("&amp;$E$21&amp;")="&amp;$D$1&amp;"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495</v>
      </c>
      <c r="AC30" s="139">
        <f t="shared" ca="1" si="3"/>
        <v>384</v>
      </c>
      <c r="AE30" s="138" t="str">
        <f ca="1">IF($R30=1,SUM($S$1:S30),"")</f>
        <v/>
      </c>
      <c r="AF30" s="138" t="str">
        <f ca="1">IF($R30=1,SUM($T$1:T30),"")</f>
        <v/>
      </c>
      <c r="AG30" s="138" t="str">
        <f ca="1">IF($R30=1,SUM($U$1:U30),"")</f>
        <v/>
      </c>
      <c r="AH30" s="138" t="str">
        <f ca="1">IF($R30=1,SUM($V$1:V30),"")</f>
        <v/>
      </c>
      <c r="AI30" s="138" t="str">
        <f ca="1">IF($R30=1,SUM($W$1:W30),"")</f>
        <v/>
      </c>
      <c r="AJ30" s="138" t="str">
        <f ca="1">IF($R30=1,SUM($X$1:X30),"")</f>
        <v/>
      </c>
      <c r="AK30" s="138" t="str">
        <f ca="1">IF($R30=1,SUM($Y$1:Y30),"")</f>
        <v/>
      </c>
      <c r="AL30" s="138" t="str">
        <f ca="1">IF($R30=1,SUM($Z$1:Z30),"")</f>
        <v/>
      </c>
      <c r="AM30" s="138" t="str">
        <f ca="1">IF($R30=1,SUM($AA$1:AA30),"")</f>
        <v/>
      </c>
      <c r="AN30" s="138" t="str">
        <f ca="1">IF($R30=1,SUM($AB$1:AB30),"")</f>
        <v/>
      </c>
      <c r="AO30" s="138" t="str">
        <f ca="1">IF($R30=1,SUM($AC$1:AC30),"")</f>
        <v/>
      </c>
      <c r="AQ30" s="143" t="str">
        <f t="shared" si="9"/>
        <v>9:45</v>
      </c>
    </row>
    <row r="31" spans="1:43" x14ac:dyDescent="0.25">
      <c r="F31" s="138">
        <f t="shared" si="10"/>
        <v>9</v>
      </c>
      <c r="G31" s="140">
        <f t="shared" si="5"/>
        <v>50</v>
      </c>
      <c r="H31" s="141">
        <f t="shared" si="6"/>
        <v>0.40972222222222227</v>
      </c>
      <c r="K31" s="139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416</v>
      </c>
      <c r="L31" s="139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416</v>
      </c>
      <c r="M31" s="139">
        <f t="shared" ca="1" si="2"/>
        <v>679.2</v>
      </c>
      <c r="O31" s="138">
        <f t="shared" si="7"/>
        <v>0</v>
      </c>
      <c r="R31" s="138">
        <f t="shared" ca="1" si="8"/>
        <v>3.000000000000002E-2</v>
      </c>
      <c r="S31" s="138">
        <f ca="1">IF(O31=1,"",RTD("cqg.rtd",,"StudyData", "(Vol("&amp;$E$13&amp;")when  (LocalYear("&amp;$E$13&amp;")="&amp;$D$1&amp;"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993</v>
      </c>
      <c r="T31" s="138">
        <f ca="1">IF(O31=1,"",RTD("cqg.rtd",,"StudyData", "(Vol("&amp;$E$14&amp;")when  (LocalYear("&amp;$E$14&amp;")="&amp;$D$1&amp;"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931</v>
      </c>
      <c r="U31" s="138">
        <f ca="1">IF(O31=1,"",RTD("cqg.rtd",,"StudyData", "(Vol("&amp;$E$15&amp;")when  (LocalYear("&amp;$E$15&amp;")="&amp;$D$1&amp;"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693</v>
      </c>
      <c r="V31" s="138">
        <f ca="1">IF(O31=1,"",RTD("cqg.rtd",,"StudyData", "(Vol("&amp;$E$16&amp;")when  (LocalYear("&amp;$E$16&amp;")="&amp;$D$1&amp;"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625</v>
      </c>
      <c r="W31" s="138">
        <f ca="1">IF(O31=1,"",RTD("cqg.rtd",,"StudyData", "(Vol("&amp;$E$17&amp;")when  (LocalYear("&amp;$E$17&amp;")="&amp;$D$1&amp;"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588</v>
      </c>
      <c r="X31" s="138">
        <f ca="1">IF(O31=1,"",RTD("cqg.rtd",,"StudyData", "(Vol("&amp;$E$18&amp;")when  (LocalYear("&amp;$E$18&amp;")="&amp;$D$1&amp;"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334</v>
      </c>
      <c r="Y31" s="138">
        <f ca="1">IF(O31=1,"",RTD("cqg.rtd",,"StudyData", "(Vol("&amp;$E$19&amp;")when  (LocalYear("&amp;$E$19&amp;")="&amp;$D$1&amp;"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1164</v>
      </c>
      <c r="Z31" s="138">
        <f ca="1">IF(O31=1,"",RTD("cqg.rtd",,"StudyData", "(Vol("&amp;$E$20&amp;")when  (LocalYear("&amp;$E$20&amp;")="&amp;$D$1&amp;"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68</v>
      </c>
      <c r="AA31" s="138">
        <f ca="1">IF(O31=1,"",RTD("cqg.rtd",,"StudyData", "(Vol("&amp;$E$21&amp;")when  (LocalYear("&amp;$E$21&amp;")="&amp;$D$1&amp;"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793</v>
      </c>
      <c r="AB31" s="138">
        <f ca="1">IF(O31=1,"",RTD("cqg.rtd",,"StudyData", "(Vol("&amp;$E$21&amp;")when  (LocalYear("&amp;$E$21&amp;")="&amp;$D$1&amp;"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603</v>
      </c>
      <c r="AC31" s="139">
        <f t="shared" ca="1" si="3"/>
        <v>416</v>
      </c>
      <c r="AE31" s="138" t="str">
        <f ca="1">IF($R31=1,SUM($S$1:S31),"")</f>
        <v/>
      </c>
      <c r="AF31" s="138" t="str">
        <f ca="1">IF($R31=1,SUM($T$1:T31),"")</f>
        <v/>
      </c>
      <c r="AG31" s="138" t="str">
        <f ca="1">IF($R31=1,SUM($U$1:U31),"")</f>
        <v/>
      </c>
      <c r="AH31" s="138" t="str">
        <f ca="1">IF($R31=1,SUM($V$1:V31),"")</f>
        <v/>
      </c>
      <c r="AI31" s="138" t="str">
        <f ca="1">IF($R31=1,SUM($W$1:W31),"")</f>
        <v/>
      </c>
      <c r="AJ31" s="138" t="str">
        <f ca="1">IF($R31=1,SUM($X$1:X31),"")</f>
        <v/>
      </c>
      <c r="AK31" s="138" t="str">
        <f ca="1">IF($R31=1,SUM($Y$1:Y31),"")</f>
        <v/>
      </c>
      <c r="AL31" s="138" t="str">
        <f ca="1">IF($R31=1,SUM($Z$1:Z31),"")</f>
        <v/>
      </c>
      <c r="AM31" s="138" t="str">
        <f ca="1">IF($R31=1,SUM($AA$1:AA31),"")</f>
        <v/>
      </c>
      <c r="AN31" s="138" t="str">
        <f ca="1">IF($R31=1,SUM($AB$1:AB31),"")</f>
        <v/>
      </c>
      <c r="AO31" s="138" t="str">
        <f ca="1">IF($R31=1,SUM($AC$1:AC31),"")</f>
        <v/>
      </c>
      <c r="AQ31" s="143" t="str">
        <f t="shared" si="9"/>
        <v>9:50</v>
      </c>
    </row>
    <row r="32" spans="1:43" x14ac:dyDescent="0.25">
      <c r="A32" s="147"/>
      <c r="F32" s="138">
        <f t="shared" si="10"/>
        <v>9</v>
      </c>
      <c r="G32" s="140">
        <f t="shared" si="5"/>
        <v>55</v>
      </c>
      <c r="H32" s="141">
        <f t="shared" si="6"/>
        <v>0.41319444444444442</v>
      </c>
      <c r="K32" s="139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587</v>
      </c>
      <c r="L32" s="139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587</v>
      </c>
      <c r="M32" s="139">
        <f t="shared" ca="1" si="2"/>
        <v>612</v>
      </c>
      <c r="O32" s="138">
        <f t="shared" si="7"/>
        <v>0</v>
      </c>
      <c r="R32" s="138">
        <f t="shared" ca="1" si="8"/>
        <v>3.1000000000000021E-2</v>
      </c>
      <c r="S32" s="138">
        <f ca="1">IF(O32=1,"",RTD("cqg.rtd",,"StudyData", "(Vol("&amp;$E$13&amp;")when  (LocalYear("&amp;$E$13&amp;")="&amp;$D$1&amp;"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461</v>
      </c>
      <c r="T32" s="138">
        <f ca="1">IF(O32=1,"",RTD("cqg.rtd",,"StudyData", "(Vol("&amp;$E$14&amp;")when  (LocalYear("&amp;$E$14&amp;")="&amp;$D$1&amp;"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829</v>
      </c>
      <c r="U32" s="138">
        <f ca="1">IF(O32=1,"",RTD("cqg.rtd",,"StudyData", "(Vol("&amp;$E$15&amp;")when  (LocalYear("&amp;$E$15&amp;")="&amp;$D$1&amp;"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703</v>
      </c>
      <c r="V32" s="138">
        <f ca="1">IF(O32=1,"",RTD("cqg.rtd",,"StudyData", "(Vol("&amp;$E$16&amp;")when  (LocalYear("&amp;$E$16&amp;")="&amp;$D$1&amp;"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890</v>
      </c>
      <c r="W32" s="138">
        <f ca="1">IF(O32=1,"",RTD("cqg.rtd",,"StudyData", "(Vol("&amp;$E$17&amp;")when  (LocalYear("&amp;$E$17&amp;")="&amp;$D$1&amp;"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999</v>
      </c>
      <c r="X32" s="138">
        <f ca="1">IF(O32=1,"",RTD("cqg.rtd",,"StudyData", "(Vol("&amp;$E$18&amp;")when  (LocalYear("&amp;$E$18&amp;")="&amp;$D$1&amp;"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355</v>
      </c>
      <c r="Y32" s="138">
        <f ca="1">IF(O32=1,"",RTD("cqg.rtd",,"StudyData", "(Vol("&amp;$E$19&amp;")when  (LocalYear("&amp;$E$19&amp;")="&amp;$D$1&amp;"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776</v>
      </c>
      <c r="Z32" s="138">
        <f ca="1">IF(O32=1,"",RTD("cqg.rtd",,"StudyData", "(Vol("&amp;$E$20&amp;")when  (LocalYear("&amp;$E$20&amp;")="&amp;$D$1&amp;"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155</v>
      </c>
      <c r="AA32" s="138">
        <f ca="1">IF(O32=1,"",RTD("cqg.rtd",,"StudyData", "(Vol("&amp;$E$21&amp;")when  (LocalYear("&amp;$E$21&amp;")="&amp;$D$1&amp;"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257</v>
      </c>
      <c r="AB32" s="138">
        <f ca="1">IF(O32=1,"",RTD("cqg.rtd",,"StudyData", "(Vol("&amp;$E$21&amp;")when  (LocalYear("&amp;$E$21&amp;")="&amp;$D$1&amp;"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695</v>
      </c>
      <c r="AC32" s="139">
        <f t="shared" ca="1" si="3"/>
        <v>587</v>
      </c>
      <c r="AE32" s="138" t="str">
        <f ca="1">IF($R32=1,SUM($S$1:S32),"")</f>
        <v/>
      </c>
      <c r="AF32" s="138" t="str">
        <f ca="1">IF($R32=1,SUM($T$1:T32),"")</f>
        <v/>
      </c>
      <c r="AG32" s="138" t="str">
        <f ca="1">IF($R32=1,SUM($U$1:U32),"")</f>
        <v/>
      </c>
      <c r="AH32" s="138" t="str">
        <f ca="1">IF($R32=1,SUM($V$1:V32),"")</f>
        <v/>
      </c>
      <c r="AI32" s="138" t="str">
        <f ca="1">IF($R32=1,SUM($W$1:W32),"")</f>
        <v/>
      </c>
      <c r="AJ32" s="138" t="str">
        <f ca="1">IF($R32=1,SUM($X$1:X32),"")</f>
        <v/>
      </c>
      <c r="AK32" s="138" t="str">
        <f ca="1">IF($R32=1,SUM($Y$1:Y32),"")</f>
        <v/>
      </c>
      <c r="AL32" s="138" t="str">
        <f ca="1">IF($R32=1,SUM($Z$1:Z32),"")</f>
        <v/>
      </c>
      <c r="AM32" s="138" t="str">
        <f ca="1">IF($R32=1,SUM($AA$1:AA32),"")</f>
        <v/>
      </c>
      <c r="AN32" s="138" t="str">
        <f ca="1">IF($R32=1,SUM($AB$1:AB32),"")</f>
        <v/>
      </c>
      <c r="AO32" s="138" t="str">
        <f ca="1">IF($R32=1,SUM($AC$1:AC32),"")</f>
        <v/>
      </c>
      <c r="AQ32" s="143" t="str">
        <f t="shared" si="9"/>
        <v>9:55</v>
      </c>
    </row>
    <row r="33" spans="6:43" x14ac:dyDescent="0.25">
      <c r="F33" s="138">
        <f t="shared" si="10"/>
        <v>10</v>
      </c>
      <c r="G33" s="140" t="str">
        <f t="shared" si="5"/>
        <v>00</v>
      </c>
      <c r="H33" s="141">
        <f t="shared" si="6"/>
        <v>0.41666666666666669</v>
      </c>
      <c r="K33" s="139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1218</v>
      </c>
      <c r="L33" s="139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1218</v>
      </c>
      <c r="M33" s="139">
        <f t="shared" ca="1" si="2"/>
        <v>1235.7</v>
      </c>
      <c r="O33" s="138">
        <f t="shared" si="7"/>
        <v>0</v>
      </c>
      <c r="R33" s="138">
        <f t="shared" ca="1" si="8"/>
        <v>3.2000000000000021E-2</v>
      </c>
      <c r="S33" s="138">
        <f ca="1">IF(O33=1,"",RTD("cqg.rtd",,"StudyData", "(Vol("&amp;$E$13&amp;")when  (LocalYear("&amp;$E$13&amp;")="&amp;$D$1&amp;"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1062</v>
      </c>
      <c r="T33" s="138">
        <f ca="1">IF(O33=1,"",RTD("cqg.rtd",,"StudyData", "(Vol("&amp;$E$14&amp;")when  (LocalYear("&amp;$E$14&amp;")="&amp;$D$1&amp;"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1531</v>
      </c>
      <c r="U33" s="138">
        <f ca="1">IF(O33=1,"",RTD("cqg.rtd",,"StudyData", "(Vol("&amp;$E$15&amp;")when  (LocalYear("&amp;$E$15&amp;")="&amp;$D$1&amp;"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1153</v>
      </c>
      <c r="V33" s="138">
        <f ca="1">IF(O33=1,"",RTD("cqg.rtd",,"StudyData", "(Vol("&amp;$E$16&amp;")when  (LocalYear("&amp;$E$16&amp;")="&amp;$D$1&amp;"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704</v>
      </c>
      <c r="W33" s="138">
        <f ca="1">IF(O33=1,"",RTD("cqg.rtd",,"StudyData", "(Vol("&amp;$E$17&amp;")when  (LocalYear("&amp;$E$17&amp;")="&amp;$D$1&amp;"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1439</v>
      </c>
      <c r="X33" s="138">
        <f ca="1">IF(O33=1,"",RTD("cqg.rtd",,"StudyData", "(Vol("&amp;$E$18&amp;")when  (LocalYear("&amp;$E$18&amp;")="&amp;$D$1&amp;"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4099</v>
      </c>
      <c r="Y33" s="138">
        <f ca="1">IF(O33=1,"",RTD("cqg.rtd",,"StudyData", "(Vol("&amp;$E$19&amp;")when  (LocalYear("&amp;$E$19&amp;")="&amp;$D$1&amp;"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713</v>
      </c>
      <c r="Z33" s="138">
        <f ca="1">IF(O33=1,"",RTD("cqg.rtd",,"StudyData", "(Vol("&amp;$E$20&amp;")when  (LocalYear("&amp;$E$20&amp;")="&amp;$D$1&amp;"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374</v>
      </c>
      <c r="AA33" s="138">
        <f ca="1">IF(O33=1,"",RTD("cqg.rtd",,"StudyData", "(Vol("&amp;$E$21&amp;")when  (LocalYear("&amp;$E$21&amp;")="&amp;$D$1&amp;"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524</v>
      </c>
      <c r="AB33" s="138">
        <f ca="1">IF(O33=1,"",RTD("cqg.rtd",,"StudyData", "(Vol("&amp;$E$21&amp;")when  (LocalYear("&amp;$E$21&amp;")="&amp;$D$1&amp;"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758</v>
      </c>
      <c r="AC33" s="139">
        <f t="shared" ca="1" si="3"/>
        <v>1218</v>
      </c>
      <c r="AE33" s="138" t="str">
        <f ca="1">IF($R33=1,SUM($S$1:S33),"")</f>
        <v/>
      </c>
      <c r="AF33" s="138" t="str">
        <f ca="1">IF($R33=1,SUM($T$1:T33),"")</f>
        <v/>
      </c>
      <c r="AG33" s="138" t="str">
        <f ca="1">IF($R33=1,SUM($U$1:U33),"")</f>
        <v/>
      </c>
      <c r="AH33" s="138" t="str">
        <f ca="1">IF($R33=1,SUM($V$1:V33),"")</f>
        <v/>
      </c>
      <c r="AI33" s="138" t="str">
        <f ca="1">IF($R33=1,SUM($W$1:W33),"")</f>
        <v/>
      </c>
      <c r="AJ33" s="138" t="str">
        <f ca="1">IF($R33=1,SUM($X$1:X33),"")</f>
        <v/>
      </c>
      <c r="AK33" s="138" t="str">
        <f ca="1">IF($R33=1,SUM($Y$1:Y33),"")</f>
        <v/>
      </c>
      <c r="AL33" s="138" t="str">
        <f ca="1">IF($R33=1,SUM($Z$1:Z33),"")</f>
        <v/>
      </c>
      <c r="AM33" s="138" t="str">
        <f ca="1">IF($R33=1,SUM($AA$1:AA33),"")</f>
        <v/>
      </c>
      <c r="AN33" s="138" t="str">
        <f ca="1">IF($R33=1,SUM($AB$1:AB33),"")</f>
        <v/>
      </c>
      <c r="AO33" s="138" t="str">
        <f ca="1">IF($R33=1,SUM($AC$1:AC33),"")</f>
        <v/>
      </c>
      <c r="AQ33" s="143" t="str">
        <f t="shared" si="9"/>
        <v>10:00</v>
      </c>
    </row>
    <row r="34" spans="6:43" x14ac:dyDescent="0.25">
      <c r="F34" s="138">
        <f t="shared" si="10"/>
        <v>10</v>
      </c>
      <c r="G34" s="140" t="str">
        <f t="shared" si="5"/>
        <v>05</v>
      </c>
      <c r="H34" s="141">
        <f t="shared" si="6"/>
        <v>0.4201388888888889</v>
      </c>
      <c r="K34" s="139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654</v>
      </c>
      <c r="L34" s="139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654</v>
      </c>
      <c r="M34" s="139">
        <f t="shared" ca="1" si="2"/>
        <v>1029.2</v>
      </c>
      <c r="O34" s="138">
        <f t="shared" si="7"/>
        <v>0</v>
      </c>
      <c r="R34" s="138">
        <f t="shared" ca="1" si="8"/>
        <v>3.3000000000000022E-2</v>
      </c>
      <c r="S34" s="138">
        <f ca="1">IF(O34=1,"",RTD("cqg.rtd",,"StudyData", "(Vol("&amp;$E$13&amp;")when  (LocalYear("&amp;$E$13&amp;")="&amp;$D$1&amp;"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432</v>
      </c>
      <c r="T34" s="138">
        <f ca="1">IF(O34=1,"",RTD("cqg.rtd",,"StudyData", "(Vol("&amp;$E$14&amp;")when  (LocalYear("&amp;$E$14&amp;")="&amp;$D$1&amp;"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890</v>
      </c>
      <c r="U34" s="138">
        <f ca="1">IF(O34=1,"",RTD("cqg.rtd",,"StudyData", "(Vol("&amp;$E$15&amp;")when  (LocalYear("&amp;$E$15&amp;")="&amp;$D$1&amp;"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902</v>
      </c>
      <c r="V34" s="138">
        <f ca="1">IF(O34=1,"",RTD("cqg.rtd",,"StudyData", "(Vol("&amp;$E$16&amp;")when  (LocalYear("&amp;$E$16&amp;")="&amp;$D$1&amp;"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387</v>
      </c>
      <c r="W34" s="138">
        <f ca="1">IF(O34=1,"",RTD("cqg.rtd",,"StudyData", "(Vol("&amp;$E$17&amp;")when  (LocalYear("&amp;$E$17&amp;")="&amp;$D$1&amp;"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821</v>
      </c>
      <c r="X34" s="138">
        <f ca="1">IF(O34=1,"",RTD("cqg.rtd",,"StudyData", "(Vol("&amp;$E$18&amp;")when  (LocalYear("&amp;$E$18&amp;")="&amp;$D$1&amp;"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5043</v>
      </c>
      <c r="Y34" s="138">
        <f ca="1">IF(O34=1,"",RTD("cqg.rtd",,"StudyData", "(Vol("&amp;$E$19&amp;")when  (LocalYear("&amp;$E$19&amp;")="&amp;$D$1&amp;"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587</v>
      </c>
      <c r="Z34" s="138">
        <f ca="1">IF(O34=1,"",RTD("cqg.rtd",,"StudyData", "(Vol("&amp;$E$20&amp;")when  (LocalYear("&amp;$E$20&amp;")="&amp;$D$1&amp;"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238</v>
      </c>
      <c r="AA34" s="138">
        <f ca="1">IF(O34=1,"",RTD("cqg.rtd",,"StudyData", "(Vol("&amp;$E$21&amp;")when  (LocalYear("&amp;$E$21&amp;")="&amp;$D$1&amp;"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285</v>
      </c>
      <c r="AB34" s="138">
        <f ca="1">IF(O34=1,"",RTD("cqg.rtd",,"StudyData", "(Vol("&amp;$E$21&amp;")when  (LocalYear("&amp;$E$21&amp;")="&amp;$D$1&amp;"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707</v>
      </c>
      <c r="AC34" s="139">
        <f t="shared" ca="1" si="3"/>
        <v>654</v>
      </c>
      <c r="AE34" s="138" t="str">
        <f ca="1">IF($R34=1,SUM($S$1:S34),"")</f>
        <v/>
      </c>
      <c r="AF34" s="138" t="str">
        <f ca="1">IF($R34=1,SUM($T$1:T34),"")</f>
        <v/>
      </c>
      <c r="AG34" s="138" t="str">
        <f ca="1">IF($R34=1,SUM($U$1:U34),"")</f>
        <v/>
      </c>
      <c r="AH34" s="138" t="str">
        <f ca="1">IF($R34=1,SUM($V$1:V34),"")</f>
        <v/>
      </c>
      <c r="AI34" s="138" t="str">
        <f ca="1">IF($R34=1,SUM($W$1:W34),"")</f>
        <v/>
      </c>
      <c r="AJ34" s="138" t="str">
        <f ca="1">IF($R34=1,SUM($X$1:X34),"")</f>
        <v/>
      </c>
      <c r="AK34" s="138" t="str">
        <f ca="1">IF($R34=1,SUM($Y$1:Y34),"")</f>
        <v/>
      </c>
      <c r="AL34" s="138" t="str">
        <f ca="1">IF($R34=1,SUM($Z$1:Z34),"")</f>
        <v/>
      </c>
      <c r="AM34" s="138" t="str">
        <f ca="1">IF($R34=1,SUM($AA$1:AA34),"")</f>
        <v/>
      </c>
      <c r="AN34" s="138" t="str">
        <f ca="1">IF($R34=1,SUM($AB$1:AB34),"")</f>
        <v/>
      </c>
      <c r="AO34" s="138" t="str">
        <f ca="1">IF($R34=1,SUM($AC$1:AC34),"")</f>
        <v/>
      </c>
      <c r="AQ34" s="143" t="str">
        <f t="shared" si="9"/>
        <v>10:05</v>
      </c>
    </row>
    <row r="35" spans="6:43" x14ac:dyDescent="0.25">
      <c r="F35" s="138">
        <f t="shared" si="10"/>
        <v>10</v>
      </c>
      <c r="G35" s="140">
        <f t="shared" si="5"/>
        <v>10</v>
      </c>
      <c r="H35" s="141">
        <f t="shared" si="6"/>
        <v>0.4236111111111111</v>
      </c>
      <c r="K35" s="139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620</v>
      </c>
      <c r="L35" s="139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620</v>
      </c>
      <c r="M35" s="139">
        <f t="shared" ca="1" si="2"/>
        <v>741.3</v>
      </c>
      <c r="O35" s="138">
        <f t="shared" si="7"/>
        <v>0</v>
      </c>
      <c r="R35" s="138">
        <f t="shared" ca="1" si="8"/>
        <v>3.4000000000000023E-2</v>
      </c>
      <c r="S35" s="138">
        <f ca="1">IF(O35=1,"",RTD("cqg.rtd",,"StudyData", "(Vol("&amp;$E$13&amp;")when  (LocalYear("&amp;$E$13&amp;")="&amp;$D$1&amp;"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806</v>
      </c>
      <c r="T35" s="138">
        <f ca="1">IF(O35=1,"",RTD("cqg.rtd",,"StudyData", "(Vol("&amp;$E$14&amp;")when  (LocalYear("&amp;$E$14&amp;")="&amp;$D$1&amp;"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703</v>
      </c>
      <c r="U35" s="138">
        <f ca="1">IF(O35=1,"",RTD("cqg.rtd",,"StudyData", "(Vol("&amp;$E$15&amp;")when  (LocalYear("&amp;$E$15&amp;")="&amp;$D$1&amp;"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1281</v>
      </c>
      <c r="V35" s="138">
        <f ca="1">IF(O35=1,"",RTD("cqg.rtd",,"StudyData", "(Vol("&amp;$E$16&amp;")when  (LocalYear("&amp;$E$16&amp;")="&amp;$D$1&amp;"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285</v>
      </c>
      <c r="W35" s="138">
        <f ca="1">IF(O35=1,"",RTD("cqg.rtd",,"StudyData", "(Vol("&amp;$E$17&amp;")when  (LocalYear("&amp;$E$17&amp;")="&amp;$D$1&amp;"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554</v>
      </c>
      <c r="X35" s="138">
        <f ca="1">IF(O35=1,"",RTD("cqg.rtd",,"StudyData", "(Vol("&amp;$E$18&amp;")when  (LocalYear("&amp;$E$18&amp;")="&amp;$D$1&amp;"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2044</v>
      </c>
      <c r="Y35" s="138">
        <f ca="1">IF(O35=1,"",RTD("cqg.rtd",,"StudyData", "(Vol("&amp;$E$19&amp;")when  (LocalYear("&amp;$E$19&amp;")="&amp;$D$1&amp;"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843</v>
      </c>
      <c r="Z35" s="138">
        <f ca="1">IF(O35=1,"",RTD("cqg.rtd",,"StudyData", "(Vol("&amp;$E$20&amp;")when  (LocalYear("&amp;$E$20&amp;")="&amp;$D$1&amp;"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110</v>
      </c>
      <c r="AA35" s="138">
        <f ca="1">IF(O35=1,"",RTD("cqg.rtd",,"StudyData", "(Vol("&amp;$E$21&amp;")when  (LocalYear("&amp;$E$21&amp;")="&amp;$D$1&amp;"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329</v>
      </c>
      <c r="AB35" s="138">
        <f ca="1">IF(O35=1,"",RTD("cqg.rtd",,"StudyData", "(Vol("&amp;$E$21&amp;")when  (LocalYear("&amp;$E$21&amp;")="&amp;$D$1&amp;"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458</v>
      </c>
      <c r="AC35" s="139">
        <f t="shared" ca="1" si="3"/>
        <v>620</v>
      </c>
      <c r="AE35" s="138" t="str">
        <f ca="1">IF($R35=1,SUM($S$1:S35),"")</f>
        <v/>
      </c>
      <c r="AF35" s="138" t="str">
        <f ca="1">IF($R35=1,SUM($T$1:T35),"")</f>
        <v/>
      </c>
      <c r="AG35" s="138" t="str">
        <f ca="1">IF($R35=1,SUM($U$1:U35),"")</f>
        <v/>
      </c>
      <c r="AH35" s="138" t="str">
        <f ca="1">IF($R35=1,SUM($V$1:V35),"")</f>
        <v/>
      </c>
      <c r="AI35" s="138" t="str">
        <f ca="1">IF($R35=1,SUM($W$1:W35),"")</f>
        <v/>
      </c>
      <c r="AJ35" s="138" t="str">
        <f ca="1">IF($R35=1,SUM($X$1:X35),"")</f>
        <v/>
      </c>
      <c r="AK35" s="138" t="str">
        <f ca="1">IF($R35=1,SUM($Y$1:Y35),"")</f>
        <v/>
      </c>
      <c r="AL35" s="138" t="str">
        <f ca="1">IF($R35=1,SUM($Z$1:Z35),"")</f>
        <v/>
      </c>
      <c r="AM35" s="138" t="str">
        <f ca="1">IF($R35=1,SUM($AA$1:AA35),"")</f>
        <v/>
      </c>
      <c r="AN35" s="138" t="str">
        <f ca="1">IF($R35=1,SUM($AB$1:AB35),"")</f>
        <v/>
      </c>
      <c r="AO35" s="138" t="str">
        <f ca="1">IF($R35=1,SUM($AC$1:AC35),"")</f>
        <v/>
      </c>
      <c r="AQ35" s="143" t="str">
        <f t="shared" si="9"/>
        <v>10:10</v>
      </c>
    </row>
    <row r="36" spans="6:43" x14ac:dyDescent="0.25">
      <c r="F36" s="138">
        <f t="shared" si="10"/>
        <v>10</v>
      </c>
      <c r="G36" s="140">
        <f t="shared" si="5"/>
        <v>15</v>
      </c>
      <c r="H36" s="141">
        <f t="shared" si="6"/>
        <v>0.42708333333333331</v>
      </c>
      <c r="K36" s="139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795</v>
      </c>
      <c r="L36" s="139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795</v>
      </c>
      <c r="M36" s="139">
        <f t="shared" ca="1" si="2"/>
        <v>637.6</v>
      </c>
      <c r="O36" s="138">
        <f t="shared" si="7"/>
        <v>0</v>
      </c>
      <c r="R36" s="138">
        <f t="shared" ca="1" si="8"/>
        <v>3.5000000000000024E-2</v>
      </c>
      <c r="S36" s="138">
        <f ca="1">IF(O36=1,"",RTD("cqg.rtd",,"StudyData", "(Vol("&amp;$E$13&amp;")when  (LocalYear("&amp;$E$13&amp;")="&amp;$D$1&amp;"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370</v>
      </c>
      <c r="T36" s="138">
        <f ca="1">IF(O36=1,"",RTD("cqg.rtd",,"StudyData", "(Vol("&amp;$E$14&amp;")when  (LocalYear("&amp;$E$14&amp;")="&amp;$D$1&amp;"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532</v>
      </c>
      <c r="U36" s="138">
        <f ca="1">IF(O36=1,"",RTD("cqg.rtd",,"StudyData", "(Vol("&amp;$E$15&amp;")when  (LocalYear("&amp;$E$15&amp;")="&amp;$D$1&amp;"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578</v>
      </c>
      <c r="V36" s="138">
        <f ca="1">IF(O36=1,"",RTD("cqg.rtd",,"StudyData", "(Vol("&amp;$E$16&amp;")when  (LocalYear("&amp;$E$16&amp;")="&amp;$D$1&amp;"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397</v>
      </c>
      <c r="W36" s="138">
        <f ca="1">IF(O36=1,"",RTD("cqg.rtd",,"StudyData", "(Vol("&amp;$E$17&amp;")when  (LocalYear("&amp;$E$17&amp;")="&amp;$D$1&amp;"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466</v>
      </c>
      <c r="X36" s="138">
        <f ca="1">IF(O36=1,"",RTD("cqg.rtd",,"StudyData", "(Vol("&amp;$E$18&amp;")when  (LocalYear("&amp;$E$18&amp;")="&amp;$D$1&amp;"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2355</v>
      </c>
      <c r="Y36" s="138">
        <f ca="1">IF(O36=1,"",RTD("cqg.rtd",,"StudyData", "(Vol("&amp;$E$19&amp;")when  (LocalYear("&amp;$E$19&amp;")="&amp;$D$1&amp;"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1025</v>
      </c>
      <c r="Z36" s="138">
        <f ca="1">IF(O36=1,"",RTD("cqg.rtd",,"StudyData", "(Vol("&amp;$E$20&amp;")when  (LocalYear("&amp;$E$20&amp;")="&amp;$D$1&amp;"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114</v>
      </c>
      <c r="AA36" s="138">
        <f ca="1">IF(O36=1,"",RTD("cqg.rtd",,"StudyData", "(Vol("&amp;$E$21&amp;")when  (LocalYear("&amp;$E$21&amp;")="&amp;$D$1&amp;"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266</v>
      </c>
      <c r="AB36" s="138">
        <f ca="1">IF(O36=1,"",RTD("cqg.rtd",,"StudyData", "(Vol("&amp;$E$21&amp;")when  (LocalYear("&amp;$E$21&amp;")="&amp;$D$1&amp;"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273</v>
      </c>
      <c r="AC36" s="139">
        <f t="shared" ca="1" si="3"/>
        <v>795</v>
      </c>
      <c r="AE36" s="138" t="str">
        <f ca="1">IF($R36=1,SUM($S$1:S36),"")</f>
        <v/>
      </c>
      <c r="AF36" s="138" t="str">
        <f ca="1">IF($R36=1,SUM($T$1:T36),"")</f>
        <v/>
      </c>
      <c r="AG36" s="138" t="str">
        <f ca="1">IF($R36=1,SUM($U$1:U36),"")</f>
        <v/>
      </c>
      <c r="AH36" s="138" t="str">
        <f ca="1">IF($R36=1,SUM($V$1:V36),"")</f>
        <v/>
      </c>
      <c r="AI36" s="138" t="str">
        <f ca="1">IF($R36=1,SUM($W$1:W36),"")</f>
        <v/>
      </c>
      <c r="AJ36" s="138" t="str">
        <f ca="1">IF($R36=1,SUM($X$1:X36),"")</f>
        <v/>
      </c>
      <c r="AK36" s="138" t="str">
        <f ca="1">IF($R36=1,SUM($Y$1:Y36),"")</f>
        <v/>
      </c>
      <c r="AL36" s="138" t="str">
        <f ca="1">IF($R36=1,SUM($Z$1:Z36),"")</f>
        <v/>
      </c>
      <c r="AM36" s="138" t="str">
        <f ca="1">IF($R36=1,SUM($AA$1:AA36),"")</f>
        <v/>
      </c>
      <c r="AN36" s="138" t="str">
        <f ca="1">IF($R36=1,SUM($AB$1:AB36),"")</f>
        <v/>
      </c>
      <c r="AO36" s="138" t="str">
        <f ca="1">IF($R36=1,SUM($AC$1:AC36),"")</f>
        <v/>
      </c>
      <c r="AQ36" s="143" t="str">
        <f t="shared" si="9"/>
        <v>10:15</v>
      </c>
    </row>
    <row r="37" spans="6:43" x14ac:dyDescent="0.25">
      <c r="F37" s="138">
        <f t="shared" si="10"/>
        <v>10</v>
      </c>
      <c r="G37" s="140">
        <f t="shared" si="5"/>
        <v>20</v>
      </c>
      <c r="H37" s="141">
        <f t="shared" si="6"/>
        <v>0.43055555555555558</v>
      </c>
      <c r="K37" s="139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999</v>
      </c>
      <c r="L37" s="139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999</v>
      </c>
      <c r="M37" s="139">
        <f t="shared" ca="1" si="2"/>
        <v>675.2</v>
      </c>
      <c r="O37" s="138">
        <f t="shared" si="7"/>
        <v>0</v>
      </c>
      <c r="R37" s="138">
        <f t="shared" ca="1" si="8"/>
        <v>3.6000000000000025E-2</v>
      </c>
      <c r="S37" s="138">
        <f ca="1">IF(O37=1,"",RTD("cqg.rtd",,"StudyData", "(Vol("&amp;$E$13&amp;")when  (LocalYear("&amp;$E$13&amp;")="&amp;$D$1&amp;"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508</v>
      </c>
      <c r="T37" s="138">
        <f ca="1">IF(O37=1,"",RTD("cqg.rtd",,"StudyData", "(Vol("&amp;$E$14&amp;")when  (LocalYear("&amp;$E$14&amp;")="&amp;$D$1&amp;"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432</v>
      </c>
      <c r="U37" s="138">
        <f ca="1">IF(O37=1,"",RTD("cqg.rtd",,"StudyData", "(Vol("&amp;$E$15&amp;")when  (LocalYear("&amp;$E$15&amp;")="&amp;$D$1&amp;"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814</v>
      </c>
      <c r="V37" s="138">
        <f ca="1">IF(O37=1,"",RTD("cqg.rtd",,"StudyData", "(Vol("&amp;$E$16&amp;")when  (LocalYear("&amp;$E$16&amp;")="&amp;$D$1&amp;"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395</v>
      </c>
      <c r="W37" s="138">
        <f ca="1">IF(O37=1,"",RTD("cqg.rtd",,"StudyData", "(Vol("&amp;$E$17&amp;")when  (LocalYear("&amp;$E$17&amp;")="&amp;$D$1&amp;"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280</v>
      </c>
      <c r="X37" s="138">
        <f ca="1">IF(O37=1,"",RTD("cqg.rtd",,"StudyData", "(Vol("&amp;$E$18&amp;")when  (LocalYear("&amp;$E$18&amp;")="&amp;$D$1&amp;"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2387</v>
      </c>
      <c r="Y37" s="138">
        <f ca="1">IF(O37=1,"",RTD("cqg.rtd",,"StudyData", "(Vol("&amp;$E$19&amp;")when  (LocalYear("&amp;$E$19&amp;")="&amp;$D$1&amp;"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756</v>
      </c>
      <c r="Z37" s="138">
        <f ca="1">IF(O37=1,"",RTD("cqg.rtd",,"StudyData", "(Vol("&amp;$E$20&amp;")when  (LocalYear("&amp;$E$20&amp;")="&amp;$D$1&amp;"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87</v>
      </c>
      <c r="AA37" s="138">
        <f ca="1">IF(O37=1,"",RTD("cqg.rtd",,"StudyData", "(Vol("&amp;$E$21&amp;")when  (LocalYear("&amp;$E$21&amp;")="&amp;$D$1&amp;"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336</v>
      </c>
      <c r="AB37" s="138">
        <f ca="1">IF(O37=1,"",RTD("cqg.rtd",,"StudyData", "(Vol("&amp;$E$21&amp;")when  (LocalYear("&amp;$E$21&amp;")="&amp;$D$1&amp;"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757</v>
      </c>
      <c r="AC37" s="139">
        <f t="shared" ca="1" si="3"/>
        <v>999</v>
      </c>
      <c r="AE37" s="138" t="str">
        <f ca="1">IF($R37=1,SUM($S$1:S37),"")</f>
        <v/>
      </c>
      <c r="AF37" s="138" t="str">
        <f ca="1">IF($R37=1,SUM($T$1:T37),"")</f>
        <v/>
      </c>
      <c r="AG37" s="138" t="str">
        <f ca="1">IF($R37=1,SUM($U$1:U37),"")</f>
        <v/>
      </c>
      <c r="AH37" s="138" t="str">
        <f ca="1">IF($R37=1,SUM($V$1:V37),"")</f>
        <v/>
      </c>
      <c r="AI37" s="138" t="str">
        <f ca="1">IF($R37=1,SUM($W$1:W37),"")</f>
        <v/>
      </c>
      <c r="AJ37" s="138" t="str">
        <f ca="1">IF($R37=1,SUM($X$1:X37),"")</f>
        <v/>
      </c>
      <c r="AK37" s="138" t="str">
        <f ca="1">IF($R37=1,SUM($Y$1:Y37),"")</f>
        <v/>
      </c>
      <c r="AL37" s="138" t="str">
        <f ca="1">IF($R37=1,SUM($Z$1:Z37),"")</f>
        <v/>
      </c>
      <c r="AM37" s="138" t="str">
        <f ca="1">IF($R37=1,SUM($AA$1:AA37),"")</f>
        <v/>
      </c>
      <c r="AN37" s="138" t="str">
        <f ca="1">IF($R37=1,SUM($AB$1:AB37),"")</f>
        <v/>
      </c>
      <c r="AO37" s="138" t="str">
        <f ca="1">IF($R37=1,SUM($AC$1:AC37),"")</f>
        <v/>
      </c>
      <c r="AQ37" s="143" t="str">
        <f t="shared" si="9"/>
        <v>10:20</v>
      </c>
    </row>
    <row r="38" spans="6:43" x14ac:dyDescent="0.25">
      <c r="F38" s="138">
        <f t="shared" si="10"/>
        <v>10</v>
      </c>
      <c r="G38" s="140">
        <f t="shared" si="5"/>
        <v>25</v>
      </c>
      <c r="H38" s="141">
        <f t="shared" si="6"/>
        <v>0.43402777777777773</v>
      </c>
      <c r="K38" s="139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1096</v>
      </c>
      <c r="L38" s="139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1096</v>
      </c>
      <c r="M38" s="139">
        <f t="shared" ca="1" si="2"/>
        <v>1013.1</v>
      </c>
      <c r="O38" s="138">
        <f t="shared" si="7"/>
        <v>0</v>
      </c>
      <c r="R38" s="138">
        <f t="shared" ca="1" si="8"/>
        <v>3.7000000000000026E-2</v>
      </c>
      <c r="S38" s="138">
        <f ca="1">IF(O38=1,"",RTD("cqg.rtd",,"StudyData", "(Vol("&amp;$E$13&amp;")when  (LocalYear("&amp;$E$13&amp;")="&amp;$D$1&amp;"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719</v>
      </c>
      <c r="T38" s="138">
        <f ca="1">IF(O38=1,"",RTD("cqg.rtd",,"StudyData", "(Vol("&amp;$E$14&amp;")when  (LocalYear("&amp;$E$14&amp;")="&amp;$D$1&amp;"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2958</v>
      </c>
      <c r="U38" s="138">
        <f ca="1">IF(O38=1,"",RTD("cqg.rtd",,"StudyData", "(Vol("&amp;$E$15&amp;")when  (LocalYear("&amp;$E$15&amp;")="&amp;$D$1&amp;"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486</v>
      </c>
      <c r="V38" s="138">
        <f ca="1">IF(O38=1,"",RTD("cqg.rtd",,"StudyData", "(Vol("&amp;$E$16&amp;")when  (LocalYear("&amp;$E$16&amp;")="&amp;$D$1&amp;"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547</v>
      </c>
      <c r="W38" s="138">
        <f ca="1">IF(O38=1,"",RTD("cqg.rtd",,"StudyData", "(Vol("&amp;$E$17&amp;")when  (LocalYear("&amp;$E$17&amp;")="&amp;$D$1&amp;"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462</v>
      </c>
      <c r="X38" s="138">
        <f ca="1">IF(O38=1,"",RTD("cqg.rtd",,"StudyData", "(Vol("&amp;$E$18&amp;")when  (LocalYear("&amp;$E$18&amp;")="&amp;$D$1&amp;"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2065</v>
      </c>
      <c r="Y38" s="138">
        <f ca="1">IF(O38=1,"",RTD("cqg.rtd",,"StudyData", "(Vol("&amp;$E$19&amp;")when  (LocalYear("&amp;$E$19&amp;")="&amp;$D$1&amp;"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711</v>
      </c>
      <c r="Z38" s="138">
        <f ca="1">IF(O38=1,"",RTD("cqg.rtd",,"StudyData", "(Vol("&amp;$E$20&amp;")when  (LocalYear("&amp;$E$20&amp;")="&amp;$D$1&amp;"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111</v>
      </c>
      <c r="AA38" s="138">
        <f ca="1">IF(O38=1,"",RTD("cqg.rtd",,"StudyData", "(Vol("&amp;$E$21&amp;")when  (LocalYear("&amp;$E$21&amp;")="&amp;$D$1&amp;"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779</v>
      </c>
      <c r="AB38" s="138">
        <f ca="1">IF(O38=1,"",RTD("cqg.rtd",,"StudyData", "(Vol("&amp;$E$21&amp;")when  (LocalYear("&amp;$E$21&amp;")="&amp;$D$1&amp;"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1293</v>
      </c>
      <c r="AC38" s="139">
        <f t="shared" ca="1" si="3"/>
        <v>1096</v>
      </c>
      <c r="AE38" s="138" t="str">
        <f ca="1">IF($R38=1,SUM($S$1:S38),"")</f>
        <v/>
      </c>
      <c r="AF38" s="138" t="str">
        <f ca="1">IF($R38=1,SUM($T$1:T38),"")</f>
        <v/>
      </c>
      <c r="AG38" s="138" t="str">
        <f ca="1">IF($R38=1,SUM($U$1:U38),"")</f>
        <v/>
      </c>
      <c r="AH38" s="138" t="str">
        <f ca="1">IF($R38=1,SUM($V$1:V38),"")</f>
        <v/>
      </c>
      <c r="AI38" s="138" t="str">
        <f ca="1">IF($R38=1,SUM($W$1:W38),"")</f>
        <v/>
      </c>
      <c r="AJ38" s="138" t="str">
        <f ca="1">IF($R38=1,SUM($X$1:X38),"")</f>
        <v/>
      </c>
      <c r="AK38" s="138" t="str">
        <f ca="1">IF($R38=1,SUM($Y$1:Y38),"")</f>
        <v/>
      </c>
      <c r="AL38" s="138" t="str">
        <f ca="1">IF($R38=1,SUM($Z$1:Z38),"")</f>
        <v/>
      </c>
      <c r="AM38" s="138" t="str">
        <f ca="1">IF($R38=1,SUM($AA$1:AA38),"")</f>
        <v/>
      </c>
      <c r="AN38" s="138" t="str">
        <f ca="1">IF($R38=1,SUM($AB$1:AB38),"")</f>
        <v/>
      </c>
      <c r="AO38" s="138" t="str">
        <f ca="1">IF($R38=1,SUM($AC$1:AC38),"")</f>
        <v/>
      </c>
      <c r="AQ38" s="143" t="str">
        <f t="shared" si="9"/>
        <v>10:25</v>
      </c>
    </row>
    <row r="39" spans="6:43" x14ac:dyDescent="0.25">
      <c r="F39" s="138">
        <f t="shared" si="10"/>
        <v>10</v>
      </c>
      <c r="G39" s="140">
        <f t="shared" si="5"/>
        <v>30</v>
      </c>
      <c r="H39" s="141">
        <f t="shared" si="6"/>
        <v>0.4375</v>
      </c>
      <c r="K39" s="139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749</v>
      </c>
      <c r="L39" s="139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749</v>
      </c>
      <c r="M39" s="139">
        <f t="shared" ca="1" si="2"/>
        <v>972.9</v>
      </c>
      <c r="O39" s="138">
        <f t="shared" si="7"/>
        <v>0</v>
      </c>
      <c r="R39" s="138">
        <f t="shared" ca="1" si="8"/>
        <v>3.8000000000000027E-2</v>
      </c>
      <c r="S39" s="138">
        <f ca="1">IF(O39=1,"",RTD("cqg.rtd",,"StudyData", "(Vol("&amp;$E$13&amp;")when  (LocalYear("&amp;$E$13&amp;")="&amp;$D$1&amp;"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359</v>
      </c>
      <c r="T39" s="138">
        <f ca="1">IF(O39=1,"",RTD("cqg.rtd",,"StudyData", "(Vol("&amp;$E$14&amp;")when  (LocalYear("&amp;$E$14&amp;")="&amp;$D$1&amp;"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3182</v>
      </c>
      <c r="U39" s="138">
        <f ca="1">IF(O39=1,"",RTD("cqg.rtd",,"StudyData", "(Vol("&amp;$E$15&amp;")when  (LocalYear("&amp;$E$15&amp;")="&amp;$D$1&amp;"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429</v>
      </c>
      <c r="V39" s="138">
        <f ca="1">IF(O39=1,"",RTD("cqg.rtd",,"StudyData", "(Vol("&amp;$E$16&amp;")when  (LocalYear("&amp;$E$16&amp;")="&amp;$D$1&amp;"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278</v>
      </c>
      <c r="W39" s="138">
        <f ca="1">IF(O39=1,"",RTD("cqg.rtd",,"StudyData", "(Vol("&amp;$E$17&amp;")when  (LocalYear("&amp;$E$17&amp;")="&amp;$D$1&amp;"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1365</v>
      </c>
      <c r="X39" s="138">
        <f ca="1">IF(O39=1,"",RTD("cqg.rtd",,"StudyData", "(Vol("&amp;$E$18&amp;")when  (LocalYear("&amp;$E$18&amp;")="&amp;$D$1&amp;"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1196</v>
      </c>
      <c r="Y39" s="138">
        <f ca="1">IF(O39=1,"",RTD("cqg.rtd",,"StudyData", "(Vol("&amp;$E$19&amp;")when  (LocalYear("&amp;$E$19&amp;")="&amp;$D$1&amp;"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675</v>
      </c>
      <c r="Z39" s="138">
        <f ca="1">IF(O39=1,"",RTD("cqg.rtd",,"StudyData", "(Vol("&amp;$E$20&amp;")when  (LocalYear("&amp;$E$20&amp;")="&amp;$D$1&amp;"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75</v>
      </c>
      <c r="AA39" s="138">
        <f ca="1">IF(O39=1,"",RTD("cqg.rtd",,"StudyData", "(Vol("&amp;$E$21&amp;")when  (LocalYear("&amp;$E$21&amp;")="&amp;$D$1&amp;"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1373</v>
      </c>
      <c r="AB39" s="138">
        <f ca="1">IF(O39=1,"",RTD("cqg.rtd",,"StudyData", "(Vol("&amp;$E$21&amp;")when  (LocalYear("&amp;$E$21&amp;")="&amp;$D$1&amp;"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797</v>
      </c>
      <c r="AC39" s="139">
        <f t="shared" ca="1" si="3"/>
        <v>749</v>
      </c>
      <c r="AE39" s="138" t="str">
        <f ca="1">IF($R39=1,SUM($S$1:S39),"")</f>
        <v/>
      </c>
      <c r="AF39" s="138" t="str">
        <f ca="1">IF($R39=1,SUM($T$1:T39),"")</f>
        <v/>
      </c>
      <c r="AG39" s="138" t="str">
        <f ca="1">IF($R39=1,SUM($U$1:U39),"")</f>
        <v/>
      </c>
      <c r="AH39" s="138" t="str">
        <f ca="1">IF($R39=1,SUM($V$1:V39),"")</f>
        <v/>
      </c>
      <c r="AI39" s="138" t="str">
        <f ca="1">IF($R39=1,SUM($W$1:W39),"")</f>
        <v/>
      </c>
      <c r="AJ39" s="138" t="str">
        <f ca="1">IF($R39=1,SUM($X$1:X39),"")</f>
        <v/>
      </c>
      <c r="AK39" s="138" t="str">
        <f ca="1">IF($R39=1,SUM($Y$1:Y39),"")</f>
        <v/>
      </c>
      <c r="AL39" s="138" t="str">
        <f ca="1">IF($R39=1,SUM($Z$1:Z39),"")</f>
        <v/>
      </c>
      <c r="AM39" s="138" t="str">
        <f ca="1">IF($R39=1,SUM($AA$1:AA39),"")</f>
        <v/>
      </c>
      <c r="AN39" s="138" t="str">
        <f ca="1">IF($R39=1,SUM($AB$1:AB39),"")</f>
        <v/>
      </c>
      <c r="AO39" s="138" t="str">
        <f ca="1">IF($R39=1,SUM($AC$1:AC39),"")</f>
        <v/>
      </c>
      <c r="AQ39" s="143" t="str">
        <f t="shared" si="9"/>
        <v>10:30</v>
      </c>
    </row>
    <row r="40" spans="6:43" x14ac:dyDescent="0.25">
      <c r="F40" s="138">
        <f t="shared" si="10"/>
        <v>10</v>
      </c>
      <c r="G40" s="140">
        <f t="shared" si="5"/>
        <v>35</v>
      </c>
      <c r="H40" s="141">
        <f t="shared" si="6"/>
        <v>0.44097222222222227</v>
      </c>
      <c r="K40" s="139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475</v>
      </c>
      <c r="L40" s="139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475</v>
      </c>
      <c r="M40" s="139">
        <f t="shared" ca="1" si="2"/>
        <v>668.1</v>
      </c>
      <c r="O40" s="138">
        <f t="shared" si="7"/>
        <v>0</v>
      </c>
      <c r="R40" s="138">
        <f t="shared" ca="1" si="8"/>
        <v>3.9000000000000028E-2</v>
      </c>
      <c r="S40" s="138">
        <f ca="1">IF(O40=1,"",RTD("cqg.rtd",,"StudyData", "(Vol("&amp;$E$13&amp;")when  (LocalYear("&amp;$E$13&amp;")="&amp;$D$1&amp;"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350</v>
      </c>
      <c r="T40" s="138">
        <f ca="1">IF(O40=1,"",RTD("cqg.rtd",,"StudyData", "(Vol("&amp;$E$14&amp;")when  (LocalYear("&amp;$E$14&amp;")="&amp;$D$1&amp;"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1159</v>
      </c>
      <c r="U40" s="138">
        <f ca="1">IF(O40=1,"",RTD("cqg.rtd",,"StudyData", "(Vol("&amp;$E$15&amp;")when  (LocalYear("&amp;$E$15&amp;")="&amp;$D$1&amp;"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657</v>
      </c>
      <c r="V40" s="138">
        <f ca="1">IF(O40=1,"",RTD("cqg.rtd",,"StudyData", "(Vol("&amp;$E$16&amp;")when  (LocalYear("&amp;$E$16&amp;")="&amp;$D$1&amp;"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430</v>
      </c>
      <c r="W40" s="138">
        <f ca="1">IF(O40=1,"",RTD("cqg.rtd",,"StudyData", "(Vol("&amp;$E$17&amp;")when  (LocalYear("&amp;$E$17&amp;")="&amp;$D$1&amp;"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1102</v>
      </c>
      <c r="X40" s="138">
        <f ca="1">IF(O40=1,"",RTD("cqg.rtd",,"StudyData", "(Vol("&amp;$E$18&amp;")when  (LocalYear("&amp;$E$18&amp;")="&amp;$D$1&amp;"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1011</v>
      </c>
      <c r="Y40" s="138">
        <f ca="1">IF(O40=1,"",RTD("cqg.rtd",,"StudyData", "(Vol("&amp;$E$19&amp;")when  (LocalYear("&amp;$E$19&amp;")="&amp;$D$1&amp;"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611</v>
      </c>
      <c r="Z40" s="138">
        <f ca="1">IF(O40=1,"",RTD("cqg.rtd",,"StudyData", "(Vol("&amp;$E$20&amp;")when  (LocalYear("&amp;$E$20&amp;")="&amp;$D$1&amp;"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92</v>
      </c>
      <c r="AA40" s="138">
        <f ca="1">IF(O40=1,"",RTD("cqg.rtd",,"StudyData", "(Vol("&amp;$E$21&amp;")when  (LocalYear("&amp;$E$21&amp;")="&amp;$D$1&amp;"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567</v>
      </c>
      <c r="AB40" s="138">
        <f ca="1">IF(O40=1,"",RTD("cqg.rtd",,"StudyData", "(Vol("&amp;$E$21&amp;")when  (LocalYear("&amp;$E$21&amp;")="&amp;$D$1&amp;"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702</v>
      </c>
      <c r="AC40" s="139">
        <f t="shared" ca="1" si="3"/>
        <v>475</v>
      </c>
      <c r="AE40" s="138" t="str">
        <f ca="1">IF($R40=1,SUM($S$1:S40),"")</f>
        <v/>
      </c>
      <c r="AF40" s="138" t="str">
        <f ca="1">IF($R40=1,SUM($T$1:T40),"")</f>
        <v/>
      </c>
      <c r="AG40" s="138" t="str">
        <f ca="1">IF($R40=1,SUM($U$1:U40),"")</f>
        <v/>
      </c>
      <c r="AH40" s="138" t="str">
        <f ca="1">IF($R40=1,SUM($V$1:V40),"")</f>
        <v/>
      </c>
      <c r="AI40" s="138" t="str">
        <f ca="1">IF($R40=1,SUM($W$1:W40),"")</f>
        <v/>
      </c>
      <c r="AJ40" s="138" t="str">
        <f ca="1">IF($R40=1,SUM($X$1:X40),"")</f>
        <v/>
      </c>
      <c r="AK40" s="138" t="str">
        <f ca="1">IF($R40=1,SUM($Y$1:Y40),"")</f>
        <v/>
      </c>
      <c r="AL40" s="138" t="str">
        <f ca="1">IF($R40=1,SUM($Z$1:Z40),"")</f>
        <v/>
      </c>
      <c r="AM40" s="138" t="str">
        <f ca="1">IF($R40=1,SUM($AA$1:AA40),"")</f>
        <v/>
      </c>
      <c r="AN40" s="138" t="str">
        <f ca="1">IF($R40=1,SUM($AB$1:AB40),"")</f>
        <v/>
      </c>
      <c r="AO40" s="138" t="str">
        <f ca="1">IF($R40=1,SUM($AC$1:AC40),"")</f>
        <v/>
      </c>
      <c r="AQ40" s="143" t="str">
        <f t="shared" si="9"/>
        <v>10:35</v>
      </c>
    </row>
    <row r="41" spans="6:43" x14ac:dyDescent="0.25">
      <c r="F41" s="138">
        <f t="shared" si="10"/>
        <v>10</v>
      </c>
      <c r="G41" s="140">
        <f t="shared" si="5"/>
        <v>40</v>
      </c>
      <c r="H41" s="141">
        <f t="shared" si="6"/>
        <v>0.44444444444444442</v>
      </c>
      <c r="K41" s="139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190</v>
      </c>
      <c r="L41" s="139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190</v>
      </c>
      <c r="M41" s="139">
        <f t="shared" ca="1" si="2"/>
        <v>524.4</v>
      </c>
      <c r="O41" s="138">
        <f t="shared" si="7"/>
        <v>0</v>
      </c>
      <c r="R41" s="138">
        <f t="shared" ca="1" si="8"/>
        <v>4.0000000000000029E-2</v>
      </c>
      <c r="S41" s="138">
        <f ca="1">IF(O41=1,"",RTD("cqg.rtd",,"StudyData", "(Vol("&amp;$E$13&amp;")when  (LocalYear("&amp;$E$13&amp;")="&amp;$D$1&amp;"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161</v>
      </c>
      <c r="T41" s="138">
        <f ca="1">IF(O41=1,"",RTD("cqg.rtd",,"StudyData", "(Vol("&amp;$E$14&amp;")when  (LocalYear("&amp;$E$14&amp;")="&amp;$D$1&amp;"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517</v>
      </c>
      <c r="U41" s="138">
        <f ca="1">IF(O41=1,"",RTD("cqg.rtd",,"StudyData", "(Vol("&amp;$E$15&amp;")when  (LocalYear("&amp;$E$15&amp;")="&amp;$D$1&amp;"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392</v>
      </c>
      <c r="V41" s="138">
        <f ca="1">IF(O41=1,"",RTD("cqg.rtd",,"StudyData", "(Vol("&amp;$E$16&amp;")when  (LocalYear("&amp;$E$16&amp;")="&amp;$D$1&amp;"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533</v>
      </c>
      <c r="W41" s="138">
        <f ca="1">IF(O41=1,"",RTD("cqg.rtd",,"StudyData", "(Vol("&amp;$E$17&amp;")when  (LocalYear("&amp;$E$17&amp;")="&amp;$D$1&amp;"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741</v>
      </c>
      <c r="X41" s="138">
        <f ca="1">IF(O41=1,"",RTD("cqg.rtd",,"StudyData", "(Vol("&amp;$E$18&amp;")when  (LocalYear("&amp;$E$18&amp;")="&amp;$D$1&amp;"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963</v>
      </c>
      <c r="Y41" s="138">
        <f ca="1">IF(O41=1,"",RTD("cqg.rtd",,"StudyData", "(Vol("&amp;$E$19&amp;")when  (LocalYear("&amp;$E$19&amp;")="&amp;$D$1&amp;"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602</v>
      </c>
      <c r="Z41" s="138">
        <f ca="1">IF(O41=1,"",RTD("cqg.rtd",,"StudyData", "(Vol("&amp;$E$20&amp;")when  (LocalYear("&amp;$E$20&amp;")="&amp;$D$1&amp;"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19</v>
      </c>
      <c r="AA41" s="138">
        <f ca="1">IF(O41=1,"",RTD("cqg.rtd",,"StudyData", "(Vol("&amp;$E$21&amp;")when  (LocalYear("&amp;$E$21&amp;")="&amp;$D$1&amp;"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277</v>
      </c>
      <c r="AB41" s="138">
        <f ca="1">IF(O41=1,"",RTD("cqg.rtd",,"StudyData", "(Vol("&amp;$E$21&amp;")when  (LocalYear("&amp;$E$21&amp;")="&amp;$D$1&amp;"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1039</v>
      </c>
      <c r="AC41" s="139">
        <f t="shared" ca="1" si="3"/>
        <v>190</v>
      </c>
      <c r="AE41" s="138" t="str">
        <f ca="1">IF($R41=1,SUM($S$1:S41),"")</f>
        <v/>
      </c>
      <c r="AF41" s="138" t="str">
        <f ca="1">IF($R41=1,SUM($T$1:T41),"")</f>
        <v/>
      </c>
      <c r="AG41" s="138" t="str">
        <f ca="1">IF($R41=1,SUM($U$1:U41),"")</f>
        <v/>
      </c>
      <c r="AH41" s="138" t="str">
        <f ca="1">IF($R41=1,SUM($V$1:V41),"")</f>
        <v/>
      </c>
      <c r="AI41" s="138" t="str">
        <f ca="1">IF($R41=1,SUM($W$1:W41),"")</f>
        <v/>
      </c>
      <c r="AJ41" s="138" t="str">
        <f ca="1">IF($R41=1,SUM($X$1:X41),"")</f>
        <v/>
      </c>
      <c r="AK41" s="138" t="str">
        <f ca="1">IF($R41=1,SUM($Y$1:Y41),"")</f>
        <v/>
      </c>
      <c r="AL41" s="138" t="str">
        <f ca="1">IF($R41=1,SUM($Z$1:Z41),"")</f>
        <v/>
      </c>
      <c r="AM41" s="138" t="str">
        <f ca="1">IF($R41=1,SUM($AA$1:AA41),"")</f>
        <v/>
      </c>
      <c r="AN41" s="138" t="str">
        <f ca="1">IF($R41=1,SUM($AB$1:AB41),"")</f>
        <v/>
      </c>
      <c r="AO41" s="138" t="str">
        <f ca="1">IF($R41=1,SUM($AC$1:AC41),"")</f>
        <v/>
      </c>
      <c r="AQ41" s="143" t="str">
        <f t="shared" si="9"/>
        <v>10:40</v>
      </c>
    </row>
    <row r="42" spans="6:43" x14ac:dyDescent="0.25">
      <c r="F42" s="138">
        <f t="shared" si="10"/>
        <v>10</v>
      </c>
      <c r="G42" s="140">
        <f t="shared" si="5"/>
        <v>45</v>
      </c>
      <c r="H42" s="141">
        <f t="shared" si="6"/>
        <v>0.44791666666666669</v>
      </c>
      <c r="K42" s="139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460</v>
      </c>
      <c r="L42" s="139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460</v>
      </c>
      <c r="M42" s="139">
        <f t="shared" ca="1" si="2"/>
        <v>469.7</v>
      </c>
      <c r="O42" s="138">
        <f t="shared" si="7"/>
        <v>0</v>
      </c>
      <c r="R42" s="138">
        <f t="shared" ca="1" si="8"/>
        <v>4.1000000000000029E-2</v>
      </c>
      <c r="S42" s="138">
        <f ca="1">IF(O42=1,"",RTD("cqg.rtd",,"StudyData", "(Vol("&amp;$E$13&amp;")when  (LocalYear("&amp;$E$13&amp;")="&amp;$D$1&amp;"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195</v>
      </c>
      <c r="T42" s="138">
        <f ca="1">IF(O42=1,"",RTD("cqg.rtd",,"StudyData", "(Vol("&amp;$E$14&amp;")when  (LocalYear("&amp;$E$14&amp;")="&amp;$D$1&amp;"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671</v>
      </c>
      <c r="U42" s="138">
        <f ca="1">IF(O42=1,"",RTD("cqg.rtd",,"StudyData", "(Vol("&amp;$E$15&amp;")when  (LocalYear("&amp;$E$15&amp;")="&amp;$D$1&amp;"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249</v>
      </c>
      <c r="V42" s="138">
        <f ca="1">IF(O42=1,"",RTD("cqg.rtd",,"StudyData", "(Vol("&amp;$E$16&amp;")when  (LocalYear("&amp;$E$16&amp;")="&amp;$D$1&amp;"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529</v>
      </c>
      <c r="W42" s="138">
        <f ca="1">IF(O42=1,"",RTD("cqg.rtd",,"StudyData", "(Vol("&amp;$E$17&amp;")when  (LocalYear("&amp;$E$17&amp;")="&amp;$D$1&amp;"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483</v>
      </c>
      <c r="X42" s="138">
        <f ca="1">IF(O42=1,"",RTD("cqg.rtd",,"StudyData", "(Vol("&amp;$E$18&amp;")when  (LocalYear("&amp;$E$18&amp;")="&amp;$D$1&amp;"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579</v>
      </c>
      <c r="Y42" s="138">
        <f ca="1">IF(O42=1,"",RTD("cqg.rtd",,"StudyData", "(Vol("&amp;$E$19&amp;")when  (LocalYear("&amp;$E$19&amp;")="&amp;$D$1&amp;"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659</v>
      </c>
      <c r="Z42" s="138">
        <f ca="1">IF(O42=1,"",RTD("cqg.rtd",,"StudyData", "(Vol("&amp;$E$20&amp;")when  (LocalYear("&amp;$E$20&amp;")="&amp;$D$1&amp;"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52</v>
      </c>
      <c r="AA42" s="138">
        <f ca="1">IF(O42=1,"",RTD("cqg.rtd",,"StudyData", "(Vol("&amp;$E$21&amp;")when  (LocalYear("&amp;$E$21&amp;")="&amp;$D$1&amp;"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620</v>
      </c>
      <c r="AB42" s="138">
        <f ca="1">IF(O42=1,"",RTD("cqg.rtd",,"StudyData", "(Vol("&amp;$E$21&amp;")when  (LocalYear("&amp;$E$21&amp;")="&amp;$D$1&amp;"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660</v>
      </c>
      <c r="AC42" s="139">
        <f t="shared" ca="1" si="3"/>
        <v>460</v>
      </c>
      <c r="AE42" s="138" t="str">
        <f ca="1">IF($R42=1,SUM($S$1:S42),"")</f>
        <v/>
      </c>
      <c r="AF42" s="138" t="str">
        <f ca="1">IF($R42=1,SUM($T$1:T42),"")</f>
        <v/>
      </c>
      <c r="AG42" s="138" t="str">
        <f ca="1">IF($R42=1,SUM($U$1:U42),"")</f>
        <v/>
      </c>
      <c r="AH42" s="138" t="str">
        <f ca="1">IF($R42=1,SUM($V$1:V42),"")</f>
        <v/>
      </c>
      <c r="AI42" s="138" t="str">
        <f ca="1">IF($R42=1,SUM($W$1:W42),"")</f>
        <v/>
      </c>
      <c r="AJ42" s="138" t="str">
        <f ca="1">IF($R42=1,SUM($X$1:X42),"")</f>
        <v/>
      </c>
      <c r="AK42" s="138" t="str">
        <f ca="1">IF($R42=1,SUM($Y$1:Y42),"")</f>
        <v/>
      </c>
      <c r="AL42" s="138" t="str">
        <f ca="1">IF($R42=1,SUM($Z$1:Z42),"")</f>
        <v/>
      </c>
      <c r="AM42" s="138" t="str">
        <f ca="1">IF($R42=1,SUM($AA$1:AA42),"")</f>
        <v/>
      </c>
      <c r="AN42" s="138" t="str">
        <f ca="1">IF($R42=1,SUM($AB$1:AB42),"")</f>
        <v/>
      </c>
      <c r="AO42" s="138" t="str">
        <f ca="1">IF($R42=1,SUM($AC$1:AC42),"")</f>
        <v/>
      </c>
      <c r="AQ42" s="143" t="str">
        <f t="shared" si="9"/>
        <v>10:45</v>
      </c>
    </row>
    <row r="43" spans="6:43" x14ac:dyDescent="0.25">
      <c r="F43" s="138">
        <f t="shared" si="10"/>
        <v>10</v>
      </c>
      <c r="G43" s="140">
        <f t="shared" si="5"/>
        <v>50</v>
      </c>
      <c r="H43" s="141">
        <f t="shared" si="6"/>
        <v>0.4513888888888889</v>
      </c>
      <c r="K43" s="139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448</v>
      </c>
      <c r="L43" s="139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448</v>
      </c>
      <c r="M43" s="139">
        <f t="shared" ca="1" si="2"/>
        <v>355.4</v>
      </c>
      <c r="O43" s="138">
        <f t="shared" si="7"/>
        <v>0</v>
      </c>
      <c r="R43" s="138">
        <f t="shared" ca="1" si="8"/>
        <v>4.200000000000003E-2</v>
      </c>
      <c r="S43" s="138">
        <f ca="1">IF(O43=1,"",RTD("cqg.rtd",,"StudyData", "(Vol("&amp;$E$13&amp;")when  (LocalYear("&amp;$E$13&amp;")="&amp;$D$1&amp;"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406</v>
      </c>
      <c r="T43" s="138">
        <f ca="1">IF(O43=1,"",RTD("cqg.rtd",,"StudyData", "(Vol("&amp;$E$14&amp;")when  (LocalYear("&amp;$E$14&amp;")="&amp;$D$1&amp;"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485</v>
      </c>
      <c r="U43" s="138">
        <f ca="1">IF(O43=1,"",RTD("cqg.rtd",,"StudyData", "(Vol("&amp;$E$15&amp;")when  (LocalYear("&amp;$E$15&amp;")="&amp;$D$1&amp;"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275</v>
      </c>
      <c r="V43" s="138">
        <f ca="1">IF(O43=1,"",RTD("cqg.rtd",,"StudyData", "(Vol("&amp;$E$16&amp;")when  (LocalYear("&amp;$E$16&amp;")="&amp;$D$1&amp;"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236</v>
      </c>
      <c r="W43" s="138">
        <f ca="1">IF(O43=1,"",RTD("cqg.rtd",,"StudyData", "(Vol("&amp;$E$17&amp;")when  (LocalYear("&amp;$E$17&amp;")="&amp;$D$1&amp;"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442</v>
      </c>
      <c r="X43" s="138">
        <f ca="1">IF(O43=1,"",RTD("cqg.rtd",,"StudyData", "(Vol("&amp;$E$18&amp;")when  (LocalYear("&amp;$E$18&amp;")="&amp;$D$1&amp;"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501</v>
      </c>
      <c r="Y43" s="138">
        <f ca="1">IF(O43=1,"",RTD("cqg.rtd",,"StudyData", "(Vol("&amp;$E$19&amp;")when  (LocalYear("&amp;$E$19&amp;")="&amp;$D$1&amp;"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538</v>
      </c>
      <c r="Z43" s="138">
        <f ca="1">IF(O43=1,"",RTD("cqg.rtd",,"StudyData", "(Vol("&amp;$E$20&amp;")when  (LocalYear("&amp;$E$20&amp;")="&amp;$D$1&amp;"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73</v>
      </c>
      <c r="AA43" s="138">
        <f ca="1">IF(O43=1,"",RTD("cqg.rtd",,"StudyData", "(Vol("&amp;$E$21&amp;")when  (LocalYear("&amp;$E$21&amp;")="&amp;$D$1&amp;"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256</v>
      </c>
      <c r="AB43" s="138">
        <f ca="1">IF(O43=1,"",RTD("cqg.rtd",,"StudyData", "(Vol("&amp;$E$21&amp;")when  (LocalYear("&amp;$E$21&amp;")="&amp;$D$1&amp;"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342</v>
      </c>
      <c r="AC43" s="139">
        <f t="shared" ca="1" si="3"/>
        <v>448</v>
      </c>
      <c r="AE43" s="138" t="str">
        <f ca="1">IF($R43=1,SUM($S$1:S43),"")</f>
        <v/>
      </c>
      <c r="AF43" s="138" t="str">
        <f ca="1">IF($R43=1,SUM($T$1:T43),"")</f>
        <v/>
      </c>
      <c r="AG43" s="138" t="str">
        <f ca="1">IF($R43=1,SUM($U$1:U43),"")</f>
        <v/>
      </c>
      <c r="AH43" s="138" t="str">
        <f ca="1">IF($R43=1,SUM($V$1:V43),"")</f>
        <v/>
      </c>
      <c r="AI43" s="138" t="str">
        <f ca="1">IF($R43=1,SUM($W$1:W43),"")</f>
        <v/>
      </c>
      <c r="AJ43" s="138" t="str">
        <f ca="1">IF($R43=1,SUM($X$1:X43),"")</f>
        <v/>
      </c>
      <c r="AK43" s="138" t="str">
        <f ca="1">IF($R43=1,SUM($Y$1:Y43),"")</f>
        <v/>
      </c>
      <c r="AL43" s="138" t="str">
        <f ca="1">IF($R43=1,SUM($Z$1:Z43),"")</f>
        <v/>
      </c>
      <c r="AM43" s="138" t="str">
        <f ca="1">IF($R43=1,SUM($AA$1:AA43),"")</f>
        <v/>
      </c>
      <c r="AN43" s="138" t="str">
        <f ca="1">IF($R43=1,SUM($AB$1:AB43),"")</f>
        <v/>
      </c>
      <c r="AO43" s="138" t="str">
        <f ca="1">IF($R43=1,SUM($AC$1:AC43),"")</f>
        <v/>
      </c>
      <c r="AQ43" s="143" t="str">
        <f t="shared" si="9"/>
        <v>10:50</v>
      </c>
    </row>
    <row r="44" spans="6:43" x14ac:dyDescent="0.25">
      <c r="F44" s="138">
        <f t="shared" si="10"/>
        <v>10</v>
      </c>
      <c r="G44" s="140">
        <f t="shared" si="5"/>
        <v>55</v>
      </c>
      <c r="H44" s="141">
        <f t="shared" si="6"/>
        <v>0.4548611111111111</v>
      </c>
      <c r="K44" s="139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243</v>
      </c>
      <c r="L44" s="139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243</v>
      </c>
      <c r="M44" s="139">
        <f t="shared" ca="1" si="2"/>
        <v>531.5</v>
      </c>
      <c r="O44" s="138">
        <f t="shared" si="7"/>
        <v>0</v>
      </c>
      <c r="R44" s="138">
        <f t="shared" ca="1" si="8"/>
        <v>4.3000000000000031E-2</v>
      </c>
      <c r="S44" s="138">
        <f ca="1">IF(O44=1,"",RTD("cqg.rtd",,"StudyData", "(Vol("&amp;$E$13&amp;")when  (LocalYear("&amp;$E$13&amp;")="&amp;$D$1&amp;"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731</v>
      </c>
      <c r="T44" s="138">
        <f ca="1">IF(O44=1,"",RTD("cqg.rtd",,"StudyData", "(Vol("&amp;$E$14&amp;")when  (LocalYear("&amp;$E$14&amp;")="&amp;$D$1&amp;"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756</v>
      </c>
      <c r="U44" s="138">
        <f ca="1">IF(O44=1,"",RTD("cqg.rtd",,"StudyData", "(Vol("&amp;$E$15&amp;")when  (LocalYear("&amp;$E$15&amp;")="&amp;$D$1&amp;"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286</v>
      </c>
      <c r="V44" s="138">
        <f ca="1">IF(O44=1,"",RTD("cqg.rtd",,"StudyData", "(Vol("&amp;$E$16&amp;")when  (LocalYear("&amp;$E$16&amp;")="&amp;$D$1&amp;"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317</v>
      </c>
      <c r="W44" s="138">
        <f ca="1">IF(O44=1,"",RTD("cqg.rtd",,"StudyData", "(Vol("&amp;$E$17&amp;")when  (LocalYear("&amp;$E$17&amp;")="&amp;$D$1&amp;"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321</v>
      </c>
      <c r="X44" s="138">
        <f ca="1">IF(O44=1,"",RTD("cqg.rtd",,"StudyData", "(Vol("&amp;$E$18&amp;")when  (LocalYear("&amp;$E$18&amp;")="&amp;$D$1&amp;"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290</v>
      </c>
      <c r="Y44" s="138">
        <f ca="1">IF(O44=1,"",RTD("cqg.rtd",,"StudyData", "(Vol("&amp;$E$19&amp;")when  (LocalYear("&amp;$E$19&amp;")="&amp;$D$1&amp;"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1688</v>
      </c>
      <c r="Z44" s="138">
        <f ca="1">IF(O44=1,"",RTD("cqg.rtd",,"StudyData", "(Vol("&amp;$E$20&amp;")when  (LocalYear("&amp;$E$20&amp;")="&amp;$D$1&amp;"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178</v>
      </c>
      <c r="AA44" s="138">
        <f ca="1">IF(O44=1,"",RTD("cqg.rtd",,"StudyData", "(Vol("&amp;$E$21&amp;")when  (LocalYear("&amp;$E$21&amp;")="&amp;$D$1&amp;"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390</v>
      </c>
      <c r="AB44" s="138">
        <f ca="1">IF(O44=1,"",RTD("cqg.rtd",,"StudyData", "(Vol("&amp;$E$21&amp;")when  (LocalYear("&amp;$E$21&amp;")="&amp;$D$1&amp;"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358</v>
      </c>
      <c r="AC44" s="139">
        <f t="shared" ca="1" si="3"/>
        <v>243</v>
      </c>
      <c r="AE44" s="138" t="str">
        <f ca="1">IF($R44=1,SUM($S$1:S44),"")</f>
        <v/>
      </c>
      <c r="AF44" s="138" t="str">
        <f ca="1">IF($R44=1,SUM($T$1:T44),"")</f>
        <v/>
      </c>
      <c r="AG44" s="138" t="str">
        <f ca="1">IF($R44=1,SUM($U$1:U44),"")</f>
        <v/>
      </c>
      <c r="AH44" s="138" t="str">
        <f ca="1">IF($R44=1,SUM($V$1:V44),"")</f>
        <v/>
      </c>
      <c r="AI44" s="138" t="str">
        <f ca="1">IF($R44=1,SUM($W$1:W44),"")</f>
        <v/>
      </c>
      <c r="AJ44" s="138" t="str">
        <f ca="1">IF($R44=1,SUM($X$1:X44),"")</f>
        <v/>
      </c>
      <c r="AK44" s="138" t="str">
        <f ca="1">IF($R44=1,SUM($Y$1:Y44),"")</f>
        <v/>
      </c>
      <c r="AL44" s="138" t="str">
        <f ca="1">IF($R44=1,SUM($Z$1:Z44),"")</f>
        <v/>
      </c>
      <c r="AM44" s="138" t="str">
        <f ca="1">IF($R44=1,SUM($AA$1:AA44),"")</f>
        <v/>
      </c>
      <c r="AN44" s="138" t="str">
        <f ca="1">IF($R44=1,SUM($AB$1:AB44),"")</f>
        <v/>
      </c>
      <c r="AO44" s="138" t="str">
        <f ca="1">IF($R44=1,SUM($AC$1:AC44),"")</f>
        <v/>
      </c>
      <c r="AQ44" s="143" t="str">
        <f t="shared" si="9"/>
        <v>10:55</v>
      </c>
    </row>
    <row r="45" spans="6:43" x14ac:dyDescent="0.25">
      <c r="F45" s="138">
        <f t="shared" si="10"/>
        <v>11</v>
      </c>
      <c r="G45" s="140" t="str">
        <f t="shared" si="5"/>
        <v>00</v>
      </c>
      <c r="H45" s="141">
        <f t="shared" si="6"/>
        <v>0.45833333333333331</v>
      </c>
      <c r="K45" s="139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447</v>
      </c>
      <c r="L45" s="139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447</v>
      </c>
      <c r="M45" s="139">
        <f t="shared" ca="1" si="2"/>
        <v>599.79999999999995</v>
      </c>
      <c r="O45" s="138">
        <f t="shared" si="7"/>
        <v>0</v>
      </c>
      <c r="R45" s="138">
        <f t="shared" ca="1" si="8"/>
        <v>4.4000000000000032E-2</v>
      </c>
      <c r="S45" s="138">
        <f ca="1">IF(O45=1,"",RTD("cqg.rtd",,"StudyData", "(Vol("&amp;$E$13&amp;")when  (LocalYear("&amp;$E$13&amp;")="&amp;$D$1&amp;"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560</v>
      </c>
      <c r="T45" s="138">
        <f ca="1">IF(O45=1,"",RTD("cqg.rtd",,"StudyData", "(Vol("&amp;$E$14&amp;")when  (LocalYear("&amp;$E$14&amp;")="&amp;$D$1&amp;"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1305</v>
      </c>
      <c r="U45" s="138">
        <f ca="1">IF(O45=1,"",RTD("cqg.rtd",,"StudyData", "(Vol("&amp;$E$15&amp;")when  (LocalYear("&amp;$E$15&amp;")="&amp;$D$1&amp;"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709</v>
      </c>
      <c r="V45" s="138">
        <f ca="1">IF(O45=1,"",RTD("cqg.rtd",,"StudyData", "(Vol("&amp;$E$16&amp;")when  (LocalYear("&amp;$E$16&amp;")="&amp;$D$1&amp;"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631</v>
      </c>
      <c r="W45" s="138">
        <f ca="1">IF(O45=1,"",RTD("cqg.rtd",,"StudyData", "(Vol("&amp;$E$17&amp;")when  (LocalYear("&amp;$E$17&amp;")="&amp;$D$1&amp;"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452</v>
      </c>
      <c r="X45" s="138">
        <f ca="1">IF(O45=1,"",RTD("cqg.rtd",,"StudyData", "(Vol("&amp;$E$18&amp;")when  (LocalYear("&amp;$E$18&amp;")="&amp;$D$1&amp;"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464</v>
      </c>
      <c r="Y45" s="138">
        <f ca="1">IF(O45=1,"",RTD("cqg.rtd",,"StudyData", "(Vol("&amp;$E$19&amp;")when  (LocalYear("&amp;$E$19&amp;")="&amp;$D$1&amp;"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663</v>
      </c>
      <c r="Z45" s="138">
        <f ca="1">IF(O45=1,"",RTD("cqg.rtd",,"StudyData", "(Vol("&amp;$E$20&amp;")when  (LocalYear("&amp;$E$20&amp;")="&amp;$D$1&amp;"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136</v>
      </c>
      <c r="AA45" s="138">
        <f ca="1">IF(O45=1,"",RTD("cqg.rtd",,"StudyData", "(Vol("&amp;$E$21&amp;")when  (LocalYear("&amp;$E$21&amp;")="&amp;$D$1&amp;"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596</v>
      </c>
      <c r="AB45" s="138">
        <f ca="1">IF(O45=1,"",RTD("cqg.rtd",,"StudyData", "(Vol("&amp;$E$21&amp;")when  (LocalYear("&amp;$E$21&amp;")="&amp;$D$1&amp;"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482</v>
      </c>
      <c r="AC45" s="139">
        <f t="shared" ca="1" si="3"/>
        <v>447</v>
      </c>
      <c r="AE45" s="138" t="str">
        <f ca="1">IF($R45=1,SUM($S$1:S45),"")</f>
        <v/>
      </c>
      <c r="AF45" s="138" t="str">
        <f ca="1">IF($R45=1,SUM($T$1:T45),"")</f>
        <v/>
      </c>
      <c r="AG45" s="138" t="str">
        <f ca="1">IF($R45=1,SUM($U$1:U45),"")</f>
        <v/>
      </c>
      <c r="AH45" s="138" t="str">
        <f ca="1">IF($R45=1,SUM($V$1:V45),"")</f>
        <v/>
      </c>
      <c r="AI45" s="138" t="str">
        <f ca="1">IF($R45=1,SUM($W$1:W45),"")</f>
        <v/>
      </c>
      <c r="AJ45" s="138" t="str">
        <f ca="1">IF($R45=1,SUM($X$1:X45),"")</f>
        <v/>
      </c>
      <c r="AK45" s="138" t="str">
        <f ca="1">IF($R45=1,SUM($Y$1:Y45),"")</f>
        <v/>
      </c>
      <c r="AL45" s="138" t="str">
        <f ca="1">IF($R45=1,SUM($Z$1:Z45),"")</f>
        <v/>
      </c>
      <c r="AM45" s="138" t="str">
        <f ca="1">IF($R45=1,SUM($AA$1:AA45),"")</f>
        <v/>
      </c>
      <c r="AN45" s="138" t="str">
        <f ca="1">IF($R45=1,SUM($AB$1:AB45),"")</f>
        <v/>
      </c>
      <c r="AO45" s="138" t="str">
        <f ca="1">IF($R45=1,SUM($AC$1:AC45),"")</f>
        <v/>
      </c>
      <c r="AQ45" s="143" t="str">
        <f t="shared" si="9"/>
        <v>11:00</v>
      </c>
    </row>
    <row r="46" spans="6:43" x14ac:dyDescent="0.25">
      <c r="F46" s="138">
        <f t="shared" si="10"/>
        <v>11</v>
      </c>
      <c r="G46" s="140" t="str">
        <f t="shared" si="5"/>
        <v>05</v>
      </c>
      <c r="H46" s="141">
        <f t="shared" si="6"/>
        <v>0.46180555555555558</v>
      </c>
      <c r="K46" s="139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305</v>
      </c>
      <c r="L46" s="139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305</v>
      </c>
      <c r="M46" s="139">
        <f t="shared" ca="1" si="2"/>
        <v>399.1</v>
      </c>
      <c r="O46" s="138">
        <f t="shared" si="7"/>
        <v>0</v>
      </c>
      <c r="R46" s="138">
        <f t="shared" ca="1" si="8"/>
        <v>4.5000000000000033E-2</v>
      </c>
      <c r="S46" s="138">
        <f ca="1">IF(O46=1,"",RTD("cqg.rtd",,"StudyData", "(Vol("&amp;$E$13&amp;")when  (LocalYear("&amp;$E$13&amp;")="&amp;$D$1&amp;"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321</v>
      </c>
      <c r="T46" s="138">
        <f ca="1">IF(O46=1,"",RTD("cqg.rtd",,"StudyData", "(Vol("&amp;$E$14&amp;")when  (LocalYear("&amp;$E$14&amp;")="&amp;$D$1&amp;"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661</v>
      </c>
      <c r="U46" s="138">
        <f ca="1">IF(O46=1,"",RTD("cqg.rtd",,"StudyData", "(Vol("&amp;$E$15&amp;")when  (LocalYear("&amp;$E$15&amp;")="&amp;$D$1&amp;"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643</v>
      </c>
      <c r="V46" s="138">
        <f ca="1">IF(O46=1,"",RTD("cqg.rtd",,"StudyData", "(Vol("&amp;$E$16&amp;")when  (LocalYear("&amp;$E$16&amp;")="&amp;$D$1&amp;"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195</v>
      </c>
      <c r="W46" s="138">
        <f ca="1">IF(O46=1,"",RTD("cqg.rtd",,"StudyData", "(Vol("&amp;$E$17&amp;")when  (LocalYear("&amp;$E$17&amp;")="&amp;$D$1&amp;"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328</v>
      </c>
      <c r="X46" s="138">
        <f ca="1">IF(O46=1,"",RTD("cqg.rtd",,"StudyData", "(Vol("&amp;$E$18&amp;")when  (LocalYear("&amp;$E$18&amp;")="&amp;$D$1&amp;"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313</v>
      </c>
      <c r="Y46" s="138">
        <f ca="1">IF(O46=1,"",RTD("cqg.rtd",,"StudyData", "(Vol("&amp;$E$19&amp;")when  (LocalYear("&amp;$E$19&amp;")="&amp;$D$1&amp;"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979</v>
      </c>
      <c r="Z46" s="138">
        <f ca="1">IF(O46=1,"",RTD("cqg.rtd",,"StudyData", "(Vol("&amp;$E$20&amp;")when  (LocalYear("&amp;$E$20&amp;")="&amp;$D$1&amp;"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100</v>
      </c>
      <c r="AA46" s="138">
        <f ca="1">IF(O46=1,"",RTD("cqg.rtd",,"StudyData", "(Vol("&amp;$E$21&amp;")when  (LocalYear("&amp;$E$21&amp;")="&amp;$D$1&amp;"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161</v>
      </c>
      <c r="AB46" s="138">
        <f ca="1">IF(O46=1,"",RTD("cqg.rtd",,"StudyData", "(Vol("&amp;$E$21&amp;")when  (LocalYear("&amp;$E$21&amp;")="&amp;$D$1&amp;"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290</v>
      </c>
      <c r="AC46" s="139">
        <f t="shared" ca="1" si="3"/>
        <v>305</v>
      </c>
      <c r="AE46" s="138" t="str">
        <f ca="1">IF($R46=1,SUM($S$1:S46),"")</f>
        <v/>
      </c>
      <c r="AF46" s="138" t="str">
        <f ca="1">IF($R46=1,SUM($T$1:T46),"")</f>
        <v/>
      </c>
      <c r="AG46" s="138" t="str">
        <f ca="1">IF($R46=1,SUM($U$1:U46),"")</f>
        <v/>
      </c>
      <c r="AH46" s="138" t="str">
        <f ca="1">IF($R46=1,SUM($V$1:V46),"")</f>
        <v/>
      </c>
      <c r="AI46" s="138" t="str">
        <f ca="1">IF($R46=1,SUM($W$1:W46),"")</f>
        <v/>
      </c>
      <c r="AJ46" s="138" t="str">
        <f ca="1">IF($R46=1,SUM($X$1:X46),"")</f>
        <v/>
      </c>
      <c r="AK46" s="138" t="str">
        <f ca="1">IF($R46=1,SUM($Y$1:Y46),"")</f>
        <v/>
      </c>
      <c r="AL46" s="138" t="str">
        <f ca="1">IF($R46=1,SUM($Z$1:Z46),"")</f>
        <v/>
      </c>
      <c r="AM46" s="138" t="str">
        <f ca="1">IF($R46=1,SUM($AA$1:AA46),"")</f>
        <v/>
      </c>
      <c r="AN46" s="138" t="str">
        <f ca="1">IF($R46=1,SUM($AB$1:AB46),"")</f>
        <v/>
      </c>
      <c r="AO46" s="138" t="str">
        <f ca="1">IF($R46=1,SUM($AC$1:AC46),"")</f>
        <v/>
      </c>
      <c r="AQ46" s="143" t="str">
        <f t="shared" si="9"/>
        <v>11:05</v>
      </c>
    </row>
    <row r="47" spans="6:43" x14ac:dyDescent="0.25">
      <c r="F47" s="138">
        <f t="shared" si="10"/>
        <v>11</v>
      </c>
      <c r="G47" s="140">
        <f t="shared" si="5"/>
        <v>10</v>
      </c>
      <c r="H47" s="141">
        <f t="shared" si="6"/>
        <v>0.46527777777777773</v>
      </c>
      <c r="K47" s="139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390</v>
      </c>
      <c r="L47" s="139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390</v>
      </c>
      <c r="M47" s="139">
        <f t="shared" ca="1" si="2"/>
        <v>421.4</v>
      </c>
      <c r="O47" s="138">
        <f t="shared" si="7"/>
        <v>0</v>
      </c>
      <c r="R47" s="138">
        <f t="shared" ca="1" si="8"/>
        <v>4.6000000000000034E-2</v>
      </c>
      <c r="S47" s="138">
        <f ca="1">IF(O47=1,"",RTD("cqg.rtd",,"StudyData", "(Vol("&amp;$E$13&amp;")when  (LocalYear("&amp;$E$13&amp;")="&amp;$D$1&amp;"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320</v>
      </c>
      <c r="T47" s="138">
        <f ca="1">IF(O47=1,"",RTD("cqg.rtd",,"StudyData", "(Vol("&amp;$E$14&amp;")when  (LocalYear("&amp;$E$14&amp;")="&amp;$D$1&amp;"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535</v>
      </c>
      <c r="U47" s="138">
        <f ca="1">IF(O47=1,"",RTD("cqg.rtd",,"StudyData", "(Vol("&amp;$E$15&amp;")when  (LocalYear("&amp;$E$15&amp;")="&amp;$D$1&amp;"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689</v>
      </c>
      <c r="V47" s="138">
        <f ca="1">IF(O47=1,"",RTD("cqg.rtd",,"StudyData", "(Vol("&amp;$E$16&amp;")when  (LocalYear("&amp;$E$16&amp;")="&amp;$D$1&amp;"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406</v>
      </c>
      <c r="W47" s="138">
        <f ca="1">IF(O47=1,"",RTD("cqg.rtd",,"StudyData", "(Vol("&amp;$E$17&amp;")when  (LocalYear("&amp;$E$17&amp;")="&amp;$D$1&amp;"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294</v>
      </c>
      <c r="X47" s="138">
        <f ca="1">IF(O47=1,"",RTD("cqg.rtd",,"StudyData", "(Vol("&amp;$E$18&amp;")when  (LocalYear("&amp;$E$18&amp;")="&amp;$D$1&amp;"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580</v>
      </c>
      <c r="Y47" s="138">
        <f ca="1">IF(O47=1,"",RTD("cqg.rtd",,"StudyData", "(Vol("&amp;$E$19&amp;")when  (LocalYear("&amp;$E$19&amp;")="&amp;$D$1&amp;"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870</v>
      </c>
      <c r="Z47" s="138">
        <f ca="1">IF(O47=1,"",RTD("cqg.rtd",,"StudyData", "(Vol("&amp;$E$20&amp;")when  (LocalYear("&amp;$E$20&amp;")="&amp;$D$1&amp;"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83</v>
      </c>
      <c r="AA47" s="138">
        <f ca="1">IF(O47=1,"",RTD("cqg.rtd",,"StudyData", "(Vol("&amp;$E$21&amp;")when  (LocalYear("&amp;$E$21&amp;")="&amp;$D$1&amp;"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166</v>
      </c>
      <c r="AB47" s="138">
        <f ca="1">IF(O47=1,"",RTD("cqg.rtd",,"StudyData", "(Vol("&amp;$E$21&amp;")when  (LocalYear("&amp;$E$21&amp;")="&amp;$D$1&amp;"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271</v>
      </c>
      <c r="AC47" s="139">
        <f t="shared" ca="1" si="3"/>
        <v>390</v>
      </c>
      <c r="AE47" s="138" t="str">
        <f ca="1">IF($R47=1,SUM($S$1:S47),"")</f>
        <v/>
      </c>
      <c r="AF47" s="138" t="str">
        <f ca="1">IF($R47=1,SUM($T$1:T47),"")</f>
        <v/>
      </c>
      <c r="AG47" s="138" t="str">
        <f ca="1">IF($R47=1,SUM($U$1:U47),"")</f>
        <v/>
      </c>
      <c r="AH47" s="138" t="str">
        <f ca="1">IF($R47=1,SUM($V$1:V47),"")</f>
        <v/>
      </c>
      <c r="AI47" s="138" t="str">
        <f ca="1">IF($R47=1,SUM($W$1:W47),"")</f>
        <v/>
      </c>
      <c r="AJ47" s="138" t="str">
        <f ca="1">IF($R47=1,SUM($X$1:X47),"")</f>
        <v/>
      </c>
      <c r="AK47" s="138" t="str">
        <f ca="1">IF($R47=1,SUM($Y$1:Y47),"")</f>
        <v/>
      </c>
      <c r="AL47" s="138" t="str">
        <f ca="1">IF($R47=1,SUM($Z$1:Z47),"")</f>
        <v/>
      </c>
      <c r="AM47" s="138" t="str">
        <f ca="1">IF($R47=1,SUM($AA$1:AA47),"")</f>
        <v/>
      </c>
      <c r="AN47" s="138" t="str">
        <f ca="1">IF($R47=1,SUM($AB$1:AB47),"")</f>
        <v/>
      </c>
      <c r="AO47" s="138" t="str">
        <f ca="1">IF($R47=1,SUM($AC$1:AC47),"")</f>
        <v/>
      </c>
      <c r="AQ47" s="143" t="str">
        <f t="shared" si="9"/>
        <v>11:10</v>
      </c>
    </row>
    <row r="48" spans="6:43" x14ac:dyDescent="0.25">
      <c r="F48" s="138">
        <f t="shared" si="10"/>
        <v>11</v>
      </c>
      <c r="G48" s="140">
        <f t="shared" si="5"/>
        <v>15</v>
      </c>
      <c r="H48" s="141">
        <f t="shared" si="6"/>
        <v>0.46875</v>
      </c>
      <c r="K48" s="139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412</v>
      </c>
      <c r="L48" s="139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412</v>
      </c>
      <c r="M48" s="139">
        <f t="shared" ca="1" si="2"/>
        <v>401.1</v>
      </c>
      <c r="O48" s="138">
        <f t="shared" si="7"/>
        <v>0</v>
      </c>
      <c r="R48" s="138">
        <f t="shared" ca="1" si="8"/>
        <v>4.7000000000000035E-2</v>
      </c>
      <c r="S48" s="138">
        <f ca="1">IF(O48=1,"",RTD("cqg.rtd",,"StudyData", "(Vol("&amp;$E$13&amp;")when  (LocalYear("&amp;$E$13&amp;")="&amp;$D$1&amp;"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258</v>
      </c>
      <c r="T48" s="138">
        <f ca="1">IF(O48=1,"",RTD("cqg.rtd",,"StudyData", "(Vol("&amp;$E$14&amp;")when  (LocalYear("&amp;$E$14&amp;")="&amp;$D$1&amp;"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388</v>
      </c>
      <c r="U48" s="138">
        <f ca="1">IF(O48=1,"",RTD("cqg.rtd",,"StudyData", "(Vol("&amp;$E$15&amp;")when  (LocalYear("&amp;$E$15&amp;")="&amp;$D$1&amp;"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443</v>
      </c>
      <c r="V48" s="138">
        <f ca="1">IF(O48=1,"",RTD("cqg.rtd",,"StudyData", "(Vol("&amp;$E$16&amp;")when  (LocalYear("&amp;$E$16&amp;")="&amp;$D$1&amp;"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269</v>
      </c>
      <c r="W48" s="138">
        <f ca="1">IF(O48=1,"",RTD("cqg.rtd",,"StudyData", "(Vol("&amp;$E$17&amp;")when  (LocalYear("&amp;$E$17&amp;")="&amp;$D$1&amp;"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653</v>
      </c>
      <c r="X48" s="138">
        <f ca="1">IF(O48=1,"",RTD("cqg.rtd",,"StudyData", "(Vol("&amp;$E$18&amp;")when  (LocalYear("&amp;$E$18&amp;")="&amp;$D$1&amp;"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226</v>
      </c>
      <c r="Y48" s="138">
        <f ca="1">IF(O48=1,"",RTD("cqg.rtd",,"StudyData", "(Vol("&amp;$E$19&amp;")when  (LocalYear("&amp;$E$19&amp;")="&amp;$D$1&amp;"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850</v>
      </c>
      <c r="Z48" s="138">
        <f ca="1">IF(O48=1,"",RTD("cqg.rtd",,"StudyData", "(Vol("&amp;$E$20&amp;")when  (LocalYear("&amp;$E$20&amp;")="&amp;$D$1&amp;"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54</v>
      </c>
      <c r="AA48" s="138">
        <f ca="1">IF(O48=1,"",RTD("cqg.rtd",,"StudyData", "(Vol("&amp;$E$21&amp;")when  (LocalYear("&amp;$E$21&amp;")="&amp;$D$1&amp;"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534</v>
      </c>
      <c r="AB48" s="138">
        <f ca="1">IF(O48=1,"",RTD("cqg.rtd",,"StudyData", "(Vol("&amp;$E$21&amp;")when  (LocalYear("&amp;$E$21&amp;")="&amp;$D$1&amp;"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336</v>
      </c>
      <c r="AC48" s="139">
        <f t="shared" ca="1" si="3"/>
        <v>412</v>
      </c>
      <c r="AE48" s="138" t="str">
        <f ca="1">IF($R48=1,SUM($S$1:S48),"")</f>
        <v/>
      </c>
      <c r="AF48" s="138" t="str">
        <f ca="1">IF($R48=1,SUM($T$1:T48),"")</f>
        <v/>
      </c>
      <c r="AG48" s="138" t="str">
        <f ca="1">IF($R48=1,SUM($U$1:U48),"")</f>
        <v/>
      </c>
      <c r="AH48" s="138" t="str">
        <f ca="1">IF($R48=1,SUM($V$1:V48),"")</f>
        <v/>
      </c>
      <c r="AI48" s="138" t="str">
        <f ca="1">IF($R48=1,SUM($W$1:W48),"")</f>
        <v/>
      </c>
      <c r="AJ48" s="138" t="str">
        <f ca="1">IF($R48=1,SUM($X$1:X48),"")</f>
        <v/>
      </c>
      <c r="AK48" s="138" t="str">
        <f ca="1">IF($R48=1,SUM($Y$1:Y48),"")</f>
        <v/>
      </c>
      <c r="AL48" s="138" t="str">
        <f ca="1">IF($R48=1,SUM($Z$1:Z48),"")</f>
        <v/>
      </c>
      <c r="AM48" s="138" t="str">
        <f ca="1">IF($R48=1,SUM($AA$1:AA48),"")</f>
        <v/>
      </c>
      <c r="AN48" s="138" t="str">
        <f ca="1">IF($R48=1,SUM($AB$1:AB48),"")</f>
        <v/>
      </c>
      <c r="AO48" s="138" t="str">
        <f ca="1">IF($R48=1,SUM($AC$1:AC48),"")</f>
        <v/>
      </c>
      <c r="AQ48" s="143" t="str">
        <f t="shared" si="9"/>
        <v>11:15</v>
      </c>
    </row>
    <row r="49" spans="6:43" x14ac:dyDescent="0.25">
      <c r="F49" s="138">
        <f t="shared" si="10"/>
        <v>11</v>
      </c>
      <c r="G49" s="140">
        <f t="shared" si="5"/>
        <v>20</v>
      </c>
      <c r="H49" s="141">
        <f t="shared" si="6"/>
        <v>0.47222222222222227</v>
      </c>
      <c r="K49" s="139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142</v>
      </c>
      <c r="L49" s="139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142</v>
      </c>
      <c r="M49" s="139">
        <f t="shared" ca="1" si="2"/>
        <v>274</v>
      </c>
      <c r="O49" s="138">
        <f t="shared" si="7"/>
        <v>0</v>
      </c>
      <c r="R49" s="138">
        <f t="shared" ca="1" si="8"/>
        <v>4.8000000000000036E-2</v>
      </c>
      <c r="S49" s="138">
        <f ca="1">IF(O49=1,"",RTD("cqg.rtd",,"StudyData", "(Vol("&amp;$E$13&amp;")when  (LocalYear("&amp;$E$13&amp;")="&amp;$D$1&amp;"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175</v>
      </c>
      <c r="T49" s="138">
        <f ca="1">IF(O49=1,"",RTD("cqg.rtd",,"StudyData", "(Vol("&amp;$E$14&amp;")when  (LocalYear("&amp;$E$14&amp;")="&amp;$D$1&amp;"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373</v>
      </c>
      <c r="U49" s="138">
        <f ca="1">IF(O49=1,"",RTD("cqg.rtd",,"StudyData", "(Vol("&amp;$E$15&amp;")when  (LocalYear("&amp;$E$15&amp;")="&amp;$D$1&amp;"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168</v>
      </c>
      <c r="V49" s="138">
        <f ca="1">IF(O49=1,"",RTD("cqg.rtd",,"StudyData", "(Vol("&amp;$E$16&amp;")when  (LocalYear("&amp;$E$16&amp;")="&amp;$D$1&amp;"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160</v>
      </c>
      <c r="W49" s="138">
        <f ca="1">IF(O49=1,"",RTD("cqg.rtd",,"StudyData", "(Vol("&amp;$E$17&amp;")when  (LocalYear("&amp;$E$17&amp;")="&amp;$D$1&amp;"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245</v>
      </c>
      <c r="X49" s="138">
        <f ca="1">IF(O49=1,"",RTD("cqg.rtd",,"StudyData", "(Vol("&amp;$E$18&amp;")when  (LocalYear("&amp;$E$18&amp;")="&amp;$D$1&amp;"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396</v>
      </c>
      <c r="Y49" s="138">
        <f ca="1">IF(O49=1,"",RTD("cqg.rtd",,"StudyData", "(Vol("&amp;$E$19&amp;")when  (LocalYear("&amp;$E$19&amp;")="&amp;$D$1&amp;"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553</v>
      </c>
      <c r="Z49" s="138">
        <f ca="1">IF(O49=1,"",RTD("cqg.rtd",,"StudyData", "(Vol("&amp;$E$20&amp;")when  (LocalYear("&amp;$E$20&amp;")="&amp;$D$1&amp;"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51</v>
      </c>
      <c r="AA49" s="138">
        <f ca="1">IF(O49=1,"",RTD("cqg.rtd",,"StudyData", "(Vol("&amp;$E$21&amp;")when  (LocalYear("&amp;$E$21&amp;")="&amp;$D$1&amp;"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437</v>
      </c>
      <c r="AB49" s="138">
        <f ca="1">IF(O49=1,"",RTD("cqg.rtd",,"StudyData", "(Vol("&amp;$E$21&amp;")when  (LocalYear("&amp;$E$21&amp;")="&amp;$D$1&amp;"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182</v>
      </c>
      <c r="AC49" s="139">
        <f t="shared" ca="1" si="3"/>
        <v>142</v>
      </c>
      <c r="AE49" s="138" t="str">
        <f ca="1">IF($R49=1,SUM($S$1:S49),"")</f>
        <v/>
      </c>
      <c r="AF49" s="138" t="str">
        <f ca="1">IF($R49=1,SUM($T$1:T49),"")</f>
        <v/>
      </c>
      <c r="AG49" s="138" t="str">
        <f ca="1">IF($R49=1,SUM($U$1:U49),"")</f>
        <v/>
      </c>
      <c r="AH49" s="138" t="str">
        <f ca="1">IF($R49=1,SUM($V$1:V49),"")</f>
        <v/>
      </c>
      <c r="AI49" s="138" t="str">
        <f ca="1">IF($R49=1,SUM($W$1:W49),"")</f>
        <v/>
      </c>
      <c r="AJ49" s="138" t="str">
        <f ca="1">IF($R49=1,SUM($X$1:X49),"")</f>
        <v/>
      </c>
      <c r="AK49" s="138" t="str">
        <f ca="1">IF($R49=1,SUM($Y$1:Y49),"")</f>
        <v/>
      </c>
      <c r="AL49" s="138" t="str">
        <f ca="1">IF($R49=1,SUM($Z$1:Z49),"")</f>
        <v/>
      </c>
      <c r="AM49" s="138" t="str">
        <f ca="1">IF($R49=1,SUM($AA$1:AA49),"")</f>
        <v/>
      </c>
      <c r="AN49" s="138" t="str">
        <f ca="1">IF($R49=1,SUM($AB$1:AB49),"")</f>
        <v/>
      </c>
      <c r="AO49" s="138" t="str">
        <f ca="1">IF($R49=1,SUM($AC$1:AC49),"")</f>
        <v/>
      </c>
      <c r="AQ49" s="143" t="str">
        <f t="shared" si="9"/>
        <v>11:20</v>
      </c>
    </row>
    <row r="50" spans="6:43" x14ac:dyDescent="0.25">
      <c r="F50" s="138">
        <f t="shared" si="10"/>
        <v>11</v>
      </c>
      <c r="G50" s="140">
        <f t="shared" si="5"/>
        <v>25</v>
      </c>
      <c r="H50" s="141">
        <f t="shared" si="6"/>
        <v>0.47569444444444442</v>
      </c>
      <c r="K50" s="139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259</v>
      </c>
      <c r="L50" s="139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259</v>
      </c>
      <c r="M50" s="139">
        <f t="shared" ca="1" si="2"/>
        <v>405.1</v>
      </c>
      <c r="O50" s="138">
        <f t="shared" si="7"/>
        <v>0</v>
      </c>
      <c r="R50" s="138">
        <f t="shared" ca="1" si="8"/>
        <v>4.9000000000000037E-2</v>
      </c>
      <c r="S50" s="138">
        <f ca="1">IF(O50=1,"",RTD("cqg.rtd",,"StudyData", "(Vol("&amp;$E$13&amp;")when  (LocalYear("&amp;$E$13&amp;")="&amp;$D$1&amp;"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369</v>
      </c>
      <c r="T50" s="138">
        <f ca="1">IF(O50=1,"",RTD("cqg.rtd",,"StudyData", "(Vol("&amp;$E$14&amp;")when  (LocalYear("&amp;$E$14&amp;")="&amp;$D$1&amp;"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975</v>
      </c>
      <c r="U50" s="138">
        <f ca="1">IF(O50=1,"",RTD("cqg.rtd",,"StudyData", "(Vol("&amp;$E$15&amp;")when  (LocalYear("&amp;$E$15&amp;")="&amp;$D$1&amp;"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176</v>
      </c>
      <c r="V50" s="138">
        <f ca="1">IF(O50=1,"",RTD("cqg.rtd",,"StudyData", "(Vol("&amp;$E$16&amp;")when  (LocalYear("&amp;$E$16&amp;")="&amp;$D$1&amp;"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328</v>
      </c>
      <c r="W50" s="138">
        <f ca="1">IF(O50=1,"",RTD("cqg.rtd",,"StudyData", "(Vol("&amp;$E$17&amp;")when  (LocalYear("&amp;$E$17&amp;")="&amp;$D$1&amp;"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722</v>
      </c>
      <c r="X50" s="138">
        <f ca="1">IF(O50=1,"",RTD("cqg.rtd",,"StudyData", "(Vol("&amp;$E$18&amp;")when  (LocalYear("&amp;$E$18&amp;")="&amp;$D$1&amp;"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200</v>
      </c>
      <c r="Y50" s="138">
        <f ca="1">IF(O50=1,"",RTD("cqg.rtd",,"StudyData", "(Vol("&amp;$E$19&amp;")when  (LocalYear("&amp;$E$19&amp;")="&amp;$D$1&amp;"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507</v>
      </c>
      <c r="Z50" s="138">
        <f ca="1">IF(O50=1,"",RTD("cqg.rtd",,"StudyData", "(Vol("&amp;$E$20&amp;")when  (LocalYear("&amp;$E$20&amp;")="&amp;$D$1&amp;"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104</v>
      </c>
      <c r="AA50" s="138">
        <f ca="1">IF(O50=1,"",RTD("cqg.rtd",,"StudyData", "(Vol("&amp;$E$21&amp;")when  (LocalYear("&amp;$E$21&amp;")="&amp;$D$1&amp;"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403</v>
      </c>
      <c r="AB50" s="138">
        <f ca="1">IF(O50=1,"",RTD("cqg.rtd",,"StudyData", "(Vol("&amp;$E$21&amp;")when  (LocalYear("&amp;$E$21&amp;")="&amp;$D$1&amp;"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267</v>
      </c>
      <c r="AC50" s="139">
        <f t="shared" ca="1" si="3"/>
        <v>259</v>
      </c>
      <c r="AE50" s="138" t="str">
        <f ca="1">IF($R50=1,SUM($S$1:S50),"")</f>
        <v/>
      </c>
      <c r="AF50" s="138" t="str">
        <f ca="1">IF($R50=1,SUM($T$1:T50),"")</f>
        <v/>
      </c>
      <c r="AG50" s="138" t="str">
        <f ca="1">IF($R50=1,SUM($U$1:U50),"")</f>
        <v/>
      </c>
      <c r="AH50" s="138" t="str">
        <f ca="1">IF($R50=1,SUM($V$1:V50),"")</f>
        <v/>
      </c>
      <c r="AI50" s="138" t="str">
        <f ca="1">IF($R50=1,SUM($W$1:W50),"")</f>
        <v/>
      </c>
      <c r="AJ50" s="138" t="str">
        <f ca="1">IF($R50=1,SUM($X$1:X50),"")</f>
        <v/>
      </c>
      <c r="AK50" s="138" t="str">
        <f ca="1">IF($R50=1,SUM($Y$1:Y50),"")</f>
        <v/>
      </c>
      <c r="AL50" s="138" t="str">
        <f ca="1">IF($R50=1,SUM($Z$1:Z50),"")</f>
        <v/>
      </c>
      <c r="AM50" s="138" t="str">
        <f ca="1">IF($R50=1,SUM($AA$1:AA50),"")</f>
        <v/>
      </c>
      <c r="AN50" s="138" t="str">
        <f ca="1">IF($R50=1,SUM($AB$1:AB50),"")</f>
        <v/>
      </c>
      <c r="AO50" s="138" t="str">
        <f ca="1">IF($R50=1,SUM($AC$1:AC50),"")</f>
        <v/>
      </c>
      <c r="AQ50" s="143" t="str">
        <f t="shared" si="9"/>
        <v>11:25</v>
      </c>
    </row>
    <row r="51" spans="6:43" x14ac:dyDescent="0.25">
      <c r="F51" s="138">
        <f t="shared" si="10"/>
        <v>11</v>
      </c>
      <c r="G51" s="140">
        <f t="shared" si="5"/>
        <v>30</v>
      </c>
      <c r="H51" s="141">
        <f t="shared" si="6"/>
        <v>0.47916666666666669</v>
      </c>
      <c r="K51" s="139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348</v>
      </c>
      <c r="L51" s="139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348</v>
      </c>
      <c r="M51" s="139">
        <f t="shared" ca="1" si="2"/>
        <v>456.9</v>
      </c>
      <c r="O51" s="138">
        <f t="shared" si="7"/>
        <v>0</v>
      </c>
      <c r="R51" s="138">
        <f t="shared" ca="1" si="8"/>
        <v>5.0000000000000037E-2</v>
      </c>
      <c r="S51" s="138">
        <f ca="1">IF(O51=1,"",RTD("cqg.rtd",,"StudyData", "(Vol("&amp;$E$13&amp;")when  (LocalYear("&amp;$E$13&amp;")="&amp;$D$1&amp;"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175</v>
      </c>
      <c r="T51" s="138">
        <f ca="1">IF(O51=1,"",RTD("cqg.rtd",,"StudyData", "(Vol("&amp;$E$14&amp;")when  (LocalYear("&amp;$E$14&amp;")="&amp;$D$1&amp;"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766</v>
      </c>
      <c r="U51" s="138">
        <f ca="1">IF(O51=1,"",RTD("cqg.rtd",,"StudyData", "(Vol("&amp;$E$15&amp;")when  (LocalYear("&amp;$E$15&amp;")="&amp;$D$1&amp;"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436</v>
      </c>
      <c r="V51" s="138">
        <f ca="1">IF(O51=1,"",RTD("cqg.rtd",,"StudyData", "(Vol("&amp;$E$16&amp;")when  (LocalYear("&amp;$E$16&amp;")="&amp;$D$1&amp;"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266</v>
      </c>
      <c r="W51" s="138">
        <f ca="1">IF(O51=1,"",RTD("cqg.rtd",,"StudyData", "(Vol("&amp;$E$17&amp;")when  (LocalYear("&amp;$E$17&amp;")="&amp;$D$1&amp;"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587</v>
      </c>
      <c r="X51" s="138">
        <f ca="1">IF(O51=1,"",RTD("cqg.rtd",,"StudyData", "(Vol("&amp;$E$18&amp;")when  (LocalYear("&amp;$E$18&amp;")="&amp;$D$1&amp;"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486</v>
      </c>
      <c r="Y51" s="138">
        <f ca="1">IF(O51=1,"",RTD("cqg.rtd",,"StudyData", "(Vol("&amp;$E$19&amp;")when  (LocalYear("&amp;$E$19&amp;")="&amp;$D$1&amp;"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920</v>
      </c>
      <c r="Z51" s="138">
        <f ca="1">IF(O51=1,"",RTD("cqg.rtd",,"StudyData", "(Vol("&amp;$E$20&amp;")when  (LocalYear("&amp;$E$20&amp;")="&amp;$D$1&amp;"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55</v>
      </c>
      <c r="AA51" s="138">
        <f ca="1">IF(O51=1,"",RTD("cqg.rtd",,"StudyData", "(Vol("&amp;$E$21&amp;")when  (LocalYear("&amp;$E$21&amp;")="&amp;$D$1&amp;"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142</v>
      </c>
      <c r="AB51" s="138">
        <f ca="1">IF(O51=1,"",RTD("cqg.rtd",,"StudyData", "(Vol("&amp;$E$21&amp;")when  (LocalYear("&amp;$E$21&amp;")="&amp;$D$1&amp;"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736</v>
      </c>
      <c r="AC51" s="139">
        <f t="shared" ca="1" si="3"/>
        <v>348</v>
      </c>
      <c r="AE51" s="138" t="str">
        <f ca="1">IF($R51=1,SUM($S$1:S51),"")</f>
        <v/>
      </c>
      <c r="AF51" s="138" t="str">
        <f ca="1">IF($R51=1,SUM($T$1:T51),"")</f>
        <v/>
      </c>
      <c r="AG51" s="138" t="str">
        <f ca="1">IF($R51=1,SUM($U$1:U51),"")</f>
        <v/>
      </c>
      <c r="AH51" s="138" t="str">
        <f ca="1">IF($R51=1,SUM($V$1:V51),"")</f>
        <v/>
      </c>
      <c r="AI51" s="138" t="str">
        <f ca="1">IF($R51=1,SUM($W$1:W51),"")</f>
        <v/>
      </c>
      <c r="AJ51" s="138" t="str">
        <f ca="1">IF($R51=1,SUM($X$1:X51),"")</f>
        <v/>
      </c>
      <c r="AK51" s="138" t="str">
        <f ca="1">IF($R51=1,SUM($Y$1:Y51),"")</f>
        <v/>
      </c>
      <c r="AL51" s="138" t="str">
        <f ca="1">IF($R51=1,SUM($Z$1:Z51),"")</f>
        <v/>
      </c>
      <c r="AM51" s="138" t="str">
        <f ca="1">IF($R51=1,SUM($AA$1:AA51),"")</f>
        <v/>
      </c>
      <c r="AN51" s="138" t="str">
        <f ca="1">IF($R51=1,SUM($AB$1:AB51),"")</f>
        <v/>
      </c>
      <c r="AO51" s="138" t="str">
        <f ca="1">IF($R51=1,SUM($AC$1:AC51),"")</f>
        <v/>
      </c>
      <c r="AQ51" s="143" t="str">
        <f t="shared" si="9"/>
        <v>11:30</v>
      </c>
    </row>
    <row r="52" spans="6:43" x14ac:dyDescent="0.25">
      <c r="F52" s="138">
        <f t="shared" si="10"/>
        <v>11</v>
      </c>
      <c r="G52" s="140">
        <f t="shared" si="5"/>
        <v>35</v>
      </c>
      <c r="H52" s="141">
        <f t="shared" si="6"/>
        <v>0.4826388888888889</v>
      </c>
      <c r="K52" s="139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423</v>
      </c>
      <c r="L52" s="139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423</v>
      </c>
      <c r="M52" s="139">
        <f t="shared" ca="1" si="2"/>
        <v>456.4</v>
      </c>
      <c r="O52" s="138">
        <f t="shared" si="7"/>
        <v>0</v>
      </c>
      <c r="R52" s="138">
        <f t="shared" ca="1" si="8"/>
        <v>5.1000000000000038E-2</v>
      </c>
      <c r="S52" s="138">
        <f ca="1">IF(O52=1,"",RTD("cqg.rtd",,"StudyData", "(Vol("&amp;$E$13&amp;")when  (LocalYear("&amp;$E$13&amp;")="&amp;$D$1&amp;"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157</v>
      </c>
      <c r="T52" s="138">
        <f ca="1">IF(O52=1,"",RTD("cqg.rtd",,"StudyData", "(Vol("&amp;$E$14&amp;")when  (LocalYear("&amp;$E$14&amp;")="&amp;$D$1&amp;"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373</v>
      </c>
      <c r="U52" s="138">
        <f ca="1">IF(O52=1,"",RTD("cqg.rtd",,"StudyData", "(Vol("&amp;$E$15&amp;")when  (LocalYear("&amp;$E$15&amp;")="&amp;$D$1&amp;"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297</v>
      </c>
      <c r="V52" s="138">
        <f ca="1">IF(O52=1,"",RTD("cqg.rtd",,"StudyData", "(Vol("&amp;$E$16&amp;")when  (LocalYear("&amp;$E$16&amp;")="&amp;$D$1&amp;"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1665</v>
      </c>
      <c r="W52" s="138">
        <f ca="1">IF(O52=1,"",RTD("cqg.rtd",,"StudyData", "(Vol("&amp;$E$17&amp;")when  (LocalYear("&amp;$E$17&amp;")="&amp;$D$1&amp;"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760</v>
      </c>
      <c r="X52" s="138">
        <f ca="1">IF(O52=1,"",RTD("cqg.rtd",,"StudyData", "(Vol("&amp;$E$18&amp;")when  (LocalYear("&amp;$E$18&amp;")="&amp;$D$1&amp;"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202</v>
      </c>
      <c r="Y52" s="138">
        <f ca="1">IF(O52=1,"",RTD("cqg.rtd",,"StudyData", "(Vol("&amp;$E$19&amp;")when  (LocalYear("&amp;$E$19&amp;")="&amp;$D$1&amp;"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339</v>
      </c>
      <c r="Z52" s="138">
        <f ca="1">IF(O52=1,"",RTD("cqg.rtd",,"StudyData", "(Vol("&amp;$E$20&amp;")when  (LocalYear("&amp;$E$20&amp;")="&amp;$D$1&amp;"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127</v>
      </c>
      <c r="AA52" s="138">
        <f ca="1">IF(O52=1,"",RTD("cqg.rtd",,"StudyData", "(Vol("&amp;$E$21&amp;")when  (LocalYear("&amp;$E$21&amp;")="&amp;$D$1&amp;"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175</v>
      </c>
      <c r="AB52" s="138">
        <f ca="1">IF(O52=1,"",RTD("cqg.rtd",,"StudyData", "(Vol("&amp;$E$21&amp;")when  (LocalYear("&amp;$E$21&amp;")="&amp;$D$1&amp;"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469</v>
      </c>
      <c r="AC52" s="139">
        <f t="shared" ca="1" si="3"/>
        <v>423</v>
      </c>
      <c r="AE52" s="138" t="str">
        <f ca="1">IF($R52=1,SUM($S$1:S52),"")</f>
        <v/>
      </c>
      <c r="AF52" s="138" t="str">
        <f ca="1">IF($R52=1,SUM($T$1:T52),"")</f>
        <v/>
      </c>
      <c r="AG52" s="138" t="str">
        <f ca="1">IF($R52=1,SUM($U$1:U52),"")</f>
        <v/>
      </c>
      <c r="AH52" s="138" t="str">
        <f ca="1">IF($R52=1,SUM($V$1:V52),"")</f>
        <v/>
      </c>
      <c r="AI52" s="138" t="str">
        <f ca="1">IF($R52=1,SUM($W$1:W52),"")</f>
        <v/>
      </c>
      <c r="AJ52" s="138" t="str">
        <f ca="1">IF($R52=1,SUM($X$1:X52),"")</f>
        <v/>
      </c>
      <c r="AK52" s="138" t="str">
        <f ca="1">IF($R52=1,SUM($Y$1:Y52),"")</f>
        <v/>
      </c>
      <c r="AL52" s="138" t="str">
        <f ca="1">IF($R52=1,SUM($Z$1:Z52),"")</f>
        <v/>
      </c>
      <c r="AM52" s="138" t="str">
        <f ca="1">IF($R52=1,SUM($AA$1:AA52),"")</f>
        <v/>
      </c>
      <c r="AN52" s="138" t="str">
        <f ca="1">IF($R52=1,SUM($AB$1:AB52),"")</f>
        <v/>
      </c>
      <c r="AO52" s="138" t="str">
        <f ca="1">IF($R52=1,SUM($AC$1:AC52),"")</f>
        <v/>
      </c>
      <c r="AQ52" s="143" t="str">
        <f t="shared" si="9"/>
        <v>11:35</v>
      </c>
    </row>
    <row r="53" spans="6:43" x14ac:dyDescent="0.25">
      <c r="F53" s="138">
        <f t="shared" si="10"/>
        <v>11</v>
      </c>
      <c r="G53" s="140">
        <f t="shared" si="5"/>
        <v>40</v>
      </c>
      <c r="H53" s="141">
        <f t="shared" si="6"/>
        <v>0.4861111111111111</v>
      </c>
      <c r="K53" s="139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328</v>
      </c>
      <c r="L53" s="139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328</v>
      </c>
      <c r="M53" s="139">
        <f t="shared" ca="1" si="2"/>
        <v>303.8</v>
      </c>
      <c r="O53" s="138">
        <f t="shared" si="7"/>
        <v>0</v>
      </c>
      <c r="R53" s="138">
        <f t="shared" ca="1" si="8"/>
        <v>5.2000000000000039E-2</v>
      </c>
      <c r="S53" s="138">
        <f ca="1">IF(O53=1,"",RTD("cqg.rtd",,"StudyData", "(Vol("&amp;$E$13&amp;")when  (LocalYear("&amp;$E$13&amp;")="&amp;$D$1&amp;"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213</v>
      </c>
      <c r="T53" s="138">
        <f ca="1">IF(O53=1,"",RTD("cqg.rtd",,"StudyData", "(Vol("&amp;$E$14&amp;")when  (LocalYear("&amp;$E$14&amp;")="&amp;$D$1&amp;"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345</v>
      </c>
      <c r="U53" s="138">
        <f ca="1">IF(O53=1,"",RTD("cqg.rtd",,"StudyData", "(Vol("&amp;$E$15&amp;")when  (LocalYear("&amp;$E$15&amp;")="&amp;$D$1&amp;"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133</v>
      </c>
      <c r="V53" s="138">
        <f ca="1">IF(O53=1,"",RTD("cqg.rtd",,"StudyData", "(Vol("&amp;$E$16&amp;")when  (LocalYear("&amp;$E$16&amp;")="&amp;$D$1&amp;"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924</v>
      </c>
      <c r="W53" s="138">
        <f ca="1">IF(O53=1,"",RTD("cqg.rtd",,"StudyData", "(Vol("&amp;$E$17&amp;")when  (LocalYear("&amp;$E$17&amp;")="&amp;$D$1&amp;"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150</v>
      </c>
      <c r="X53" s="138">
        <f ca="1">IF(O53=1,"",RTD("cqg.rtd",,"StudyData", "(Vol("&amp;$E$18&amp;")when  (LocalYear("&amp;$E$18&amp;")="&amp;$D$1&amp;"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329</v>
      </c>
      <c r="Y53" s="138">
        <f ca="1">IF(O53=1,"",RTD("cqg.rtd",,"StudyData", "(Vol("&amp;$E$19&amp;")when  (LocalYear("&amp;$E$19&amp;")="&amp;$D$1&amp;"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318</v>
      </c>
      <c r="Z53" s="138">
        <f ca="1">IF(O53=1,"",RTD("cqg.rtd",,"StudyData", "(Vol("&amp;$E$20&amp;")when  (LocalYear("&amp;$E$20&amp;")="&amp;$D$1&amp;"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71</v>
      </c>
      <c r="AA53" s="138">
        <f ca="1">IF(O53=1,"",RTD("cqg.rtd",,"StudyData", "(Vol("&amp;$E$21&amp;")when  (LocalYear("&amp;$E$21&amp;")="&amp;$D$1&amp;"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114</v>
      </c>
      <c r="AB53" s="138">
        <f ca="1">IF(O53=1,"",RTD("cqg.rtd",,"StudyData", "(Vol("&amp;$E$21&amp;")when  (LocalYear("&amp;$E$21&amp;")="&amp;$D$1&amp;"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441</v>
      </c>
      <c r="AC53" s="139">
        <f t="shared" ca="1" si="3"/>
        <v>328</v>
      </c>
      <c r="AE53" s="138" t="str">
        <f ca="1">IF($R53=1,SUM($S$1:S53),"")</f>
        <v/>
      </c>
      <c r="AF53" s="138" t="str">
        <f ca="1">IF($R53=1,SUM($T$1:T53),"")</f>
        <v/>
      </c>
      <c r="AG53" s="138" t="str">
        <f ca="1">IF($R53=1,SUM($U$1:U53),"")</f>
        <v/>
      </c>
      <c r="AH53" s="138" t="str">
        <f ca="1">IF($R53=1,SUM($V$1:V53),"")</f>
        <v/>
      </c>
      <c r="AI53" s="138" t="str">
        <f ca="1">IF($R53=1,SUM($W$1:W53),"")</f>
        <v/>
      </c>
      <c r="AJ53" s="138" t="str">
        <f ca="1">IF($R53=1,SUM($X$1:X53),"")</f>
        <v/>
      </c>
      <c r="AK53" s="138" t="str">
        <f ca="1">IF($R53=1,SUM($Y$1:Y53),"")</f>
        <v/>
      </c>
      <c r="AL53" s="138" t="str">
        <f ca="1">IF($R53=1,SUM($Z$1:Z53),"")</f>
        <v/>
      </c>
      <c r="AM53" s="138" t="str">
        <f ca="1">IF($R53=1,SUM($AA$1:AA53),"")</f>
        <v/>
      </c>
      <c r="AN53" s="138" t="str">
        <f ca="1">IF($R53=1,SUM($AB$1:AB53),"")</f>
        <v/>
      </c>
      <c r="AO53" s="138" t="str">
        <f ca="1">IF($R53=1,SUM($AC$1:AC53),"")</f>
        <v/>
      </c>
      <c r="AQ53" s="143" t="str">
        <f t="shared" si="9"/>
        <v>11:40</v>
      </c>
    </row>
    <row r="54" spans="6:43" x14ac:dyDescent="0.25">
      <c r="F54" s="138">
        <f t="shared" si="10"/>
        <v>11</v>
      </c>
      <c r="G54" s="140">
        <f t="shared" si="5"/>
        <v>45</v>
      </c>
      <c r="H54" s="141">
        <f t="shared" si="6"/>
        <v>0.48958333333333331</v>
      </c>
      <c r="K54" s="139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380</v>
      </c>
      <c r="L54" s="139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380</v>
      </c>
      <c r="M54" s="139">
        <f t="shared" ca="1" si="2"/>
        <v>398.7</v>
      </c>
      <c r="O54" s="138">
        <f t="shared" si="7"/>
        <v>0</v>
      </c>
      <c r="R54" s="138">
        <f t="shared" ca="1" si="8"/>
        <v>5.300000000000004E-2</v>
      </c>
      <c r="S54" s="138">
        <f ca="1">IF(O54=1,"",RTD("cqg.rtd",,"StudyData", "(Vol("&amp;$E$13&amp;")when  (LocalYear("&amp;$E$13&amp;")="&amp;$D$1&amp;"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216</v>
      </c>
      <c r="T54" s="138">
        <f ca="1">IF(O54=1,"",RTD("cqg.rtd",,"StudyData", "(Vol("&amp;$E$14&amp;")when  (LocalYear("&amp;$E$14&amp;")="&amp;$D$1&amp;"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489</v>
      </c>
      <c r="U54" s="138">
        <f ca="1">IF(O54=1,"",RTD("cqg.rtd",,"StudyData", "(Vol("&amp;$E$15&amp;")when  (LocalYear("&amp;$E$15&amp;")="&amp;$D$1&amp;"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674</v>
      </c>
      <c r="V54" s="138">
        <f ca="1">IF(O54=1,"",RTD("cqg.rtd",,"StudyData", "(Vol("&amp;$E$16&amp;")when  (LocalYear("&amp;$E$16&amp;")="&amp;$D$1&amp;"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341</v>
      </c>
      <c r="W54" s="138">
        <f ca="1">IF(O54=1,"",RTD("cqg.rtd",,"StudyData", "(Vol("&amp;$E$17&amp;")when  (LocalYear("&amp;$E$17&amp;")="&amp;$D$1&amp;"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229</v>
      </c>
      <c r="X54" s="138">
        <f ca="1">IF(O54=1,"",RTD("cqg.rtd",,"StudyData", "(Vol("&amp;$E$18&amp;")when  (LocalYear("&amp;$E$18&amp;")="&amp;$D$1&amp;"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584</v>
      </c>
      <c r="Y54" s="138">
        <f ca="1">IF(O54=1,"",RTD("cqg.rtd",,"StudyData", "(Vol("&amp;$E$19&amp;")when  (LocalYear("&amp;$E$19&amp;")="&amp;$D$1&amp;"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602</v>
      </c>
      <c r="Z54" s="138">
        <f ca="1">IF(O54=1,"",RTD("cqg.rtd",,"StudyData", "(Vol("&amp;$E$20&amp;")when  (LocalYear("&amp;$E$20&amp;")="&amp;$D$1&amp;"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178</v>
      </c>
      <c r="AA54" s="138">
        <f ca="1">IF(O54=1,"",RTD("cqg.rtd",,"StudyData", "(Vol("&amp;$E$21&amp;")when  (LocalYear("&amp;$E$21&amp;")="&amp;$D$1&amp;"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190</v>
      </c>
      <c r="AB54" s="138">
        <f ca="1">IF(O54=1,"",RTD("cqg.rtd",,"StudyData", "(Vol("&amp;$E$21&amp;")when  (LocalYear("&amp;$E$21&amp;")="&amp;$D$1&amp;"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484</v>
      </c>
      <c r="AC54" s="139">
        <f t="shared" ca="1" si="3"/>
        <v>380</v>
      </c>
      <c r="AE54" s="138" t="str">
        <f ca="1">IF($R54=1,SUM($S$1:S54),"")</f>
        <v/>
      </c>
      <c r="AF54" s="138" t="str">
        <f ca="1">IF($R54=1,SUM($T$1:T54),"")</f>
        <v/>
      </c>
      <c r="AG54" s="138" t="str">
        <f ca="1">IF($R54=1,SUM($U$1:U54),"")</f>
        <v/>
      </c>
      <c r="AH54" s="138" t="str">
        <f ca="1">IF($R54=1,SUM($V$1:V54),"")</f>
        <v/>
      </c>
      <c r="AI54" s="138" t="str">
        <f ca="1">IF($R54=1,SUM($W$1:W54),"")</f>
        <v/>
      </c>
      <c r="AJ54" s="138" t="str">
        <f ca="1">IF($R54=1,SUM($X$1:X54),"")</f>
        <v/>
      </c>
      <c r="AK54" s="138" t="str">
        <f ca="1">IF($R54=1,SUM($Y$1:Y54),"")</f>
        <v/>
      </c>
      <c r="AL54" s="138" t="str">
        <f ca="1">IF($R54=1,SUM($Z$1:Z54),"")</f>
        <v/>
      </c>
      <c r="AM54" s="138" t="str">
        <f ca="1">IF($R54=1,SUM($AA$1:AA54),"")</f>
        <v/>
      </c>
      <c r="AN54" s="138" t="str">
        <f ca="1">IF($R54=1,SUM($AB$1:AB54),"")</f>
        <v/>
      </c>
      <c r="AO54" s="138" t="str">
        <f ca="1">IF($R54=1,SUM($AC$1:AC54),"")</f>
        <v/>
      </c>
      <c r="AQ54" s="143" t="str">
        <f t="shared" si="9"/>
        <v>11:45</v>
      </c>
    </row>
    <row r="55" spans="6:43" x14ac:dyDescent="0.25">
      <c r="F55" s="138">
        <f t="shared" si="10"/>
        <v>11</v>
      </c>
      <c r="G55" s="140">
        <f t="shared" si="5"/>
        <v>50</v>
      </c>
      <c r="H55" s="141">
        <f t="shared" si="6"/>
        <v>0.49305555555555558</v>
      </c>
      <c r="K55" s="139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341</v>
      </c>
      <c r="L55" s="139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341</v>
      </c>
      <c r="M55" s="139">
        <f t="shared" ca="1" si="2"/>
        <v>383.8</v>
      </c>
      <c r="O55" s="138">
        <f t="shared" si="7"/>
        <v>0</v>
      </c>
      <c r="R55" s="138">
        <f t="shared" ca="1" si="8"/>
        <v>5.4000000000000041E-2</v>
      </c>
      <c r="S55" s="138">
        <f ca="1">IF(O55=1,"",RTD("cqg.rtd",,"StudyData", "(Vol("&amp;$E$13&amp;")when  (LocalYear("&amp;$E$13&amp;")="&amp;$D$1&amp;"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192</v>
      </c>
      <c r="T55" s="138">
        <f ca="1">IF(O55=1,"",RTD("cqg.rtd",,"StudyData", "(Vol("&amp;$E$14&amp;")when  (LocalYear("&amp;$E$14&amp;")="&amp;$D$1&amp;"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675</v>
      </c>
      <c r="U55" s="138">
        <f ca="1">IF(O55=1,"",RTD("cqg.rtd",,"StudyData", "(Vol("&amp;$E$15&amp;")when  (LocalYear("&amp;$E$15&amp;")="&amp;$D$1&amp;"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229</v>
      </c>
      <c r="V55" s="138">
        <f ca="1">IF(O55=1,"",RTD("cqg.rtd",,"StudyData", "(Vol("&amp;$E$16&amp;")when  (LocalYear("&amp;$E$16&amp;")="&amp;$D$1&amp;"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391</v>
      </c>
      <c r="W55" s="138">
        <f ca="1">IF(O55=1,"",RTD("cqg.rtd",,"StudyData", "(Vol("&amp;$E$17&amp;")when  (LocalYear("&amp;$E$17&amp;")="&amp;$D$1&amp;"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321</v>
      </c>
      <c r="X55" s="138">
        <f ca="1">IF(O55=1,"",RTD("cqg.rtd",,"StudyData", "(Vol("&amp;$E$18&amp;")when  (LocalYear("&amp;$E$18&amp;")="&amp;$D$1&amp;"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453</v>
      </c>
      <c r="Y55" s="138">
        <f ca="1">IF(O55=1,"",RTD("cqg.rtd",,"StudyData", "(Vol("&amp;$E$19&amp;")when  (LocalYear("&amp;$E$19&amp;")="&amp;$D$1&amp;"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247</v>
      </c>
      <c r="Z55" s="138">
        <f ca="1">IF(O55=1,"",RTD("cqg.rtd",,"StudyData", "(Vol("&amp;$E$20&amp;")when  (LocalYear("&amp;$E$20&amp;")="&amp;$D$1&amp;"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428</v>
      </c>
      <c r="AA55" s="138">
        <f ca="1">IF(O55=1,"",RTD("cqg.rtd",,"StudyData", "(Vol("&amp;$E$21&amp;")when  (LocalYear("&amp;$E$21&amp;")="&amp;$D$1&amp;"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327</v>
      </c>
      <c r="AB55" s="138">
        <f ca="1">IF(O55=1,"",RTD("cqg.rtd",,"StudyData", "(Vol("&amp;$E$21&amp;")when  (LocalYear("&amp;$E$21&amp;")="&amp;$D$1&amp;"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575</v>
      </c>
      <c r="AC55" s="139">
        <f t="shared" ca="1" si="3"/>
        <v>341</v>
      </c>
      <c r="AE55" s="138" t="str">
        <f ca="1">IF($R55=1,SUM($S$1:S55),"")</f>
        <v/>
      </c>
      <c r="AF55" s="138" t="str">
        <f ca="1">IF($R55=1,SUM($T$1:T55),"")</f>
        <v/>
      </c>
      <c r="AG55" s="138" t="str">
        <f ca="1">IF($R55=1,SUM($U$1:U55),"")</f>
        <v/>
      </c>
      <c r="AH55" s="138" t="str">
        <f ca="1">IF($R55=1,SUM($V$1:V55),"")</f>
        <v/>
      </c>
      <c r="AI55" s="138" t="str">
        <f ca="1">IF($R55=1,SUM($W$1:W55),"")</f>
        <v/>
      </c>
      <c r="AJ55" s="138" t="str">
        <f ca="1">IF($R55=1,SUM($X$1:X55),"")</f>
        <v/>
      </c>
      <c r="AK55" s="138" t="str">
        <f ca="1">IF($R55=1,SUM($Y$1:Y55),"")</f>
        <v/>
      </c>
      <c r="AL55" s="138" t="str">
        <f ca="1">IF($R55=1,SUM($Z$1:Z55),"")</f>
        <v/>
      </c>
      <c r="AM55" s="138" t="str">
        <f ca="1">IF($R55=1,SUM($AA$1:AA55),"")</f>
        <v/>
      </c>
      <c r="AN55" s="138" t="str">
        <f ca="1">IF($R55=1,SUM($AB$1:AB55),"")</f>
        <v/>
      </c>
      <c r="AO55" s="138" t="str">
        <f ca="1">IF($R55=1,SUM($AC$1:AC55),"")</f>
        <v/>
      </c>
      <c r="AQ55" s="143" t="str">
        <f t="shared" si="9"/>
        <v>11:50</v>
      </c>
    </row>
    <row r="56" spans="6:43" x14ac:dyDescent="0.25">
      <c r="F56" s="138">
        <f t="shared" si="10"/>
        <v>11</v>
      </c>
      <c r="G56" s="140">
        <f t="shared" si="5"/>
        <v>55</v>
      </c>
      <c r="H56" s="141">
        <f t="shared" si="6"/>
        <v>0.49652777777777773</v>
      </c>
      <c r="K56" s="139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289</v>
      </c>
      <c r="L56" s="139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289</v>
      </c>
      <c r="M56" s="139">
        <f t="shared" ca="1" si="2"/>
        <v>383.7</v>
      </c>
      <c r="O56" s="138">
        <f t="shared" si="7"/>
        <v>0</v>
      </c>
      <c r="R56" s="138">
        <f t="shared" ca="1" si="8"/>
        <v>5.5000000000000042E-2</v>
      </c>
      <c r="S56" s="138">
        <f ca="1">IF(O56=1,"",RTD("cqg.rtd",,"StudyData", "(Vol("&amp;$E$13&amp;")when  (LocalYear("&amp;$E$13&amp;")="&amp;$D$1&amp;"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373</v>
      </c>
      <c r="T56" s="138">
        <f ca="1">IF(O56=1,"",RTD("cqg.rtd",,"StudyData", "(Vol("&amp;$E$14&amp;")when  (LocalYear("&amp;$E$14&amp;")="&amp;$D$1&amp;"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421</v>
      </c>
      <c r="U56" s="138">
        <f ca="1">IF(O56=1,"",RTD("cqg.rtd",,"StudyData", "(Vol("&amp;$E$15&amp;")when  (LocalYear("&amp;$E$15&amp;")="&amp;$D$1&amp;"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386</v>
      </c>
      <c r="V56" s="138">
        <f ca="1">IF(O56=1,"",RTD("cqg.rtd",,"StudyData", "(Vol("&amp;$E$16&amp;")when  (LocalYear("&amp;$E$16&amp;")="&amp;$D$1&amp;"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424</v>
      </c>
      <c r="W56" s="138">
        <f ca="1">IF(O56=1,"",RTD("cqg.rtd",,"StudyData", "(Vol("&amp;$E$17&amp;")when  (LocalYear("&amp;$E$17&amp;")="&amp;$D$1&amp;"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478</v>
      </c>
      <c r="X56" s="138">
        <f ca="1">IF(O56=1,"",RTD("cqg.rtd",,"StudyData", "(Vol("&amp;$E$18&amp;")when  (LocalYear("&amp;$E$18&amp;")="&amp;$D$1&amp;"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320</v>
      </c>
      <c r="Y56" s="138">
        <f ca="1">IF(O56=1,"",RTD("cqg.rtd",,"StudyData", "(Vol("&amp;$E$19&amp;")when  (LocalYear("&amp;$E$19&amp;")="&amp;$D$1&amp;"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313</v>
      </c>
      <c r="Z56" s="138">
        <f ca="1">IF(O56=1,"",RTD("cqg.rtd",,"StudyData", "(Vol("&amp;$E$20&amp;")when  (LocalYear("&amp;$E$20&amp;")="&amp;$D$1&amp;"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171</v>
      </c>
      <c r="AA56" s="138">
        <f ca="1">IF(O56=1,"",RTD("cqg.rtd",,"StudyData", "(Vol("&amp;$E$21&amp;")when  (LocalYear("&amp;$E$21&amp;")="&amp;$D$1&amp;"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274</v>
      </c>
      <c r="AB56" s="138">
        <f ca="1">IF(O56=1,"",RTD("cqg.rtd",,"StudyData", "(Vol("&amp;$E$21&amp;")when  (LocalYear("&amp;$E$21&amp;")="&amp;$D$1&amp;"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677</v>
      </c>
      <c r="AC56" s="139">
        <f t="shared" ca="1" si="3"/>
        <v>289</v>
      </c>
      <c r="AE56" s="138" t="str">
        <f ca="1">IF($R56=1,SUM($S$1:S56),"")</f>
        <v/>
      </c>
      <c r="AF56" s="138" t="str">
        <f ca="1">IF($R56=1,SUM($T$1:T56),"")</f>
        <v/>
      </c>
      <c r="AG56" s="138" t="str">
        <f ca="1">IF($R56=1,SUM($U$1:U56),"")</f>
        <v/>
      </c>
      <c r="AH56" s="138" t="str">
        <f ca="1">IF($R56=1,SUM($V$1:V56),"")</f>
        <v/>
      </c>
      <c r="AI56" s="138" t="str">
        <f ca="1">IF($R56=1,SUM($W$1:W56),"")</f>
        <v/>
      </c>
      <c r="AJ56" s="138" t="str">
        <f ca="1">IF($R56=1,SUM($X$1:X56),"")</f>
        <v/>
      </c>
      <c r="AK56" s="138" t="str">
        <f ca="1">IF($R56=1,SUM($Y$1:Y56),"")</f>
        <v/>
      </c>
      <c r="AL56" s="138" t="str">
        <f ca="1">IF($R56=1,SUM($Z$1:Z56),"")</f>
        <v/>
      </c>
      <c r="AM56" s="138" t="str">
        <f ca="1">IF($R56=1,SUM($AA$1:AA56),"")</f>
        <v/>
      </c>
      <c r="AN56" s="138" t="str">
        <f ca="1">IF($R56=1,SUM($AB$1:AB56),"")</f>
        <v/>
      </c>
      <c r="AO56" s="138" t="str">
        <f ca="1">IF($R56=1,SUM($AC$1:AC56),"")</f>
        <v/>
      </c>
      <c r="AQ56" s="143" t="str">
        <f t="shared" si="9"/>
        <v>11:55</v>
      </c>
    </row>
    <row r="57" spans="6:43" x14ac:dyDescent="0.25">
      <c r="F57" s="138">
        <f t="shared" si="10"/>
        <v>12</v>
      </c>
      <c r="G57" s="140" t="str">
        <f t="shared" si="5"/>
        <v>00</v>
      </c>
      <c r="H57" s="141">
        <f t="shared" si="6"/>
        <v>0.5</v>
      </c>
      <c r="K57" s="139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736</v>
      </c>
      <c r="L57" s="139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736</v>
      </c>
      <c r="M57" s="139">
        <f t="shared" ca="1" si="2"/>
        <v>389.2</v>
      </c>
      <c r="O57" s="138">
        <f t="shared" si="7"/>
        <v>0</v>
      </c>
      <c r="R57" s="138">
        <f t="shared" ca="1" si="8"/>
        <v>5.6000000000000043E-2</v>
      </c>
      <c r="S57" s="138">
        <f ca="1">IF(O57=1,"",RTD("cqg.rtd",,"StudyData", "(Vol("&amp;$E$13&amp;")when  (LocalYear("&amp;$E$13&amp;")="&amp;$D$1&amp;"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>213</v>
      </c>
      <c r="T57" s="138">
        <f ca="1">IF(O57=1,"",RTD("cqg.rtd",,"StudyData", "(Vol("&amp;$E$14&amp;")when  (LocalYear("&amp;$E$14&amp;")="&amp;$D$1&amp;"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382</v>
      </c>
      <c r="U57" s="138">
        <f ca="1">IF(O57=1,"",RTD("cqg.rtd",,"StudyData", "(Vol("&amp;$E$15&amp;")when  (LocalYear("&amp;$E$15&amp;")="&amp;$D$1&amp;"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205</v>
      </c>
      <c r="V57" s="138">
        <f ca="1">IF(O57=1,"",RTD("cqg.rtd",,"StudyData", "(Vol("&amp;$E$16&amp;")when  (LocalYear("&amp;$E$16&amp;")="&amp;$D$1&amp;"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910</v>
      </c>
      <c r="W57" s="138">
        <f ca="1">IF(O57=1,"",RTD("cqg.rtd",,"StudyData", "(Vol("&amp;$E$17&amp;")when  (LocalYear("&amp;$E$17&amp;")="&amp;$D$1&amp;"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780</v>
      </c>
      <c r="X57" s="138">
        <f ca="1">IF(O57=1,"",RTD("cqg.rtd",,"StudyData", "(Vol("&amp;$E$18&amp;")when  (LocalYear("&amp;$E$18&amp;")="&amp;$D$1&amp;"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271</v>
      </c>
      <c r="Y57" s="138">
        <f ca="1">IF(O57=1,"",RTD("cqg.rtd",,"StudyData", "(Vol("&amp;$E$19&amp;")when  (LocalYear("&amp;$E$19&amp;")="&amp;$D$1&amp;"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321</v>
      </c>
      <c r="Z57" s="138" t="str">
        <f ca="1">IF(O57=1,"",RTD("cqg.rtd",,"StudyData", "(Vol("&amp;$E$20&amp;")when  (LocalYear("&amp;$E$20&amp;")="&amp;$D$1&amp;"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/>
      </c>
      <c r="AA57" s="138">
        <f ca="1">IF(O57=1,"",RTD("cqg.rtd",,"StudyData", "(Vol("&amp;$E$21&amp;")when  (LocalYear("&amp;$E$21&amp;")="&amp;$D$1&amp;"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230</v>
      </c>
      <c r="AB57" s="138">
        <f ca="1">IF(O57=1,"",RTD("cqg.rtd",,"StudyData", "(Vol("&amp;$E$21&amp;")when  (LocalYear("&amp;$E$21&amp;")="&amp;$D$1&amp;"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580</v>
      </c>
      <c r="AC57" s="139">
        <f t="shared" ca="1" si="3"/>
        <v>736</v>
      </c>
      <c r="AE57" s="138" t="str">
        <f ca="1">IF($R57=1,SUM($S$1:S57),"")</f>
        <v/>
      </c>
      <c r="AF57" s="138" t="str">
        <f ca="1">IF($R57=1,SUM($T$1:T57),"")</f>
        <v/>
      </c>
      <c r="AG57" s="138" t="str">
        <f ca="1">IF($R57=1,SUM($U$1:U57),"")</f>
        <v/>
      </c>
      <c r="AH57" s="138" t="str">
        <f ca="1">IF($R57=1,SUM($V$1:V57),"")</f>
        <v/>
      </c>
      <c r="AI57" s="138" t="str">
        <f ca="1">IF($R57=1,SUM($W$1:W57),"")</f>
        <v/>
      </c>
      <c r="AJ57" s="138" t="str">
        <f ca="1">IF($R57=1,SUM($X$1:X57),"")</f>
        <v/>
      </c>
      <c r="AK57" s="138" t="str">
        <f ca="1">IF($R57=1,SUM($Y$1:Y57),"")</f>
        <v/>
      </c>
      <c r="AL57" s="138" t="str">
        <f ca="1">IF($R57=1,SUM($Z$1:Z57),"")</f>
        <v/>
      </c>
      <c r="AM57" s="138" t="str">
        <f ca="1">IF($R57=1,SUM($AA$1:AA57),"")</f>
        <v/>
      </c>
      <c r="AN57" s="138" t="str">
        <f ca="1">IF($R57=1,SUM($AB$1:AB57),"")</f>
        <v/>
      </c>
      <c r="AO57" s="138" t="str">
        <f ca="1">IF($R57=1,SUM($AC$1:AC57),"")</f>
        <v/>
      </c>
      <c r="AQ57" s="143" t="str">
        <f t="shared" si="9"/>
        <v>12:00</v>
      </c>
    </row>
    <row r="58" spans="6:43" x14ac:dyDescent="0.25">
      <c r="F58" s="138">
        <f t="shared" si="10"/>
        <v>12</v>
      </c>
      <c r="G58" s="140" t="str">
        <f t="shared" si="5"/>
        <v>05</v>
      </c>
      <c r="H58" s="141">
        <f t="shared" si="6"/>
        <v>0.50347222222222221</v>
      </c>
      <c r="K58" s="139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186</v>
      </c>
      <c r="L58" s="139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186</v>
      </c>
      <c r="M58" s="139">
        <f t="shared" ca="1" si="2"/>
        <v>310</v>
      </c>
      <c r="O58" s="138">
        <f t="shared" si="7"/>
        <v>0</v>
      </c>
      <c r="R58" s="138">
        <f t="shared" ca="1" si="8"/>
        <v>5.7000000000000044E-2</v>
      </c>
      <c r="S58" s="138">
        <f ca="1">IF(O58=1,"",RTD("cqg.rtd",,"StudyData", "(Vol("&amp;$E$13&amp;")when  (LocalYear("&amp;$E$13&amp;")="&amp;$D$1&amp;"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>1058</v>
      </c>
      <c r="T58" s="138">
        <f ca="1">IF(O58=1,"",RTD("cqg.rtd",,"StudyData", "(Vol("&amp;$E$14&amp;")when  (LocalYear("&amp;$E$14&amp;")="&amp;$D$1&amp;"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292</v>
      </c>
      <c r="U58" s="138">
        <f ca="1">IF(O58=1,"",RTD("cqg.rtd",,"StudyData", "(Vol("&amp;$E$15&amp;")when  (LocalYear("&amp;$E$15&amp;")="&amp;$D$1&amp;"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303</v>
      </c>
      <c r="V58" s="138">
        <f ca="1">IF(O58=1,"",RTD("cqg.rtd",,"StudyData", "(Vol("&amp;$E$16&amp;")when  (LocalYear("&amp;$E$16&amp;")="&amp;$D$1&amp;"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174</v>
      </c>
      <c r="W58" s="138">
        <f ca="1">IF(O58=1,"",RTD("cqg.rtd",,"StudyData", "(Vol("&amp;$E$17&amp;")when  (LocalYear("&amp;$E$17&amp;")="&amp;$D$1&amp;"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330</v>
      </c>
      <c r="X58" s="138">
        <f ca="1">IF(O58=1,"",RTD("cqg.rtd",,"StudyData", "(Vol("&amp;$E$18&amp;")when  (LocalYear("&amp;$E$18&amp;")="&amp;$D$1&amp;"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245</v>
      </c>
      <c r="Y58" s="138">
        <f ca="1">IF(O58=1,"",RTD("cqg.rtd",,"StudyData", "(Vol("&amp;$E$19&amp;")when  (LocalYear("&amp;$E$19&amp;")="&amp;$D$1&amp;"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278</v>
      </c>
      <c r="Z58" s="138" t="str">
        <f ca="1">IF(O58=1,"",RTD("cqg.rtd",,"StudyData", "(Vol("&amp;$E$20&amp;")when  (LocalYear("&amp;$E$20&amp;")="&amp;$D$1&amp;"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/>
      </c>
      <c r="AA58" s="138">
        <f ca="1">IF(O58=1,"",RTD("cqg.rtd",,"StudyData", "(Vol("&amp;$E$21&amp;")when  (LocalYear("&amp;$E$21&amp;")="&amp;$D$1&amp;"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180</v>
      </c>
      <c r="AB58" s="138">
        <f ca="1">IF(O58=1,"",RTD("cqg.rtd",,"StudyData", "(Vol("&amp;$E$21&amp;")when  (LocalYear("&amp;$E$21&amp;")="&amp;$D$1&amp;"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240</v>
      </c>
      <c r="AC58" s="139">
        <f t="shared" ca="1" si="3"/>
        <v>186</v>
      </c>
      <c r="AE58" s="138" t="str">
        <f ca="1">IF($R58=1,SUM($S$1:S58),"")</f>
        <v/>
      </c>
      <c r="AF58" s="138" t="str">
        <f ca="1">IF($R58=1,SUM($T$1:T58),"")</f>
        <v/>
      </c>
      <c r="AG58" s="138" t="str">
        <f ca="1">IF($R58=1,SUM($U$1:U58),"")</f>
        <v/>
      </c>
      <c r="AH58" s="138" t="str">
        <f ca="1">IF($R58=1,SUM($V$1:V58),"")</f>
        <v/>
      </c>
      <c r="AI58" s="138" t="str">
        <f ca="1">IF($R58=1,SUM($W$1:W58),"")</f>
        <v/>
      </c>
      <c r="AJ58" s="138" t="str">
        <f ca="1">IF($R58=1,SUM($X$1:X58),"")</f>
        <v/>
      </c>
      <c r="AK58" s="138" t="str">
        <f ca="1">IF($R58=1,SUM($Y$1:Y58),"")</f>
        <v/>
      </c>
      <c r="AL58" s="138" t="str">
        <f ca="1">IF($R58=1,SUM($Z$1:Z58),"")</f>
        <v/>
      </c>
      <c r="AM58" s="138" t="str">
        <f ca="1">IF($R58=1,SUM($AA$1:AA58),"")</f>
        <v/>
      </c>
      <c r="AN58" s="138" t="str">
        <f ca="1">IF($R58=1,SUM($AB$1:AB58),"")</f>
        <v/>
      </c>
      <c r="AO58" s="138" t="str">
        <f ca="1">IF($R58=1,SUM($AC$1:AC58),"")</f>
        <v/>
      </c>
      <c r="AQ58" s="143" t="str">
        <f t="shared" si="9"/>
        <v>12:05</v>
      </c>
    </row>
    <row r="59" spans="6:43" x14ac:dyDescent="0.25">
      <c r="F59" s="138">
        <f t="shared" si="10"/>
        <v>12</v>
      </c>
      <c r="G59" s="140">
        <f t="shared" si="5"/>
        <v>10</v>
      </c>
      <c r="H59" s="141">
        <f t="shared" si="6"/>
        <v>0.50694444444444442</v>
      </c>
      <c r="K59" s="139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362</v>
      </c>
      <c r="L59" s="139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362</v>
      </c>
      <c r="M59" s="139">
        <f t="shared" ca="1" si="2"/>
        <v>256.39999999999998</v>
      </c>
      <c r="O59" s="138">
        <f t="shared" si="7"/>
        <v>0</v>
      </c>
      <c r="R59" s="138">
        <f t="shared" ca="1" si="8"/>
        <v>5.8000000000000045E-2</v>
      </c>
      <c r="S59" s="138">
        <f ca="1">IF(O59=1,"",RTD("cqg.rtd",,"StudyData", "(Vol("&amp;$E$13&amp;")when  (LocalYear("&amp;$E$13&amp;")="&amp;$D$1&amp;"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>279</v>
      </c>
      <c r="T59" s="138">
        <f ca="1">IF(O59=1,"",RTD("cqg.rtd",,"StudyData", "(Vol("&amp;$E$14&amp;")when  (LocalYear("&amp;$E$14&amp;")="&amp;$D$1&amp;"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268</v>
      </c>
      <c r="U59" s="138">
        <f ca="1">IF(O59=1,"",RTD("cqg.rtd",,"StudyData", "(Vol("&amp;$E$15&amp;")when  (LocalYear("&amp;$E$15&amp;")="&amp;$D$1&amp;"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213</v>
      </c>
      <c r="V59" s="138">
        <f ca="1">IF(O59=1,"",RTD("cqg.rtd",,"StudyData", "(Vol("&amp;$E$16&amp;")when  (LocalYear("&amp;$E$16&amp;")="&amp;$D$1&amp;"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258</v>
      </c>
      <c r="W59" s="138">
        <f ca="1">IF(O59=1,"",RTD("cqg.rtd",,"StudyData", "(Vol("&amp;$E$17&amp;")when  (LocalYear("&amp;$E$17&amp;")="&amp;$D$1&amp;"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357</v>
      </c>
      <c r="X59" s="138">
        <f ca="1">IF(O59=1,"",RTD("cqg.rtd",,"StudyData", "(Vol("&amp;$E$18&amp;")when  (LocalYear("&amp;$E$18&amp;")="&amp;$D$1&amp;"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430</v>
      </c>
      <c r="Y59" s="138">
        <f ca="1">IF(O59=1,"",RTD("cqg.rtd",,"StudyData", "(Vol("&amp;$E$19&amp;")when  (LocalYear("&amp;$E$19&amp;")="&amp;$D$1&amp;"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363</v>
      </c>
      <c r="Z59" s="138" t="str">
        <f ca="1">IF(O59=1,"",RTD("cqg.rtd",,"StudyData", "(Vol("&amp;$E$20&amp;")when  (LocalYear("&amp;$E$20&amp;")="&amp;$D$1&amp;"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/>
      </c>
      <c r="AA59" s="138">
        <f ca="1">IF(O59=1,"",RTD("cqg.rtd",,"StudyData", "(Vol("&amp;$E$21&amp;")when  (LocalYear("&amp;$E$21&amp;")="&amp;$D$1&amp;"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163</v>
      </c>
      <c r="AB59" s="138">
        <f ca="1">IF(O59=1,"",RTD("cqg.rtd",,"StudyData", "(Vol("&amp;$E$21&amp;")when  (LocalYear("&amp;$E$21&amp;")="&amp;$D$1&amp;"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233</v>
      </c>
      <c r="AC59" s="139">
        <f t="shared" ca="1" si="3"/>
        <v>362</v>
      </c>
      <c r="AE59" s="138" t="str">
        <f ca="1">IF($R59=1,SUM($S$1:S59),"")</f>
        <v/>
      </c>
      <c r="AF59" s="138" t="str">
        <f ca="1">IF($R59=1,SUM($T$1:T59),"")</f>
        <v/>
      </c>
      <c r="AG59" s="138" t="str">
        <f ca="1">IF($R59=1,SUM($U$1:U59),"")</f>
        <v/>
      </c>
      <c r="AH59" s="138" t="str">
        <f ca="1">IF($R59=1,SUM($V$1:V59),"")</f>
        <v/>
      </c>
      <c r="AI59" s="138" t="str">
        <f ca="1">IF($R59=1,SUM($W$1:W59),"")</f>
        <v/>
      </c>
      <c r="AJ59" s="138" t="str">
        <f ca="1">IF($R59=1,SUM($X$1:X59),"")</f>
        <v/>
      </c>
      <c r="AK59" s="138" t="str">
        <f ca="1">IF($R59=1,SUM($Y$1:Y59),"")</f>
        <v/>
      </c>
      <c r="AL59" s="138" t="str">
        <f ca="1">IF($R59=1,SUM($Z$1:Z59),"")</f>
        <v/>
      </c>
      <c r="AM59" s="138" t="str">
        <f ca="1">IF($R59=1,SUM($AA$1:AA59),"")</f>
        <v/>
      </c>
      <c r="AN59" s="138" t="str">
        <f ca="1">IF($R59=1,SUM($AB$1:AB59),"")</f>
        <v/>
      </c>
      <c r="AO59" s="138" t="str">
        <f ca="1">IF($R59=1,SUM($AC$1:AC59),"")</f>
        <v/>
      </c>
      <c r="AQ59" s="143" t="str">
        <f t="shared" si="9"/>
        <v>12:10</v>
      </c>
    </row>
    <row r="60" spans="6:43" x14ac:dyDescent="0.25">
      <c r="F60" s="138">
        <f t="shared" si="10"/>
        <v>12</v>
      </c>
      <c r="G60" s="140">
        <f t="shared" si="5"/>
        <v>15</v>
      </c>
      <c r="H60" s="141">
        <f t="shared" si="6"/>
        <v>0.51041666666666663</v>
      </c>
      <c r="K60" s="139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498</v>
      </c>
      <c r="L60" s="139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498</v>
      </c>
      <c r="M60" s="139">
        <f t="shared" ca="1" si="2"/>
        <v>380.8</v>
      </c>
      <c r="O60" s="138">
        <f t="shared" si="7"/>
        <v>0</v>
      </c>
      <c r="R60" s="138">
        <f t="shared" ca="1" si="8"/>
        <v>5.9000000000000045E-2</v>
      </c>
      <c r="S60" s="138">
        <f ca="1">IF(O60=1,"",RTD("cqg.rtd",,"StudyData", "(Vol("&amp;$E$13&amp;")when  (LocalYear("&amp;$E$13&amp;")="&amp;$D$1&amp;"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>666</v>
      </c>
      <c r="T60" s="138">
        <f ca="1">IF(O60=1,"",RTD("cqg.rtd",,"StudyData", "(Vol("&amp;$E$14&amp;")when  (LocalYear("&amp;$E$14&amp;")="&amp;$D$1&amp;"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343</v>
      </c>
      <c r="U60" s="138">
        <f ca="1">IF(O60=1,"",RTD("cqg.rtd",,"StudyData", "(Vol("&amp;$E$15&amp;")when  (LocalYear("&amp;$E$15&amp;")="&amp;$D$1&amp;"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189</v>
      </c>
      <c r="V60" s="138">
        <f ca="1">IF(O60=1,"",RTD("cqg.rtd",,"StudyData", "(Vol("&amp;$E$16&amp;")when  (LocalYear("&amp;$E$16&amp;")="&amp;$D$1&amp;"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232</v>
      </c>
      <c r="W60" s="138">
        <f ca="1">IF(O60=1,"",RTD("cqg.rtd",,"StudyData", "(Vol("&amp;$E$17&amp;")when  (LocalYear("&amp;$E$17&amp;")="&amp;$D$1&amp;"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1116</v>
      </c>
      <c r="X60" s="138">
        <f ca="1">IF(O60=1,"",RTD("cqg.rtd",,"StudyData", "(Vol("&amp;$E$18&amp;")when  (LocalYear("&amp;$E$18&amp;")="&amp;$D$1&amp;"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243</v>
      </c>
      <c r="Y60" s="138">
        <f ca="1">IF(O60=1,"",RTD("cqg.rtd",,"StudyData", "(Vol("&amp;$E$19&amp;")when  (LocalYear("&amp;$E$19&amp;")="&amp;$D$1&amp;"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481</v>
      </c>
      <c r="Z60" s="138" t="str">
        <f ca="1">IF(O60=1,"",RTD("cqg.rtd",,"StudyData", "(Vol("&amp;$E$20&amp;")when  (LocalYear("&amp;$E$20&amp;")="&amp;$D$1&amp;"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/>
      </c>
      <c r="AA60" s="138">
        <f ca="1">IF(O60=1,"",RTD("cqg.rtd",,"StudyData", "(Vol("&amp;$E$21&amp;")when  (LocalYear("&amp;$E$21&amp;")="&amp;$D$1&amp;"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179</v>
      </c>
      <c r="AB60" s="138">
        <f ca="1">IF(O60=1,"",RTD("cqg.rtd",,"StudyData", "(Vol("&amp;$E$21&amp;")when  (LocalYear("&amp;$E$21&amp;")="&amp;$D$1&amp;"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359</v>
      </c>
      <c r="AC60" s="139">
        <f t="shared" ca="1" si="3"/>
        <v>498</v>
      </c>
      <c r="AE60" s="138" t="str">
        <f ca="1">IF($R60=1,SUM($S$1:S60),"")</f>
        <v/>
      </c>
      <c r="AF60" s="138" t="str">
        <f ca="1">IF($R60=1,SUM($T$1:T60),"")</f>
        <v/>
      </c>
      <c r="AG60" s="138" t="str">
        <f ca="1">IF($R60=1,SUM($U$1:U60),"")</f>
        <v/>
      </c>
      <c r="AH60" s="138" t="str">
        <f ca="1">IF($R60=1,SUM($V$1:V60),"")</f>
        <v/>
      </c>
      <c r="AI60" s="138" t="str">
        <f ca="1">IF($R60=1,SUM($W$1:W60),"")</f>
        <v/>
      </c>
      <c r="AJ60" s="138" t="str">
        <f ca="1">IF($R60=1,SUM($X$1:X60),"")</f>
        <v/>
      </c>
      <c r="AK60" s="138" t="str">
        <f ca="1">IF($R60=1,SUM($Y$1:Y60),"")</f>
        <v/>
      </c>
      <c r="AL60" s="138" t="str">
        <f ca="1">IF($R60=1,SUM($Z$1:Z60),"")</f>
        <v/>
      </c>
      <c r="AM60" s="138" t="str">
        <f ca="1">IF($R60=1,SUM($AA$1:AA60),"")</f>
        <v/>
      </c>
      <c r="AN60" s="138" t="str">
        <f ca="1">IF($R60=1,SUM($AB$1:AB60),"")</f>
        <v/>
      </c>
      <c r="AO60" s="138" t="str">
        <f ca="1">IF($R60=1,SUM($AC$1:AC60),"")</f>
        <v/>
      </c>
      <c r="AQ60" s="143" t="str">
        <f t="shared" si="9"/>
        <v>12:15</v>
      </c>
    </row>
    <row r="61" spans="6:43" x14ac:dyDescent="0.25">
      <c r="F61" s="138">
        <f t="shared" si="10"/>
        <v>12</v>
      </c>
      <c r="G61" s="140">
        <f t="shared" si="5"/>
        <v>20</v>
      </c>
      <c r="H61" s="141">
        <f t="shared" si="6"/>
        <v>0.51388888888888895</v>
      </c>
      <c r="K61" s="139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407</v>
      </c>
      <c r="L61" s="139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407</v>
      </c>
      <c r="M61" s="139">
        <f t="shared" ca="1" si="2"/>
        <v>427.8</v>
      </c>
      <c r="O61" s="138">
        <f t="shared" si="7"/>
        <v>0</v>
      </c>
      <c r="R61" s="138">
        <f t="shared" ca="1" si="8"/>
        <v>6.0000000000000046E-2</v>
      </c>
      <c r="S61" s="138">
        <f ca="1">IF(O61=1,"",RTD("cqg.rtd",,"StudyData", "(Vol("&amp;$E$13&amp;")when  (LocalYear("&amp;$E$13&amp;")="&amp;$D$1&amp;"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>667</v>
      </c>
      <c r="T61" s="138">
        <f ca="1">IF(O61=1,"",RTD("cqg.rtd",,"StudyData", "(Vol("&amp;$E$14&amp;")when  (LocalYear("&amp;$E$14&amp;")="&amp;$D$1&amp;"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372</v>
      </c>
      <c r="U61" s="138">
        <f ca="1">IF(O61=1,"",RTD("cqg.rtd",,"StudyData", "(Vol("&amp;$E$15&amp;")when  (LocalYear("&amp;$E$15&amp;")="&amp;$D$1&amp;"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430</v>
      </c>
      <c r="V61" s="138">
        <f ca="1">IF(O61=1,"",RTD("cqg.rtd",,"StudyData", "(Vol("&amp;$E$16&amp;")when  (LocalYear("&amp;$E$16&amp;")="&amp;$D$1&amp;"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470</v>
      </c>
      <c r="W61" s="138">
        <f ca="1">IF(O61=1,"",RTD("cqg.rtd",,"StudyData", "(Vol("&amp;$E$17&amp;")when  (LocalYear("&amp;$E$17&amp;")="&amp;$D$1&amp;"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426</v>
      </c>
      <c r="X61" s="138">
        <f ca="1">IF(O61=1,"",RTD("cqg.rtd",,"StudyData", "(Vol("&amp;$E$18&amp;")when  (LocalYear("&amp;$E$18&amp;")="&amp;$D$1&amp;"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259</v>
      </c>
      <c r="Y61" s="138">
        <f ca="1">IF(O61=1,"",RTD("cqg.rtd",,"StudyData", "(Vol("&amp;$E$19&amp;")when  (LocalYear("&amp;$E$19&amp;")="&amp;$D$1&amp;"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601</v>
      </c>
      <c r="Z61" s="138" t="str">
        <f ca="1">IF(O61=1,"",RTD("cqg.rtd",,"StudyData", "(Vol("&amp;$E$20&amp;")when  (LocalYear("&amp;$E$20&amp;")="&amp;$D$1&amp;"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/>
      </c>
      <c r="AA61" s="138">
        <f ca="1">IF(O61=1,"",RTD("cqg.rtd",,"StudyData", "(Vol("&amp;$E$21&amp;")when  (LocalYear("&amp;$E$21&amp;")="&amp;$D$1&amp;"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573</v>
      </c>
      <c r="AB61" s="138">
        <f ca="1">IF(O61=1,"",RTD("cqg.rtd",,"StudyData", "(Vol("&amp;$E$21&amp;")when  (LocalYear("&amp;$E$21&amp;")="&amp;$D$1&amp;"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480</v>
      </c>
      <c r="AC61" s="139">
        <f t="shared" ca="1" si="3"/>
        <v>407</v>
      </c>
      <c r="AE61" s="138" t="str">
        <f ca="1">IF($R61=1,SUM($S$1:S61),"")</f>
        <v/>
      </c>
      <c r="AF61" s="138" t="str">
        <f ca="1">IF($R61=1,SUM($T$1:T61),"")</f>
        <v/>
      </c>
      <c r="AG61" s="138" t="str">
        <f ca="1">IF($R61=1,SUM($U$1:U61),"")</f>
        <v/>
      </c>
      <c r="AH61" s="138" t="str">
        <f ca="1">IF($R61=1,SUM($V$1:V61),"")</f>
        <v/>
      </c>
      <c r="AI61" s="138" t="str">
        <f ca="1">IF($R61=1,SUM($W$1:W61),"")</f>
        <v/>
      </c>
      <c r="AJ61" s="138" t="str">
        <f ca="1">IF($R61=1,SUM($X$1:X61),"")</f>
        <v/>
      </c>
      <c r="AK61" s="138" t="str">
        <f ca="1">IF($R61=1,SUM($Y$1:Y61),"")</f>
        <v/>
      </c>
      <c r="AL61" s="138" t="str">
        <f ca="1">IF($R61=1,SUM($Z$1:Z61),"")</f>
        <v/>
      </c>
      <c r="AM61" s="138" t="str">
        <f ca="1">IF($R61=1,SUM($AA$1:AA61),"")</f>
        <v/>
      </c>
      <c r="AN61" s="138" t="str">
        <f ca="1">IF($R61=1,SUM($AB$1:AB61),"")</f>
        <v/>
      </c>
      <c r="AO61" s="138" t="str">
        <f ca="1">IF($R61=1,SUM($AC$1:AC61),"")</f>
        <v/>
      </c>
      <c r="AQ61" s="143" t="str">
        <f t="shared" si="9"/>
        <v>12:20</v>
      </c>
    </row>
    <row r="62" spans="6:43" x14ac:dyDescent="0.25">
      <c r="F62" s="138">
        <f t="shared" si="10"/>
        <v>12</v>
      </c>
      <c r="G62" s="140">
        <f t="shared" si="5"/>
        <v>25</v>
      </c>
      <c r="H62" s="141">
        <f t="shared" si="6"/>
        <v>0.51736111111111105</v>
      </c>
      <c r="K62" s="139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968</v>
      </c>
      <c r="L62" s="139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968</v>
      </c>
      <c r="M62" s="139">
        <f t="shared" ca="1" si="2"/>
        <v>975.8</v>
      </c>
      <c r="O62" s="138">
        <f t="shared" si="7"/>
        <v>0</v>
      </c>
      <c r="R62" s="138">
        <f t="shared" ca="1" si="8"/>
        <v>6.1000000000000047E-2</v>
      </c>
      <c r="S62" s="138">
        <f ca="1">IF(O62=1,"",RTD("cqg.rtd",,"StudyData", "(Vol("&amp;$E$13&amp;")when  (LocalYear("&amp;$E$13&amp;")="&amp;$D$1&amp;"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>983</v>
      </c>
      <c r="T62" s="138">
        <f ca="1">IF(O62=1,"",RTD("cqg.rtd",,"StudyData", "(Vol("&amp;$E$14&amp;")when  (LocalYear("&amp;$E$14&amp;")="&amp;$D$1&amp;"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716</v>
      </c>
      <c r="U62" s="138">
        <f ca="1">IF(O62=1,"",RTD("cqg.rtd",,"StudyData", "(Vol("&amp;$E$15&amp;")when  (LocalYear("&amp;$E$15&amp;")="&amp;$D$1&amp;"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875</v>
      </c>
      <c r="V62" s="138">
        <f ca="1">IF(O62=1,"",RTD("cqg.rtd",,"StudyData", "(Vol("&amp;$E$16&amp;")when  (LocalYear("&amp;$E$16&amp;")="&amp;$D$1&amp;"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924</v>
      </c>
      <c r="W62" s="138">
        <f ca="1">IF(O62=1,"",RTD("cqg.rtd",,"StudyData", "(Vol("&amp;$E$17&amp;")when  (LocalYear("&amp;$E$17&amp;")="&amp;$D$1&amp;"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854</v>
      </c>
      <c r="X62" s="138">
        <f ca="1">IF(O62=1,"",RTD("cqg.rtd",,"StudyData", "(Vol("&amp;$E$18&amp;")when  (LocalYear("&amp;$E$18&amp;")="&amp;$D$1&amp;"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423</v>
      </c>
      <c r="Y62" s="138">
        <f ca="1">IF(O62=1,"",RTD("cqg.rtd",,"StudyData", "(Vol("&amp;$E$19&amp;")when  (LocalYear("&amp;$E$19&amp;")="&amp;$D$1&amp;"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2186</v>
      </c>
      <c r="Z62" s="138" t="str">
        <f ca="1">IF(O62=1,"",RTD("cqg.rtd",,"StudyData", "(Vol("&amp;$E$20&amp;")when  (LocalYear("&amp;$E$20&amp;")="&amp;$D$1&amp;"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/>
      </c>
      <c r="AA62" s="138">
        <f ca="1">IF(O62=1,"",RTD("cqg.rtd",,"StudyData", "(Vol("&amp;$E$21&amp;")when  (LocalYear("&amp;$E$21&amp;")="&amp;$D$1&amp;"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1945</v>
      </c>
      <c r="AB62" s="138">
        <f ca="1">IF(O62=1,"",RTD("cqg.rtd",,"StudyData", "(Vol("&amp;$E$21&amp;")when  (LocalYear("&amp;$E$21&amp;")="&amp;$D$1&amp;"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852</v>
      </c>
      <c r="AC62" s="139">
        <f t="shared" ca="1" si="3"/>
        <v>968</v>
      </c>
      <c r="AE62" s="138" t="str">
        <f ca="1">IF($R62=1,SUM($S$1:S62),"")</f>
        <v/>
      </c>
      <c r="AF62" s="138" t="str">
        <f ca="1">IF($R62=1,SUM($T$1:T62),"")</f>
        <v/>
      </c>
      <c r="AG62" s="138" t="str">
        <f ca="1">IF($R62=1,SUM($U$1:U62),"")</f>
        <v/>
      </c>
      <c r="AH62" s="138" t="str">
        <f ca="1">IF($R62=1,SUM($V$1:V62),"")</f>
        <v/>
      </c>
      <c r="AI62" s="138" t="str">
        <f ca="1">IF($R62=1,SUM($W$1:W62),"")</f>
        <v/>
      </c>
      <c r="AJ62" s="138" t="str">
        <f ca="1">IF($R62=1,SUM($X$1:X62),"")</f>
        <v/>
      </c>
      <c r="AK62" s="138" t="str">
        <f ca="1">IF($R62=1,SUM($Y$1:Y62),"")</f>
        <v/>
      </c>
      <c r="AL62" s="138" t="str">
        <f ca="1">IF($R62=1,SUM($Z$1:Z62),"")</f>
        <v/>
      </c>
      <c r="AM62" s="138" t="str">
        <f ca="1">IF($R62=1,SUM($AA$1:AA62),"")</f>
        <v/>
      </c>
      <c r="AN62" s="138" t="str">
        <f ca="1">IF($R62=1,SUM($AB$1:AB62),"")</f>
        <v/>
      </c>
      <c r="AO62" s="138" t="str">
        <f ca="1">IF($R62=1,SUM($AC$1:AC62),"")</f>
        <v/>
      </c>
      <c r="AQ62" s="143" t="str">
        <f t="shared" si="9"/>
        <v>12:25</v>
      </c>
    </row>
    <row r="63" spans="6:43" x14ac:dyDescent="0.25">
      <c r="F63" s="138">
        <f t="shared" si="10"/>
        <v>12</v>
      </c>
      <c r="G63" s="140">
        <f t="shared" si="5"/>
        <v>30</v>
      </c>
      <c r="H63" s="141">
        <f t="shared" si="6"/>
        <v>0.52083333333333337</v>
      </c>
      <c r="K63" s="139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234</v>
      </c>
      <c r="L63" s="139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234</v>
      </c>
      <c r="M63" s="139">
        <f t="shared" ca="1" si="2"/>
        <v>631.5</v>
      </c>
      <c r="O63" s="138">
        <f t="shared" si="7"/>
        <v>0</v>
      </c>
      <c r="R63" s="138">
        <f t="shared" ca="1" si="8"/>
        <v>6.2000000000000048E-2</v>
      </c>
      <c r="S63" s="138">
        <f ca="1">IF(O63=1,"",RTD("cqg.rtd",,"StudyData", "(Vol("&amp;$E$13&amp;")when  (LocalYear("&amp;$E$13&amp;")="&amp;$D$1&amp;"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>206</v>
      </c>
      <c r="T63" s="138">
        <f ca="1">IF(O63=1,"",RTD("cqg.rtd",,"StudyData", "(Vol("&amp;$E$14&amp;")when  (LocalYear("&amp;$E$14&amp;")="&amp;$D$1&amp;"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1332</v>
      </c>
      <c r="U63" s="138">
        <f ca="1">IF(O63=1,"",RTD("cqg.rtd",,"StudyData", "(Vol("&amp;$E$15&amp;")when  (LocalYear("&amp;$E$15&amp;")="&amp;$D$1&amp;"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716</v>
      </c>
      <c r="V63" s="138">
        <f ca="1">IF(O63=1,"",RTD("cqg.rtd",,"StudyData", "(Vol("&amp;$E$16&amp;")when  (LocalYear("&amp;$E$16&amp;")="&amp;$D$1&amp;"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1393</v>
      </c>
      <c r="W63" s="138">
        <f ca="1">IF(O63=1,"",RTD("cqg.rtd",,"StudyData", "(Vol("&amp;$E$17&amp;")when  (LocalYear("&amp;$E$17&amp;")="&amp;$D$1&amp;"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916</v>
      </c>
      <c r="X63" s="138">
        <f ca="1">IF(O63=1,"",RTD("cqg.rtd",,"StudyData", "(Vol("&amp;$E$18&amp;")when  (LocalYear("&amp;$E$18&amp;")="&amp;$D$1&amp;"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466</v>
      </c>
      <c r="Y63" s="138">
        <f ca="1">IF(O63=1,"",RTD("cqg.rtd",,"StudyData", "(Vol("&amp;$E$19&amp;")when  (LocalYear("&amp;$E$19&amp;")="&amp;$D$1&amp;"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463</v>
      </c>
      <c r="Z63" s="138" t="str">
        <f ca="1">IF(O63=1,"",RTD("cqg.rtd",,"StudyData", "(Vol("&amp;$E$20&amp;")when  (LocalYear("&amp;$E$20&amp;")="&amp;$D$1&amp;"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/>
      </c>
      <c r="AA63" s="138">
        <f ca="1">IF(O63=1,"",RTD("cqg.rtd",,"StudyData", "(Vol("&amp;$E$21&amp;")when  (LocalYear("&amp;$E$21&amp;")="&amp;$D$1&amp;"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598</v>
      </c>
      <c r="AB63" s="138">
        <f ca="1">IF(O63=1,"",RTD("cqg.rtd",,"StudyData", "(Vol("&amp;$E$21&amp;")when  (LocalYear("&amp;$E$21&amp;")="&amp;$D$1&amp;"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225</v>
      </c>
      <c r="AC63" s="139">
        <f t="shared" ca="1" si="3"/>
        <v>234</v>
      </c>
      <c r="AE63" s="138" t="str">
        <f ca="1">IF($R63=1,SUM($S$1:S63),"")</f>
        <v/>
      </c>
      <c r="AF63" s="138" t="str">
        <f ca="1">IF($R63=1,SUM($T$1:T63),"")</f>
        <v/>
      </c>
      <c r="AG63" s="138" t="str">
        <f ca="1">IF($R63=1,SUM($U$1:U63),"")</f>
        <v/>
      </c>
      <c r="AH63" s="138" t="str">
        <f ca="1">IF($R63=1,SUM($V$1:V63),"")</f>
        <v/>
      </c>
      <c r="AI63" s="138" t="str">
        <f ca="1">IF($R63=1,SUM($W$1:W63),"")</f>
        <v/>
      </c>
      <c r="AJ63" s="138" t="str">
        <f ca="1">IF($R63=1,SUM($X$1:X63),"")</f>
        <v/>
      </c>
      <c r="AK63" s="138" t="str">
        <f ca="1">IF($R63=1,SUM($Y$1:Y63),"")</f>
        <v/>
      </c>
      <c r="AL63" s="138" t="str">
        <f ca="1">IF($R63=1,SUM($Z$1:Z63),"")</f>
        <v/>
      </c>
      <c r="AM63" s="138" t="str">
        <f ca="1">IF($R63=1,SUM($AA$1:AA63),"")</f>
        <v/>
      </c>
      <c r="AN63" s="138" t="str">
        <f ca="1">IF($R63=1,SUM($AB$1:AB63),"")</f>
        <v/>
      </c>
      <c r="AO63" s="138" t="str">
        <f ca="1">IF($R63=1,SUM($AC$1:AC63),"")</f>
        <v/>
      </c>
      <c r="AQ63" s="143" t="str">
        <f t="shared" si="9"/>
        <v>12:30</v>
      </c>
    </row>
    <row r="64" spans="6:43" x14ac:dyDescent="0.25">
      <c r="F64" s="138">
        <f t="shared" si="10"/>
        <v>12</v>
      </c>
      <c r="G64" s="140">
        <f t="shared" si="5"/>
        <v>35</v>
      </c>
      <c r="H64" s="141">
        <f t="shared" si="6"/>
        <v>0.52430555555555558</v>
      </c>
      <c r="K64" s="139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156</v>
      </c>
      <c r="L64" s="139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156</v>
      </c>
      <c r="M64" s="139">
        <f t="shared" ca="1" si="2"/>
        <v>378.7</v>
      </c>
      <c r="O64" s="138">
        <f t="shared" si="7"/>
        <v>0</v>
      </c>
      <c r="R64" s="138">
        <f t="shared" ca="1" si="8"/>
        <v>6.3000000000000042E-2</v>
      </c>
      <c r="S64" s="138">
        <f ca="1">IF(O64=1,"",RTD("cqg.rtd",,"StudyData", "(Vol("&amp;$E$13&amp;")when  (LocalYear("&amp;$E$13&amp;")="&amp;$D$1&amp;"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>108</v>
      </c>
      <c r="T64" s="138">
        <f ca="1">IF(O64=1,"",RTD("cqg.rtd",,"StudyData", "(Vol("&amp;$E$14&amp;")when  (LocalYear("&amp;$E$14&amp;")="&amp;$D$1&amp;"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526</v>
      </c>
      <c r="U64" s="138">
        <f ca="1">IF(O64=1,"",RTD("cqg.rtd",,"StudyData", "(Vol("&amp;$E$15&amp;")when  (LocalYear("&amp;$E$15&amp;")="&amp;$D$1&amp;"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514</v>
      </c>
      <c r="V64" s="138">
        <f ca="1">IF(O64=1,"",RTD("cqg.rtd",,"StudyData", "(Vol("&amp;$E$16&amp;")when  (LocalYear("&amp;$E$16&amp;")="&amp;$D$1&amp;"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1066</v>
      </c>
      <c r="W64" s="138">
        <f ca="1">IF(O64=1,"",RTD("cqg.rtd",,"StudyData", "(Vol("&amp;$E$17&amp;")when  (LocalYear("&amp;$E$17&amp;")="&amp;$D$1&amp;"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297</v>
      </c>
      <c r="X64" s="138">
        <f ca="1">IF(O64=1,"",RTD("cqg.rtd",,"StudyData", "(Vol("&amp;$E$18&amp;")when  (LocalYear("&amp;$E$18&amp;")="&amp;$D$1&amp;"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238</v>
      </c>
      <c r="Y64" s="138">
        <f ca="1">IF(O64=1,"",RTD("cqg.rtd",,"StudyData", "(Vol("&amp;$E$19&amp;")when  (LocalYear("&amp;$E$19&amp;")="&amp;$D$1&amp;"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395</v>
      </c>
      <c r="Z64" s="138" t="str">
        <f ca="1">IF(O64=1,"",RTD("cqg.rtd",,"StudyData", "(Vol("&amp;$E$20&amp;")when  (LocalYear("&amp;$E$20&amp;")="&amp;$D$1&amp;"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/>
      </c>
      <c r="AA64" s="138">
        <f ca="1">IF(O64=1,"",RTD("cqg.rtd",,"StudyData", "(Vol("&amp;$E$21&amp;")when  (LocalYear("&amp;$E$21&amp;")="&amp;$D$1&amp;"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358</v>
      </c>
      <c r="AB64" s="138">
        <f ca="1">IF(O64=1,"",RTD("cqg.rtd",,"StudyData", "(Vol("&amp;$E$21&amp;")when  (LocalYear("&amp;$E$21&amp;")="&amp;$D$1&amp;"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285</v>
      </c>
      <c r="AC64" s="139">
        <f t="shared" ca="1" si="3"/>
        <v>156</v>
      </c>
      <c r="AE64" s="138" t="str">
        <f ca="1">IF($R64=1,SUM($S$1:S64),"")</f>
        <v/>
      </c>
      <c r="AF64" s="138" t="str">
        <f ca="1">IF($R64=1,SUM($T$1:T64),"")</f>
        <v/>
      </c>
      <c r="AG64" s="138" t="str">
        <f ca="1">IF($R64=1,SUM($U$1:U64),"")</f>
        <v/>
      </c>
      <c r="AH64" s="138" t="str">
        <f ca="1">IF($R64=1,SUM($V$1:V64),"")</f>
        <v/>
      </c>
      <c r="AI64" s="138" t="str">
        <f ca="1">IF($R64=1,SUM($W$1:W64),"")</f>
        <v/>
      </c>
      <c r="AJ64" s="138" t="str">
        <f ca="1">IF($R64=1,SUM($X$1:X64),"")</f>
        <v/>
      </c>
      <c r="AK64" s="138" t="str">
        <f ca="1">IF($R64=1,SUM($Y$1:Y64),"")</f>
        <v/>
      </c>
      <c r="AL64" s="138" t="str">
        <f ca="1">IF($R64=1,SUM($Z$1:Z64),"")</f>
        <v/>
      </c>
      <c r="AM64" s="138" t="str">
        <f ca="1">IF($R64=1,SUM($AA$1:AA64),"")</f>
        <v/>
      </c>
      <c r="AN64" s="138" t="str">
        <f ca="1">IF($R64=1,SUM($AB$1:AB64),"")</f>
        <v/>
      </c>
      <c r="AO64" s="138" t="str">
        <f ca="1">IF($R64=1,SUM($AC$1:AC64),"")</f>
        <v/>
      </c>
      <c r="AQ64" s="143" t="str">
        <f t="shared" si="9"/>
        <v>12:35</v>
      </c>
    </row>
    <row r="65" spans="6:43" x14ac:dyDescent="0.25">
      <c r="F65" s="138">
        <f t="shared" si="10"/>
        <v>12</v>
      </c>
      <c r="G65" s="140">
        <f t="shared" si="5"/>
        <v>40</v>
      </c>
      <c r="H65" s="141">
        <f t="shared" si="6"/>
        <v>0.52777777777777779</v>
      </c>
      <c r="K65" s="139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61</v>
      </c>
      <c r="L65" s="139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61</v>
      </c>
      <c r="M65" s="139">
        <f t="shared" ref="M65:M81" ca="1" si="14">SUM(S65:AB65)/10</f>
        <v>328.8</v>
      </c>
      <c r="O65" s="138">
        <f t="shared" si="7"/>
        <v>0</v>
      </c>
      <c r="R65" s="138">
        <f t="shared" ca="1" si="8"/>
        <v>6.4000000000000043E-2</v>
      </c>
      <c r="S65" s="138">
        <f ca="1">IF(O65=1,"",RTD("cqg.rtd",,"StudyData", "(Vol("&amp;$E$13&amp;")when  (LocalYear("&amp;$E$13&amp;")="&amp;$D$1&amp;"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>226</v>
      </c>
      <c r="T65" s="138">
        <f ca="1">IF(O65=1,"",RTD("cqg.rtd",,"StudyData", "(Vol("&amp;$E$14&amp;")when  (LocalYear("&amp;$E$14&amp;")="&amp;$D$1&amp;"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246</v>
      </c>
      <c r="U65" s="138">
        <f ca="1">IF(O65=1,"",RTD("cqg.rtd",,"StudyData", "(Vol("&amp;$E$15&amp;")when  (LocalYear("&amp;$E$15&amp;")="&amp;$D$1&amp;"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415</v>
      </c>
      <c r="V65" s="138">
        <f ca="1">IF(O65=1,"",RTD("cqg.rtd",,"StudyData", "(Vol("&amp;$E$16&amp;")when  (LocalYear("&amp;$E$16&amp;")="&amp;$D$1&amp;"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1368</v>
      </c>
      <c r="W65" s="138">
        <f ca="1">IF(O65=1,"",RTD("cqg.rtd",,"StudyData", "(Vol("&amp;$E$17&amp;")when  (LocalYear("&amp;$E$17&amp;")="&amp;$D$1&amp;"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256</v>
      </c>
      <c r="X65" s="138">
        <f ca="1">IF(O65=1,"",RTD("cqg.rtd",,"StudyData", "(Vol("&amp;$E$18&amp;")when  (LocalYear("&amp;$E$18&amp;")="&amp;$D$1&amp;"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232</v>
      </c>
      <c r="Y65" s="138">
        <f ca="1">IF(O65=1,"",RTD("cqg.rtd",,"StudyData", "(Vol("&amp;$E$19&amp;")when  (LocalYear("&amp;$E$19&amp;")="&amp;$D$1&amp;"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162</v>
      </c>
      <c r="Z65" s="138" t="str">
        <f ca="1">IF(O65=1,"",RTD("cqg.rtd",,"StudyData", "(Vol("&amp;$E$20&amp;")when  (LocalYear("&amp;$E$20&amp;")="&amp;$D$1&amp;"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/>
      </c>
      <c r="AA65" s="138">
        <f ca="1">IF(O65=1,"",RTD("cqg.rtd",,"StudyData", "(Vol("&amp;$E$21&amp;")when  (LocalYear("&amp;$E$21&amp;")="&amp;$D$1&amp;"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303</v>
      </c>
      <c r="AB65" s="138">
        <f ca="1">IF(O65=1,"",RTD("cqg.rtd",,"StudyData", "(Vol("&amp;$E$21&amp;")when  (LocalYear("&amp;$E$21&amp;")="&amp;$D$1&amp;"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80</v>
      </c>
      <c r="AC65" s="139">
        <f t="shared" ref="AC65:AC128" ca="1" si="15">K65</f>
        <v>61</v>
      </c>
      <c r="AE65" s="138" t="str">
        <f ca="1">IF($R65=1,SUM($S$1:S65),"")</f>
        <v/>
      </c>
      <c r="AF65" s="138" t="str">
        <f ca="1">IF($R65=1,SUM($T$1:T65),"")</f>
        <v/>
      </c>
      <c r="AG65" s="138" t="str">
        <f ca="1">IF($R65=1,SUM($U$1:U65),"")</f>
        <v/>
      </c>
      <c r="AH65" s="138" t="str">
        <f ca="1">IF($R65=1,SUM($V$1:V65),"")</f>
        <v/>
      </c>
      <c r="AI65" s="138" t="str">
        <f ca="1">IF($R65=1,SUM($W$1:W65),"")</f>
        <v/>
      </c>
      <c r="AJ65" s="138" t="str">
        <f ca="1">IF($R65=1,SUM($X$1:X65),"")</f>
        <v/>
      </c>
      <c r="AK65" s="138" t="str">
        <f ca="1">IF($R65=1,SUM($Y$1:Y65),"")</f>
        <v/>
      </c>
      <c r="AL65" s="138" t="str">
        <f ca="1">IF($R65=1,SUM($Z$1:Z65),"")</f>
        <v/>
      </c>
      <c r="AM65" s="138" t="str">
        <f ca="1">IF($R65=1,SUM($AA$1:AA65),"")</f>
        <v/>
      </c>
      <c r="AN65" s="138" t="str">
        <f ca="1">IF($R65=1,SUM($AB$1:AB65),"")</f>
        <v/>
      </c>
      <c r="AO65" s="138" t="str">
        <f ca="1">IF($R65=1,SUM($AC$1:AC65),"")</f>
        <v/>
      </c>
      <c r="AQ65" s="143" t="str">
        <f t="shared" si="9"/>
        <v>12:40</v>
      </c>
    </row>
    <row r="66" spans="6:43" x14ac:dyDescent="0.25">
      <c r="F66" s="138">
        <f t="shared" si="10"/>
        <v>12</v>
      </c>
      <c r="G66" s="140">
        <f t="shared" ref="G66:G129" si="16">IF(G65=55,0&amp;0,IF(G65=0&amp;0,G65+0&amp;5,G65+5))</f>
        <v>45</v>
      </c>
      <c r="H66" s="141">
        <f t="shared" ref="H66:H129" si="17">_xlfn.NUMBERVALUE(F66&amp;":"&amp;G66)</f>
        <v>0.53125</v>
      </c>
      <c r="K66" s="139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117</v>
      </c>
      <c r="L66" s="139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117</v>
      </c>
      <c r="M66" s="139">
        <f t="shared" ca="1" si="14"/>
        <v>355.9</v>
      </c>
      <c r="O66" s="138">
        <f t="shared" ref="O66:O129" si="18">IF(H66&gt;$I$3,1,0)</f>
        <v>0</v>
      </c>
      <c r="R66" s="138">
        <f t="shared" ref="R66:R129" ca="1" si="19">IF(AND(K67="",K66&lt;&gt;""),1,0.001+R65)</f>
        <v>6.5000000000000044E-2</v>
      </c>
      <c r="S66" s="138">
        <f ca="1">IF(O66=1,"",RTD("cqg.rtd",,"StudyData", "(Vol("&amp;$E$13&amp;")when  (LocalYear("&amp;$E$13&amp;")="&amp;$D$1&amp;"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>231</v>
      </c>
      <c r="T66" s="138">
        <f ca="1">IF(O66=1,"",RTD("cqg.rtd",,"StudyData", "(Vol("&amp;$E$14&amp;")when  (LocalYear("&amp;$E$14&amp;")="&amp;$D$1&amp;"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304</v>
      </c>
      <c r="U66" s="138">
        <f ca="1">IF(O66=1,"",RTD("cqg.rtd",,"StudyData", "(Vol("&amp;$E$15&amp;")when  (LocalYear("&amp;$E$15&amp;")="&amp;$D$1&amp;"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201</v>
      </c>
      <c r="V66" s="138">
        <f ca="1">IF(O66=1,"",RTD("cqg.rtd",,"StudyData", "(Vol("&amp;$E$16&amp;")when  (LocalYear("&amp;$E$16&amp;")="&amp;$D$1&amp;"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1797</v>
      </c>
      <c r="W66" s="138">
        <f ca="1">IF(O66=1,"",RTD("cqg.rtd",,"StudyData", "(Vol("&amp;$E$17&amp;")when  (LocalYear("&amp;$E$17&amp;")="&amp;$D$1&amp;"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196</v>
      </c>
      <c r="X66" s="138">
        <f ca="1">IF(O66=1,"",RTD("cqg.rtd",,"StudyData", "(Vol("&amp;$E$18&amp;")when  (LocalYear("&amp;$E$18&amp;")="&amp;$D$1&amp;"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358</v>
      </c>
      <c r="Y66" s="138">
        <f ca="1">IF(O66=1,"",RTD("cqg.rtd",,"StudyData", "(Vol("&amp;$E$19&amp;")when  (LocalYear("&amp;$E$19&amp;")="&amp;$D$1&amp;"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202</v>
      </c>
      <c r="Z66" s="138" t="str">
        <f ca="1">IF(O66=1,"",RTD("cqg.rtd",,"StudyData", "(Vol("&amp;$E$20&amp;")when  (LocalYear("&amp;$E$20&amp;")="&amp;$D$1&amp;"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/>
      </c>
      <c r="AA66" s="138">
        <f ca="1">IF(O66=1,"",RTD("cqg.rtd",,"StudyData", "(Vol("&amp;$E$21&amp;")when  (LocalYear("&amp;$E$21&amp;")="&amp;$D$1&amp;"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146</v>
      </c>
      <c r="AB66" s="138">
        <f ca="1">IF(O66=1,"",RTD("cqg.rtd",,"StudyData", "(Vol("&amp;$E$21&amp;")when  (LocalYear("&amp;$E$21&amp;")="&amp;$D$1&amp;"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124</v>
      </c>
      <c r="AC66" s="139">
        <f t="shared" ca="1" si="15"/>
        <v>117</v>
      </c>
      <c r="AE66" s="138" t="str">
        <f ca="1">IF($R66=1,SUM($S$1:S66),"")</f>
        <v/>
      </c>
      <c r="AF66" s="138" t="str">
        <f ca="1">IF($R66=1,SUM($T$1:T66),"")</f>
        <v/>
      </c>
      <c r="AG66" s="138" t="str">
        <f ca="1">IF($R66=1,SUM($U$1:U66),"")</f>
        <v/>
      </c>
      <c r="AH66" s="138" t="str">
        <f ca="1">IF($R66=1,SUM($V$1:V66),"")</f>
        <v/>
      </c>
      <c r="AI66" s="138" t="str">
        <f ca="1">IF($R66=1,SUM($W$1:W66),"")</f>
        <v/>
      </c>
      <c r="AJ66" s="138" t="str">
        <f ca="1">IF($R66=1,SUM($X$1:X66),"")</f>
        <v/>
      </c>
      <c r="AK66" s="138" t="str">
        <f ca="1">IF($R66=1,SUM($Y$1:Y66),"")</f>
        <v/>
      </c>
      <c r="AL66" s="138" t="str">
        <f ca="1">IF($R66=1,SUM($Z$1:Z66),"")</f>
        <v/>
      </c>
      <c r="AM66" s="138" t="str">
        <f ca="1">IF($R66=1,SUM($AA$1:AA66),"")</f>
        <v/>
      </c>
      <c r="AN66" s="138" t="str">
        <f ca="1">IF($R66=1,SUM($AB$1:AB66),"")</f>
        <v/>
      </c>
      <c r="AO66" s="138" t="str">
        <f ca="1">IF($R66=1,SUM($AC$1:AC66),"")</f>
        <v/>
      </c>
      <c r="AQ66" s="143" t="str">
        <f t="shared" ref="AQ66:AQ129" si="20">F66&amp;":"&amp;G66</f>
        <v>12:45</v>
      </c>
    </row>
    <row r="67" spans="6:43" x14ac:dyDescent="0.25">
      <c r="F67" s="138">
        <f t="shared" ref="F67:F130" si="21">IF(G66=55,F66+1,F66)</f>
        <v>12</v>
      </c>
      <c r="G67" s="140">
        <f t="shared" si="16"/>
        <v>50</v>
      </c>
      <c r="H67" s="141">
        <f t="shared" si="17"/>
        <v>0.53472222222222221</v>
      </c>
      <c r="K67" s="139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264</v>
      </c>
      <c r="L67" s="139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264</v>
      </c>
      <c r="M67" s="139">
        <f t="shared" ca="1" si="14"/>
        <v>170.1</v>
      </c>
      <c r="O67" s="138">
        <f t="shared" si="18"/>
        <v>0</v>
      </c>
      <c r="R67" s="138">
        <f t="shared" ca="1" si="19"/>
        <v>6.6000000000000045E-2</v>
      </c>
      <c r="S67" s="138">
        <f ca="1">IF(O67=1,"",RTD("cqg.rtd",,"StudyData", "(Vol("&amp;$E$13&amp;")when  (LocalYear("&amp;$E$13&amp;")="&amp;$D$1&amp;"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>99</v>
      </c>
      <c r="T67" s="138">
        <f ca="1">IF(O67=1,"",RTD("cqg.rtd",,"StudyData", "(Vol("&amp;$E$14&amp;")when  (LocalYear("&amp;$E$14&amp;")="&amp;$D$1&amp;"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82</v>
      </c>
      <c r="U67" s="138">
        <f ca="1">IF(O67=1,"",RTD("cqg.rtd",,"StudyData", "(Vol("&amp;$E$15&amp;")when  (LocalYear("&amp;$E$15&amp;")="&amp;$D$1&amp;"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109</v>
      </c>
      <c r="V67" s="138">
        <f ca="1">IF(O67=1,"",RTD("cqg.rtd",,"StudyData", "(Vol("&amp;$E$16&amp;")when  (LocalYear("&amp;$E$16&amp;")="&amp;$D$1&amp;"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783</v>
      </c>
      <c r="W67" s="138">
        <f ca="1">IF(O67=1,"",RTD("cqg.rtd",,"StudyData", "(Vol("&amp;$E$17&amp;")when  (LocalYear("&amp;$E$17&amp;")="&amp;$D$1&amp;"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124</v>
      </c>
      <c r="X67" s="138">
        <f ca="1">IF(O67=1,"",RTD("cqg.rtd",,"StudyData", "(Vol("&amp;$E$18&amp;")when  (LocalYear("&amp;$E$18&amp;")="&amp;$D$1&amp;"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169</v>
      </c>
      <c r="Y67" s="138">
        <f ca="1">IF(O67=1,"",RTD("cqg.rtd",,"StudyData", "(Vol("&amp;$E$19&amp;")when  (LocalYear("&amp;$E$19&amp;")="&amp;$D$1&amp;"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158</v>
      </c>
      <c r="Z67" s="138" t="str">
        <f ca="1">IF(O67=1,"",RTD("cqg.rtd",,"StudyData", "(Vol("&amp;$E$20&amp;")when  (LocalYear("&amp;$E$20&amp;")="&amp;$D$1&amp;"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/>
      </c>
      <c r="AA67" s="138">
        <f ca="1">IF(O67=1,"",RTD("cqg.rtd",,"StudyData", "(Vol("&amp;$E$21&amp;")when  (LocalYear("&amp;$E$21&amp;")="&amp;$D$1&amp;"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79</v>
      </c>
      <c r="AB67" s="138">
        <f ca="1">IF(O67=1,"",RTD("cqg.rtd",,"StudyData", "(Vol("&amp;$E$21&amp;")when  (LocalYear("&amp;$E$21&amp;")="&amp;$D$1&amp;"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98</v>
      </c>
      <c r="AC67" s="139">
        <f t="shared" ca="1" si="15"/>
        <v>264</v>
      </c>
      <c r="AE67" s="138" t="str">
        <f ca="1">IF($R67=1,SUM($S$1:S67),"")</f>
        <v/>
      </c>
      <c r="AF67" s="138" t="str">
        <f ca="1">IF($R67=1,SUM($T$1:T67),"")</f>
        <v/>
      </c>
      <c r="AG67" s="138" t="str">
        <f ca="1">IF($R67=1,SUM($U$1:U67),"")</f>
        <v/>
      </c>
      <c r="AH67" s="138" t="str">
        <f ca="1">IF($R67=1,SUM($V$1:V67),"")</f>
        <v/>
      </c>
      <c r="AI67" s="138" t="str">
        <f ca="1">IF($R67=1,SUM($W$1:W67),"")</f>
        <v/>
      </c>
      <c r="AJ67" s="138" t="str">
        <f ca="1">IF($R67=1,SUM($X$1:X67),"")</f>
        <v/>
      </c>
      <c r="AK67" s="138" t="str">
        <f ca="1">IF($R67=1,SUM($Y$1:Y67),"")</f>
        <v/>
      </c>
      <c r="AL67" s="138" t="str">
        <f ca="1">IF($R67=1,SUM($Z$1:Z67),"")</f>
        <v/>
      </c>
      <c r="AM67" s="138" t="str">
        <f ca="1">IF($R67=1,SUM($AA$1:AA67),"")</f>
        <v/>
      </c>
      <c r="AN67" s="138" t="str">
        <f ca="1">IF($R67=1,SUM($AB$1:AB67),"")</f>
        <v/>
      </c>
      <c r="AO67" s="138" t="str">
        <f ca="1">IF($R67=1,SUM($AC$1:AC67),"")</f>
        <v/>
      </c>
      <c r="AQ67" s="143" t="str">
        <f t="shared" si="20"/>
        <v>12:50</v>
      </c>
    </row>
    <row r="68" spans="6:43" x14ac:dyDescent="0.25">
      <c r="F68" s="138">
        <f t="shared" si="21"/>
        <v>12</v>
      </c>
      <c r="G68" s="140">
        <f t="shared" si="16"/>
        <v>55</v>
      </c>
      <c r="H68" s="141">
        <f t="shared" si="17"/>
        <v>0.53819444444444442</v>
      </c>
      <c r="K68" s="139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136</v>
      </c>
      <c r="L68" s="139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136</v>
      </c>
      <c r="M68" s="139">
        <f t="shared" ca="1" si="14"/>
        <v>362.8</v>
      </c>
      <c r="O68" s="138">
        <f t="shared" si="18"/>
        <v>0</v>
      </c>
      <c r="R68" s="138">
        <f t="shared" ca="1" si="19"/>
        <v>6.7000000000000046E-2</v>
      </c>
      <c r="S68" s="138">
        <f ca="1">IF(O68=1,"",RTD("cqg.rtd",,"StudyData", "(Vol("&amp;$E$13&amp;")when  (LocalYear("&amp;$E$13&amp;")="&amp;$D$1&amp;"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>871</v>
      </c>
      <c r="T68" s="138">
        <f ca="1">IF(O68=1,"",RTD("cqg.rtd",,"StudyData", "(Vol("&amp;$E$14&amp;")when  (LocalYear("&amp;$E$14&amp;")="&amp;$D$1&amp;"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307</v>
      </c>
      <c r="U68" s="138">
        <f ca="1">IF(O68=1,"",RTD("cqg.rtd",,"StudyData", "(Vol("&amp;$E$15&amp;")when  (LocalYear("&amp;$E$15&amp;")="&amp;$D$1&amp;"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151</v>
      </c>
      <c r="V68" s="138">
        <f ca="1">IF(O68=1,"",RTD("cqg.rtd",,"StudyData", "(Vol("&amp;$E$16&amp;")when  (LocalYear("&amp;$E$16&amp;")="&amp;$D$1&amp;"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780</v>
      </c>
      <c r="W68" s="138">
        <f ca="1">IF(O68=1,"",RTD("cqg.rtd",,"StudyData", "(Vol("&amp;$E$17&amp;")when  (LocalYear("&amp;$E$17&amp;")="&amp;$D$1&amp;"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190</v>
      </c>
      <c r="X68" s="138">
        <f ca="1">IF(O68=1,"",RTD("cqg.rtd",,"StudyData", "(Vol("&amp;$E$18&amp;")when  (LocalYear("&amp;$E$18&amp;")="&amp;$D$1&amp;"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596</v>
      </c>
      <c r="Y68" s="138">
        <f ca="1">IF(O68=1,"",RTD("cqg.rtd",,"StudyData", "(Vol("&amp;$E$19&amp;")when  (LocalYear("&amp;$E$19&amp;")="&amp;$D$1&amp;"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553</v>
      </c>
      <c r="Z68" s="138" t="str">
        <f ca="1">IF(O68=1,"",RTD("cqg.rtd",,"StudyData", "(Vol("&amp;$E$20&amp;")when  (LocalYear("&amp;$E$20&amp;")="&amp;$D$1&amp;"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/>
      </c>
      <c r="AA68" s="138">
        <f ca="1">IF(O68=1,"",RTD("cqg.rtd",,"StudyData", "(Vol("&amp;$E$21&amp;")when  (LocalYear("&amp;$E$21&amp;")="&amp;$D$1&amp;"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111</v>
      </c>
      <c r="AB68" s="138">
        <f ca="1">IF(O68=1,"",RTD("cqg.rtd",,"StudyData", "(Vol("&amp;$E$21&amp;")when  (LocalYear("&amp;$E$21&amp;")="&amp;$D$1&amp;"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69</v>
      </c>
      <c r="AC68" s="139">
        <f t="shared" ca="1" si="15"/>
        <v>136</v>
      </c>
      <c r="AE68" s="138" t="str">
        <f ca="1">IF($R68=1,SUM($S$1:S68),"")</f>
        <v/>
      </c>
      <c r="AF68" s="138" t="str">
        <f ca="1">IF($R68=1,SUM($T$1:T68),"")</f>
        <v/>
      </c>
      <c r="AG68" s="138" t="str">
        <f ca="1">IF($R68=1,SUM($U$1:U68),"")</f>
        <v/>
      </c>
      <c r="AH68" s="138" t="str">
        <f ca="1">IF($R68=1,SUM($V$1:V68),"")</f>
        <v/>
      </c>
      <c r="AI68" s="138" t="str">
        <f ca="1">IF($R68=1,SUM($W$1:W68),"")</f>
        <v/>
      </c>
      <c r="AJ68" s="138" t="str">
        <f ca="1">IF($R68=1,SUM($X$1:X68),"")</f>
        <v/>
      </c>
      <c r="AK68" s="138" t="str">
        <f ca="1">IF($R68=1,SUM($Y$1:Y68),"")</f>
        <v/>
      </c>
      <c r="AL68" s="138" t="str">
        <f ca="1">IF($R68=1,SUM($Z$1:Z68),"")</f>
        <v/>
      </c>
      <c r="AM68" s="138" t="str">
        <f ca="1">IF($R68=1,SUM($AA$1:AA68),"")</f>
        <v/>
      </c>
      <c r="AN68" s="138" t="str">
        <f ca="1">IF($R68=1,SUM($AB$1:AB68),"")</f>
        <v/>
      </c>
      <c r="AO68" s="138" t="str">
        <f ca="1">IF($R68=1,SUM($AC$1:AC68),"")</f>
        <v/>
      </c>
      <c r="AQ68" s="143" t="str">
        <f t="shared" si="20"/>
        <v>12:55</v>
      </c>
    </row>
    <row r="69" spans="6:43" x14ac:dyDescent="0.25">
      <c r="F69" s="138">
        <f t="shared" si="21"/>
        <v>13</v>
      </c>
      <c r="G69" s="140" t="str">
        <f t="shared" si="16"/>
        <v>00</v>
      </c>
      <c r="H69" s="141">
        <f t="shared" si="17"/>
        <v>0.54166666666666663</v>
      </c>
      <c r="K69" s="139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279</v>
      </c>
      <c r="L69" s="139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279</v>
      </c>
      <c r="M69" s="139">
        <f t="shared" ca="1" si="14"/>
        <v>790</v>
      </c>
      <c r="O69" s="138">
        <f t="shared" si="18"/>
        <v>0</v>
      </c>
      <c r="R69" s="138">
        <f t="shared" ca="1" si="19"/>
        <v>6.8000000000000047E-2</v>
      </c>
      <c r="S69" s="138">
        <f ca="1">IF(O69=1,"",RTD("cqg.rtd",,"StudyData", "(Vol("&amp;$E$13&amp;")when  (LocalYear("&amp;$E$13&amp;")="&amp;$D$1&amp;"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>307</v>
      </c>
      <c r="T69" s="138">
        <f ca="1">IF(O69=1,"",RTD("cqg.rtd",,"StudyData", "(Vol("&amp;$E$14&amp;")when  (LocalYear("&amp;$E$14&amp;")="&amp;$D$1&amp;"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148</v>
      </c>
      <c r="U69" s="138">
        <f ca="1">IF(O69=1,"",RTD("cqg.rtd",,"StudyData", "(Vol("&amp;$E$15&amp;")when  (LocalYear("&amp;$E$15&amp;")="&amp;$D$1&amp;"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86</v>
      </c>
      <c r="V69" s="138">
        <f ca="1">IF(O69=1,"",RTD("cqg.rtd",,"StudyData", "(Vol("&amp;$E$16&amp;")when  (LocalYear("&amp;$E$16&amp;")="&amp;$D$1&amp;"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617</v>
      </c>
      <c r="W69" s="138">
        <f ca="1">IF(O69=1,"",RTD("cqg.rtd",,"StudyData", "(Vol("&amp;$E$17&amp;")when  (LocalYear("&amp;$E$17&amp;")="&amp;$D$1&amp;"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221</v>
      </c>
      <c r="X69" s="138">
        <f ca="1">IF(O69=1,"",RTD("cqg.rtd",,"StudyData", "(Vol("&amp;$E$18&amp;")when  (LocalYear("&amp;$E$18&amp;")="&amp;$D$1&amp;"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5914</v>
      </c>
      <c r="Y69" s="138">
        <f ca="1">IF(O69=1,"",RTD("cqg.rtd",,"StudyData", "(Vol("&amp;$E$19&amp;")when  (LocalYear("&amp;$E$19&amp;")="&amp;$D$1&amp;"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326</v>
      </c>
      <c r="Z69" s="138" t="str">
        <f ca="1">IF(O69=1,"",RTD("cqg.rtd",,"StudyData", "(Vol("&amp;$E$20&amp;")when  (LocalYear("&amp;$E$20&amp;")="&amp;$D$1&amp;"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/>
      </c>
      <c r="AA69" s="138">
        <f ca="1">IF(O69=1,"",RTD("cqg.rtd",,"StudyData", "(Vol("&amp;$E$21&amp;")when  (LocalYear("&amp;$E$21&amp;")="&amp;$D$1&amp;"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98</v>
      </c>
      <c r="AB69" s="138">
        <f ca="1">IF(O69=1,"",RTD("cqg.rtd",,"StudyData", "(Vol("&amp;$E$21&amp;")when  (LocalYear("&amp;$E$21&amp;")="&amp;$D$1&amp;"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183</v>
      </c>
      <c r="AC69" s="139">
        <f t="shared" ca="1" si="15"/>
        <v>279</v>
      </c>
      <c r="AE69" s="138" t="str">
        <f ca="1">IF($R69=1,SUM($S$1:S69),"")</f>
        <v/>
      </c>
      <c r="AF69" s="138" t="str">
        <f ca="1">IF($R69=1,SUM($T$1:T69),"")</f>
        <v/>
      </c>
      <c r="AG69" s="138" t="str">
        <f ca="1">IF($R69=1,SUM($U$1:U69),"")</f>
        <v/>
      </c>
      <c r="AH69" s="138" t="str">
        <f ca="1">IF($R69=1,SUM($V$1:V69),"")</f>
        <v/>
      </c>
      <c r="AI69" s="138" t="str">
        <f ca="1">IF($R69=1,SUM($W$1:W69),"")</f>
        <v/>
      </c>
      <c r="AJ69" s="138" t="str">
        <f ca="1">IF($R69=1,SUM($X$1:X69),"")</f>
        <v/>
      </c>
      <c r="AK69" s="138" t="str">
        <f ca="1">IF($R69=1,SUM($Y$1:Y69),"")</f>
        <v/>
      </c>
      <c r="AL69" s="138" t="str">
        <f ca="1">IF($R69=1,SUM($Z$1:Z69),"")</f>
        <v/>
      </c>
      <c r="AM69" s="138" t="str">
        <f ca="1">IF($R69=1,SUM($AA$1:AA69),"")</f>
        <v/>
      </c>
      <c r="AN69" s="138" t="str">
        <f ca="1">IF($R69=1,SUM($AB$1:AB69),"")</f>
        <v/>
      </c>
      <c r="AO69" s="138" t="str">
        <f ca="1">IF($R69=1,SUM($AC$1:AC69),"")</f>
        <v/>
      </c>
      <c r="AQ69" s="143" t="str">
        <f t="shared" si="20"/>
        <v>13:00</v>
      </c>
    </row>
    <row r="70" spans="6:43" x14ac:dyDescent="0.25">
      <c r="F70" s="138">
        <f t="shared" si="21"/>
        <v>13</v>
      </c>
      <c r="G70" s="140" t="str">
        <f t="shared" si="16"/>
        <v>05</v>
      </c>
      <c r="H70" s="141">
        <f t="shared" si="17"/>
        <v>0.54513888888888895</v>
      </c>
      <c r="K70" s="139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160</v>
      </c>
      <c r="L70" s="139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160</v>
      </c>
      <c r="M70" s="139">
        <f t="shared" ca="1" si="14"/>
        <v>685.7</v>
      </c>
      <c r="O70" s="138">
        <f t="shared" si="18"/>
        <v>0</v>
      </c>
      <c r="R70" s="138">
        <f t="shared" ca="1" si="19"/>
        <v>6.9000000000000047E-2</v>
      </c>
      <c r="S70" s="138">
        <f ca="1">IF(O70=1,"",RTD("cqg.rtd",,"StudyData", "(Vol("&amp;$E$13&amp;")when  (LocalYear("&amp;$E$13&amp;")="&amp;$D$1&amp;"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>357</v>
      </c>
      <c r="T70" s="138">
        <f ca="1">IF(O70=1,"",RTD("cqg.rtd",,"StudyData", "(Vol("&amp;$E$14&amp;")when  (LocalYear("&amp;$E$14&amp;")="&amp;$D$1&amp;"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205</v>
      </c>
      <c r="U70" s="138">
        <f ca="1">IF(O70=1,"",RTD("cqg.rtd",,"StudyData", "(Vol("&amp;$E$15&amp;")when  (LocalYear("&amp;$E$15&amp;")="&amp;$D$1&amp;"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190</v>
      </c>
      <c r="V70" s="138">
        <f ca="1">IF(O70=1,"",RTD("cqg.rtd",,"StudyData", "(Vol("&amp;$E$16&amp;")when  (LocalYear("&amp;$E$16&amp;")="&amp;$D$1&amp;"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422</v>
      </c>
      <c r="W70" s="138">
        <f ca="1">IF(O70=1,"",RTD("cqg.rtd",,"StudyData", "(Vol("&amp;$E$17&amp;")when  (LocalYear("&amp;$E$17&amp;")="&amp;$D$1&amp;"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81</v>
      </c>
      <c r="X70" s="138">
        <f ca="1">IF(O70=1,"",RTD("cqg.rtd",,"StudyData", "(Vol("&amp;$E$18&amp;")when  (LocalYear("&amp;$E$18&amp;")="&amp;$D$1&amp;"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5220</v>
      </c>
      <c r="Y70" s="138">
        <f ca="1">IF(O70=1,"",RTD("cqg.rtd",,"StudyData", "(Vol("&amp;$E$19&amp;")when  (LocalYear("&amp;$E$19&amp;")="&amp;$D$1&amp;"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183</v>
      </c>
      <c r="Z70" s="138" t="str">
        <f ca="1">IF(O70=1,"",RTD("cqg.rtd",,"StudyData", "(Vol("&amp;$E$20&amp;")when  (LocalYear("&amp;$E$20&amp;")="&amp;$D$1&amp;"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/>
      </c>
      <c r="AA70" s="138">
        <f ca="1">IF(O70=1,"",RTD("cqg.rtd",,"StudyData", "(Vol("&amp;$E$21&amp;")when  (LocalYear("&amp;$E$21&amp;")="&amp;$D$1&amp;"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50</v>
      </c>
      <c r="AB70" s="138">
        <f ca="1">IF(O70=1,"",RTD("cqg.rtd",,"StudyData", "(Vol("&amp;$E$21&amp;")when  (LocalYear("&amp;$E$21&amp;")="&amp;$D$1&amp;"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149</v>
      </c>
      <c r="AC70" s="139">
        <f t="shared" ca="1" si="15"/>
        <v>160</v>
      </c>
      <c r="AE70" s="138" t="str">
        <f ca="1">IF($R70=1,SUM($S$1:S70),"")</f>
        <v/>
      </c>
      <c r="AF70" s="138" t="str">
        <f ca="1">IF($R70=1,SUM($T$1:T70),"")</f>
        <v/>
      </c>
      <c r="AG70" s="138" t="str">
        <f ca="1">IF($R70=1,SUM($U$1:U70),"")</f>
        <v/>
      </c>
      <c r="AH70" s="138" t="str">
        <f ca="1">IF($R70=1,SUM($V$1:V70),"")</f>
        <v/>
      </c>
      <c r="AI70" s="138" t="str">
        <f ca="1">IF($R70=1,SUM($W$1:W70),"")</f>
        <v/>
      </c>
      <c r="AJ70" s="138" t="str">
        <f ca="1">IF($R70=1,SUM($X$1:X70),"")</f>
        <v/>
      </c>
      <c r="AK70" s="138" t="str">
        <f ca="1">IF($R70=1,SUM($Y$1:Y70),"")</f>
        <v/>
      </c>
      <c r="AL70" s="138" t="str">
        <f ca="1">IF($R70=1,SUM($Z$1:Z70),"")</f>
        <v/>
      </c>
      <c r="AM70" s="138" t="str">
        <f ca="1">IF($R70=1,SUM($AA$1:AA70),"")</f>
        <v/>
      </c>
      <c r="AN70" s="138" t="str">
        <f ca="1">IF($R70=1,SUM($AB$1:AB70),"")</f>
        <v/>
      </c>
      <c r="AO70" s="138" t="str">
        <f ca="1">IF($R70=1,SUM($AC$1:AC70),"")</f>
        <v/>
      </c>
      <c r="AQ70" s="143" t="str">
        <f t="shared" si="20"/>
        <v>13:05</v>
      </c>
    </row>
    <row r="71" spans="6:43" x14ac:dyDescent="0.25">
      <c r="F71" s="138">
        <f t="shared" si="21"/>
        <v>13</v>
      </c>
      <c r="G71" s="140">
        <f t="shared" si="16"/>
        <v>10</v>
      </c>
      <c r="H71" s="141">
        <f t="shared" si="17"/>
        <v>0.54861111111111105</v>
      </c>
      <c r="K71" s="139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135</v>
      </c>
      <c r="L71" s="139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135</v>
      </c>
      <c r="M71" s="139">
        <f t="shared" ca="1" si="14"/>
        <v>380.4</v>
      </c>
      <c r="O71" s="138">
        <f t="shared" si="18"/>
        <v>0</v>
      </c>
      <c r="R71" s="138">
        <f t="shared" ca="1" si="19"/>
        <v>7.0000000000000048E-2</v>
      </c>
      <c r="S71" s="138">
        <f ca="1">IF(O71=1,"",RTD("cqg.rtd",,"StudyData", "(Vol("&amp;$E$13&amp;")when  (LocalYear("&amp;$E$13&amp;")="&amp;$D$1&amp;"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>55</v>
      </c>
      <c r="T71" s="138">
        <f ca="1">IF(O71=1,"",RTD("cqg.rtd",,"StudyData", "(Vol("&amp;$E$14&amp;")when  (LocalYear("&amp;$E$14&amp;")="&amp;$D$1&amp;"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219</v>
      </c>
      <c r="U71" s="138">
        <f ca="1">IF(O71=1,"",RTD("cqg.rtd",,"StudyData", "(Vol("&amp;$E$15&amp;")when  (LocalYear("&amp;$E$15&amp;")="&amp;$D$1&amp;"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177</v>
      </c>
      <c r="V71" s="138">
        <f ca="1">IF(O71=1,"",RTD("cqg.rtd",,"StudyData", "(Vol("&amp;$E$16&amp;")when  (LocalYear("&amp;$E$16&amp;")="&amp;$D$1&amp;"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842</v>
      </c>
      <c r="W71" s="138">
        <f ca="1">IF(O71=1,"",RTD("cqg.rtd",,"StudyData", "(Vol("&amp;$E$17&amp;")when  (LocalYear("&amp;$E$17&amp;")="&amp;$D$1&amp;"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102</v>
      </c>
      <c r="X71" s="138">
        <f ca="1">IF(O71=1,"",RTD("cqg.rtd",,"StudyData", "(Vol("&amp;$E$18&amp;")when  (LocalYear("&amp;$E$18&amp;")="&amp;$D$1&amp;"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1980</v>
      </c>
      <c r="Y71" s="138">
        <f ca="1">IF(O71=1,"",RTD("cqg.rtd",,"StudyData", "(Vol("&amp;$E$19&amp;")when  (LocalYear("&amp;$E$19&amp;")="&amp;$D$1&amp;"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203</v>
      </c>
      <c r="Z71" s="138" t="str">
        <f ca="1">IF(O71=1,"",RTD("cqg.rtd",,"StudyData", "(Vol("&amp;$E$20&amp;")when  (LocalYear("&amp;$E$20&amp;")="&amp;$D$1&amp;"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/>
      </c>
      <c r="AA71" s="138">
        <f ca="1">IF(O71=1,"",RTD("cqg.rtd",,"StudyData", "(Vol("&amp;$E$21&amp;")when  (LocalYear("&amp;$E$21&amp;")="&amp;$D$1&amp;"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77</v>
      </c>
      <c r="AB71" s="138">
        <f ca="1">IF(O71=1,"",RTD("cqg.rtd",,"StudyData", "(Vol("&amp;$E$21&amp;")when  (LocalYear("&amp;$E$21&amp;")="&amp;$D$1&amp;"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149</v>
      </c>
      <c r="AC71" s="139">
        <f t="shared" ca="1" si="15"/>
        <v>135</v>
      </c>
      <c r="AE71" s="138" t="str">
        <f ca="1">IF($R71=1,SUM($S$1:S71),"")</f>
        <v/>
      </c>
      <c r="AF71" s="138" t="str">
        <f ca="1">IF($R71=1,SUM($T$1:T71),"")</f>
        <v/>
      </c>
      <c r="AG71" s="138" t="str">
        <f ca="1">IF($R71=1,SUM($U$1:U71),"")</f>
        <v/>
      </c>
      <c r="AH71" s="138" t="str">
        <f ca="1">IF($R71=1,SUM($V$1:V71),"")</f>
        <v/>
      </c>
      <c r="AI71" s="138" t="str">
        <f ca="1">IF($R71=1,SUM($W$1:W71),"")</f>
        <v/>
      </c>
      <c r="AJ71" s="138" t="str">
        <f ca="1">IF($R71=1,SUM($X$1:X71),"")</f>
        <v/>
      </c>
      <c r="AK71" s="138" t="str">
        <f ca="1">IF($R71=1,SUM($Y$1:Y71),"")</f>
        <v/>
      </c>
      <c r="AL71" s="138" t="str">
        <f ca="1">IF($R71=1,SUM($Z$1:Z71),"")</f>
        <v/>
      </c>
      <c r="AM71" s="138" t="str">
        <f ca="1">IF($R71=1,SUM($AA$1:AA71),"")</f>
        <v/>
      </c>
      <c r="AN71" s="138" t="str">
        <f ca="1">IF($R71=1,SUM($AB$1:AB71),"")</f>
        <v/>
      </c>
      <c r="AO71" s="138" t="str">
        <f ca="1">IF($R71=1,SUM($AC$1:AC71),"")</f>
        <v/>
      </c>
      <c r="AQ71" s="143" t="str">
        <f t="shared" si="20"/>
        <v>13:10</v>
      </c>
    </row>
    <row r="72" spans="6:43" x14ac:dyDescent="0.25">
      <c r="F72" s="138">
        <f t="shared" si="21"/>
        <v>13</v>
      </c>
      <c r="G72" s="140">
        <f t="shared" si="16"/>
        <v>15</v>
      </c>
      <c r="H72" s="141">
        <f t="shared" si="17"/>
        <v>0.55208333333333337</v>
      </c>
      <c r="K72" s="139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159</v>
      </c>
      <c r="L72" s="139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159</v>
      </c>
      <c r="M72" s="139">
        <f t="shared" ca="1" si="14"/>
        <v>333.1</v>
      </c>
      <c r="O72" s="138">
        <f t="shared" si="18"/>
        <v>0</v>
      </c>
      <c r="R72" s="138">
        <f t="shared" ca="1" si="19"/>
        <v>7.1000000000000049E-2</v>
      </c>
      <c r="S72" s="138">
        <f ca="1">IF(O72=1,"",RTD("cqg.rtd",,"StudyData", "(Vol("&amp;$E$13&amp;")when  (LocalYear("&amp;$E$13&amp;")="&amp;$D$1&amp;"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>103</v>
      </c>
      <c r="T72" s="138">
        <f ca="1">IF(O72=1,"",RTD("cqg.rtd",,"StudyData", "(Vol("&amp;$E$14&amp;")when  (LocalYear("&amp;$E$14&amp;")="&amp;$D$1&amp;"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682</v>
      </c>
      <c r="U72" s="138">
        <f ca="1">IF(O72=1,"",RTD("cqg.rtd",,"StudyData", "(Vol("&amp;$E$15&amp;")when  (LocalYear("&amp;$E$15&amp;")="&amp;$D$1&amp;"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101</v>
      </c>
      <c r="V72" s="138">
        <f ca="1">IF(O72=1,"",RTD("cqg.rtd",,"StudyData", "(Vol("&amp;$E$16&amp;")when  (LocalYear("&amp;$E$16&amp;")="&amp;$D$1&amp;"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955</v>
      </c>
      <c r="W72" s="138">
        <f ca="1">IF(O72=1,"",RTD("cqg.rtd",,"StudyData", "(Vol("&amp;$E$17&amp;")when  (LocalYear("&amp;$E$17&amp;")="&amp;$D$1&amp;"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210</v>
      </c>
      <c r="X72" s="138">
        <f ca="1">IF(O72=1,"",RTD("cqg.rtd",,"StudyData", "(Vol("&amp;$E$18&amp;")when  (LocalYear("&amp;$E$18&amp;")="&amp;$D$1&amp;"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1013</v>
      </c>
      <c r="Y72" s="138">
        <f ca="1">IF(O72=1,"",RTD("cqg.rtd",,"StudyData", "(Vol("&amp;$E$19&amp;")when  (LocalYear("&amp;$E$19&amp;")="&amp;$D$1&amp;"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114</v>
      </c>
      <c r="Z72" s="138" t="str">
        <f ca="1">IF(O72=1,"",RTD("cqg.rtd",,"StudyData", "(Vol("&amp;$E$20&amp;")when  (LocalYear("&amp;$E$20&amp;")="&amp;$D$1&amp;"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/>
      </c>
      <c r="AA72" s="138">
        <f ca="1">IF(O72=1,"",RTD("cqg.rtd",,"StudyData", "(Vol("&amp;$E$21&amp;")when  (LocalYear("&amp;$E$21&amp;")="&amp;$D$1&amp;"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73</v>
      </c>
      <c r="AB72" s="138">
        <f ca="1">IF(O72=1,"",RTD("cqg.rtd",,"StudyData", "(Vol("&amp;$E$21&amp;")when  (LocalYear("&amp;$E$21&amp;")="&amp;$D$1&amp;"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80</v>
      </c>
      <c r="AC72" s="139">
        <f t="shared" ca="1" si="15"/>
        <v>159</v>
      </c>
      <c r="AE72" s="138" t="str">
        <f ca="1">IF($R72=1,SUM($S$1:S72),"")</f>
        <v/>
      </c>
      <c r="AF72" s="138" t="str">
        <f ca="1">IF($R72=1,SUM($T$1:T72),"")</f>
        <v/>
      </c>
      <c r="AG72" s="138" t="str">
        <f ca="1">IF($R72=1,SUM($U$1:U72),"")</f>
        <v/>
      </c>
      <c r="AH72" s="138" t="str">
        <f ca="1">IF($R72=1,SUM($V$1:V72),"")</f>
        <v/>
      </c>
      <c r="AI72" s="138" t="str">
        <f ca="1">IF($R72=1,SUM($W$1:W72),"")</f>
        <v/>
      </c>
      <c r="AJ72" s="138" t="str">
        <f ca="1">IF($R72=1,SUM($X$1:X72),"")</f>
        <v/>
      </c>
      <c r="AK72" s="138" t="str">
        <f ca="1">IF($R72=1,SUM($Y$1:Y72),"")</f>
        <v/>
      </c>
      <c r="AL72" s="138" t="str">
        <f ca="1">IF($R72=1,SUM($Z$1:Z72),"")</f>
        <v/>
      </c>
      <c r="AM72" s="138" t="str">
        <f ca="1">IF($R72=1,SUM($AA$1:AA72),"")</f>
        <v/>
      </c>
      <c r="AN72" s="138" t="str">
        <f ca="1">IF($R72=1,SUM($AB$1:AB72),"")</f>
        <v/>
      </c>
      <c r="AO72" s="138" t="str">
        <f ca="1">IF($R72=1,SUM($AC$1:AC72),"")</f>
        <v/>
      </c>
      <c r="AQ72" s="143" t="str">
        <f t="shared" si="20"/>
        <v>13:15</v>
      </c>
    </row>
    <row r="73" spans="6:43" x14ac:dyDescent="0.25">
      <c r="F73" s="138">
        <f t="shared" si="21"/>
        <v>13</v>
      </c>
      <c r="G73" s="140">
        <f t="shared" si="16"/>
        <v>20</v>
      </c>
      <c r="H73" s="141">
        <f t="shared" si="17"/>
        <v>0.55555555555555558</v>
      </c>
      <c r="K73" s="139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154</v>
      </c>
      <c r="L73" s="139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154</v>
      </c>
      <c r="M73" s="139">
        <f t="shared" ca="1" si="14"/>
        <v>316.39999999999998</v>
      </c>
      <c r="O73" s="138">
        <f t="shared" si="18"/>
        <v>0</v>
      </c>
      <c r="R73" s="138">
        <f t="shared" ca="1" si="19"/>
        <v>7.200000000000005E-2</v>
      </c>
      <c r="S73" s="138">
        <f ca="1">IF(O73=1,"",RTD("cqg.rtd",,"StudyData", "(Vol("&amp;$E$13&amp;")when  (LocalYear("&amp;$E$13&amp;")="&amp;$D$1&amp;"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>83</v>
      </c>
      <c r="T73" s="138">
        <f ca="1">IF(O73=1,"",RTD("cqg.rtd",,"StudyData", "(Vol("&amp;$E$14&amp;")when  (LocalYear("&amp;$E$14&amp;")="&amp;$D$1&amp;"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380</v>
      </c>
      <c r="U73" s="138">
        <f ca="1">IF(O73=1,"",RTD("cqg.rtd",,"StudyData", "(Vol("&amp;$E$15&amp;")when  (LocalYear("&amp;$E$15&amp;")="&amp;$D$1&amp;"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65</v>
      </c>
      <c r="V73" s="138">
        <f ca="1">IF(O73=1,"",RTD("cqg.rtd",,"StudyData", "(Vol("&amp;$E$16&amp;")when  (LocalYear("&amp;$E$16&amp;")="&amp;$D$1&amp;"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487</v>
      </c>
      <c r="W73" s="138">
        <f ca="1">IF(O73=1,"",RTD("cqg.rtd",,"StudyData", "(Vol("&amp;$E$17&amp;")when  (LocalYear("&amp;$E$17&amp;")="&amp;$D$1&amp;"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146</v>
      </c>
      <c r="X73" s="138">
        <f ca="1">IF(O73=1,"",RTD("cqg.rtd",,"StudyData", "(Vol("&amp;$E$18&amp;")when  (LocalYear("&amp;$E$18&amp;")="&amp;$D$1&amp;"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1545</v>
      </c>
      <c r="Y73" s="138">
        <f ca="1">IF(O73=1,"",RTD("cqg.rtd",,"StudyData", "(Vol("&amp;$E$19&amp;")when  (LocalYear("&amp;$E$19&amp;")="&amp;$D$1&amp;"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307</v>
      </c>
      <c r="Z73" s="138" t="str">
        <f ca="1">IF(O73=1,"",RTD("cqg.rtd",,"StudyData", "(Vol("&amp;$E$20&amp;")when  (LocalYear("&amp;$E$20&amp;")="&amp;$D$1&amp;"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/>
      </c>
      <c r="AA73" s="138">
        <f ca="1">IF(O73=1,"",RTD("cqg.rtd",,"StudyData", "(Vol("&amp;$E$21&amp;")when  (LocalYear("&amp;$E$21&amp;")="&amp;$D$1&amp;"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78</v>
      </c>
      <c r="AB73" s="138">
        <f ca="1">IF(O73=1,"",RTD("cqg.rtd",,"StudyData", "(Vol("&amp;$E$21&amp;")when  (LocalYear("&amp;$E$21&amp;")="&amp;$D$1&amp;"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73</v>
      </c>
      <c r="AC73" s="139">
        <f t="shared" ca="1" si="15"/>
        <v>154</v>
      </c>
      <c r="AE73" s="138" t="str">
        <f ca="1">IF($R73=1,SUM($S$1:S73),"")</f>
        <v/>
      </c>
      <c r="AF73" s="138" t="str">
        <f ca="1">IF($R73=1,SUM($T$1:T73),"")</f>
        <v/>
      </c>
      <c r="AG73" s="138" t="str">
        <f ca="1">IF($R73=1,SUM($U$1:U73),"")</f>
        <v/>
      </c>
      <c r="AH73" s="138" t="str">
        <f ca="1">IF($R73=1,SUM($V$1:V73),"")</f>
        <v/>
      </c>
      <c r="AI73" s="138" t="str">
        <f ca="1">IF($R73=1,SUM($W$1:W73),"")</f>
        <v/>
      </c>
      <c r="AJ73" s="138" t="str">
        <f ca="1">IF($R73=1,SUM($X$1:X73),"")</f>
        <v/>
      </c>
      <c r="AK73" s="138" t="str">
        <f ca="1">IF($R73=1,SUM($Y$1:Y73),"")</f>
        <v/>
      </c>
      <c r="AL73" s="138" t="str">
        <f ca="1">IF($R73=1,SUM($Z$1:Z73),"")</f>
        <v/>
      </c>
      <c r="AM73" s="138" t="str">
        <f ca="1">IF($R73=1,SUM($AA$1:AA73),"")</f>
        <v/>
      </c>
      <c r="AN73" s="138" t="str">
        <f ca="1">IF($R73=1,SUM($AB$1:AB73),"")</f>
        <v/>
      </c>
      <c r="AO73" s="138" t="str">
        <f ca="1">IF($R73=1,SUM($AC$1:AC73),"")</f>
        <v/>
      </c>
      <c r="AQ73" s="143" t="str">
        <f t="shared" si="20"/>
        <v>13:20</v>
      </c>
    </row>
    <row r="74" spans="6:43" x14ac:dyDescent="0.25">
      <c r="F74" s="138">
        <f t="shared" si="21"/>
        <v>13</v>
      </c>
      <c r="G74" s="140">
        <f t="shared" si="16"/>
        <v>25</v>
      </c>
      <c r="H74" s="141">
        <f t="shared" si="17"/>
        <v>0.55902777777777779</v>
      </c>
      <c r="K74" s="139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115</v>
      </c>
      <c r="L74" s="139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115</v>
      </c>
      <c r="M74" s="139">
        <f t="shared" ca="1" si="14"/>
        <v>295.2</v>
      </c>
      <c r="O74" s="138">
        <f t="shared" si="18"/>
        <v>0</v>
      </c>
      <c r="R74" s="138">
        <f t="shared" ca="1" si="19"/>
        <v>7.3000000000000051E-2</v>
      </c>
      <c r="S74" s="138">
        <f ca="1">IF(O74=1,"",RTD("cqg.rtd",,"StudyData", "(Vol("&amp;$E$13&amp;")when  (LocalYear("&amp;$E$13&amp;")="&amp;$D$1&amp;"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>79</v>
      </c>
      <c r="T74" s="138">
        <f ca="1">IF(O74=1,"",RTD("cqg.rtd",,"StudyData", "(Vol("&amp;$E$14&amp;")when  (LocalYear("&amp;$E$14&amp;")="&amp;$D$1&amp;"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262</v>
      </c>
      <c r="U74" s="138">
        <f ca="1">IF(O74=1,"",RTD("cqg.rtd",,"StudyData", "(Vol("&amp;$E$15&amp;")when  (LocalYear("&amp;$E$15&amp;")="&amp;$D$1&amp;"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111</v>
      </c>
      <c r="V74" s="138">
        <f ca="1">IF(O74=1,"",RTD("cqg.rtd",,"StudyData", "(Vol("&amp;$E$16&amp;")when  (LocalYear("&amp;$E$16&amp;")="&amp;$D$1&amp;"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730</v>
      </c>
      <c r="W74" s="138">
        <f ca="1">IF(O74=1,"",RTD("cqg.rtd",,"StudyData", "(Vol("&amp;$E$17&amp;")when  (LocalYear("&amp;$E$17&amp;")="&amp;$D$1&amp;"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101</v>
      </c>
      <c r="X74" s="138">
        <f ca="1">IF(O74=1,"",RTD("cqg.rtd",,"StudyData", "(Vol("&amp;$E$18&amp;")when  (LocalYear("&amp;$E$18&amp;")="&amp;$D$1&amp;"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1196</v>
      </c>
      <c r="Y74" s="138">
        <f ca="1">IF(O74=1,"",RTD("cqg.rtd",,"StudyData", "(Vol("&amp;$E$19&amp;")when  (LocalYear("&amp;$E$19&amp;")="&amp;$D$1&amp;"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85</v>
      </c>
      <c r="Z74" s="138" t="str">
        <f ca="1">IF(O74=1,"",RTD("cqg.rtd",,"StudyData", "(Vol("&amp;$E$20&amp;")when  (LocalYear("&amp;$E$20&amp;")="&amp;$D$1&amp;"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/>
      </c>
      <c r="AA74" s="138">
        <f ca="1">IF(O74=1,"",RTD("cqg.rtd",,"StudyData", "(Vol("&amp;$E$21&amp;")when  (LocalYear("&amp;$E$21&amp;")="&amp;$D$1&amp;"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120</v>
      </c>
      <c r="AB74" s="138">
        <f ca="1">IF(O74=1,"",RTD("cqg.rtd",,"StudyData", "(Vol("&amp;$E$21&amp;")when  (LocalYear("&amp;$E$21&amp;")="&amp;$D$1&amp;"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268</v>
      </c>
      <c r="AC74" s="139">
        <f t="shared" ca="1" si="15"/>
        <v>115</v>
      </c>
      <c r="AE74" s="138" t="str">
        <f ca="1">IF($R74=1,SUM($S$1:S74),"")</f>
        <v/>
      </c>
      <c r="AF74" s="138" t="str">
        <f ca="1">IF($R74=1,SUM($T$1:T74),"")</f>
        <v/>
      </c>
      <c r="AG74" s="138" t="str">
        <f ca="1">IF($R74=1,SUM($U$1:U74),"")</f>
        <v/>
      </c>
      <c r="AH74" s="138" t="str">
        <f ca="1">IF($R74=1,SUM($V$1:V74),"")</f>
        <v/>
      </c>
      <c r="AI74" s="138" t="str">
        <f ca="1">IF($R74=1,SUM($W$1:W74),"")</f>
        <v/>
      </c>
      <c r="AJ74" s="138" t="str">
        <f ca="1">IF($R74=1,SUM($X$1:X74),"")</f>
        <v/>
      </c>
      <c r="AK74" s="138" t="str">
        <f ca="1">IF($R74=1,SUM($Y$1:Y74),"")</f>
        <v/>
      </c>
      <c r="AL74" s="138" t="str">
        <f ca="1">IF($R74=1,SUM($Z$1:Z74),"")</f>
        <v/>
      </c>
      <c r="AM74" s="138" t="str">
        <f ca="1">IF($R74=1,SUM($AA$1:AA74),"")</f>
        <v/>
      </c>
      <c r="AN74" s="138" t="str">
        <f ca="1">IF($R74=1,SUM($AB$1:AB74),"")</f>
        <v/>
      </c>
      <c r="AO74" s="138" t="str">
        <f ca="1">IF($R74=1,SUM($AC$1:AC74),"")</f>
        <v/>
      </c>
      <c r="AQ74" s="143" t="str">
        <f t="shared" si="20"/>
        <v>13:25</v>
      </c>
    </row>
    <row r="75" spans="6:43" x14ac:dyDescent="0.25">
      <c r="F75" s="138">
        <f t="shared" si="21"/>
        <v>13</v>
      </c>
      <c r="G75" s="140">
        <f t="shared" si="16"/>
        <v>30</v>
      </c>
      <c r="H75" s="141">
        <f t="shared" si="17"/>
        <v>0.5625</v>
      </c>
      <c r="K75" s="139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212</v>
      </c>
      <c r="L75" s="139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212</v>
      </c>
      <c r="M75" s="139">
        <f t="shared" ca="1" si="14"/>
        <v>337.4</v>
      </c>
      <c r="O75" s="138">
        <f t="shared" si="18"/>
        <v>0</v>
      </c>
      <c r="R75" s="138">
        <f t="shared" ca="1" si="19"/>
        <v>7.4000000000000052E-2</v>
      </c>
      <c r="S75" s="138">
        <f ca="1">IF(O75=1,"",RTD("cqg.rtd",,"StudyData", "(Vol("&amp;$E$13&amp;")when  (LocalYear("&amp;$E$13&amp;")="&amp;$D$1&amp;"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>159</v>
      </c>
      <c r="T75" s="138">
        <f ca="1">IF(O75=1,"",RTD("cqg.rtd",,"StudyData", "(Vol("&amp;$E$14&amp;")when  (LocalYear("&amp;$E$14&amp;")="&amp;$D$1&amp;"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286</v>
      </c>
      <c r="U75" s="138">
        <f ca="1">IF(O75=1,"",RTD("cqg.rtd",,"StudyData", "(Vol("&amp;$E$15&amp;")when  (LocalYear("&amp;$E$15&amp;")="&amp;$D$1&amp;"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197</v>
      </c>
      <c r="V75" s="138">
        <f ca="1">IF(O75=1,"",RTD("cqg.rtd",,"StudyData", "(Vol("&amp;$E$16&amp;")when  (LocalYear("&amp;$E$16&amp;")="&amp;$D$1&amp;"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511</v>
      </c>
      <c r="W75" s="138">
        <f ca="1">IF(O75=1,"",RTD("cqg.rtd",,"StudyData", "(Vol("&amp;$E$17&amp;")when  (LocalYear("&amp;$E$17&amp;")="&amp;$D$1&amp;"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292</v>
      </c>
      <c r="X75" s="138">
        <f ca="1">IF(O75=1,"",RTD("cqg.rtd",,"StudyData", "(Vol("&amp;$E$18&amp;")when  (LocalYear("&amp;$E$18&amp;")="&amp;$D$1&amp;"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1381</v>
      </c>
      <c r="Y75" s="138">
        <f ca="1">IF(O75=1,"",RTD("cqg.rtd",,"StudyData", "(Vol("&amp;$E$19&amp;")when  (LocalYear("&amp;$E$19&amp;")="&amp;$D$1&amp;"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242</v>
      </c>
      <c r="Z75" s="138" t="str">
        <f ca="1">IF(O75=1,"",RTD("cqg.rtd",,"StudyData", "(Vol("&amp;$E$20&amp;")when  (LocalYear("&amp;$E$20&amp;")="&amp;$D$1&amp;"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/>
      </c>
      <c r="AA75" s="138">
        <f ca="1">IF(O75=1,"",RTD("cqg.rtd",,"StudyData", "(Vol("&amp;$E$21&amp;")when  (LocalYear("&amp;$E$21&amp;")="&amp;$D$1&amp;"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107</v>
      </c>
      <c r="AB75" s="138">
        <f ca="1">IF(O75=1,"",RTD("cqg.rtd",,"StudyData", "(Vol("&amp;$E$21&amp;")when  (LocalYear("&amp;$E$21&amp;")="&amp;$D$1&amp;"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199</v>
      </c>
      <c r="AC75" s="139">
        <f t="shared" ca="1" si="15"/>
        <v>212</v>
      </c>
      <c r="AE75" s="138" t="str">
        <f ca="1">IF($R75=1,SUM($S$1:S75),"")</f>
        <v/>
      </c>
      <c r="AF75" s="138" t="str">
        <f ca="1">IF($R75=1,SUM($T$1:T75),"")</f>
        <v/>
      </c>
      <c r="AG75" s="138" t="str">
        <f ca="1">IF($R75=1,SUM($U$1:U75),"")</f>
        <v/>
      </c>
      <c r="AH75" s="138" t="str">
        <f ca="1">IF($R75=1,SUM($V$1:V75),"")</f>
        <v/>
      </c>
      <c r="AI75" s="138" t="str">
        <f ca="1">IF($R75=1,SUM($W$1:W75),"")</f>
        <v/>
      </c>
      <c r="AJ75" s="138" t="str">
        <f ca="1">IF($R75=1,SUM($X$1:X75),"")</f>
        <v/>
      </c>
      <c r="AK75" s="138" t="str">
        <f ca="1">IF($R75=1,SUM($Y$1:Y75),"")</f>
        <v/>
      </c>
      <c r="AL75" s="138" t="str">
        <f ca="1">IF($R75=1,SUM($Z$1:Z75),"")</f>
        <v/>
      </c>
      <c r="AM75" s="138" t="str">
        <f ca="1">IF($R75=1,SUM($AA$1:AA75),"")</f>
        <v/>
      </c>
      <c r="AN75" s="138" t="str">
        <f ca="1">IF($R75=1,SUM($AB$1:AB75),"")</f>
        <v/>
      </c>
      <c r="AO75" s="138" t="str">
        <f ca="1">IF($R75=1,SUM($AC$1:AC75),"")</f>
        <v/>
      </c>
      <c r="AQ75" s="143" t="str">
        <f t="shared" si="20"/>
        <v>13:30</v>
      </c>
    </row>
    <row r="76" spans="6:43" x14ac:dyDescent="0.25">
      <c r="F76" s="138">
        <f t="shared" si="21"/>
        <v>13</v>
      </c>
      <c r="G76" s="140">
        <f t="shared" si="16"/>
        <v>35</v>
      </c>
      <c r="H76" s="141">
        <f t="shared" si="17"/>
        <v>0.56597222222222221</v>
      </c>
      <c r="K76" s="139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197</v>
      </c>
      <c r="L76" s="139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197</v>
      </c>
      <c r="M76" s="139">
        <f t="shared" ca="1" si="14"/>
        <v>166.9</v>
      </c>
      <c r="O76" s="138">
        <f t="shared" si="18"/>
        <v>0</v>
      </c>
      <c r="R76" s="138">
        <f t="shared" ca="1" si="19"/>
        <v>7.5000000000000053E-2</v>
      </c>
      <c r="S76" s="138">
        <f ca="1">IF(O76=1,"",RTD("cqg.rtd",,"StudyData", "(Vol("&amp;$E$13&amp;")when  (LocalYear("&amp;$E$13&amp;")="&amp;$D$1&amp;"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>101</v>
      </c>
      <c r="T76" s="138">
        <f ca="1">IF(O76=1,"",RTD("cqg.rtd",,"StudyData", "(Vol("&amp;$E$14&amp;")when  (LocalYear("&amp;$E$14&amp;")="&amp;$D$1&amp;"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101</v>
      </c>
      <c r="U76" s="138">
        <f ca="1">IF(O76=1,"",RTD("cqg.rtd",,"StudyData", "(Vol("&amp;$E$15&amp;")when  (LocalYear("&amp;$E$15&amp;")="&amp;$D$1&amp;"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186</v>
      </c>
      <c r="V76" s="138">
        <f ca="1">IF(O76=1,"",RTD("cqg.rtd",,"StudyData", "(Vol("&amp;$E$16&amp;")when  (LocalYear("&amp;$E$16&amp;")="&amp;$D$1&amp;"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489</v>
      </c>
      <c r="W76" s="138">
        <f ca="1">IF(O76=1,"",RTD("cqg.rtd",,"StudyData", "(Vol("&amp;$E$17&amp;")when  (LocalYear("&amp;$E$17&amp;")="&amp;$D$1&amp;"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67</v>
      </c>
      <c r="X76" s="138">
        <f ca="1">IF(O76=1,"",RTD("cqg.rtd",,"StudyData", "(Vol("&amp;$E$18&amp;")when  (LocalYear("&amp;$E$18&amp;")="&amp;$D$1&amp;"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343</v>
      </c>
      <c r="Y76" s="138">
        <f ca="1">IF(O76=1,"",RTD("cqg.rtd",,"StudyData", "(Vol("&amp;$E$19&amp;")when  (LocalYear("&amp;$E$19&amp;")="&amp;$D$1&amp;"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161</v>
      </c>
      <c r="Z76" s="138" t="str">
        <f ca="1">IF(O76=1,"",RTD("cqg.rtd",,"StudyData", "(Vol("&amp;$E$20&amp;")when  (LocalYear("&amp;$E$20&amp;")="&amp;$D$1&amp;"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/>
      </c>
      <c r="AA76" s="138">
        <f ca="1">IF(O76=1,"",RTD("cqg.rtd",,"StudyData", "(Vol("&amp;$E$21&amp;")when  (LocalYear("&amp;$E$21&amp;")="&amp;$D$1&amp;"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107</v>
      </c>
      <c r="AB76" s="138">
        <f ca="1">IF(O76=1,"",RTD("cqg.rtd",,"StudyData", "(Vol("&amp;$E$21&amp;")when  (LocalYear("&amp;$E$21&amp;")="&amp;$D$1&amp;"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114</v>
      </c>
      <c r="AC76" s="139">
        <f t="shared" ca="1" si="15"/>
        <v>197</v>
      </c>
      <c r="AE76" s="138" t="str">
        <f ca="1">IF($R76=1,SUM($S$1:S76),"")</f>
        <v/>
      </c>
      <c r="AF76" s="138" t="str">
        <f ca="1">IF($R76=1,SUM($T$1:T76),"")</f>
        <v/>
      </c>
      <c r="AG76" s="138" t="str">
        <f ca="1">IF($R76=1,SUM($U$1:U76),"")</f>
        <v/>
      </c>
      <c r="AH76" s="138" t="str">
        <f ca="1">IF($R76=1,SUM($V$1:V76),"")</f>
        <v/>
      </c>
      <c r="AI76" s="138" t="str">
        <f ca="1">IF($R76=1,SUM($W$1:W76),"")</f>
        <v/>
      </c>
      <c r="AJ76" s="138" t="str">
        <f ca="1">IF($R76=1,SUM($X$1:X76),"")</f>
        <v/>
      </c>
      <c r="AK76" s="138" t="str">
        <f ca="1">IF($R76=1,SUM($Y$1:Y76),"")</f>
        <v/>
      </c>
      <c r="AL76" s="138" t="str">
        <f ca="1">IF($R76=1,SUM($Z$1:Z76),"")</f>
        <v/>
      </c>
      <c r="AM76" s="138" t="str">
        <f ca="1">IF($R76=1,SUM($AA$1:AA76),"")</f>
        <v/>
      </c>
      <c r="AN76" s="138" t="str">
        <f ca="1">IF($R76=1,SUM($AB$1:AB76),"")</f>
        <v/>
      </c>
      <c r="AO76" s="138" t="str">
        <f ca="1">IF($R76=1,SUM($AC$1:AC76),"")</f>
        <v/>
      </c>
      <c r="AQ76" s="143" t="str">
        <f t="shared" si="20"/>
        <v>13:35</v>
      </c>
    </row>
    <row r="77" spans="6:43" x14ac:dyDescent="0.25">
      <c r="F77" s="138">
        <f t="shared" si="21"/>
        <v>13</v>
      </c>
      <c r="G77" s="140">
        <f t="shared" si="16"/>
        <v>40</v>
      </c>
      <c r="H77" s="141">
        <f t="shared" si="17"/>
        <v>0.56944444444444442</v>
      </c>
      <c r="K77" s="139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244</v>
      </c>
      <c r="L77" s="139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244</v>
      </c>
      <c r="M77" s="139">
        <f t="shared" ca="1" si="14"/>
        <v>135.80000000000001</v>
      </c>
      <c r="O77" s="138">
        <f t="shared" si="18"/>
        <v>0</v>
      </c>
      <c r="R77" s="138">
        <f t="shared" ca="1" si="19"/>
        <v>7.6000000000000054E-2</v>
      </c>
      <c r="S77" s="138">
        <f ca="1">IF(O77=1,"",RTD("cqg.rtd",,"StudyData", "(Vol("&amp;$E$13&amp;")when  (LocalYear("&amp;$E$13&amp;")="&amp;$D$1&amp;"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>106</v>
      </c>
      <c r="T77" s="138">
        <f ca="1">IF(O77=1,"",RTD("cqg.rtd",,"StudyData", "(Vol("&amp;$E$14&amp;")when  (LocalYear("&amp;$E$14&amp;")="&amp;$D$1&amp;"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161</v>
      </c>
      <c r="U77" s="138">
        <f ca="1">IF(O77=1,"",RTD("cqg.rtd",,"StudyData", "(Vol("&amp;$E$15&amp;")when  (LocalYear("&amp;$E$15&amp;")="&amp;$D$1&amp;"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215</v>
      </c>
      <c r="V77" s="138">
        <f ca="1">IF(O77=1,"",RTD("cqg.rtd",,"StudyData", "(Vol("&amp;$E$16&amp;")when  (LocalYear("&amp;$E$16&amp;")="&amp;$D$1&amp;"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298</v>
      </c>
      <c r="W77" s="138">
        <f ca="1">IF(O77=1,"",RTD("cqg.rtd",,"StudyData", "(Vol("&amp;$E$17&amp;")when  (LocalYear("&amp;$E$17&amp;")="&amp;$D$1&amp;"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154</v>
      </c>
      <c r="X77" s="138">
        <f ca="1">IF(O77=1,"",RTD("cqg.rtd",,"StudyData", "(Vol("&amp;$E$18&amp;")when  (LocalYear("&amp;$E$18&amp;")="&amp;$D$1&amp;"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299</v>
      </c>
      <c r="Y77" s="138">
        <f ca="1">IF(O77=1,"",RTD("cqg.rtd",,"StudyData", "(Vol("&amp;$E$19&amp;")when  (LocalYear("&amp;$E$19&amp;")="&amp;$D$1&amp;"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38</v>
      </c>
      <c r="Z77" s="138" t="str">
        <f ca="1">IF(O77=1,"",RTD("cqg.rtd",,"StudyData", "(Vol("&amp;$E$20&amp;")when  (LocalYear("&amp;$E$20&amp;")="&amp;$D$1&amp;"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/>
      </c>
      <c r="AA77" s="138">
        <f ca="1">IF(O77=1,"",RTD("cqg.rtd",,"StudyData", "(Vol("&amp;$E$21&amp;")when  (LocalYear("&amp;$E$21&amp;")="&amp;$D$1&amp;"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51</v>
      </c>
      <c r="AB77" s="138">
        <f ca="1">IF(O77=1,"",RTD("cqg.rtd",,"StudyData", "(Vol("&amp;$E$21&amp;")when  (LocalYear("&amp;$E$21&amp;")="&amp;$D$1&amp;"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36</v>
      </c>
      <c r="AC77" s="139">
        <f t="shared" ca="1" si="15"/>
        <v>244</v>
      </c>
      <c r="AE77" s="138" t="str">
        <f ca="1">IF($R77=1,SUM($S$1:S77),"")</f>
        <v/>
      </c>
      <c r="AF77" s="138" t="str">
        <f ca="1">IF($R77=1,SUM($T$1:T77),"")</f>
        <v/>
      </c>
      <c r="AG77" s="138" t="str">
        <f ca="1">IF($R77=1,SUM($U$1:U77),"")</f>
        <v/>
      </c>
      <c r="AH77" s="138" t="str">
        <f ca="1">IF($R77=1,SUM($V$1:V77),"")</f>
        <v/>
      </c>
      <c r="AI77" s="138" t="str">
        <f ca="1">IF($R77=1,SUM($W$1:W77),"")</f>
        <v/>
      </c>
      <c r="AJ77" s="138" t="str">
        <f ca="1">IF($R77=1,SUM($X$1:X77),"")</f>
        <v/>
      </c>
      <c r="AK77" s="138" t="str">
        <f ca="1">IF($R77=1,SUM($Y$1:Y77),"")</f>
        <v/>
      </c>
      <c r="AL77" s="138" t="str">
        <f ca="1">IF($R77=1,SUM($Z$1:Z77),"")</f>
        <v/>
      </c>
      <c r="AM77" s="138" t="str">
        <f ca="1">IF($R77=1,SUM($AA$1:AA77),"")</f>
        <v/>
      </c>
      <c r="AN77" s="138" t="str">
        <f ca="1">IF($R77=1,SUM($AB$1:AB77),"")</f>
        <v/>
      </c>
      <c r="AO77" s="138" t="str">
        <f ca="1">IF($R77=1,SUM($AC$1:AC77),"")</f>
        <v/>
      </c>
      <c r="AQ77" s="143" t="str">
        <f t="shared" si="20"/>
        <v>13:40</v>
      </c>
    </row>
    <row r="78" spans="6:43" x14ac:dyDescent="0.25">
      <c r="F78" s="138">
        <f t="shared" si="21"/>
        <v>13</v>
      </c>
      <c r="G78" s="140">
        <f t="shared" si="16"/>
        <v>45</v>
      </c>
      <c r="H78" s="141">
        <f t="shared" si="17"/>
        <v>0.57291666666666663</v>
      </c>
      <c r="K78" s="139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150</v>
      </c>
      <c r="L78" s="139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150</v>
      </c>
      <c r="M78" s="139">
        <f t="shared" ca="1" si="14"/>
        <v>130.69999999999999</v>
      </c>
      <c r="O78" s="138">
        <f t="shared" si="18"/>
        <v>0</v>
      </c>
      <c r="R78" s="138">
        <f t="shared" ca="1" si="19"/>
        <v>7.7000000000000055E-2</v>
      </c>
      <c r="S78" s="138">
        <f ca="1">IF(O78=1,"",RTD("cqg.rtd",,"StudyData", "(Vol("&amp;$E$13&amp;")when  (LocalYear("&amp;$E$13&amp;")="&amp;$D$1&amp;"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>139</v>
      </c>
      <c r="T78" s="138">
        <f ca="1">IF(O78=1,"",RTD("cqg.rtd",,"StudyData", "(Vol("&amp;$E$14&amp;")when  (LocalYear("&amp;$E$14&amp;")="&amp;$D$1&amp;"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84</v>
      </c>
      <c r="U78" s="138">
        <f ca="1">IF(O78=1,"",RTD("cqg.rtd",,"StudyData", "(Vol("&amp;$E$15&amp;")when  (LocalYear("&amp;$E$15&amp;")="&amp;$D$1&amp;"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119</v>
      </c>
      <c r="V78" s="138">
        <f ca="1">IF(O78=1,"",RTD("cqg.rtd",,"StudyData", "(Vol("&amp;$E$16&amp;")when  (LocalYear("&amp;$E$16&amp;")="&amp;$D$1&amp;"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248</v>
      </c>
      <c r="W78" s="138">
        <f ca="1">IF(O78=1,"",RTD("cqg.rtd",,"StudyData", "(Vol("&amp;$E$17&amp;")when  (LocalYear("&amp;$E$17&amp;")="&amp;$D$1&amp;"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94</v>
      </c>
      <c r="X78" s="138">
        <f ca="1">IF(O78=1,"",RTD("cqg.rtd",,"StudyData", "(Vol("&amp;$E$18&amp;")when  (LocalYear("&amp;$E$18&amp;")="&amp;$D$1&amp;"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265</v>
      </c>
      <c r="Y78" s="138">
        <f ca="1">IF(O78=1,"",RTD("cqg.rtd",,"StudyData", "(Vol("&amp;$E$19&amp;")when  (LocalYear("&amp;$E$19&amp;")="&amp;$D$1&amp;"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171</v>
      </c>
      <c r="Z78" s="138" t="str">
        <f ca="1">IF(O78=1,"",RTD("cqg.rtd",,"StudyData", "(Vol("&amp;$E$20&amp;")when  (LocalYear("&amp;$E$20&amp;")="&amp;$D$1&amp;"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/>
      </c>
      <c r="AA78" s="138">
        <f ca="1">IF(O78=1,"",RTD("cqg.rtd",,"StudyData", "(Vol("&amp;$E$21&amp;")when  (LocalYear("&amp;$E$21&amp;")="&amp;$D$1&amp;"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132</v>
      </c>
      <c r="AB78" s="138">
        <f ca="1">IF(O78=1,"",RTD("cqg.rtd",,"StudyData", "(Vol("&amp;$E$21&amp;")when  (LocalYear("&amp;$E$21&amp;")="&amp;$D$1&amp;"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55</v>
      </c>
      <c r="AC78" s="139">
        <f t="shared" ca="1" si="15"/>
        <v>150</v>
      </c>
      <c r="AE78" s="138" t="str">
        <f ca="1">IF($R78=1,SUM($S$1:S78),"")</f>
        <v/>
      </c>
      <c r="AF78" s="138" t="str">
        <f ca="1">IF($R78=1,SUM($T$1:T78),"")</f>
        <v/>
      </c>
      <c r="AG78" s="138" t="str">
        <f ca="1">IF($R78=1,SUM($U$1:U78),"")</f>
        <v/>
      </c>
      <c r="AH78" s="138" t="str">
        <f ca="1">IF($R78=1,SUM($V$1:V78),"")</f>
        <v/>
      </c>
      <c r="AI78" s="138" t="str">
        <f ca="1">IF($R78=1,SUM($W$1:W78),"")</f>
        <v/>
      </c>
      <c r="AJ78" s="138" t="str">
        <f ca="1">IF($R78=1,SUM($X$1:X78),"")</f>
        <v/>
      </c>
      <c r="AK78" s="138" t="str">
        <f ca="1">IF($R78=1,SUM($Y$1:Y78),"")</f>
        <v/>
      </c>
      <c r="AL78" s="138" t="str">
        <f ca="1">IF($R78=1,SUM($Z$1:Z78),"")</f>
        <v/>
      </c>
      <c r="AM78" s="138" t="str">
        <f ca="1">IF($R78=1,SUM($AA$1:AA78),"")</f>
        <v/>
      </c>
      <c r="AN78" s="138" t="str">
        <f ca="1">IF($R78=1,SUM($AB$1:AB78),"")</f>
        <v/>
      </c>
      <c r="AO78" s="138" t="str">
        <f ca="1">IF($R78=1,SUM($AC$1:AC78),"")</f>
        <v/>
      </c>
      <c r="AQ78" s="143" t="str">
        <f t="shared" si="20"/>
        <v>13:45</v>
      </c>
    </row>
    <row r="79" spans="6:43" x14ac:dyDescent="0.25">
      <c r="F79" s="138">
        <f t="shared" si="21"/>
        <v>13</v>
      </c>
      <c r="G79" s="140">
        <f t="shared" si="16"/>
        <v>50</v>
      </c>
      <c r="H79" s="141">
        <f t="shared" si="17"/>
        <v>0.57638888888888895</v>
      </c>
      <c r="K79" s="139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134</v>
      </c>
      <c r="L79" s="139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134</v>
      </c>
      <c r="M79" s="139">
        <f t="shared" ca="1" si="14"/>
        <v>179.5</v>
      </c>
      <c r="O79" s="138">
        <f t="shared" si="18"/>
        <v>0</v>
      </c>
      <c r="R79" s="138">
        <f t="shared" ca="1" si="19"/>
        <v>7.8000000000000055E-2</v>
      </c>
      <c r="S79" s="138">
        <f ca="1">IF(O79=1,"",RTD("cqg.rtd",,"StudyData", "(Vol("&amp;$E$13&amp;")when  (LocalYear("&amp;$E$13&amp;")="&amp;$D$1&amp;"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>114</v>
      </c>
      <c r="T79" s="138">
        <f ca="1">IF(O79=1,"",RTD("cqg.rtd",,"StudyData", "(Vol("&amp;$E$14&amp;")when  (LocalYear("&amp;$E$14&amp;")="&amp;$D$1&amp;"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91</v>
      </c>
      <c r="U79" s="138">
        <f ca="1">IF(O79=1,"",RTD("cqg.rtd",,"StudyData", "(Vol("&amp;$E$15&amp;")when  (LocalYear("&amp;$E$15&amp;")="&amp;$D$1&amp;"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107</v>
      </c>
      <c r="V79" s="138">
        <f ca="1">IF(O79=1,"",RTD("cqg.rtd",,"StudyData", "(Vol("&amp;$E$16&amp;")when  (LocalYear("&amp;$E$16&amp;")="&amp;$D$1&amp;"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322</v>
      </c>
      <c r="W79" s="138">
        <f ca="1">IF(O79=1,"",RTD("cqg.rtd",,"StudyData", "(Vol("&amp;$E$17&amp;")when  (LocalYear("&amp;$E$17&amp;")="&amp;$D$1&amp;"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128</v>
      </c>
      <c r="X79" s="138">
        <f ca="1">IF(O79=1,"",RTD("cqg.rtd",,"StudyData", "(Vol("&amp;$E$18&amp;")when  (LocalYear("&amp;$E$18&amp;")="&amp;$D$1&amp;"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528</v>
      </c>
      <c r="Y79" s="138">
        <f ca="1">IF(O79=1,"",RTD("cqg.rtd",,"StudyData", "(Vol("&amp;$E$19&amp;")when  (LocalYear("&amp;$E$19&amp;")="&amp;$D$1&amp;"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103</v>
      </c>
      <c r="Z79" s="138" t="str">
        <f ca="1">IF(O79=1,"",RTD("cqg.rtd",,"StudyData", "(Vol("&amp;$E$20&amp;")when  (LocalYear("&amp;$E$20&amp;")="&amp;$D$1&amp;"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/>
      </c>
      <c r="AA79" s="138">
        <f ca="1">IF(O79=1,"",RTD("cqg.rtd",,"StudyData", "(Vol("&amp;$E$21&amp;")when  (LocalYear("&amp;$E$21&amp;")="&amp;$D$1&amp;"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277</v>
      </c>
      <c r="AB79" s="138">
        <f ca="1">IF(O79=1,"",RTD("cqg.rtd",,"StudyData", "(Vol("&amp;$E$21&amp;")when  (LocalYear("&amp;$E$21&amp;")="&amp;$D$1&amp;"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125</v>
      </c>
      <c r="AC79" s="139">
        <f t="shared" ca="1" si="15"/>
        <v>134</v>
      </c>
      <c r="AE79" s="138" t="str">
        <f ca="1">IF($R79=1,SUM($S$1:S79),"")</f>
        <v/>
      </c>
      <c r="AF79" s="138" t="str">
        <f ca="1">IF($R79=1,SUM($T$1:T79),"")</f>
        <v/>
      </c>
      <c r="AG79" s="138" t="str">
        <f ca="1">IF($R79=1,SUM($U$1:U79),"")</f>
        <v/>
      </c>
      <c r="AH79" s="138" t="str">
        <f ca="1">IF($R79=1,SUM($V$1:V79),"")</f>
        <v/>
      </c>
      <c r="AI79" s="138" t="str">
        <f ca="1">IF($R79=1,SUM($W$1:W79),"")</f>
        <v/>
      </c>
      <c r="AJ79" s="138" t="str">
        <f ca="1">IF($R79=1,SUM($X$1:X79),"")</f>
        <v/>
      </c>
      <c r="AK79" s="138" t="str">
        <f ca="1">IF($R79=1,SUM($Y$1:Y79),"")</f>
        <v/>
      </c>
      <c r="AL79" s="138" t="str">
        <f ca="1">IF($R79=1,SUM($Z$1:Z79),"")</f>
        <v/>
      </c>
      <c r="AM79" s="138" t="str">
        <f ca="1">IF($R79=1,SUM($AA$1:AA79),"")</f>
        <v/>
      </c>
      <c r="AN79" s="138" t="str">
        <f ca="1">IF($R79=1,SUM($AB$1:AB79),"")</f>
        <v/>
      </c>
      <c r="AO79" s="138" t="str">
        <f ca="1">IF($R79=1,SUM($AC$1:AC79),"")</f>
        <v/>
      </c>
      <c r="AQ79" s="143" t="str">
        <f t="shared" si="20"/>
        <v>13:50</v>
      </c>
    </row>
    <row r="80" spans="6:43" x14ac:dyDescent="0.25">
      <c r="F80" s="138">
        <f t="shared" si="21"/>
        <v>13</v>
      </c>
      <c r="G80" s="140">
        <f t="shared" si="16"/>
        <v>55</v>
      </c>
      <c r="H80" s="141">
        <f t="shared" si="17"/>
        <v>0.57986111111111105</v>
      </c>
      <c r="K80" s="139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258</v>
      </c>
      <c r="L80" s="139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258</v>
      </c>
      <c r="M80" s="139">
        <f t="shared" ca="1" si="14"/>
        <v>175.7</v>
      </c>
      <c r="O80" s="138">
        <f t="shared" si="18"/>
        <v>0</v>
      </c>
      <c r="R80" s="138">
        <f t="shared" ca="1" si="19"/>
        <v>7.9000000000000056E-2</v>
      </c>
      <c r="S80" s="138">
        <f ca="1">IF(O80=1,"",RTD("cqg.rtd",,"StudyData", "(Vol("&amp;$E$13&amp;")when  (LocalYear("&amp;$E$13&amp;")="&amp;$D$1&amp;"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>68</v>
      </c>
      <c r="T80" s="138">
        <f ca="1">IF(O80=1,"",RTD("cqg.rtd",,"StudyData", "(Vol("&amp;$E$14&amp;")when  (LocalYear("&amp;$E$14&amp;")="&amp;$D$1&amp;"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114</v>
      </c>
      <c r="U80" s="138">
        <f ca="1">IF(O80=1,"",RTD("cqg.rtd",,"StudyData", "(Vol("&amp;$E$15&amp;")when  (LocalYear("&amp;$E$15&amp;")="&amp;$D$1&amp;"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56</v>
      </c>
      <c r="V80" s="138">
        <f ca="1">IF(O80=1,"",RTD("cqg.rtd",,"StudyData", "(Vol("&amp;$E$16&amp;")when  (LocalYear("&amp;$E$16&amp;")="&amp;$D$1&amp;"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244</v>
      </c>
      <c r="W80" s="138">
        <f ca="1">IF(O80=1,"",RTD("cqg.rtd",,"StudyData", "(Vol("&amp;$E$17&amp;")when  (LocalYear("&amp;$E$17&amp;")="&amp;$D$1&amp;"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308</v>
      </c>
      <c r="X80" s="138">
        <f ca="1">IF(O80=1,"",RTD("cqg.rtd",,"StudyData", "(Vol("&amp;$E$18&amp;")when  (LocalYear("&amp;$E$18&amp;")="&amp;$D$1&amp;"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450</v>
      </c>
      <c r="Y80" s="138">
        <f ca="1">IF(O80=1,"",RTD("cqg.rtd",,"StudyData", "(Vol("&amp;$E$19&amp;")when  (LocalYear("&amp;$E$19&amp;")="&amp;$D$1&amp;"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115</v>
      </c>
      <c r="Z80" s="138" t="str">
        <f ca="1">IF(O80=1,"",RTD("cqg.rtd",,"StudyData", "(Vol("&amp;$E$20&amp;")when  (LocalYear("&amp;$E$20&amp;")="&amp;$D$1&amp;"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/>
      </c>
      <c r="AA80" s="138">
        <f ca="1">IF(O80=1,"",RTD("cqg.rtd",,"StudyData", "(Vol("&amp;$E$21&amp;")when  (LocalYear("&amp;$E$21&amp;")="&amp;$D$1&amp;"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236</v>
      </c>
      <c r="AB80" s="138">
        <f ca="1">IF(O80=1,"",RTD("cqg.rtd",,"StudyData", "(Vol("&amp;$E$21&amp;")when  (LocalYear("&amp;$E$21&amp;")="&amp;$D$1&amp;"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166</v>
      </c>
      <c r="AC80" s="139">
        <f t="shared" ca="1" si="15"/>
        <v>258</v>
      </c>
      <c r="AE80" s="138" t="str">
        <f ca="1">IF($R80=1,SUM($S$1:S80),"")</f>
        <v/>
      </c>
      <c r="AF80" s="138" t="str">
        <f ca="1">IF($R80=1,SUM($T$1:T80),"")</f>
        <v/>
      </c>
      <c r="AG80" s="138" t="str">
        <f ca="1">IF($R80=1,SUM($U$1:U80),"")</f>
        <v/>
      </c>
      <c r="AH80" s="138" t="str">
        <f ca="1">IF($R80=1,SUM($V$1:V80),"")</f>
        <v/>
      </c>
      <c r="AI80" s="138" t="str">
        <f ca="1">IF($R80=1,SUM($W$1:W80),"")</f>
        <v/>
      </c>
      <c r="AJ80" s="138" t="str">
        <f ca="1">IF($R80=1,SUM($X$1:X80),"")</f>
        <v/>
      </c>
      <c r="AK80" s="138" t="str">
        <f ca="1">IF($R80=1,SUM($Y$1:Y80),"")</f>
        <v/>
      </c>
      <c r="AL80" s="138" t="str">
        <f ca="1">IF($R80=1,SUM($Z$1:Z80),"")</f>
        <v/>
      </c>
      <c r="AM80" s="138" t="str">
        <f ca="1">IF($R80=1,SUM($AA$1:AA80),"")</f>
        <v/>
      </c>
      <c r="AN80" s="138" t="str">
        <f ca="1">IF($R80=1,SUM($AB$1:AB80),"")</f>
        <v/>
      </c>
      <c r="AO80" s="138" t="str">
        <f ca="1">IF($R80=1,SUM($AC$1:AC80),"")</f>
        <v/>
      </c>
      <c r="AQ80" s="143" t="str">
        <f t="shared" si="20"/>
        <v>13:55</v>
      </c>
    </row>
    <row r="81" spans="6:43" x14ac:dyDescent="0.25">
      <c r="F81" s="138">
        <f t="shared" si="21"/>
        <v>14</v>
      </c>
      <c r="G81" s="140" t="str">
        <f t="shared" si="16"/>
        <v>00</v>
      </c>
      <c r="H81" s="141">
        <f t="shared" si="17"/>
        <v>0.58333333333333337</v>
      </c>
      <c r="K81" s="139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201</v>
      </c>
      <c r="L81" s="139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201</v>
      </c>
      <c r="M81" s="139">
        <f t="shared" ca="1" si="14"/>
        <v>159.5</v>
      </c>
      <c r="O81" s="138">
        <f t="shared" si="18"/>
        <v>0</v>
      </c>
      <c r="R81" s="138">
        <f t="shared" ca="1" si="19"/>
        <v>8.0000000000000057E-2</v>
      </c>
      <c r="S81" s="138">
        <f ca="1">IF(O81=1,"",RTD("cqg.rtd",,"StudyData", "(Vol("&amp;$E$13&amp;")when  (LocalYear("&amp;$E$13&amp;")="&amp;$D$1&amp;"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>193</v>
      </c>
      <c r="T81" s="138">
        <f ca="1">IF(O81=1,"",RTD("cqg.rtd",,"StudyData", "(Vol("&amp;$E$14&amp;")when  (LocalYear("&amp;$E$14&amp;")="&amp;$D$1&amp;"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90</v>
      </c>
      <c r="U81" s="138">
        <f ca="1">IF(O81=1,"",RTD("cqg.rtd",,"StudyData", "(Vol("&amp;$E$15&amp;")when  (LocalYear("&amp;$E$15&amp;")="&amp;$D$1&amp;"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76</v>
      </c>
      <c r="V81" s="138">
        <f ca="1">IF(O81=1,"",RTD("cqg.rtd",,"StudyData", "(Vol("&amp;$E$16&amp;")when  (LocalYear("&amp;$E$16&amp;")="&amp;$D$1&amp;"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299</v>
      </c>
      <c r="W81" s="138">
        <f ca="1">IF(O81=1,"",RTD("cqg.rtd",,"StudyData", "(Vol("&amp;$E$17&amp;")when  (LocalYear("&amp;$E$17&amp;")="&amp;$D$1&amp;"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126</v>
      </c>
      <c r="X81" s="138">
        <f ca="1">IF(O81=1,"",RTD("cqg.rtd",,"StudyData", "(Vol("&amp;$E$18&amp;")when  (LocalYear("&amp;$E$18&amp;")="&amp;$D$1&amp;"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389</v>
      </c>
      <c r="Y81" s="138">
        <f ca="1">IF(O81=1,"",RTD("cqg.rtd",,"StudyData", "(Vol("&amp;$E$19&amp;")when  (LocalYear("&amp;$E$19&amp;")="&amp;$D$1&amp;"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124</v>
      </c>
      <c r="Z81" s="138" t="str">
        <f ca="1">IF(O81=1,"",RTD("cqg.rtd",,"StudyData", "(Vol("&amp;$E$20&amp;")when  (LocalYear("&amp;$E$20&amp;")="&amp;$D$1&amp;"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/>
      </c>
      <c r="AA81" s="138">
        <f ca="1">IF(O81=1,"",RTD("cqg.rtd",,"StudyData", "(Vol("&amp;$E$21&amp;")when  (LocalYear("&amp;$E$21&amp;")="&amp;$D$1&amp;"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74</v>
      </c>
      <c r="AB81" s="138">
        <f ca="1">IF(O81=1,"",RTD("cqg.rtd",,"StudyData", "(Vol("&amp;$E$21&amp;")when  (LocalYear("&amp;$E$21&amp;")="&amp;$D$1&amp;"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224</v>
      </c>
      <c r="AC81" s="139">
        <f t="shared" ca="1" si="15"/>
        <v>201</v>
      </c>
      <c r="AE81" s="138" t="str">
        <f ca="1">IF($R81=1,SUM($S$1:S81),"")</f>
        <v/>
      </c>
      <c r="AF81" s="138" t="str">
        <f ca="1">IF($R81=1,SUM($T$1:T81),"")</f>
        <v/>
      </c>
      <c r="AG81" s="138" t="str">
        <f ca="1">IF($R81=1,SUM($U$1:U81),"")</f>
        <v/>
      </c>
      <c r="AH81" s="138" t="str">
        <f ca="1">IF($R81=1,SUM($V$1:V81),"")</f>
        <v/>
      </c>
      <c r="AI81" s="138" t="str">
        <f ca="1">IF($R81=1,SUM($W$1:W81),"")</f>
        <v/>
      </c>
      <c r="AJ81" s="138" t="str">
        <f ca="1">IF($R81=1,SUM($X$1:X81),"")</f>
        <v/>
      </c>
      <c r="AK81" s="138" t="str">
        <f ca="1">IF($R81=1,SUM($Y$1:Y81),"")</f>
        <v/>
      </c>
      <c r="AL81" s="138" t="str">
        <f ca="1">IF($R81=1,SUM($Z$1:Z81),"")</f>
        <v/>
      </c>
      <c r="AM81" s="138" t="str">
        <f ca="1">IF($R81=1,SUM($AA$1:AA81),"")</f>
        <v/>
      </c>
      <c r="AN81" s="138" t="str">
        <f ca="1">IF($R81=1,SUM($AB$1:AB81),"")</f>
        <v/>
      </c>
      <c r="AO81" s="138" t="str">
        <f ca="1">IF($R81=1,SUM($AC$1:AC81),"")</f>
        <v/>
      </c>
      <c r="AQ81" s="143" t="str">
        <f t="shared" si="20"/>
        <v>14:00</v>
      </c>
    </row>
    <row r="82" spans="6:43" x14ac:dyDescent="0.25">
      <c r="F82" s="138">
        <f t="shared" si="21"/>
        <v>14</v>
      </c>
      <c r="G82" s="140" t="str">
        <f t="shared" si="16"/>
        <v>05</v>
      </c>
      <c r="H82" s="141">
        <f t="shared" si="17"/>
        <v>0.58680555555555558</v>
      </c>
      <c r="K82" s="139">
        <f ca="1"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304</v>
      </c>
      <c r="L82" s="139">
        <f ca="1"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304</v>
      </c>
      <c r="M82" s="139"/>
      <c r="O82" s="138">
        <f t="shared" si="18"/>
        <v>0</v>
      </c>
      <c r="R82" s="138">
        <f t="shared" ca="1" si="19"/>
        <v>8.1000000000000058E-2</v>
      </c>
      <c r="S82" s="138">
        <f ca="1">IF(O82=1,"",RTD("cqg.rtd",,"StudyData", "(Vol("&amp;$E$13&amp;")when  (LocalYear("&amp;$E$13&amp;")="&amp;$D$1&amp;"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>158</v>
      </c>
      <c r="T82" s="138">
        <f ca="1">IF(O82=1,"",RTD("cqg.rtd",,"StudyData", "(Vol("&amp;$E$14&amp;")when  (LocalYear("&amp;$E$14&amp;")="&amp;$D$1&amp;"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>94</v>
      </c>
      <c r="U82" s="138">
        <f ca="1">IF(O82=1,"",RTD("cqg.rtd",,"StudyData", "(Vol("&amp;$E$15&amp;")when  (LocalYear("&amp;$E$15&amp;")="&amp;$D$1&amp;"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>36</v>
      </c>
      <c r="V82" s="138">
        <f ca="1">IF(O82=1,"",RTD("cqg.rtd",,"StudyData", "(Vol("&amp;$E$16&amp;")when  (LocalYear("&amp;$E$16&amp;")="&amp;$D$1&amp;"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>348</v>
      </c>
      <c r="W82" s="138">
        <f ca="1">IF(O82=1,"",RTD("cqg.rtd",,"StudyData", "(Vol("&amp;$E$17&amp;")when  (LocalYear("&amp;$E$17&amp;")="&amp;$D$1&amp;"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>50</v>
      </c>
      <c r="X82" s="138">
        <f ca="1">IF(O82=1,"",RTD("cqg.rtd",,"StudyData", "(Vol("&amp;$E$18&amp;")when  (LocalYear("&amp;$E$18&amp;")="&amp;$D$1&amp;"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>461</v>
      </c>
      <c r="Y82" s="138">
        <f ca="1">IF(O82=1,"",RTD("cqg.rtd",,"StudyData", "(Vol("&amp;$E$19&amp;")when  (LocalYear("&amp;$E$19&amp;")="&amp;$D$1&amp;"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>62</v>
      </c>
      <c r="Z82" s="138" t="str">
        <f ca="1">IF(O82=1,"",RTD("cqg.rtd",,"StudyData", "(Vol("&amp;$E$20&amp;")when  (LocalYear("&amp;$E$20&amp;")="&amp;$D$1&amp;"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138">
        <f ca="1">IF(O82=1,"",RTD("cqg.rtd",,"StudyData", "(Vol("&amp;$E$21&amp;")when  (LocalYear("&amp;$E$21&amp;")="&amp;$D$1&amp;"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>16</v>
      </c>
      <c r="AB82" s="138">
        <f ca="1">IF(O82=1,"",RTD("cqg.rtd",,"StudyData", "(Vol("&amp;$E$21&amp;")when  (LocalYear("&amp;$E$21&amp;")="&amp;$D$1&amp;"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>180</v>
      </c>
      <c r="AC82" s="139">
        <f t="shared" ca="1" si="15"/>
        <v>304</v>
      </c>
      <c r="AE82" s="138" t="str">
        <f ca="1">IF($R82=1,SUM($S$1:S82),"")</f>
        <v/>
      </c>
      <c r="AF82" s="138" t="str">
        <f ca="1">IF($R82=1,SUM($T$1:T82),"")</f>
        <v/>
      </c>
      <c r="AG82" s="138" t="str">
        <f ca="1">IF($R82=1,SUM($U$1:U82),"")</f>
        <v/>
      </c>
      <c r="AH82" s="138" t="str">
        <f ca="1">IF($R82=1,SUM($V$1:V82),"")</f>
        <v/>
      </c>
      <c r="AI82" s="138" t="str">
        <f ca="1">IF($R82=1,SUM($W$1:W82),"")</f>
        <v/>
      </c>
      <c r="AJ82" s="138" t="str">
        <f ca="1">IF($R82=1,SUM($X$1:X82),"")</f>
        <v/>
      </c>
      <c r="AK82" s="138" t="str">
        <f ca="1">IF($R82=1,SUM($Y$1:Y82),"")</f>
        <v/>
      </c>
      <c r="AL82" s="138" t="str">
        <f ca="1">IF($R82=1,SUM($Z$1:Z82),"")</f>
        <v/>
      </c>
      <c r="AM82" s="138" t="str">
        <f ca="1">IF($R82=1,SUM($AA$1:AA82),"")</f>
        <v/>
      </c>
      <c r="AN82" s="138" t="str">
        <f ca="1">IF($R82=1,SUM($AB$1:AB82),"")</f>
        <v/>
      </c>
      <c r="AO82" s="138" t="str">
        <f ca="1">IF($R82=1,SUM($AC$1:AC82),"")</f>
        <v/>
      </c>
      <c r="AQ82" s="143" t="str">
        <f t="shared" si="20"/>
        <v>14:05</v>
      </c>
    </row>
    <row r="83" spans="6:43" x14ac:dyDescent="0.25">
      <c r="F83" s="138">
        <f t="shared" si="21"/>
        <v>14</v>
      </c>
      <c r="G83" s="140">
        <f t="shared" si="16"/>
        <v>10</v>
      </c>
      <c r="H83" s="141">
        <f t="shared" si="17"/>
        <v>0.59027777777777779</v>
      </c>
      <c r="K83" s="139">
        <f ca="1"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361</v>
      </c>
      <c r="L83" s="139">
        <f ca="1"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361</v>
      </c>
      <c r="M83" s="139"/>
      <c r="O83" s="138">
        <f t="shared" si="18"/>
        <v>0</v>
      </c>
      <c r="R83" s="138">
        <f t="shared" ca="1" si="19"/>
        <v>8.2000000000000059E-2</v>
      </c>
      <c r="S83" s="138">
        <f ca="1">IF(O83=1,"",RTD("cqg.rtd",,"StudyData", "(Vol("&amp;$E$13&amp;")when  (LocalYear("&amp;$E$13&amp;")="&amp;$D$1&amp;"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>121</v>
      </c>
      <c r="T83" s="138">
        <f ca="1">IF(O83=1,"",RTD("cqg.rtd",,"StudyData", "(Vol("&amp;$E$14&amp;")when  (LocalYear("&amp;$E$14&amp;")="&amp;$D$1&amp;"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>113</v>
      </c>
      <c r="U83" s="138">
        <f ca="1">IF(O83=1,"",RTD("cqg.rtd",,"StudyData", "(Vol("&amp;$E$15&amp;")when  (LocalYear("&amp;$E$15&amp;")="&amp;$D$1&amp;"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>113</v>
      </c>
      <c r="V83" s="138">
        <f ca="1">IF(O83=1,"",RTD("cqg.rtd",,"StudyData", "(Vol("&amp;$E$16&amp;")when  (LocalYear("&amp;$E$16&amp;")="&amp;$D$1&amp;"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>223</v>
      </c>
      <c r="W83" s="138">
        <f ca="1">IF(O83=1,"",RTD("cqg.rtd",,"StudyData", "(Vol("&amp;$E$17&amp;")when  (LocalYear("&amp;$E$17&amp;")="&amp;$D$1&amp;"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>63</v>
      </c>
      <c r="X83" s="138">
        <f ca="1">IF(O83=1,"",RTD("cqg.rtd",,"StudyData", "(Vol("&amp;$E$18&amp;")when  (LocalYear("&amp;$E$18&amp;")="&amp;$D$1&amp;"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>434</v>
      </c>
      <c r="Y83" s="138">
        <f ca="1">IF(O83=1,"",RTD("cqg.rtd",,"StudyData", "(Vol("&amp;$E$19&amp;")when  (LocalYear("&amp;$E$19&amp;")="&amp;$D$1&amp;"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>108</v>
      </c>
      <c r="Z83" s="138" t="str">
        <f ca="1">IF(O83=1,"",RTD("cqg.rtd",,"StudyData", "(Vol("&amp;$E$20&amp;")when  (LocalYear("&amp;$E$20&amp;")="&amp;$D$1&amp;"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138">
        <f ca="1">IF(O83=1,"",RTD("cqg.rtd",,"StudyData", "(Vol("&amp;$E$21&amp;")when  (LocalYear("&amp;$E$21&amp;")="&amp;$D$1&amp;"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>95</v>
      </c>
      <c r="AB83" s="138">
        <f ca="1">IF(O83=1,"",RTD("cqg.rtd",,"StudyData", "(Vol("&amp;$E$21&amp;")when  (LocalYear("&amp;$E$21&amp;")="&amp;$D$1&amp;"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>87</v>
      </c>
      <c r="AC83" s="139">
        <f t="shared" ca="1" si="15"/>
        <v>361</v>
      </c>
      <c r="AE83" s="138" t="str">
        <f ca="1">IF($R83=1,SUM($S$1:S83),"")</f>
        <v/>
      </c>
      <c r="AF83" s="138" t="str">
        <f ca="1">IF($R83=1,SUM($T$1:T83),"")</f>
        <v/>
      </c>
      <c r="AG83" s="138" t="str">
        <f ca="1">IF($R83=1,SUM($U$1:U83),"")</f>
        <v/>
      </c>
      <c r="AH83" s="138" t="str">
        <f ca="1">IF($R83=1,SUM($V$1:V83),"")</f>
        <v/>
      </c>
      <c r="AI83" s="138" t="str">
        <f ca="1">IF($R83=1,SUM($W$1:W83),"")</f>
        <v/>
      </c>
      <c r="AJ83" s="138" t="str">
        <f ca="1">IF($R83=1,SUM($X$1:X83),"")</f>
        <v/>
      </c>
      <c r="AK83" s="138" t="str">
        <f ca="1">IF($R83=1,SUM($Y$1:Y83),"")</f>
        <v/>
      </c>
      <c r="AL83" s="138" t="str">
        <f ca="1">IF($R83=1,SUM($Z$1:Z83),"")</f>
        <v/>
      </c>
      <c r="AM83" s="138" t="str">
        <f ca="1">IF($R83=1,SUM($AA$1:AA83),"")</f>
        <v/>
      </c>
      <c r="AN83" s="138" t="str">
        <f ca="1">IF($R83=1,SUM($AB$1:AB83),"")</f>
        <v/>
      </c>
      <c r="AO83" s="138" t="str">
        <f ca="1">IF($R83=1,SUM($AC$1:AC83),"")</f>
        <v/>
      </c>
      <c r="AQ83" s="143" t="str">
        <f t="shared" si="20"/>
        <v>14:10</v>
      </c>
    </row>
    <row r="84" spans="6:43" x14ac:dyDescent="0.25">
      <c r="F84" s="138">
        <f t="shared" si="21"/>
        <v>14</v>
      </c>
      <c r="G84" s="140">
        <f t="shared" si="16"/>
        <v>15</v>
      </c>
      <c r="H84" s="141">
        <f t="shared" si="17"/>
        <v>0.59375</v>
      </c>
      <c r="K84" s="139">
        <f ca="1"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169</v>
      </c>
      <c r="L84" s="139">
        <f ca="1"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169</v>
      </c>
      <c r="M84" s="139"/>
      <c r="O84" s="138">
        <f t="shared" si="18"/>
        <v>0</v>
      </c>
      <c r="R84" s="138">
        <f t="shared" ca="1" si="19"/>
        <v>8.300000000000006E-2</v>
      </c>
      <c r="S84" s="138">
        <f ca="1">IF(O84=1,"",RTD("cqg.rtd",,"StudyData", "(Vol("&amp;$E$13&amp;")when  (LocalYear("&amp;$E$13&amp;")="&amp;$D$1&amp;"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>128</v>
      </c>
      <c r="T84" s="138">
        <f ca="1">IF(O84=1,"",RTD("cqg.rtd",,"StudyData", "(Vol("&amp;$E$14&amp;")when  (LocalYear("&amp;$E$14&amp;")="&amp;$D$1&amp;"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>83</v>
      </c>
      <c r="U84" s="138">
        <f ca="1">IF(O84=1,"",RTD("cqg.rtd",,"StudyData", "(Vol("&amp;$E$15&amp;")when  (LocalYear("&amp;$E$15&amp;")="&amp;$D$1&amp;"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>219</v>
      </c>
      <c r="V84" s="138">
        <f ca="1">IF(O84=1,"",RTD("cqg.rtd",,"StudyData", "(Vol("&amp;$E$16&amp;")when  (LocalYear("&amp;$E$16&amp;")="&amp;$D$1&amp;"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>188</v>
      </c>
      <c r="W84" s="138">
        <f ca="1">IF(O84=1,"",RTD("cqg.rtd",,"StudyData", "(Vol("&amp;$E$17&amp;")when  (LocalYear("&amp;$E$17&amp;")="&amp;$D$1&amp;"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>75</v>
      </c>
      <c r="X84" s="138">
        <f ca="1">IF(O84=1,"",RTD("cqg.rtd",,"StudyData", "(Vol("&amp;$E$18&amp;")when  (LocalYear("&amp;$E$18&amp;")="&amp;$D$1&amp;"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>434</v>
      </c>
      <c r="Y84" s="138">
        <f ca="1">IF(O84=1,"",RTD("cqg.rtd",,"StudyData", "(Vol("&amp;$E$19&amp;")when  (LocalYear("&amp;$E$19&amp;")="&amp;$D$1&amp;"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>72</v>
      </c>
      <c r="Z84" s="138" t="str">
        <f ca="1">IF(O84=1,"",RTD("cqg.rtd",,"StudyData", "(Vol("&amp;$E$20&amp;")when  (LocalYear("&amp;$E$20&amp;")="&amp;$D$1&amp;"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138">
        <f ca="1">IF(O84=1,"",RTD("cqg.rtd",,"StudyData", "(Vol("&amp;$E$21&amp;")when  (LocalYear("&amp;$E$21&amp;")="&amp;$D$1&amp;"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>144</v>
      </c>
      <c r="AB84" s="138">
        <f ca="1">IF(O84=1,"",RTD("cqg.rtd",,"StudyData", "(Vol("&amp;$E$21&amp;")when  (LocalYear("&amp;$E$21&amp;")="&amp;$D$1&amp;"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>40</v>
      </c>
      <c r="AC84" s="139">
        <f t="shared" ca="1" si="15"/>
        <v>169</v>
      </c>
      <c r="AE84" s="138" t="str">
        <f ca="1">IF($R84=1,SUM($S$1:S84),"")</f>
        <v/>
      </c>
      <c r="AF84" s="138" t="str">
        <f ca="1">IF($R84=1,SUM($T$1:T84),"")</f>
        <v/>
      </c>
      <c r="AG84" s="138" t="str">
        <f ca="1">IF($R84=1,SUM($U$1:U84),"")</f>
        <v/>
      </c>
      <c r="AH84" s="138" t="str">
        <f ca="1">IF($R84=1,SUM($V$1:V84),"")</f>
        <v/>
      </c>
      <c r="AI84" s="138" t="str">
        <f ca="1">IF($R84=1,SUM($W$1:W84),"")</f>
        <v/>
      </c>
      <c r="AJ84" s="138" t="str">
        <f ca="1">IF($R84=1,SUM($X$1:X84),"")</f>
        <v/>
      </c>
      <c r="AK84" s="138" t="str">
        <f ca="1">IF($R84=1,SUM($Y$1:Y84),"")</f>
        <v/>
      </c>
      <c r="AL84" s="138" t="str">
        <f ca="1">IF($R84=1,SUM($Z$1:Z84),"")</f>
        <v/>
      </c>
      <c r="AM84" s="138" t="str">
        <f ca="1">IF($R84=1,SUM($AA$1:AA84),"")</f>
        <v/>
      </c>
      <c r="AN84" s="138" t="str">
        <f ca="1">IF($R84=1,SUM($AB$1:AB84),"")</f>
        <v/>
      </c>
      <c r="AO84" s="138" t="str">
        <f ca="1">IF($R84=1,SUM($AC$1:AC84),"")</f>
        <v/>
      </c>
      <c r="AQ84" s="143" t="str">
        <f t="shared" si="20"/>
        <v>14:15</v>
      </c>
    </row>
    <row r="85" spans="6:43" x14ac:dyDescent="0.25">
      <c r="F85" s="138">
        <f t="shared" si="21"/>
        <v>14</v>
      </c>
      <c r="G85" s="140">
        <f t="shared" si="16"/>
        <v>20</v>
      </c>
      <c r="H85" s="141">
        <f t="shared" si="17"/>
        <v>0.59722222222222221</v>
      </c>
      <c r="K85" s="139">
        <f ca="1"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77</v>
      </c>
      <c r="L85" s="139">
        <f ca="1"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77</v>
      </c>
      <c r="M85" s="139"/>
      <c r="O85" s="138">
        <f t="shared" si="18"/>
        <v>0</v>
      </c>
      <c r="R85" s="138">
        <f t="shared" ca="1" si="19"/>
        <v>8.4000000000000061E-2</v>
      </c>
      <c r="S85" s="138">
        <f ca="1">IF(O85=1,"",RTD("cqg.rtd",,"StudyData", "(Vol("&amp;$E$13&amp;")when  (LocalYear("&amp;$E$13&amp;")="&amp;$D$1&amp;"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>160</v>
      </c>
      <c r="T85" s="138">
        <f ca="1">IF(O85=1,"",RTD("cqg.rtd",,"StudyData", "(Vol("&amp;$E$14&amp;")when  (LocalYear("&amp;$E$14&amp;")="&amp;$D$1&amp;"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>493</v>
      </c>
      <c r="U85" s="138">
        <f ca="1">IF(O85=1,"",RTD("cqg.rtd",,"StudyData", "(Vol("&amp;$E$15&amp;")when  (LocalYear("&amp;$E$15&amp;")="&amp;$D$1&amp;"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>68</v>
      </c>
      <c r="V85" s="138">
        <f ca="1">IF(O85=1,"",RTD("cqg.rtd",,"StudyData", "(Vol("&amp;$E$16&amp;")when  (LocalYear("&amp;$E$16&amp;")="&amp;$D$1&amp;"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>124</v>
      </c>
      <c r="W85" s="138">
        <f ca="1">IF(O85=1,"",RTD("cqg.rtd",,"StudyData", "(Vol("&amp;$E$17&amp;")when  (LocalYear("&amp;$E$17&amp;")="&amp;$D$1&amp;"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>155</v>
      </c>
      <c r="X85" s="138">
        <f ca="1">IF(O85=1,"",RTD("cqg.rtd",,"StudyData", "(Vol("&amp;$E$18&amp;")when  (LocalYear("&amp;$E$18&amp;")="&amp;$D$1&amp;"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>351</v>
      </c>
      <c r="Y85" s="138">
        <f ca="1">IF(O85=1,"",RTD("cqg.rtd",,"StudyData", "(Vol("&amp;$E$19&amp;")when  (LocalYear("&amp;$E$19&amp;")="&amp;$D$1&amp;"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>76</v>
      </c>
      <c r="Z85" s="138" t="str">
        <f ca="1">IF(O85=1,"",RTD("cqg.rtd",,"StudyData", "(Vol("&amp;$E$20&amp;")when  (LocalYear("&amp;$E$20&amp;")="&amp;$D$1&amp;"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138">
        <f ca="1">IF(O85=1,"",RTD("cqg.rtd",,"StudyData", "(Vol("&amp;$E$21&amp;")when  (LocalYear("&amp;$E$21&amp;")="&amp;$D$1&amp;"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>153</v>
      </c>
      <c r="AB85" s="138">
        <f ca="1">IF(O85=1,"",RTD("cqg.rtd",,"StudyData", "(Vol("&amp;$E$21&amp;")when  (LocalYear("&amp;$E$21&amp;")="&amp;$D$1&amp;"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>59</v>
      </c>
      <c r="AC85" s="139">
        <f t="shared" ca="1" si="15"/>
        <v>77</v>
      </c>
      <c r="AE85" s="138" t="str">
        <f ca="1">IF($R85=1,SUM($S$1:S85),"")</f>
        <v/>
      </c>
      <c r="AF85" s="138" t="str">
        <f ca="1">IF($R85=1,SUM($T$1:T85),"")</f>
        <v/>
      </c>
      <c r="AG85" s="138" t="str">
        <f ca="1">IF($R85=1,SUM($U$1:U85),"")</f>
        <v/>
      </c>
      <c r="AH85" s="138" t="str">
        <f ca="1">IF($R85=1,SUM($V$1:V85),"")</f>
        <v/>
      </c>
      <c r="AI85" s="138" t="str">
        <f ca="1">IF($R85=1,SUM($W$1:W85),"")</f>
        <v/>
      </c>
      <c r="AJ85" s="138" t="str">
        <f ca="1">IF($R85=1,SUM($X$1:X85),"")</f>
        <v/>
      </c>
      <c r="AK85" s="138" t="str">
        <f ca="1">IF($R85=1,SUM($Y$1:Y85),"")</f>
        <v/>
      </c>
      <c r="AL85" s="138" t="str">
        <f ca="1">IF($R85=1,SUM($Z$1:Z85),"")</f>
        <v/>
      </c>
      <c r="AM85" s="138" t="str">
        <f ca="1">IF($R85=1,SUM($AA$1:AA85),"")</f>
        <v/>
      </c>
      <c r="AN85" s="138" t="str">
        <f ca="1">IF($R85=1,SUM($AB$1:AB85),"")</f>
        <v/>
      </c>
      <c r="AO85" s="138" t="str">
        <f ca="1">IF($R85=1,SUM($AC$1:AC85),"")</f>
        <v/>
      </c>
      <c r="AQ85" s="143" t="str">
        <f t="shared" si="20"/>
        <v>14:20</v>
      </c>
    </row>
    <row r="86" spans="6:43" x14ac:dyDescent="0.25">
      <c r="F86" s="138">
        <f t="shared" si="21"/>
        <v>14</v>
      </c>
      <c r="G86" s="140">
        <f t="shared" si="16"/>
        <v>25</v>
      </c>
      <c r="H86" s="141">
        <f t="shared" si="17"/>
        <v>0.60069444444444442</v>
      </c>
      <c r="K86" s="139">
        <f ca="1"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259</v>
      </c>
      <c r="L86" s="139">
        <f ca="1"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259</v>
      </c>
      <c r="M86" s="139"/>
      <c r="O86" s="138">
        <f t="shared" si="18"/>
        <v>0</v>
      </c>
      <c r="R86" s="138">
        <f t="shared" ca="1" si="19"/>
        <v>8.5000000000000062E-2</v>
      </c>
      <c r="S86" s="138">
        <f ca="1">IF(O86=1,"",RTD("cqg.rtd",,"StudyData", "(Vol("&amp;$E$13&amp;")when  (LocalYear("&amp;$E$13&amp;")="&amp;$D$1&amp;"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>66</v>
      </c>
      <c r="T86" s="138">
        <f ca="1">IF(O86=1,"",RTD("cqg.rtd",,"StudyData", "(Vol("&amp;$E$14&amp;")when  (LocalYear("&amp;$E$14&amp;")="&amp;$D$1&amp;"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>146</v>
      </c>
      <c r="U86" s="138">
        <f ca="1">IF(O86=1,"",RTD("cqg.rtd",,"StudyData", "(Vol("&amp;$E$15&amp;")when  (LocalYear("&amp;$E$15&amp;")="&amp;$D$1&amp;"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>31</v>
      </c>
      <c r="V86" s="138">
        <f ca="1">IF(O86=1,"",RTD("cqg.rtd",,"StudyData", "(Vol("&amp;$E$16&amp;")when  (LocalYear("&amp;$E$16&amp;")="&amp;$D$1&amp;"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>284</v>
      </c>
      <c r="W86" s="138">
        <f ca="1">IF(O86=1,"",RTD("cqg.rtd",,"StudyData", "(Vol("&amp;$E$17&amp;")when  (LocalYear("&amp;$E$17&amp;")="&amp;$D$1&amp;"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>54</v>
      </c>
      <c r="X86" s="138">
        <f ca="1">IF(O86=1,"",RTD("cqg.rtd",,"StudyData", "(Vol("&amp;$E$18&amp;")when  (LocalYear("&amp;$E$18&amp;")="&amp;$D$1&amp;"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>179</v>
      </c>
      <c r="Y86" s="138">
        <f ca="1">IF(O86=1,"",RTD("cqg.rtd",,"StudyData", "(Vol("&amp;$E$19&amp;")when  (LocalYear("&amp;$E$19&amp;")="&amp;$D$1&amp;"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>52</v>
      </c>
      <c r="Z86" s="138" t="str">
        <f ca="1">IF(O86=1,"",RTD("cqg.rtd",,"StudyData", "(Vol("&amp;$E$20&amp;")when  (LocalYear("&amp;$E$20&amp;")="&amp;$D$1&amp;"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138">
        <f ca="1">IF(O86=1,"",RTD("cqg.rtd",,"StudyData", "(Vol("&amp;$E$21&amp;")when  (LocalYear("&amp;$E$21&amp;")="&amp;$D$1&amp;"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>72</v>
      </c>
      <c r="AB86" s="138">
        <f ca="1">IF(O86=1,"",RTD("cqg.rtd",,"StudyData", "(Vol("&amp;$E$21&amp;")when  (LocalYear("&amp;$E$21&amp;")="&amp;$D$1&amp;"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>49</v>
      </c>
      <c r="AC86" s="139">
        <f t="shared" ca="1" si="15"/>
        <v>259</v>
      </c>
      <c r="AE86" s="138" t="str">
        <f ca="1">IF($R86=1,SUM($S$1:S86),"")</f>
        <v/>
      </c>
      <c r="AF86" s="138" t="str">
        <f ca="1">IF($R86=1,SUM($T$1:T86),"")</f>
        <v/>
      </c>
      <c r="AG86" s="138" t="str">
        <f ca="1">IF($R86=1,SUM($U$1:U86),"")</f>
        <v/>
      </c>
      <c r="AH86" s="138" t="str">
        <f ca="1">IF($R86=1,SUM($V$1:V86),"")</f>
        <v/>
      </c>
      <c r="AI86" s="138" t="str">
        <f ca="1">IF($R86=1,SUM($W$1:W86),"")</f>
        <v/>
      </c>
      <c r="AJ86" s="138" t="str">
        <f ca="1">IF($R86=1,SUM($X$1:X86),"")</f>
        <v/>
      </c>
      <c r="AK86" s="138" t="str">
        <f ca="1">IF($R86=1,SUM($Y$1:Y86),"")</f>
        <v/>
      </c>
      <c r="AL86" s="138" t="str">
        <f ca="1">IF($R86=1,SUM($Z$1:Z86),"")</f>
        <v/>
      </c>
      <c r="AM86" s="138" t="str">
        <f ca="1">IF($R86=1,SUM($AA$1:AA86),"")</f>
        <v/>
      </c>
      <c r="AN86" s="138" t="str">
        <f ca="1">IF($R86=1,SUM($AB$1:AB86),"")</f>
        <v/>
      </c>
      <c r="AO86" s="138" t="str">
        <f ca="1">IF($R86=1,SUM($AC$1:AC86),"")</f>
        <v/>
      </c>
      <c r="AQ86" s="143" t="str">
        <f t="shared" si="20"/>
        <v>14:25</v>
      </c>
    </row>
    <row r="87" spans="6:43" x14ac:dyDescent="0.25">
      <c r="F87" s="138">
        <f t="shared" si="21"/>
        <v>14</v>
      </c>
      <c r="G87" s="140">
        <f t="shared" si="16"/>
        <v>30</v>
      </c>
      <c r="H87" s="141">
        <f t="shared" si="17"/>
        <v>0.60416666666666663</v>
      </c>
      <c r="K87" s="139">
        <f ca="1"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119</v>
      </c>
      <c r="L87" s="139">
        <f ca="1"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119</v>
      </c>
      <c r="M87" s="139"/>
      <c r="O87" s="138">
        <f t="shared" si="18"/>
        <v>0</v>
      </c>
      <c r="R87" s="138">
        <f t="shared" ca="1" si="19"/>
        <v>8.6000000000000063E-2</v>
      </c>
      <c r="S87" s="138">
        <f ca="1">IF(O87=1,"",RTD("cqg.rtd",,"StudyData", "(Vol("&amp;$E$13&amp;")when  (LocalYear("&amp;$E$13&amp;")="&amp;$D$1&amp;"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>71</v>
      </c>
      <c r="T87" s="138">
        <f ca="1">IF(O87=1,"",RTD("cqg.rtd",,"StudyData", "(Vol("&amp;$E$14&amp;")when  (LocalYear("&amp;$E$14&amp;")="&amp;$D$1&amp;"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>90</v>
      </c>
      <c r="U87" s="138">
        <f ca="1">IF(O87=1,"",RTD("cqg.rtd",,"StudyData", "(Vol("&amp;$E$15&amp;")when  (LocalYear("&amp;$E$15&amp;")="&amp;$D$1&amp;"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>53</v>
      </c>
      <c r="V87" s="138">
        <f ca="1">IF(O87=1,"",RTD("cqg.rtd",,"StudyData", "(Vol("&amp;$E$16&amp;")when  (LocalYear("&amp;$E$16&amp;")="&amp;$D$1&amp;"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>338</v>
      </c>
      <c r="W87" s="138">
        <f ca="1">IF(O87=1,"",RTD("cqg.rtd",,"StudyData", "(Vol("&amp;$E$17&amp;")when  (LocalYear("&amp;$E$17&amp;")="&amp;$D$1&amp;"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>156</v>
      </c>
      <c r="X87" s="138">
        <f ca="1">IF(O87=1,"",RTD("cqg.rtd",,"StudyData", "(Vol("&amp;$E$18&amp;")when  (LocalYear("&amp;$E$18&amp;")="&amp;$D$1&amp;"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>323</v>
      </c>
      <c r="Y87" s="138">
        <f ca="1">IF(O87=1,"",RTD("cqg.rtd",,"StudyData", "(Vol("&amp;$E$19&amp;")when  (LocalYear("&amp;$E$19&amp;")="&amp;$D$1&amp;"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>201</v>
      </c>
      <c r="Z87" s="138" t="str">
        <f ca="1">IF(O87=1,"",RTD("cqg.rtd",,"StudyData", "(Vol("&amp;$E$20&amp;")when  (LocalYear("&amp;$E$20&amp;")="&amp;$D$1&amp;"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138">
        <f ca="1">IF(O87=1,"",RTD("cqg.rtd",,"StudyData", "(Vol("&amp;$E$21&amp;")when  (LocalYear("&amp;$E$21&amp;")="&amp;$D$1&amp;"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>68</v>
      </c>
      <c r="AB87" s="138">
        <f ca="1">IF(O87=1,"",RTD("cqg.rtd",,"StudyData", "(Vol("&amp;$E$21&amp;")when  (LocalYear("&amp;$E$21&amp;")="&amp;$D$1&amp;"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>37</v>
      </c>
      <c r="AC87" s="139">
        <f t="shared" ca="1" si="15"/>
        <v>119</v>
      </c>
      <c r="AE87" s="138" t="str">
        <f ca="1">IF($R87=1,SUM($S$1:S87),"")</f>
        <v/>
      </c>
      <c r="AF87" s="138" t="str">
        <f ca="1">IF($R87=1,SUM($T$1:T87),"")</f>
        <v/>
      </c>
      <c r="AG87" s="138" t="str">
        <f ca="1">IF($R87=1,SUM($U$1:U87),"")</f>
        <v/>
      </c>
      <c r="AH87" s="138" t="str">
        <f ca="1">IF($R87=1,SUM($V$1:V87),"")</f>
        <v/>
      </c>
      <c r="AI87" s="138" t="str">
        <f ca="1">IF($R87=1,SUM($W$1:W87),"")</f>
        <v/>
      </c>
      <c r="AJ87" s="138" t="str">
        <f ca="1">IF($R87=1,SUM($X$1:X87),"")</f>
        <v/>
      </c>
      <c r="AK87" s="138" t="str">
        <f ca="1">IF($R87=1,SUM($Y$1:Y87),"")</f>
        <v/>
      </c>
      <c r="AL87" s="138" t="str">
        <f ca="1">IF($R87=1,SUM($Z$1:Z87),"")</f>
        <v/>
      </c>
      <c r="AM87" s="138" t="str">
        <f ca="1">IF($R87=1,SUM($AA$1:AA87),"")</f>
        <v/>
      </c>
      <c r="AN87" s="138" t="str">
        <f ca="1">IF($R87=1,SUM($AB$1:AB87),"")</f>
        <v/>
      </c>
      <c r="AO87" s="138" t="str">
        <f ca="1">IF($R87=1,SUM($AC$1:AC87),"")</f>
        <v/>
      </c>
      <c r="AQ87" s="143" t="str">
        <f t="shared" si="20"/>
        <v>14:30</v>
      </c>
    </row>
    <row r="88" spans="6:43" x14ac:dyDescent="0.25">
      <c r="F88" s="138">
        <f t="shared" si="21"/>
        <v>14</v>
      </c>
      <c r="G88" s="140">
        <f t="shared" si="16"/>
        <v>35</v>
      </c>
      <c r="H88" s="141">
        <f t="shared" si="17"/>
        <v>0.60763888888888895</v>
      </c>
      <c r="K88" s="139">
        <f ca="1"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113</v>
      </c>
      <c r="L88" s="139">
        <f ca="1"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113</v>
      </c>
      <c r="M88" s="139"/>
      <c r="O88" s="138">
        <f t="shared" si="18"/>
        <v>0</v>
      </c>
      <c r="R88" s="138">
        <f t="shared" ca="1" si="19"/>
        <v>8.7000000000000063E-2</v>
      </c>
      <c r="S88" s="138">
        <f ca="1">IF(O88=1,"",RTD("cqg.rtd",,"StudyData", "(Vol("&amp;$E$13&amp;")when  (LocalYear("&amp;$E$13&amp;")="&amp;$D$1&amp;"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>36</v>
      </c>
      <c r="T88" s="138">
        <f ca="1">IF(O88=1,"",RTD("cqg.rtd",,"StudyData", "(Vol("&amp;$E$14&amp;")when  (LocalYear("&amp;$E$14&amp;")="&amp;$D$1&amp;"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>87</v>
      </c>
      <c r="U88" s="138">
        <f ca="1">IF(O88=1,"",RTD("cqg.rtd",,"StudyData", "(Vol("&amp;$E$15&amp;")when  (LocalYear("&amp;$E$15&amp;")="&amp;$D$1&amp;"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>22</v>
      </c>
      <c r="V88" s="138">
        <f ca="1">IF(O88=1,"",RTD("cqg.rtd",,"StudyData", "(Vol("&amp;$E$16&amp;")when  (LocalYear("&amp;$E$16&amp;")="&amp;$D$1&amp;"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>340</v>
      </c>
      <c r="W88" s="138">
        <f ca="1">IF(O88=1,"",RTD("cqg.rtd",,"StudyData", "(Vol("&amp;$E$17&amp;")when  (LocalYear("&amp;$E$17&amp;")="&amp;$D$1&amp;"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>332</v>
      </c>
      <c r="X88" s="138">
        <f ca="1">IF(O88=1,"",RTD("cqg.rtd",,"StudyData", "(Vol("&amp;$E$18&amp;")when  (LocalYear("&amp;$E$18&amp;")="&amp;$D$1&amp;"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>413</v>
      </c>
      <c r="Y88" s="138">
        <f ca="1">IF(O88=1,"",RTD("cqg.rtd",,"StudyData", "(Vol("&amp;$E$19&amp;")when  (LocalYear("&amp;$E$19&amp;")="&amp;$D$1&amp;"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>119</v>
      </c>
      <c r="Z88" s="138" t="str">
        <f ca="1">IF(O88=1,"",RTD("cqg.rtd",,"StudyData", "(Vol("&amp;$E$20&amp;")when  (LocalYear("&amp;$E$20&amp;")="&amp;$D$1&amp;"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138">
        <f ca="1">IF(O88=1,"",RTD("cqg.rtd",,"StudyData", "(Vol("&amp;$E$21&amp;")when  (LocalYear("&amp;$E$21&amp;")="&amp;$D$1&amp;"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>26</v>
      </c>
      <c r="AB88" s="138">
        <f ca="1">IF(O88=1,"",RTD("cqg.rtd",,"StudyData", "(Vol("&amp;$E$21&amp;")when  (LocalYear("&amp;$E$21&amp;")="&amp;$D$1&amp;"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>56</v>
      </c>
      <c r="AC88" s="139">
        <f t="shared" ca="1" si="15"/>
        <v>113</v>
      </c>
      <c r="AE88" s="138" t="str">
        <f ca="1">IF($R88=1,SUM($S$1:S88),"")</f>
        <v/>
      </c>
      <c r="AF88" s="138" t="str">
        <f ca="1">IF($R88=1,SUM($T$1:T88),"")</f>
        <v/>
      </c>
      <c r="AG88" s="138" t="str">
        <f ca="1">IF($R88=1,SUM($U$1:U88),"")</f>
        <v/>
      </c>
      <c r="AH88" s="138" t="str">
        <f ca="1">IF($R88=1,SUM($V$1:V88),"")</f>
        <v/>
      </c>
      <c r="AI88" s="138" t="str">
        <f ca="1">IF($R88=1,SUM($W$1:W88),"")</f>
        <v/>
      </c>
      <c r="AJ88" s="138" t="str">
        <f ca="1">IF($R88=1,SUM($X$1:X88),"")</f>
        <v/>
      </c>
      <c r="AK88" s="138" t="str">
        <f ca="1">IF($R88=1,SUM($Y$1:Y88),"")</f>
        <v/>
      </c>
      <c r="AL88" s="138" t="str">
        <f ca="1">IF($R88=1,SUM($Z$1:Z88),"")</f>
        <v/>
      </c>
      <c r="AM88" s="138" t="str">
        <f ca="1">IF($R88=1,SUM($AA$1:AA88),"")</f>
        <v/>
      </c>
      <c r="AN88" s="138" t="str">
        <f ca="1">IF($R88=1,SUM($AB$1:AB88),"")</f>
        <v/>
      </c>
      <c r="AO88" s="138" t="str">
        <f ca="1">IF($R88=1,SUM($AC$1:AC88),"")</f>
        <v/>
      </c>
      <c r="AQ88" s="143" t="str">
        <f t="shared" si="20"/>
        <v>14:35</v>
      </c>
    </row>
    <row r="89" spans="6:43" x14ac:dyDescent="0.25">
      <c r="F89" s="138">
        <f t="shared" si="21"/>
        <v>14</v>
      </c>
      <c r="G89" s="140">
        <f t="shared" si="16"/>
        <v>40</v>
      </c>
      <c r="H89" s="141">
        <f t="shared" si="17"/>
        <v>0.61111111111111105</v>
      </c>
      <c r="K89" s="139">
        <f ca="1"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99</v>
      </c>
      <c r="L89" s="139">
        <f ca="1"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99</v>
      </c>
      <c r="M89" s="139"/>
      <c r="O89" s="138">
        <f t="shared" si="18"/>
        <v>0</v>
      </c>
      <c r="R89" s="138">
        <f t="shared" ca="1" si="19"/>
        <v>8.8000000000000064E-2</v>
      </c>
      <c r="S89" s="138">
        <f ca="1">IF(O89=1,"",RTD("cqg.rtd",,"StudyData", "(Vol("&amp;$E$13&amp;")when  (LocalYear("&amp;$E$13&amp;")="&amp;$D$1&amp;"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>103</v>
      </c>
      <c r="T89" s="138">
        <f ca="1">IF(O89=1,"",RTD("cqg.rtd",,"StudyData", "(Vol("&amp;$E$14&amp;")when  (LocalYear("&amp;$E$14&amp;")="&amp;$D$1&amp;"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>75</v>
      </c>
      <c r="U89" s="138">
        <f ca="1">IF(O89=1,"",RTD("cqg.rtd",,"StudyData", "(Vol("&amp;$E$15&amp;")when  (LocalYear("&amp;$E$15&amp;")="&amp;$D$1&amp;"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>96</v>
      </c>
      <c r="V89" s="138">
        <f ca="1">IF(O89=1,"",RTD("cqg.rtd",,"StudyData", "(Vol("&amp;$E$16&amp;")when  (LocalYear("&amp;$E$16&amp;")="&amp;$D$1&amp;"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>136</v>
      </c>
      <c r="W89" s="138">
        <f ca="1">IF(O89=1,"",RTD("cqg.rtd",,"StudyData", "(Vol("&amp;$E$17&amp;")when  (LocalYear("&amp;$E$17&amp;")="&amp;$D$1&amp;"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>319</v>
      </c>
      <c r="X89" s="138">
        <f ca="1">IF(O89=1,"",RTD("cqg.rtd",,"StudyData", "(Vol("&amp;$E$18&amp;")when  (LocalYear("&amp;$E$18&amp;")="&amp;$D$1&amp;"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>200</v>
      </c>
      <c r="Y89" s="138">
        <f ca="1">IF(O89=1,"",RTD("cqg.rtd",,"StudyData", "(Vol("&amp;$E$19&amp;")when  (LocalYear("&amp;$E$19&amp;")="&amp;$D$1&amp;"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>226</v>
      </c>
      <c r="Z89" s="138" t="str">
        <f ca="1">IF(O89=1,"",RTD("cqg.rtd",,"StudyData", "(Vol("&amp;$E$20&amp;")when  (LocalYear("&amp;$E$20&amp;")="&amp;$D$1&amp;"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138">
        <f ca="1">IF(O89=1,"",RTD("cqg.rtd",,"StudyData", "(Vol("&amp;$E$21&amp;")when  (LocalYear("&amp;$E$21&amp;")="&amp;$D$1&amp;"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>58</v>
      </c>
      <c r="AB89" s="138">
        <f ca="1">IF(O89=1,"",RTD("cqg.rtd",,"StudyData", "(Vol("&amp;$E$21&amp;")when  (LocalYear("&amp;$E$21&amp;")="&amp;$D$1&amp;"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>49</v>
      </c>
      <c r="AC89" s="139">
        <f t="shared" ca="1" si="15"/>
        <v>99</v>
      </c>
      <c r="AE89" s="138" t="str">
        <f ca="1">IF($R89=1,SUM($S$1:S89),"")</f>
        <v/>
      </c>
      <c r="AF89" s="138" t="str">
        <f ca="1">IF($R89=1,SUM($T$1:T89),"")</f>
        <v/>
      </c>
      <c r="AG89" s="138" t="str">
        <f ca="1">IF($R89=1,SUM($U$1:U89),"")</f>
        <v/>
      </c>
      <c r="AH89" s="138" t="str">
        <f ca="1">IF($R89=1,SUM($V$1:V89),"")</f>
        <v/>
      </c>
      <c r="AI89" s="138" t="str">
        <f ca="1">IF($R89=1,SUM($W$1:W89),"")</f>
        <v/>
      </c>
      <c r="AJ89" s="138" t="str">
        <f ca="1">IF($R89=1,SUM($X$1:X89),"")</f>
        <v/>
      </c>
      <c r="AK89" s="138" t="str">
        <f ca="1">IF($R89=1,SUM($Y$1:Y89),"")</f>
        <v/>
      </c>
      <c r="AL89" s="138" t="str">
        <f ca="1">IF($R89=1,SUM($Z$1:Z89),"")</f>
        <v/>
      </c>
      <c r="AM89" s="138" t="str">
        <f ca="1">IF($R89=1,SUM($AA$1:AA89),"")</f>
        <v/>
      </c>
      <c r="AN89" s="138" t="str">
        <f ca="1">IF($R89=1,SUM($AB$1:AB89),"")</f>
        <v/>
      </c>
      <c r="AO89" s="138" t="str">
        <f ca="1">IF($R89=1,SUM($AC$1:AC89),"")</f>
        <v/>
      </c>
      <c r="AQ89" s="143" t="str">
        <f t="shared" si="20"/>
        <v>14:40</v>
      </c>
    </row>
    <row r="90" spans="6:43" x14ac:dyDescent="0.25">
      <c r="F90" s="138">
        <f t="shared" si="21"/>
        <v>14</v>
      </c>
      <c r="G90" s="140">
        <f t="shared" si="16"/>
        <v>45</v>
      </c>
      <c r="H90" s="141">
        <f t="shared" si="17"/>
        <v>0.61458333333333337</v>
      </c>
      <c r="K90" s="139">
        <f ca="1"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209</v>
      </c>
      <c r="L90" s="139">
        <f ca="1"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209</v>
      </c>
      <c r="M90" s="139"/>
      <c r="O90" s="138">
        <f t="shared" si="18"/>
        <v>0</v>
      </c>
      <c r="R90" s="138">
        <f t="shared" ca="1" si="19"/>
        <v>8.9000000000000065E-2</v>
      </c>
      <c r="S90" s="138">
        <f ca="1">IF(O90=1,"",RTD("cqg.rtd",,"StudyData", "(Vol("&amp;$E$13&amp;")when  (LocalYear("&amp;$E$13&amp;")="&amp;$D$1&amp;"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>69</v>
      </c>
      <c r="T90" s="138">
        <f ca="1">IF(O90=1,"",RTD("cqg.rtd",,"StudyData", "(Vol("&amp;$E$14&amp;")when  (LocalYear("&amp;$E$14&amp;")="&amp;$D$1&amp;"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>137</v>
      </c>
      <c r="U90" s="138">
        <f ca="1">IF(O90=1,"",RTD("cqg.rtd",,"StudyData", "(Vol("&amp;$E$15&amp;")when  (LocalYear("&amp;$E$15&amp;")="&amp;$D$1&amp;"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>69</v>
      </c>
      <c r="V90" s="138">
        <f ca="1">IF(O90=1,"",RTD("cqg.rtd",,"StudyData", "(Vol("&amp;$E$16&amp;")when  (LocalYear("&amp;$E$16&amp;")="&amp;$D$1&amp;"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>282</v>
      </c>
      <c r="W90" s="138">
        <f ca="1">IF(O90=1,"",RTD("cqg.rtd",,"StudyData", "(Vol("&amp;$E$17&amp;")when  (LocalYear("&amp;$E$17&amp;")="&amp;$D$1&amp;"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>270</v>
      </c>
      <c r="X90" s="138">
        <f ca="1">IF(O90=1,"",RTD("cqg.rtd",,"StudyData", "(Vol("&amp;$E$18&amp;")when  (LocalYear("&amp;$E$18&amp;")="&amp;$D$1&amp;"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>174</v>
      </c>
      <c r="Y90" s="138">
        <f ca="1">IF(O90=1,"",RTD("cqg.rtd",,"StudyData", "(Vol("&amp;$E$19&amp;")when  (LocalYear("&amp;$E$19&amp;")="&amp;$D$1&amp;"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>200</v>
      </c>
      <c r="Z90" s="138" t="str">
        <f ca="1">IF(O90=1,"",RTD("cqg.rtd",,"StudyData", "(Vol("&amp;$E$20&amp;")when  (LocalYear("&amp;$E$20&amp;")="&amp;$D$1&amp;"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138">
        <f ca="1">IF(O90=1,"",RTD("cqg.rtd",,"StudyData", "(Vol("&amp;$E$21&amp;")when  (LocalYear("&amp;$E$21&amp;")="&amp;$D$1&amp;"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>64</v>
      </c>
      <c r="AB90" s="138">
        <f ca="1">IF(O90=1,"",RTD("cqg.rtd",,"StudyData", "(Vol("&amp;$E$21&amp;")when  (LocalYear("&amp;$E$21&amp;")="&amp;$D$1&amp;"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>40</v>
      </c>
      <c r="AC90" s="139">
        <f t="shared" ca="1" si="15"/>
        <v>209</v>
      </c>
      <c r="AE90" s="138" t="str">
        <f ca="1">IF($R90=1,SUM($S$1:S90),"")</f>
        <v/>
      </c>
      <c r="AF90" s="138" t="str">
        <f ca="1">IF($R90=1,SUM($T$1:T90),"")</f>
        <v/>
      </c>
      <c r="AG90" s="138" t="str">
        <f ca="1">IF($R90=1,SUM($U$1:U90),"")</f>
        <v/>
      </c>
      <c r="AH90" s="138" t="str">
        <f ca="1">IF($R90=1,SUM($V$1:V90),"")</f>
        <v/>
      </c>
      <c r="AI90" s="138" t="str">
        <f ca="1">IF($R90=1,SUM($W$1:W90),"")</f>
        <v/>
      </c>
      <c r="AJ90" s="138" t="str">
        <f ca="1">IF($R90=1,SUM($X$1:X90),"")</f>
        <v/>
      </c>
      <c r="AK90" s="138" t="str">
        <f ca="1">IF($R90=1,SUM($Y$1:Y90),"")</f>
        <v/>
      </c>
      <c r="AL90" s="138" t="str">
        <f ca="1">IF($R90=1,SUM($Z$1:Z90),"")</f>
        <v/>
      </c>
      <c r="AM90" s="138" t="str">
        <f ca="1">IF($R90=1,SUM($AA$1:AA90),"")</f>
        <v/>
      </c>
      <c r="AN90" s="138" t="str">
        <f ca="1">IF($R90=1,SUM($AB$1:AB90),"")</f>
        <v/>
      </c>
      <c r="AO90" s="138" t="str">
        <f ca="1">IF($R90=1,SUM($AC$1:AC90),"")</f>
        <v/>
      </c>
      <c r="AQ90" s="143" t="str">
        <f t="shared" si="20"/>
        <v>14:45</v>
      </c>
    </row>
    <row r="91" spans="6:43" x14ac:dyDescent="0.25">
      <c r="F91" s="138">
        <f t="shared" si="21"/>
        <v>14</v>
      </c>
      <c r="G91" s="140">
        <f t="shared" si="16"/>
        <v>50</v>
      </c>
      <c r="H91" s="141">
        <f t="shared" si="17"/>
        <v>0.61805555555555558</v>
      </c>
      <c r="K91" s="139">
        <f ca="1"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61</v>
      </c>
      <c r="L91" s="139">
        <f ca="1"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61</v>
      </c>
      <c r="M91" s="139"/>
      <c r="O91" s="138">
        <f t="shared" si="18"/>
        <v>0</v>
      </c>
      <c r="R91" s="138">
        <f t="shared" ca="1" si="19"/>
        <v>9.0000000000000066E-2</v>
      </c>
      <c r="S91" s="138">
        <f ca="1">IF(O91=1,"",RTD("cqg.rtd",,"StudyData", "(Vol("&amp;$E$13&amp;")when  (LocalYear("&amp;$E$13&amp;")="&amp;$D$1&amp;"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>77</v>
      </c>
      <c r="T91" s="138">
        <f ca="1">IF(O91=1,"",RTD("cqg.rtd",,"StudyData", "(Vol("&amp;$E$14&amp;")when  (LocalYear("&amp;$E$14&amp;")="&amp;$D$1&amp;"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>169</v>
      </c>
      <c r="U91" s="138">
        <f ca="1">IF(O91=1,"",RTD("cqg.rtd",,"StudyData", "(Vol("&amp;$E$15&amp;")when  (LocalYear("&amp;$E$15&amp;")="&amp;$D$1&amp;"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>135</v>
      </c>
      <c r="V91" s="138">
        <f ca="1">IF(O91=1,"",RTD("cqg.rtd",,"StudyData", "(Vol("&amp;$E$16&amp;")when  (LocalYear("&amp;$E$16&amp;")="&amp;$D$1&amp;"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>154</v>
      </c>
      <c r="W91" s="138">
        <f ca="1">IF(O91=1,"",RTD("cqg.rtd",,"StudyData", "(Vol("&amp;$E$17&amp;")when  (LocalYear("&amp;$E$17&amp;")="&amp;$D$1&amp;"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>133</v>
      </c>
      <c r="X91" s="138">
        <f ca="1">IF(O91=1,"",RTD("cqg.rtd",,"StudyData", "(Vol("&amp;$E$18&amp;")when  (LocalYear("&amp;$E$18&amp;")="&amp;$D$1&amp;"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>211</v>
      </c>
      <c r="Y91" s="138">
        <f ca="1">IF(O91=1,"",RTD("cqg.rtd",,"StudyData", "(Vol("&amp;$E$19&amp;")when  (LocalYear("&amp;$E$19&amp;")="&amp;$D$1&amp;"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>161</v>
      </c>
      <c r="Z91" s="138" t="str">
        <f ca="1">IF(O91=1,"",RTD("cqg.rtd",,"StudyData", "(Vol("&amp;$E$20&amp;")when  (LocalYear("&amp;$E$20&amp;")="&amp;$D$1&amp;"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138">
        <f ca="1">IF(O91=1,"",RTD("cqg.rtd",,"StudyData", "(Vol("&amp;$E$21&amp;")when  (LocalYear("&amp;$E$21&amp;")="&amp;$D$1&amp;"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>59</v>
      </c>
      <c r="AB91" s="138">
        <f ca="1">IF(O91=1,"",RTD("cqg.rtd",,"StudyData", "(Vol("&amp;$E$21&amp;")when  (LocalYear("&amp;$E$21&amp;")="&amp;$D$1&amp;"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>45</v>
      </c>
      <c r="AC91" s="139">
        <f t="shared" ca="1" si="15"/>
        <v>61</v>
      </c>
      <c r="AE91" s="138" t="str">
        <f ca="1">IF($R91=1,SUM($S$1:S91),"")</f>
        <v/>
      </c>
      <c r="AF91" s="138" t="str">
        <f ca="1">IF($R91=1,SUM($T$1:T91),"")</f>
        <v/>
      </c>
      <c r="AG91" s="138" t="str">
        <f ca="1">IF($R91=1,SUM($U$1:U91),"")</f>
        <v/>
      </c>
      <c r="AH91" s="138" t="str">
        <f ca="1">IF($R91=1,SUM($V$1:V91),"")</f>
        <v/>
      </c>
      <c r="AI91" s="138" t="str">
        <f ca="1">IF($R91=1,SUM($W$1:W91),"")</f>
        <v/>
      </c>
      <c r="AJ91" s="138" t="str">
        <f ca="1">IF($R91=1,SUM($X$1:X91),"")</f>
        <v/>
      </c>
      <c r="AK91" s="138" t="str">
        <f ca="1">IF($R91=1,SUM($Y$1:Y91),"")</f>
        <v/>
      </c>
      <c r="AL91" s="138" t="str">
        <f ca="1">IF($R91=1,SUM($Z$1:Z91),"")</f>
        <v/>
      </c>
      <c r="AM91" s="138" t="str">
        <f ca="1">IF($R91=1,SUM($AA$1:AA91),"")</f>
        <v/>
      </c>
      <c r="AN91" s="138" t="str">
        <f ca="1">IF($R91=1,SUM($AB$1:AB91),"")</f>
        <v/>
      </c>
      <c r="AO91" s="138" t="str">
        <f ca="1">IF($R91=1,SUM($AC$1:AC91),"")</f>
        <v/>
      </c>
      <c r="AQ91" s="143" t="str">
        <f t="shared" si="20"/>
        <v>14:50</v>
      </c>
    </row>
    <row r="92" spans="6:43" x14ac:dyDescent="0.25">
      <c r="F92" s="138">
        <f t="shared" si="21"/>
        <v>14</v>
      </c>
      <c r="G92" s="140">
        <f t="shared" si="16"/>
        <v>55</v>
      </c>
      <c r="H92" s="141">
        <f t="shared" si="17"/>
        <v>0.62152777777777779</v>
      </c>
      <c r="K92" s="139">
        <f ca="1"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267</v>
      </c>
      <c r="L92" s="139">
        <f ca="1"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267</v>
      </c>
      <c r="M92" s="139"/>
      <c r="O92" s="138">
        <f t="shared" si="18"/>
        <v>0</v>
      </c>
      <c r="R92" s="138">
        <f t="shared" ca="1" si="19"/>
        <v>9.1000000000000067E-2</v>
      </c>
      <c r="S92" s="138">
        <f ca="1">IF(O92=1,"",RTD("cqg.rtd",,"StudyData", "(Vol("&amp;$E$13&amp;")when  (LocalYear("&amp;$E$13&amp;")="&amp;$D$1&amp;"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>264</v>
      </c>
      <c r="T92" s="138">
        <f ca="1">IF(O92=1,"",RTD("cqg.rtd",,"StudyData", "(Vol("&amp;$E$14&amp;")when  (LocalYear("&amp;$E$14&amp;")="&amp;$D$1&amp;"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>273</v>
      </c>
      <c r="U92" s="138">
        <f ca="1">IF(O92=1,"",RTD("cqg.rtd",,"StudyData", "(Vol("&amp;$E$15&amp;")when  (LocalYear("&amp;$E$15&amp;")="&amp;$D$1&amp;"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>136</v>
      </c>
      <c r="V92" s="138">
        <f ca="1">IF(O92=1,"",RTD("cqg.rtd",,"StudyData", "(Vol("&amp;$E$16&amp;")when  (LocalYear("&amp;$E$16&amp;")="&amp;$D$1&amp;"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>293</v>
      </c>
      <c r="W92" s="138">
        <f ca="1">IF(O92=1,"",RTD("cqg.rtd",,"StudyData", "(Vol("&amp;$E$17&amp;")when  (LocalYear("&amp;$E$17&amp;")="&amp;$D$1&amp;"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>444</v>
      </c>
      <c r="X92" s="138">
        <f ca="1">IF(O92=1,"",RTD("cqg.rtd",,"StudyData", "(Vol("&amp;$E$18&amp;")when  (LocalYear("&amp;$E$18&amp;")="&amp;$D$1&amp;"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>219</v>
      </c>
      <c r="Y92" s="138">
        <f ca="1">IF(O92=1,"",RTD("cqg.rtd",,"StudyData", "(Vol("&amp;$E$19&amp;")when  (LocalYear("&amp;$E$19&amp;")="&amp;$D$1&amp;"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>346</v>
      </c>
      <c r="Z92" s="138" t="str">
        <f ca="1">IF(O92=1,"",RTD("cqg.rtd",,"StudyData", "(Vol("&amp;$E$20&amp;")when  (LocalYear("&amp;$E$20&amp;")="&amp;$D$1&amp;"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138">
        <f ca="1">IF(O92=1,"",RTD("cqg.rtd",,"StudyData", "(Vol("&amp;$E$21&amp;")when  (LocalYear("&amp;$E$21&amp;")="&amp;$D$1&amp;"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>198</v>
      </c>
      <c r="AB92" s="138">
        <f ca="1">IF(O92=1,"",RTD("cqg.rtd",,"StudyData", "(Vol("&amp;$E$21&amp;")when  (LocalYear("&amp;$E$21&amp;")="&amp;$D$1&amp;"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>163</v>
      </c>
      <c r="AC92" s="139">
        <f t="shared" ca="1" si="15"/>
        <v>267</v>
      </c>
      <c r="AE92" s="138" t="str">
        <f ca="1">IF($R92=1,SUM($S$1:S92),"")</f>
        <v/>
      </c>
      <c r="AF92" s="138" t="str">
        <f ca="1">IF($R92=1,SUM($T$1:T92),"")</f>
        <v/>
      </c>
      <c r="AG92" s="138" t="str">
        <f ca="1">IF($R92=1,SUM($U$1:U92),"")</f>
        <v/>
      </c>
      <c r="AH92" s="138" t="str">
        <f ca="1">IF($R92=1,SUM($V$1:V92),"")</f>
        <v/>
      </c>
      <c r="AI92" s="138" t="str">
        <f ca="1">IF($R92=1,SUM($W$1:W92),"")</f>
        <v/>
      </c>
      <c r="AJ92" s="138" t="str">
        <f ca="1">IF($R92=1,SUM($X$1:X92),"")</f>
        <v/>
      </c>
      <c r="AK92" s="138" t="str">
        <f ca="1">IF($R92=1,SUM($Y$1:Y92),"")</f>
        <v/>
      </c>
      <c r="AL92" s="138" t="str">
        <f ca="1">IF($R92=1,SUM($Z$1:Z92),"")</f>
        <v/>
      </c>
      <c r="AM92" s="138" t="str">
        <f ca="1">IF($R92=1,SUM($AA$1:AA92),"")</f>
        <v/>
      </c>
      <c r="AN92" s="138" t="str">
        <f ca="1">IF($R92=1,SUM($AB$1:AB92),"")</f>
        <v/>
      </c>
      <c r="AO92" s="138" t="str">
        <f ca="1">IF($R92=1,SUM($AC$1:AC92),"")</f>
        <v/>
      </c>
      <c r="AQ92" s="143" t="str">
        <f t="shared" si="20"/>
        <v>14:55</v>
      </c>
    </row>
    <row r="93" spans="6:43" x14ac:dyDescent="0.25">
      <c r="F93" s="138">
        <f t="shared" si="21"/>
        <v>15</v>
      </c>
      <c r="G93" s="140" t="str">
        <f t="shared" si="16"/>
        <v>00</v>
      </c>
      <c r="H93" s="141">
        <f t="shared" si="17"/>
        <v>0.625</v>
      </c>
      <c r="K93" s="139">
        <f ca="1"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126</v>
      </c>
      <c r="L93" s="139">
        <f ca="1"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126</v>
      </c>
      <c r="M93" s="139"/>
      <c r="O93" s="138">
        <f t="shared" si="18"/>
        <v>0</v>
      </c>
      <c r="R93" s="138">
        <f t="shared" ca="1" si="19"/>
        <v>1</v>
      </c>
      <c r="S93" s="138">
        <f ca="1">IF(O93=1,"",RTD("cqg.rtd",,"StudyData", "(Vol("&amp;$E$13&amp;")when  (LocalYear("&amp;$E$13&amp;")="&amp;$D$1&amp;"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>191</v>
      </c>
      <c r="T93" s="138">
        <f ca="1">IF(O93=1,"",RTD("cqg.rtd",,"StudyData", "(Vol("&amp;$E$14&amp;")when  (LocalYear("&amp;$E$14&amp;")="&amp;$D$1&amp;"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>106</v>
      </c>
      <c r="U93" s="138">
        <f ca="1">IF(O93=1,"",RTD("cqg.rtd",,"StudyData", "(Vol("&amp;$E$15&amp;")when  (LocalYear("&amp;$E$15&amp;")="&amp;$D$1&amp;"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>106</v>
      </c>
      <c r="V93" s="138">
        <f ca="1">IF(O93=1,"",RTD("cqg.rtd",,"StudyData", "(Vol("&amp;$E$16&amp;")when  (LocalYear("&amp;$E$16&amp;")="&amp;$D$1&amp;"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>179</v>
      </c>
      <c r="W93" s="138">
        <f ca="1">IF(O93=1,"",RTD("cqg.rtd",,"StudyData", "(Vol("&amp;$E$17&amp;")when  (LocalYear("&amp;$E$17&amp;")="&amp;$D$1&amp;"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>214</v>
      </c>
      <c r="X93" s="138">
        <f ca="1">IF(O93=1,"",RTD("cqg.rtd",,"StudyData", "(Vol("&amp;$E$18&amp;")when  (LocalYear("&amp;$E$18&amp;")="&amp;$D$1&amp;"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>122</v>
      </c>
      <c r="Y93" s="138">
        <f ca="1">IF(O93=1,"",RTD("cqg.rtd",,"StudyData", "(Vol("&amp;$E$19&amp;")when  (LocalYear("&amp;$E$19&amp;")="&amp;$D$1&amp;"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>210</v>
      </c>
      <c r="Z93" s="138" t="str">
        <f ca="1">IF(O93=1,"",RTD("cqg.rtd",,"StudyData", "(Vol("&amp;$E$20&amp;")when  (LocalYear("&amp;$E$20&amp;")="&amp;$D$1&amp;"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138">
        <f ca="1">IF(O93=1,"",RTD("cqg.rtd",,"StudyData", "(Vol("&amp;$E$21&amp;")when  (LocalYear("&amp;$E$21&amp;")="&amp;$D$1&amp;"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>132</v>
      </c>
      <c r="AB93" s="138">
        <f ca="1">IF(O93=1,"",RTD("cqg.rtd",,"StudyData", "(Vol("&amp;$E$21&amp;")when  (LocalYear("&amp;$E$21&amp;")="&amp;$D$1&amp;"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>102</v>
      </c>
      <c r="AC93" s="139">
        <f t="shared" ca="1" si="15"/>
        <v>126</v>
      </c>
      <c r="AE93" s="138">
        <f ca="1">IF($R93=1,SUM($S$1:S93),"")</f>
        <v>45606</v>
      </c>
      <c r="AF93" s="138">
        <f ca="1">IF($R93=1,SUM($T$1:T93),"")</f>
        <v>75239</v>
      </c>
      <c r="AG93" s="138">
        <f ca="1">IF($R93=1,SUM($U$1:U93),"")</f>
        <v>62070</v>
      </c>
      <c r="AH93" s="138">
        <f ca="1">IF($R93=1,SUM($V$1:V93),"")</f>
        <v>62322</v>
      </c>
      <c r="AI93" s="138">
        <f ca="1">IF($R93=1,SUM($W$1:W93),"")</f>
        <v>61352</v>
      </c>
      <c r="AJ93" s="138">
        <f ca="1">IF($R93=1,SUM($X$1:X93),"")</f>
        <v>81288</v>
      </c>
      <c r="AK93" s="138">
        <f ca="1">IF($R93=1,SUM($Y$1:Y93),"")</f>
        <v>86718</v>
      </c>
      <c r="AL93" s="138">
        <f ca="1">IF($R93=1,SUM($Z$1:Z93),"")</f>
        <v>11808</v>
      </c>
      <c r="AM93" s="138">
        <f ca="1">IF($R93=1,SUM($AA$1:AA93),"")</f>
        <v>52001</v>
      </c>
      <c r="AN93" s="138">
        <f ca="1">IF($R93=1,SUM($AB$1:AB93),"")</f>
        <v>49287</v>
      </c>
      <c r="AO93" s="138">
        <f ca="1">IF($R93=1,SUM($AC$1:AC93),"")</f>
        <v>62634</v>
      </c>
      <c r="AQ93" s="143" t="str">
        <f t="shared" si="20"/>
        <v>15:00</v>
      </c>
    </row>
    <row r="94" spans="6:43" x14ac:dyDescent="0.25">
      <c r="F94" s="138">
        <f t="shared" si="21"/>
        <v>15</v>
      </c>
      <c r="G94" s="140" t="str">
        <f t="shared" si="16"/>
        <v>05</v>
      </c>
      <c r="H94" s="141">
        <f t="shared" si="17"/>
        <v>0.62847222222222221</v>
      </c>
      <c r="K94" s="139" t="str">
        <f ca="1"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39" t="e">
        <f ca="1"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39"/>
      <c r="O94" s="138">
        <f t="shared" si="18"/>
        <v>0</v>
      </c>
      <c r="R94" s="138">
        <f t="shared" ca="1" si="19"/>
        <v>1.0009999999999999</v>
      </c>
      <c r="S94" s="138">
        <f ca="1">IF(O94=1,"",RTD("cqg.rtd",,"StudyData", "(Vol("&amp;$E$13&amp;")when  (LocalYear("&amp;$E$13&amp;")="&amp;$D$1&amp;"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>20</v>
      </c>
      <c r="T94" s="138">
        <f ca="1">IF(O94=1,"",RTD("cqg.rtd",,"StudyData", "(Vol("&amp;$E$14&amp;")when  (LocalYear("&amp;$E$14&amp;")="&amp;$D$1&amp;"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>67</v>
      </c>
      <c r="U94" s="138">
        <f ca="1">IF(O94=1,"",RTD("cqg.rtd",,"StudyData", "(Vol("&amp;$E$15&amp;")when  (LocalYear("&amp;$E$15&amp;")="&amp;$D$1&amp;"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>139</v>
      </c>
      <c r="V94" s="138">
        <f ca="1">IF(O94=1,"",RTD("cqg.rtd",,"StudyData", "(Vol("&amp;$E$16&amp;")when  (LocalYear("&amp;$E$16&amp;")="&amp;$D$1&amp;"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>82</v>
      </c>
      <c r="W94" s="138">
        <f ca="1">IF(O94=1,"",RTD("cqg.rtd",,"StudyData", "(Vol("&amp;$E$17&amp;")when  (LocalYear("&amp;$E$17&amp;")="&amp;$D$1&amp;"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>24</v>
      </c>
      <c r="X94" s="138">
        <f ca="1">IF(O94=1,"",RTD("cqg.rtd",,"StudyData", "(Vol("&amp;$E$18&amp;")when  (LocalYear("&amp;$E$18&amp;")="&amp;$D$1&amp;"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>75</v>
      </c>
      <c r="Y94" s="138">
        <f ca="1">IF(O94=1,"",RTD("cqg.rtd",,"StudyData", "(Vol("&amp;$E$19&amp;")when  (LocalYear("&amp;$E$19&amp;")="&amp;$D$1&amp;"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>131</v>
      </c>
      <c r="Z94" s="138" t="str">
        <f ca="1">IF(O94=1,"",RTD("cqg.rtd",,"StudyData", "(Vol("&amp;$E$20&amp;")when  (LocalYear("&amp;$E$20&amp;")="&amp;$D$1&amp;"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138">
        <f ca="1">IF(O94=1,"",RTD("cqg.rtd",,"StudyData", "(Vol("&amp;$E$21&amp;")when  (LocalYear("&amp;$E$21&amp;")="&amp;$D$1&amp;"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>82</v>
      </c>
      <c r="AB94" s="138">
        <f ca="1">IF(O94=1,"",RTD("cqg.rtd",,"StudyData", "(Vol("&amp;$E$21&amp;")when  (LocalYear("&amp;$E$21&amp;")="&amp;$D$1&amp;"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>121</v>
      </c>
      <c r="AC94" s="139" t="str">
        <f t="shared" ca="1" si="15"/>
        <v/>
      </c>
      <c r="AE94" s="138" t="str">
        <f ca="1">IF($R94=1,SUM($S$1:S94),"")</f>
        <v/>
      </c>
      <c r="AF94" s="138" t="str">
        <f ca="1">IF($R94=1,SUM($T$1:T94),"")</f>
        <v/>
      </c>
      <c r="AG94" s="138" t="str">
        <f ca="1">IF($R94=1,SUM($U$1:U94),"")</f>
        <v/>
      </c>
      <c r="AH94" s="138" t="str">
        <f ca="1">IF($R94=1,SUM($V$1:V94),"")</f>
        <v/>
      </c>
      <c r="AI94" s="138" t="str">
        <f ca="1">IF($R94=1,SUM($W$1:W94),"")</f>
        <v/>
      </c>
      <c r="AJ94" s="138" t="str">
        <f ca="1">IF($R94=1,SUM($X$1:X94),"")</f>
        <v/>
      </c>
      <c r="AK94" s="138" t="str">
        <f ca="1">IF($R94=1,SUM($Y$1:Y94),"")</f>
        <v/>
      </c>
      <c r="AL94" s="138" t="str">
        <f ca="1">IF($R94=1,SUM($Z$1:Z94),"")</f>
        <v/>
      </c>
      <c r="AM94" s="138" t="str">
        <f ca="1">IF($R94=1,SUM($AA$1:AA94),"")</f>
        <v/>
      </c>
      <c r="AN94" s="138" t="str">
        <f ca="1">IF($R94=1,SUM($AB$1:AB94),"")</f>
        <v/>
      </c>
      <c r="AO94" s="138" t="str">
        <f ca="1">IF($R94=1,SUM($AC$1:AC94),"")</f>
        <v/>
      </c>
      <c r="AQ94" s="143" t="str">
        <f t="shared" si="20"/>
        <v>15:05</v>
      </c>
    </row>
    <row r="95" spans="6:43" x14ac:dyDescent="0.25">
      <c r="F95" s="138">
        <f t="shared" si="21"/>
        <v>15</v>
      </c>
      <c r="G95" s="140">
        <f t="shared" si="16"/>
        <v>10</v>
      </c>
      <c r="H95" s="141">
        <f t="shared" si="17"/>
        <v>0.63194444444444442</v>
      </c>
      <c r="K95" s="139" t="str">
        <f ca="1"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39" t="e">
        <f ca="1"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39"/>
      <c r="O95" s="138">
        <f t="shared" si="18"/>
        <v>0</v>
      </c>
      <c r="R95" s="138">
        <f t="shared" ca="1" si="19"/>
        <v>1.0019999999999998</v>
      </c>
      <c r="S95" s="138">
        <f ca="1">IF(O95=1,"",RTD("cqg.rtd",,"StudyData", "(Vol("&amp;$E$13&amp;")when  (LocalYear("&amp;$E$13&amp;")="&amp;$D$1&amp;"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>83</v>
      </c>
      <c r="T95" s="138">
        <f ca="1">IF(O95=1,"",RTD("cqg.rtd",,"StudyData", "(Vol("&amp;$E$14&amp;")when  (LocalYear("&amp;$E$14&amp;")="&amp;$D$1&amp;"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>132</v>
      </c>
      <c r="U95" s="138">
        <f ca="1">IF(O95=1,"",RTD("cqg.rtd",,"StudyData", "(Vol("&amp;$E$15&amp;")when  (LocalYear("&amp;$E$15&amp;")="&amp;$D$1&amp;"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>56</v>
      </c>
      <c r="V95" s="138">
        <f ca="1">IF(O95=1,"",RTD("cqg.rtd",,"StudyData", "(Vol("&amp;$E$16&amp;")when  (LocalYear("&amp;$E$16&amp;")="&amp;$D$1&amp;"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>148</v>
      </c>
      <c r="W95" s="138">
        <f ca="1">IF(O95=1,"",RTD("cqg.rtd",,"StudyData", "(Vol("&amp;$E$17&amp;")when  (LocalYear("&amp;$E$17&amp;")="&amp;$D$1&amp;"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>39</v>
      </c>
      <c r="X95" s="138">
        <f ca="1">IF(O95=1,"",RTD("cqg.rtd",,"StudyData", "(Vol("&amp;$E$18&amp;")when  (LocalYear("&amp;$E$18&amp;")="&amp;$D$1&amp;"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>91</v>
      </c>
      <c r="Y95" s="138">
        <f ca="1">IF(O95=1,"",RTD("cqg.rtd",,"StudyData", "(Vol("&amp;$E$19&amp;")when  (LocalYear("&amp;$E$19&amp;")="&amp;$D$1&amp;"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>36</v>
      </c>
      <c r="Z95" s="138" t="str">
        <f ca="1">IF(O95=1,"",RTD("cqg.rtd",,"StudyData", "(Vol("&amp;$E$20&amp;")when  (LocalYear("&amp;$E$20&amp;")="&amp;$D$1&amp;"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138">
        <f ca="1">IF(O95=1,"",RTD("cqg.rtd",,"StudyData", "(Vol("&amp;$E$21&amp;")when  (LocalYear("&amp;$E$21&amp;")="&amp;$D$1&amp;"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>51</v>
      </c>
      <c r="AB95" s="138">
        <f ca="1">IF(O95=1,"",RTD("cqg.rtd",,"StudyData", "(Vol("&amp;$E$21&amp;")when  (LocalYear("&amp;$E$21&amp;")="&amp;$D$1&amp;"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>72</v>
      </c>
      <c r="AC95" s="139" t="str">
        <f t="shared" ca="1" si="15"/>
        <v/>
      </c>
      <c r="AE95" s="138" t="str">
        <f ca="1">IF($R95=1,SUM($S$1:S95),"")</f>
        <v/>
      </c>
      <c r="AF95" s="138" t="str">
        <f ca="1">IF($R95=1,SUM($T$1:T95),"")</f>
        <v/>
      </c>
      <c r="AG95" s="138" t="str">
        <f ca="1">IF($R95=1,SUM($U$1:U95),"")</f>
        <v/>
      </c>
      <c r="AH95" s="138" t="str">
        <f ca="1">IF($R95=1,SUM($V$1:V95),"")</f>
        <v/>
      </c>
      <c r="AI95" s="138" t="str">
        <f ca="1">IF($R95=1,SUM($W$1:W95),"")</f>
        <v/>
      </c>
      <c r="AJ95" s="138" t="str">
        <f ca="1">IF($R95=1,SUM($X$1:X95),"")</f>
        <v/>
      </c>
      <c r="AK95" s="138" t="str">
        <f ca="1">IF($R95=1,SUM($Y$1:Y95),"")</f>
        <v/>
      </c>
      <c r="AL95" s="138" t="str">
        <f ca="1">IF($R95=1,SUM($Z$1:Z95),"")</f>
        <v/>
      </c>
      <c r="AM95" s="138" t="str">
        <f ca="1">IF($R95=1,SUM($AA$1:AA95),"")</f>
        <v/>
      </c>
      <c r="AN95" s="138" t="str">
        <f ca="1">IF($R95=1,SUM($AB$1:AB95),"")</f>
        <v/>
      </c>
      <c r="AO95" s="138" t="str">
        <f ca="1">IF($R95=1,SUM($AC$1:AC95),"")</f>
        <v/>
      </c>
      <c r="AQ95" s="143" t="str">
        <f t="shared" si="20"/>
        <v>15:10</v>
      </c>
    </row>
    <row r="96" spans="6:43" x14ac:dyDescent="0.25">
      <c r="F96" s="138">
        <f t="shared" si="21"/>
        <v>15</v>
      </c>
      <c r="G96" s="140">
        <f t="shared" si="16"/>
        <v>15</v>
      </c>
      <c r="H96" s="141">
        <f t="shared" si="17"/>
        <v>0.63541666666666663</v>
      </c>
      <c r="K96" s="139" t="str">
        <f ca="1"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39" t="e">
        <f ca="1"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39"/>
      <c r="O96" s="138">
        <f t="shared" si="18"/>
        <v>0</v>
      </c>
      <c r="R96" s="138">
        <f t="shared" ca="1" si="19"/>
        <v>1.0029999999999997</v>
      </c>
      <c r="S96" s="138">
        <f ca="1">IF(O96=1,"",RTD("cqg.rtd",,"StudyData", "(Vol("&amp;$E$13&amp;")when  (LocalYear("&amp;$E$13&amp;")="&amp;$D$1&amp;"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>31</v>
      </c>
      <c r="T96" s="138">
        <f ca="1">IF(O96=1,"",RTD("cqg.rtd",,"StudyData", "(Vol("&amp;$E$14&amp;")when  (LocalYear("&amp;$E$14&amp;")="&amp;$D$1&amp;"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>36</v>
      </c>
      <c r="U96" s="138">
        <f ca="1">IF(O96=1,"",RTD("cqg.rtd",,"StudyData", "(Vol("&amp;$E$15&amp;")when  (LocalYear("&amp;$E$15&amp;")="&amp;$D$1&amp;"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>29</v>
      </c>
      <c r="V96" s="138">
        <f ca="1">IF(O96=1,"",RTD("cqg.rtd",,"StudyData", "(Vol("&amp;$E$16&amp;")when  (LocalYear("&amp;$E$16&amp;")="&amp;$D$1&amp;"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>29</v>
      </c>
      <c r="W96" s="138">
        <f ca="1">IF(O96=1,"",RTD("cqg.rtd",,"StudyData", "(Vol("&amp;$E$17&amp;")when  (LocalYear("&amp;$E$17&amp;")="&amp;$D$1&amp;"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>25</v>
      </c>
      <c r="X96" s="138">
        <f ca="1">IF(O96=1,"",RTD("cqg.rtd",,"StudyData", "(Vol("&amp;$E$18&amp;")when  (LocalYear("&amp;$E$18&amp;")="&amp;$D$1&amp;"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>22</v>
      </c>
      <c r="Y96" s="138">
        <f ca="1">IF(O96=1,"",RTD("cqg.rtd",,"StudyData", "(Vol("&amp;$E$19&amp;")when  (LocalYear("&amp;$E$19&amp;")="&amp;$D$1&amp;"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>56</v>
      </c>
      <c r="Z96" s="138" t="str">
        <f ca="1">IF(O96=1,"",RTD("cqg.rtd",,"StudyData", "(Vol("&amp;$E$20&amp;")when  (LocalYear("&amp;$E$20&amp;")="&amp;$D$1&amp;"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138">
        <f ca="1">IF(O96=1,"",RTD("cqg.rtd",,"StudyData", "(Vol("&amp;$E$21&amp;")when  (LocalYear("&amp;$E$21&amp;")="&amp;$D$1&amp;"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>31</v>
      </c>
      <c r="AB96" s="138">
        <f ca="1">IF(O96=1,"",RTD("cqg.rtd",,"StudyData", "(Vol("&amp;$E$21&amp;")when  (LocalYear("&amp;$E$21&amp;")="&amp;$D$1&amp;"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>98</v>
      </c>
      <c r="AC96" s="139" t="str">
        <f t="shared" ca="1" si="15"/>
        <v/>
      </c>
      <c r="AE96" s="138" t="str">
        <f ca="1">IF($R96=1,SUM($S$1:S96),"")</f>
        <v/>
      </c>
      <c r="AF96" s="138" t="str">
        <f ca="1">IF($R96=1,SUM($T$1:T96),"")</f>
        <v/>
      </c>
      <c r="AG96" s="138" t="str">
        <f ca="1">IF($R96=1,SUM($U$1:U96),"")</f>
        <v/>
      </c>
      <c r="AH96" s="138" t="str">
        <f ca="1">IF($R96=1,SUM($V$1:V96),"")</f>
        <v/>
      </c>
      <c r="AI96" s="138" t="str">
        <f ca="1">IF($R96=1,SUM($W$1:W96),"")</f>
        <v/>
      </c>
      <c r="AJ96" s="138" t="str">
        <f ca="1">IF($R96=1,SUM($X$1:X96),"")</f>
        <v/>
      </c>
      <c r="AK96" s="138" t="str">
        <f ca="1">IF($R96=1,SUM($Y$1:Y96),"")</f>
        <v/>
      </c>
      <c r="AL96" s="138" t="str">
        <f ca="1">IF($R96=1,SUM($Z$1:Z96),"")</f>
        <v/>
      </c>
      <c r="AM96" s="138" t="str">
        <f ca="1">IF($R96=1,SUM($AA$1:AA96),"")</f>
        <v/>
      </c>
      <c r="AN96" s="138" t="str">
        <f ca="1">IF($R96=1,SUM($AB$1:AB96),"")</f>
        <v/>
      </c>
      <c r="AO96" s="138" t="str">
        <f ca="1">IF($R96=1,SUM($AC$1:AC96),"")</f>
        <v/>
      </c>
      <c r="AQ96" s="143" t="str">
        <f t="shared" si="20"/>
        <v>15:15</v>
      </c>
    </row>
    <row r="97" spans="6:43" x14ac:dyDescent="0.25">
      <c r="F97" s="138">
        <f t="shared" si="21"/>
        <v>15</v>
      </c>
      <c r="G97" s="140">
        <f t="shared" si="16"/>
        <v>20</v>
      </c>
      <c r="H97" s="141">
        <f t="shared" si="17"/>
        <v>0.63888888888888895</v>
      </c>
      <c r="K97" s="139" t="str">
        <f ca="1"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39" t="e">
        <f ca="1"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39"/>
      <c r="O97" s="138">
        <f t="shared" si="18"/>
        <v>0</v>
      </c>
      <c r="R97" s="138">
        <f t="shared" ca="1" si="19"/>
        <v>1.0039999999999996</v>
      </c>
      <c r="S97" s="138">
        <f ca="1">IF(O97=1,"",RTD("cqg.rtd",,"StudyData", "(Vol("&amp;$E$13&amp;")when  (LocalYear("&amp;$E$13&amp;")="&amp;$D$1&amp;"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>19</v>
      </c>
      <c r="T97" s="138">
        <f ca="1">IF(O97=1,"",RTD("cqg.rtd",,"StudyData", "(Vol("&amp;$E$14&amp;")when  (LocalYear("&amp;$E$14&amp;")="&amp;$D$1&amp;"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>45</v>
      </c>
      <c r="U97" s="138">
        <f ca="1">IF(O97=1,"",RTD("cqg.rtd",,"StudyData", "(Vol("&amp;$E$15&amp;")when  (LocalYear("&amp;$E$15&amp;")="&amp;$D$1&amp;"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>59</v>
      </c>
      <c r="V97" s="138">
        <f ca="1">IF(O97=1,"",RTD("cqg.rtd",,"StudyData", "(Vol("&amp;$E$16&amp;")when  (LocalYear("&amp;$E$16&amp;")="&amp;$D$1&amp;"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>105</v>
      </c>
      <c r="W97" s="138">
        <f ca="1">IF(O97=1,"",RTD("cqg.rtd",,"StudyData", "(Vol("&amp;$E$17&amp;")when  (LocalYear("&amp;$E$17&amp;")="&amp;$D$1&amp;"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>16</v>
      </c>
      <c r="X97" s="138">
        <f ca="1">IF(O97=1,"",RTD("cqg.rtd",,"StudyData", "(Vol("&amp;$E$18&amp;")when  (LocalYear("&amp;$E$18&amp;")="&amp;$D$1&amp;"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>113</v>
      </c>
      <c r="Y97" s="138">
        <f ca="1">IF(O97=1,"",RTD("cqg.rtd",,"StudyData", "(Vol("&amp;$E$19&amp;")when  (LocalYear("&amp;$E$19&amp;")="&amp;$D$1&amp;"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>15</v>
      </c>
      <c r="Z97" s="138" t="str">
        <f ca="1">IF(O97=1,"",RTD("cqg.rtd",,"StudyData", "(Vol("&amp;$E$20&amp;")when  (LocalYear("&amp;$E$20&amp;")="&amp;$D$1&amp;"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138">
        <f ca="1">IF(O97=1,"",RTD("cqg.rtd",,"StudyData", "(Vol("&amp;$E$21&amp;")when  (LocalYear("&amp;$E$21&amp;")="&amp;$D$1&amp;"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>18</v>
      </c>
      <c r="AB97" s="138">
        <f ca="1">IF(O97=1,"",RTD("cqg.rtd",,"StudyData", "(Vol("&amp;$E$21&amp;")when  (LocalYear("&amp;$E$21&amp;")="&amp;$D$1&amp;"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>65</v>
      </c>
      <c r="AC97" s="139" t="str">
        <f t="shared" ca="1" si="15"/>
        <v/>
      </c>
      <c r="AE97" s="138" t="str">
        <f ca="1">IF($R97=1,SUM($S$1:S97),"")</f>
        <v/>
      </c>
      <c r="AF97" s="138" t="str">
        <f ca="1">IF($R97=1,SUM($T$1:T97),"")</f>
        <v/>
      </c>
      <c r="AG97" s="138" t="str">
        <f ca="1">IF($R97=1,SUM($U$1:U97),"")</f>
        <v/>
      </c>
      <c r="AH97" s="138" t="str">
        <f ca="1">IF($R97=1,SUM($V$1:V97),"")</f>
        <v/>
      </c>
      <c r="AI97" s="138" t="str">
        <f ca="1">IF($R97=1,SUM($W$1:W97),"")</f>
        <v/>
      </c>
      <c r="AJ97" s="138" t="str">
        <f ca="1">IF($R97=1,SUM($X$1:X97),"")</f>
        <v/>
      </c>
      <c r="AK97" s="138" t="str">
        <f ca="1">IF($R97=1,SUM($Y$1:Y97),"")</f>
        <v/>
      </c>
      <c r="AL97" s="138" t="str">
        <f ca="1">IF($R97=1,SUM($Z$1:Z97),"")</f>
        <v/>
      </c>
      <c r="AM97" s="138" t="str">
        <f ca="1">IF($R97=1,SUM($AA$1:AA97),"")</f>
        <v/>
      </c>
      <c r="AN97" s="138" t="str">
        <f ca="1">IF($R97=1,SUM($AB$1:AB97),"")</f>
        <v/>
      </c>
      <c r="AO97" s="138" t="str">
        <f ca="1">IF($R97=1,SUM($AC$1:AC97),"")</f>
        <v/>
      </c>
      <c r="AQ97" s="143" t="str">
        <f t="shared" si="20"/>
        <v>15:20</v>
      </c>
    </row>
    <row r="98" spans="6:43" x14ac:dyDescent="0.25">
      <c r="F98" s="138">
        <f t="shared" si="21"/>
        <v>15</v>
      </c>
      <c r="G98" s="140">
        <f t="shared" si="16"/>
        <v>25</v>
      </c>
      <c r="H98" s="141">
        <f t="shared" si="17"/>
        <v>0.64236111111111105</v>
      </c>
      <c r="K98" s="139" t="str">
        <f ca="1"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39" t="e">
        <f ca="1"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39"/>
      <c r="O98" s="138">
        <f t="shared" si="18"/>
        <v>0</v>
      </c>
      <c r="R98" s="138">
        <f t="shared" ca="1" si="19"/>
        <v>1.0049999999999994</v>
      </c>
      <c r="S98" s="138">
        <f ca="1">IF(O98=1,"",RTD("cqg.rtd",,"StudyData", "(Vol("&amp;$E$13&amp;")when  (LocalYear("&amp;$E$13&amp;")="&amp;$D$1&amp;"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>44</v>
      </c>
      <c r="T98" s="138">
        <f ca="1">IF(O98=1,"",RTD("cqg.rtd",,"StudyData", "(Vol("&amp;$E$14&amp;")when  (LocalYear("&amp;$E$14&amp;")="&amp;$D$1&amp;"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>3</v>
      </c>
      <c r="U98" s="138">
        <f ca="1">IF(O98=1,"",RTD("cqg.rtd",,"StudyData", "(Vol("&amp;$E$15&amp;")when  (LocalYear("&amp;$E$15&amp;")="&amp;$D$1&amp;"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>49</v>
      </c>
      <c r="V98" s="138">
        <f ca="1">IF(O98=1,"",RTD("cqg.rtd",,"StudyData", "(Vol("&amp;$E$16&amp;")when  (LocalYear("&amp;$E$16&amp;")="&amp;$D$1&amp;"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>188</v>
      </c>
      <c r="W98" s="138">
        <f ca="1">IF(O98=1,"",RTD("cqg.rtd",,"StudyData", "(Vol("&amp;$E$17&amp;")when  (LocalYear("&amp;$E$17&amp;")="&amp;$D$1&amp;"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>19</v>
      </c>
      <c r="X98" s="138">
        <f ca="1">IF(O98=1,"",RTD("cqg.rtd",,"StudyData", "(Vol("&amp;$E$18&amp;")when  (LocalYear("&amp;$E$18&amp;")="&amp;$D$1&amp;"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>53</v>
      </c>
      <c r="Y98" s="138">
        <f ca="1">IF(O98=1,"",RTD("cqg.rtd",,"StudyData", "(Vol("&amp;$E$19&amp;")when  (LocalYear("&amp;$E$19&amp;")="&amp;$D$1&amp;"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>171</v>
      </c>
      <c r="Z98" s="138" t="str">
        <f ca="1">IF(O98=1,"",RTD("cqg.rtd",,"StudyData", "(Vol("&amp;$E$20&amp;")when  (LocalYear("&amp;$E$20&amp;")="&amp;$D$1&amp;"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138">
        <f ca="1">IF(O98=1,"",RTD("cqg.rtd",,"StudyData", "(Vol("&amp;$E$21&amp;")when  (LocalYear("&amp;$E$21&amp;")="&amp;$D$1&amp;"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>82</v>
      </c>
      <c r="AB98" s="138">
        <f ca="1">IF(O98=1,"",RTD("cqg.rtd",,"StudyData", "(Vol("&amp;$E$21&amp;")when  (LocalYear("&amp;$E$21&amp;")="&amp;$D$1&amp;"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>44</v>
      </c>
      <c r="AC98" s="139" t="str">
        <f t="shared" ca="1" si="15"/>
        <v/>
      </c>
      <c r="AE98" s="138" t="str">
        <f ca="1">IF($R98=1,SUM($S$1:S98),"")</f>
        <v/>
      </c>
      <c r="AF98" s="138" t="str">
        <f ca="1">IF($R98=1,SUM($T$1:T98),"")</f>
        <v/>
      </c>
      <c r="AG98" s="138" t="str">
        <f ca="1">IF($R98=1,SUM($U$1:U98),"")</f>
        <v/>
      </c>
      <c r="AH98" s="138" t="str">
        <f ca="1">IF($R98=1,SUM($V$1:V98),"")</f>
        <v/>
      </c>
      <c r="AI98" s="138" t="str">
        <f ca="1">IF($R98=1,SUM($W$1:W98),"")</f>
        <v/>
      </c>
      <c r="AJ98" s="138" t="str">
        <f ca="1">IF($R98=1,SUM($X$1:X98),"")</f>
        <v/>
      </c>
      <c r="AK98" s="138" t="str">
        <f ca="1">IF($R98=1,SUM($Y$1:Y98),"")</f>
        <v/>
      </c>
      <c r="AL98" s="138" t="str">
        <f ca="1">IF($R98=1,SUM($Z$1:Z98),"")</f>
        <v/>
      </c>
      <c r="AM98" s="138" t="str">
        <f ca="1">IF($R98=1,SUM($AA$1:AA98),"")</f>
        <v/>
      </c>
      <c r="AN98" s="138" t="str">
        <f ca="1">IF($R98=1,SUM($AB$1:AB98),"")</f>
        <v/>
      </c>
      <c r="AO98" s="138" t="str">
        <f ca="1">IF($R98=1,SUM($AC$1:AC98),"")</f>
        <v/>
      </c>
      <c r="AQ98" s="143" t="str">
        <f t="shared" si="20"/>
        <v>15:25</v>
      </c>
    </row>
    <row r="99" spans="6:43" x14ac:dyDescent="0.25">
      <c r="F99" s="138">
        <f t="shared" si="21"/>
        <v>15</v>
      </c>
      <c r="G99" s="140">
        <f t="shared" si="16"/>
        <v>30</v>
      </c>
      <c r="H99" s="141">
        <f t="shared" si="17"/>
        <v>0.64583333333333337</v>
      </c>
      <c r="K99" s="139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39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39"/>
      <c r="O99" s="138">
        <f t="shared" si="18"/>
        <v>1</v>
      </c>
      <c r="R99" s="138">
        <f t="shared" ca="1" si="19"/>
        <v>1.0059999999999993</v>
      </c>
      <c r="S99" s="138" t="str">
        <f>IF(O99=1,"",RTD("cqg.rtd",,"StudyData", "(Vol("&amp;$E$13&amp;")when  (LocalYear("&amp;$E$13&amp;")="&amp;$D$1&amp;"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38" t="str">
        <f>IF(O99=1,"",RTD("cqg.rtd",,"StudyData", "(Vol("&amp;$E$14&amp;")when  (LocalYear("&amp;$E$14&amp;")="&amp;$D$1&amp;"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38" t="str">
        <f>IF(O99=1,"",RTD("cqg.rtd",,"StudyData", "(Vol("&amp;$E$15&amp;")when  (LocalYear("&amp;$E$15&amp;")="&amp;$D$1&amp;"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38" t="str">
        <f>IF(O99=1,"",RTD("cqg.rtd",,"StudyData", "(Vol("&amp;$E$16&amp;")when  (LocalYear("&amp;$E$16&amp;")="&amp;$D$1&amp;"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38" t="str">
        <f>IF(O99=1,"",RTD("cqg.rtd",,"StudyData", "(Vol("&amp;$E$17&amp;")when  (LocalYear("&amp;$E$17&amp;")="&amp;$D$1&amp;"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38" t="str">
        <f>IF(O99=1,"",RTD("cqg.rtd",,"StudyData", "(Vol("&amp;$E$18&amp;")when  (LocalYear("&amp;$E$18&amp;")="&amp;$D$1&amp;"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38" t="str">
        <f>IF(O99=1,"",RTD("cqg.rtd",,"StudyData", "(Vol("&amp;$E$19&amp;")when  (LocalYear("&amp;$E$19&amp;")="&amp;$D$1&amp;"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38" t="str">
        <f>IF(O99=1,"",RTD("cqg.rtd",,"StudyData", "(Vol("&amp;$E$20&amp;")when  (LocalYear("&amp;$E$20&amp;")="&amp;$D$1&amp;"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38" t="str">
        <f>IF(O99=1,"",RTD("cqg.rtd",,"StudyData", "(Vol("&amp;$E$21&amp;")when  (LocalYear("&amp;$E$21&amp;")="&amp;$D$1&amp;"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38" t="str">
        <f>IF(O99=1,"",RTD("cqg.rtd",,"StudyData", "(Vol("&amp;$E$21&amp;")when  (LocalYear("&amp;$E$21&amp;")="&amp;$D$1&amp;"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39" t="str">
        <f t="shared" si="15"/>
        <v/>
      </c>
      <c r="AE99" s="138" t="str">
        <f ca="1">IF($R99=1,SUM($S$1:S99),"")</f>
        <v/>
      </c>
      <c r="AF99" s="138" t="str">
        <f ca="1">IF($R99=1,SUM($T$1:T99),"")</f>
        <v/>
      </c>
      <c r="AG99" s="138" t="str">
        <f ca="1">IF($R99=1,SUM($U$1:U99),"")</f>
        <v/>
      </c>
      <c r="AH99" s="138" t="str">
        <f ca="1">IF($R99=1,SUM($V$1:V99),"")</f>
        <v/>
      </c>
      <c r="AI99" s="138" t="str">
        <f ca="1">IF($R99=1,SUM($W$1:W99),"")</f>
        <v/>
      </c>
      <c r="AJ99" s="138" t="str">
        <f ca="1">IF($R99=1,SUM($X$1:X99),"")</f>
        <v/>
      </c>
      <c r="AK99" s="138" t="str">
        <f ca="1">IF($R99=1,SUM($Y$1:Y99),"")</f>
        <v/>
      </c>
      <c r="AL99" s="138" t="str">
        <f ca="1">IF($R99=1,SUM($Z$1:Z99),"")</f>
        <v/>
      </c>
      <c r="AM99" s="138" t="str">
        <f ca="1">IF($R99=1,SUM($AA$1:AA99),"")</f>
        <v/>
      </c>
      <c r="AN99" s="138" t="str">
        <f ca="1">IF($R99=1,SUM($AB$1:AB99),"")</f>
        <v/>
      </c>
      <c r="AO99" s="138" t="str">
        <f ca="1">IF($R99=1,SUM($AC$1:AC99),"")</f>
        <v/>
      </c>
      <c r="AQ99" s="143" t="str">
        <f t="shared" si="20"/>
        <v>15:30</v>
      </c>
    </row>
    <row r="100" spans="6:43" x14ac:dyDescent="0.25">
      <c r="F100" s="138">
        <f t="shared" si="21"/>
        <v>15</v>
      </c>
      <c r="G100" s="140">
        <f t="shared" si="16"/>
        <v>35</v>
      </c>
      <c r="H100" s="141">
        <f t="shared" si="17"/>
        <v>0.64930555555555558</v>
      </c>
      <c r="K100" s="139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39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39"/>
      <c r="O100" s="138">
        <f t="shared" si="18"/>
        <v>1</v>
      </c>
      <c r="R100" s="138">
        <f t="shared" ca="1" si="19"/>
        <v>1.0069999999999992</v>
      </c>
      <c r="S100" s="138" t="str">
        <f>IF(O100=1,"",RTD("cqg.rtd",,"StudyData", "(Vol("&amp;$E$13&amp;")when  (LocalYear("&amp;$E$13&amp;")="&amp;$D$1&amp;"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38" t="str">
        <f>IF(O100=1,"",RTD("cqg.rtd",,"StudyData", "(Vol("&amp;$E$14&amp;")when  (LocalYear("&amp;$E$14&amp;")="&amp;$D$1&amp;"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38" t="str">
        <f>IF(O100=1,"",RTD("cqg.rtd",,"StudyData", "(Vol("&amp;$E$15&amp;")when  (LocalYear("&amp;$E$15&amp;")="&amp;$D$1&amp;"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38" t="str">
        <f>IF(O100=1,"",RTD("cqg.rtd",,"StudyData", "(Vol("&amp;$E$16&amp;")when  (LocalYear("&amp;$E$16&amp;")="&amp;$D$1&amp;"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38" t="str">
        <f>IF(O100=1,"",RTD("cqg.rtd",,"StudyData", "(Vol("&amp;$E$17&amp;")when  (LocalYear("&amp;$E$17&amp;")="&amp;$D$1&amp;"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38" t="str">
        <f>IF(O100=1,"",RTD("cqg.rtd",,"StudyData", "(Vol("&amp;$E$18&amp;")when  (LocalYear("&amp;$E$18&amp;")="&amp;$D$1&amp;"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38" t="str">
        <f>IF(O100=1,"",RTD("cqg.rtd",,"StudyData", "(Vol("&amp;$E$19&amp;")when  (LocalYear("&amp;$E$19&amp;")="&amp;$D$1&amp;"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38" t="str">
        <f>IF(O100=1,"",RTD("cqg.rtd",,"StudyData", "(Vol("&amp;$E$20&amp;")when  (LocalYear("&amp;$E$20&amp;")="&amp;$D$1&amp;"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38" t="str">
        <f>IF(O100=1,"",RTD("cqg.rtd",,"StudyData", "(Vol("&amp;$E$21&amp;")when  (LocalYear("&amp;$E$21&amp;")="&amp;$D$1&amp;"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38" t="str">
        <f>IF(O100=1,"",RTD("cqg.rtd",,"StudyData", "(Vol("&amp;$E$21&amp;")when  (LocalYear("&amp;$E$21&amp;")="&amp;$D$1&amp;"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39" t="str">
        <f t="shared" si="15"/>
        <v/>
      </c>
      <c r="AE100" s="138" t="str">
        <f ca="1">IF($R100=1,SUM($S$1:S100),"")</f>
        <v/>
      </c>
      <c r="AF100" s="138" t="str">
        <f ca="1">IF($R100=1,SUM($T$1:T100),"")</f>
        <v/>
      </c>
      <c r="AG100" s="138" t="str">
        <f ca="1">IF($R100=1,SUM($U$1:U100),"")</f>
        <v/>
      </c>
      <c r="AH100" s="138" t="str">
        <f ca="1">IF($R100=1,SUM($V$1:V100),"")</f>
        <v/>
      </c>
      <c r="AI100" s="138" t="str">
        <f ca="1">IF($R100=1,SUM($W$1:W100),"")</f>
        <v/>
      </c>
      <c r="AJ100" s="138" t="str">
        <f ca="1">IF($R100=1,SUM($X$1:X100),"")</f>
        <v/>
      </c>
      <c r="AK100" s="138" t="str">
        <f ca="1">IF($R100=1,SUM($Y$1:Y100),"")</f>
        <v/>
      </c>
      <c r="AL100" s="138" t="str">
        <f ca="1">IF($R100=1,SUM($Z$1:Z100),"")</f>
        <v/>
      </c>
      <c r="AM100" s="138" t="str">
        <f ca="1">IF($R100=1,SUM($AA$1:AA100),"")</f>
        <v/>
      </c>
      <c r="AN100" s="138" t="str">
        <f ca="1">IF($R100=1,SUM($AB$1:AB100),"")</f>
        <v/>
      </c>
      <c r="AO100" s="138" t="str">
        <f ca="1">IF($R100=1,SUM($AC$1:AC100),"")</f>
        <v/>
      </c>
      <c r="AQ100" s="143" t="str">
        <f t="shared" si="20"/>
        <v>15:35</v>
      </c>
    </row>
    <row r="101" spans="6:43" x14ac:dyDescent="0.25">
      <c r="F101" s="138">
        <f t="shared" si="21"/>
        <v>15</v>
      </c>
      <c r="G101" s="140">
        <f t="shared" si="16"/>
        <v>40</v>
      </c>
      <c r="H101" s="141">
        <f t="shared" si="17"/>
        <v>0.65277777777777779</v>
      </c>
      <c r="K101" s="139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39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39"/>
      <c r="O101" s="138">
        <f t="shared" si="18"/>
        <v>1</v>
      </c>
      <c r="R101" s="138">
        <f t="shared" ca="1" si="19"/>
        <v>1.0079999999999991</v>
      </c>
      <c r="S101" s="138" t="str">
        <f>IF(O101=1,"",RTD("cqg.rtd",,"StudyData", "(Vol("&amp;$E$13&amp;")when  (LocalYear("&amp;$E$13&amp;")="&amp;$D$1&amp;"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38" t="str">
        <f>IF(O101=1,"",RTD("cqg.rtd",,"StudyData", "(Vol("&amp;$E$14&amp;")when  (LocalYear("&amp;$E$14&amp;")="&amp;$D$1&amp;"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38" t="str">
        <f>IF(O101=1,"",RTD("cqg.rtd",,"StudyData", "(Vol("&amp;$E$15&amp;")when  (LocalYear("&amp;$E$15&amp;")="&amp;$D$1&amp;"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38" t="str">
        <f>IF(O101=1,"",RTD("cqg.rtd",,"StudyData", "(Vol("&amp;$E$16&amp;")when  (LocalYear("&amp;$E$16&amp;")="&amp;$D$1&amp;"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38" t="str">
        <f>IF(O101=1,"",RTD("cqg.rtd",,"StudyData", "(Vol("&amp;$E$17&amp;")when  (LocalYear("&amp;$E$17&amp;")="&amp;$D$1&amp;"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38" t="str">
        <f>IF(O101=1,"",RTD("cqg.rtd",,"StudyData", "(Vol("&amp;$E$18&amp;")when  (LocalYear("&amp;$E$18&amp;")="&amp;$D$1&amp;"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38" t="str">
        <f>IF(O101=1,"",RTD("cqg.rtd",,"StudyData", "(Vol("&amp;$E$19&amp;")when  (LocalYear("&amp;$E$19&amp;")="&amp;$D$1&amp;"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38" t="str">
        <f>IF(O101=1,"",RTD("cqg.rtd",,"StudyData", "(Vol("&amp;$E$20&amp;")when  (LocalYear("&amp;$E$20&amp;")="&amp;$D$1&amp;"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38" t="str">
        <f>IF(O101=1,"",RTD("cqg.rtd",,"StudyData", "(Vol("&amp;$E$21&amp;")when  (LocalYear("&amp;$E$21&amp;")="&amp;$D$1&amp;"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38" t="str">
        <f>IF(O101=1,"",RTD("cqg.rtd",,"StudyData", "(Vol("&amp;$E$21&amp;")when  (LocalYear("&amp;$E$21&amp;")="&amp;$D$1&amp;"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39" t="str">
        <f t="shared" si="15"/>
        <v/>
      </c>
      <c r="AE101" s="138" t="str">
        <f ca="1">IF($R101=1,SUM($S$1:S101),"")</f>
        <v/>
      </c>
      <c r="AF101" s="138" t="str">
        <f ca="1">IF($R101=1,SUM($T$1:T101),"")</f>
        <v/>
      </c>
      <c r="AG101" s="138" t="str">
        <f ca="1">IF($R101=1,SUM($U$1:U101),"")</f>
        <v/>
      </c>
      <c r="AH101" s="138" t="str">
        <f ca="1">IF($R101=1,SUM($V$1:V101),"")</f>
        <v/>
      </c>
      <c r="AI101" s="138" t="str">
        <f ca="1">IF($R101=1,SUM($W$1:W101),"")</f>
        <v/>
      </c>
      <c r="AJ101" s="138" t="str">
        <f ca="1">IF($R101=1,SUM($X$1:X101),"")</f>
        <v/>
      </c>
      <c r="AK101" s="138" t="str">
        <f ca="1">IF($R101=1,SUM($Y$1:Y101),"")</f>
        <v/>
      </c>
      <c r="AL101" s="138" t="str">
        <f ca="1">IF($R101=1,SUM($Z$1:Z101),"")</f>
        <v/>
      </c>
      <c r="AM101" s="138" t="str">
        <f ca="1">IF($R101=1,SUM($AA$1:AA101),"")</f>
        <v/>
      </c>
      <c r="AN101" s="138" t="str">
        <f ca="1">IF($R101=1,SUM($AB$1:AB101),"")</f>
        <v/>
      </c>
      <c r="AO101" s="138" t="str">
        <f ca="1">IF($R101=1,SUM($AC$1:AC101),"")</f>
        <v/>
      </c>
      <c r="AQ101" s="143" t="str">
        <f t="shared" si="20"/>
        <v>15:40</v>
      </c>
    </row>
    <row r="102" spans="6:43" x14ac:dyDescent="0.25">
      <c r="F102" s="138">
        <f t="shared" si="21"/>
        <v>15</v>
      </c>
      <c r="G102" s="140">
        <f t="shared" si="16"/>
        <v>45</v>
      </c>
      <c r="H102" s="141">
        <f t="shared" si="17"/>
        <v>0.65625</v>
      </c>
      <c r="K102" s="139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39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38">
        <f t="shared" si="18"/>
        <v>1</v>
      </c>
      <c r="R102" s="138">
        <f t="shared" ca="1" si="19"/>
        <v>1.008999999999999</v>
      </c>
      <c r="S102" s="138" t="str">
        <f>IF(O102=1,"",RTD("cqg.rtd",,"StudyData", "(Vol("&amp;$E$13&amp;")when  (LocalYear("&amp;$E$13&amp;")="&amp;$D$1&amp;"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38" t="str">
        <f>IF(O102=1,"",RTD("cqg.rtd",,"StudyData", "(Vol("&amp;$E$14&amp;")when  (LocalYear("&amp;$E$14&amp;")="&amp;$D$1&amp;"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38" t="str">
        <f>IF(O102=1,"",RTD("cqg.rtd",,"StudyData", "(Vol("&amp;$E$15&amp;")when  (LocalYear("&amp;$E$15&amp;")="&amp;$D$1&amp;"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38" t="str">
        <f>IF(O102=1,"",RTD("cqg.rtd",,"StudyData", "(Vol("&amp;$E$16&amp;")when  (LocalYear("&amp;$E$16&amp;")="&amp;$D$1&amp;"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38" t="str">
        <f>IF(O102=1,"",RTD("cqg.rtd",,"StudyData", "(Vol("&amp;$E$17&amp;")when  (LocalYear("&amp;$E$17&amp;")="&amp;$D$1&amp;"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38" t="str">
        <f>IF(O102=1,"",RTD("cqg.rtd",,"StudyData", "(Vol("&amp;$E$18&amp;")when  (LocalYear("&amp;$E$18&amp;")="&amp;$D$1&amp;"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38" t="str">
        <f>IF(O102=1,"",RTD("cqg.rtd",,"StudyData", "(Vol("&amp;$E$19&amp;")when  (LocalYear("&amp;$E$19&amp;")="&amp;$D$1&amp;"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38" t="str">
        <f>IF(O102=1,"",RTD("cqg.rtd",,"StudyData", "(Vol("&amp;$E$20&amp;")when  (LocalYear("&amp;$E$20&amp;")="&amp;$D$1&amp;"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38" t="str">
        <f>IF(O102=1,"",RTD("cqg.rtd",,"StudyData", "(Vol("&amp;$E$21&amp;")when  (LocalYear("&amp;$E$21&amp;")="&amp;$D$1&amp;"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38" t="str">
        <f>IF(O102=1,"",RTD("cqg.rtd",,"StudyData", "(Vol("&amp;$E$21&amp;")when  (LocalYear("&amp;$E$21&amp;")="&amp;$D$1&amp;"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39" t="str">
        <f t="shared" si="15"/>
        <v/>
      </c>
      <c r="AE102" s="138" t="str">
        <f ca="1">IF($R102=1,SUM($S$1:S102),"")</f>
        <v/>
      </c>
      <c r="AF102" s="138" t="str">
        <f ca="1">IF($R102=1,SUM($T$1:T102),"")</f>
        <v/>
      </c>
      <c r="AG102" s="138" t="str">
        <f ca="1">IF($R102=1,SUM($U$1:U102),"")</f>
        <v/>
      </c>
      <c r="AH102" s="138" t="str">
        <f ca="1">IF($R102=1,SUM($V$1:V102),"")</f>
        <v/>
      </c>
      <c r="AI102" s="138" t="str">
        <f ca="1">IF($R102=1,SUM($W$1:W102),"")</f>
        <v/>
      </c>
      <c r="AJ102" s="138" t="str">
        <f ca="1">IF($R102=1,SUM($X$1:X102),"")</f>
        <v/>
      </c>
      <c r="AK102" s="138" t="str">
        <f ca="1">IF($R102=1,SUM($Y$1:Y102),"")</f>
        <v/>
      </c>
      <c r="AL102" s="138" t="str">
        <f ca="1">IF($R102=1,SUM($Z$1:Z102),"")</f>
        <v/>
      </c>
      <c r="AM102" s="138" t="str">
        <f ca="1">IF($R102=1,SUM($AA$1:AA102),"")</f>
        <v/>
      </c>
      <c r="AN102" s="138" t="str">
        <f ca="1">IF($R102=1,SUM($AB$1:AB102),"")</f>
        <v/>
      </c>
      <c r="AO102" s="138" t="str">
        <f ca="1">IF($R102=1,SUM($AC$1:AC102),"")</f>
        <v/>
      </c>
      <c r="AQ102" s="143" t="str">
        <f t="shared" si="20"/>
        <v>15:45</v>
      </c>
    </row>
    <row r="103" spans="6:43" x14ac:dyDescent="0.25">
      <c r="F103" s="138">
        <f t="shared" si="21"/>
        <v>15</v>
      </c>
      <c r="G103" s="140">
        <f t="shared" si="16"/>
        <v>50</v>
      </c>
      <c r="H103" s="141">
        <f t="shared" si="17"/>
        <v>0.65972222222222221</v>
      </c>
      <c r="K103" s="139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39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38">
        <f t="shared" si="18"/>
        <v>1</v>
      </c>
      <c r="R103" s="138">
        <f t="shared" ca="1" si="19"/>
        <v>1.0099999999999989</v>
      </c>
      <c r="S103" s="138" t="str">
        <f>IF(O103=1,"",RTD("cqg.rtd",,"StudyData", "(Vol("&amp;$E$13&amp;")when  (LocalYear("&amp;$E$13&amp;")="&amp;$D$1&amp;"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38" t="str">
        <f>IF(O103=1,"",RTD("cqg.rtd",,"StudyData", "(Vol("&amp;$E$14&amp;")when  (LocalYear("&amp;$E$14&amp;")="&amp;$D$1&amp;"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38" t="str">
        <f>IF(O103=1,"",RTD("cqg.rtd",,"StudyData", "(Vol("&amp;$E$15&amp;")when  (LocalYear("&amp;$E$15&amp;")="&amp;$D$1&amp;"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38" t="str">
        <f>IF(O103=1,"",RTD("cqg.rtd",,"StudyData", "(Vol("&amp;$E$16&amp;")when  (LocalYear("&amp;$E$16&amp;")="&amp;$D$1&amp;"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38" t="str">
        <f>IF(O103=1,"",RTD("cqg.rtd",,"StudyData", "(Vol("&amp;$E$17&amp;")when  (LocalYear("&amp;$E$17&amp;")="&amp;$D$1&amp;"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38" t="str">
        <f>IF(O103=1,"",RTD("cqg.rtd",,"StudyData", "(Vol("&amp;$E$18&amp;")when  (LocalYear("&amp;$E$18&amp;")="&amp;$D$1&amp;"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38" t="str">
        <f>IF(O103=1,"",RTD("cqg.rtd",,"StudyData", "(Vol("&amp;$E$19&amp;")when  (LocalYear("&amp;$E$19&amp;")="&amp;$D$1&amp;"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38" t="str">
        <f>IF(O103=1,"",RTD("cqg.rtd",,"StudyData", "(Vol("&amp;$E$20&amp;")when  (LocalYear("&amp;$E$20&amp;")="&amp;$D$1&amp;"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38" t="str">
        <f>IF(O103=1,"",RTD("cqg.rtd",,"StudyData", "(Vol("&amp;$E$21&amp;")when  (LocalYear("&amp;$E$21&amp;")="&amp;$D$1&amp;"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38" t="str">
        <f>IF(O103=1,"",RTD("cqg.rtd",,"StudyData", "(Vol("&amp;$E$21&amp;")when  (LocalYear("&amp;$E$21&amp;")="&amp;$D$1&amp;"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39" t="str">
        <f t="shared" si="15"/>
        <v/>
      </c>
      <c r="AE103" s="138" t="str">
        <f ca="1">IF($R103=1,SUM($S$1:S103),"")</f>
        <v/>
      </c>
      <c r="AF103" s="138" t="str">
        <f ca="1">IF($R103=1,SUM($T$1:T103),"")</f>
        <v/>
      </c>
      <c r="AG103" s="138" t="str">
        <f ca="1">IF($R103=1,SUM($U$1:U103),"")</f>
        <v/>
      </c>
      <c r="AH103" s="138" t="str">
        <f ca="1">IF($R103=1,SUM($V$1:V103),"")</f>
        <v/>
      </c>
      <c r="AI103" s="138" t="str">
        <f ca="1">IF($R103=1,SUM($W$1:W103),"")</f>
        <v/>
      </c>
      <c r="AJ103" s="138" t="str">
        <f ca="1">IF($R103=1,SUM($X$1:X103),"")</f>
        <v/>
      </c>
      <c r="AK103" s="138" t="str">
        <f ca="1">IF($R103=1,SUM($Y$1:Y103),"")</f>
        <v/>
      </c>
      <c r="AL103" s="138" t="str">
        <f ca="1">IF($R103=1,SUM($Z$1:Z103),"")</f>
        <v/>
      </c>
      <c r="AM103" s="138" t="str">
        <f ca="1">IF($R103=1,SUM($AA$1:AA103),"")</f>
        <v/>
      </c>
      <c r="AN103" s="138" t="str">
        <f ca="1">IF($R103=1,SUM($AB$1:AB103),"")</f>
        <v/>
      </c>
      <c r="AO103" s="138" t="str">
        <f ca="1">IF($R103=1,SUM($AC$1:AC103),"")</f>
        <v/>
      </c>
      <c r="AQ103" s="143" t="str">
        <f t="shared" si="20"/>
        <v>15:50</v>
      </c>
    </row>
    <row r="104" spans="6:43" x14ac:dyDescent="0.25">
      <c r="F104" s="138">
        <f t="shared" si="21"/>
        <v>15</v>
      </c>
      <c r="G104" s="140">
        <f t="shared" si="16"/>
        <v>55</v>
      </c>
      <c r="H104" s="141">
        <f t="shared" si="17"/>
        <v>0.66319444444444442</v>
      </c>
      <c r="K104" s="139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39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38">
        <f t="shared" si="18"/>
        <v>1</v>
      </c>
      <c r="R104" s="138">
        <f t="shared" ca="1" si="19"/>
        <v>1.0109999999999988</v>
      </c>
      <c r="S104" s="138" t="str">
        <f>IF(O104=1,"",RTD("cqg.rtd",,"StudyData", "(Vol("&amp;$E$13&amp;")when  (LocalYear("&amp;$E$13&amp;")="&amp;$D$1&amp;"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38" t="str">
        <f>IF(O104=1,"",RTD("cqg.rtd",,"StudyData", "(Vol("&amp;$E$14&amp;")when  (LocalYear("&amp;$E$14&amp;")="&amp;$D$1&amp;"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38" t="str">
        <f>IF(O104=1,"",RTD("cqg.rtd",,"StudyData", "(Vol("&amp;$E$15&amp;")when  (LocalYear("&amp;$E$15&amp;")="&amp;$D$1&amp;"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38" t="str">
        <f>IF(O104=1,"",RTD("cqg.rtd",,"StudyData", "(Vol("&amp;$E$16&amp;")when  (LocalYear("&amp;$E$16&amp;")="&amp;$D$1&amp;"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38" t="str">
        <f>IF(O104=1,"",RTD("cqg.rtd",,"StudyData", "(Vol("&amp;$E$17&amp;")when  (LocalYear("&amp;$E$17&amp;")="&amp;$D$1&amp;"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38" t="str">
        <f>IF(O104=1,"",RTD("cqg.rtd",,"StudyData", "(Vol("&amp;$E$18&amp;")when  (LocalYear("&amp;$E$18&amp;")="&amp;$D$1&amp;"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38" t="str">
        <f>IF(O104=1,"",RTD("cqg.rtd",,"StudyData", "(Vol("&amp;$E$19&amp;")when  (LocalYear("&amp;$E$19&amp;")="&amp;$D$1&amp;"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38" t="str">
        <f>IF(O104=1,"",RTD("cqg.rtd",,"StudyData", "(Vol("&amp;$E$20&amp;")when  (LocalYear("&amp;$E$20&amp;")="&amp;$D$1&amp;"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38" t="str">
        <f>IF(O104=1,"",RTD("cqg.rtd",,"StudyData", "(Vol("&amp;$E$21&amp;")when  (LocalYear("&amp;$E$21&amp;")="&amp;$D$1&amp;"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38" t="str">
        <f>IF(O104=1,"",RTD("cqg.rtd",,"StudyData", "(Vol("&amp;$E$21&amp;")when  (LocalYear("&amp;$E$21&amp;")="&amp;$D$1&amp;"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39" t="str">
        <f t="shared" si="15"/>
        <v/>
      </c>
      <c r="AE104" s="138" t="str">
        <f ca="1">IF($R104=1,SUM($S$1:S104),"")</f>
        <v/>
      </c>
      <c r="AF104" s="138" t="str">
        <f ca="1">IF($R104=1,SUM($T$1:T104),"")</f>
        <v/>
      </c>
      <c r="AG104" s="138" t="str">
        <f ca="1">IF($R104=1,SUM($U$1:U104),"")</f>
        <v/>
      </c>
      <c r="AH104" s="138" t="str">
        <f ca="1">IF($R104=1,SUM($V$1:V104),"")</f>
        <v/>
      </c>
      <c r="AI104" s="138" t="str">
        <f ca="1">IF($R104=1,SUM($W$1:W104),"")</f>
        <v/>
      </c>
      <c r="AJ104" s="138" t="str">
        <f ca="1">IF($R104=1,SUM($X$1:X104),"")</f>
        <v/>
      </c>
      <c r="AK104" s="138" t="str">
        <f ca="1">IF($R104=1,SUM($Y$1:Y104),"")</f>
        <v/>
      </c>
      <c r="AL104" s="138" t="str">
        <f ca="1">IF($R104=1,SUM($Z$1:Z104),"")</f>
        <v/>
      </c>
      <c r="AM104" s="138" t="str">
        <f ca="1">IF($R104=1,SUM($AA$1:AA104),"")</f>
        <v/>
      </c>
      <c r="AN104" s="138" t="str">
        <f ca="1">IF($R104=1,SUM($AB$1:AB104),"")</f>
        <v/>
      </c>
      <c r="AO104" s="138" t="str">
        <f ca="1">IF($R104=1,SUM($AC$1:AC104),"")</f>
        <v/>
      </c>
      <c r="AQ104" s="143" t="str">
        <f t="shared" si="20"/>
        <v>15:55</v>
      </c>
    </row>
    <row r="105" spans="6:43" x14ac:dyDescent="0.25">
      <c r="F105" s="138">
        <f t="shared" si="21"/>
        <v>16</v>
      </c>
      <c r="G105" s="140" t="str">
        <f t="shared" si="16"/>
        <v>00</v>
      </c>
      <c r="H105" s="141">
        <f t="shared" si="17"/>
        <v>0.66666666666666663</v>
      </c>
      <c r="K105" s="139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39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38">
        <f t="shared" si="18"/>
        <v>1</v>
      </c>
      <c r="R105" s="138">
        <f t="shared" ca="1" si="19"/>
        <v>1.0119999999999987</v>
      </c>
      <c r="S105" s="138" t="str">
        <f>IF(O105=1,"",RTD("cqg.rtd",,"StudyData", "(Vol("&amp;$E$13&amp;")when  (LocalYear("&amp;$E$13&amp;")="&amp;$D$1&amp;"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38" t="str">
        <f>IF(O105=1,"",RTD("cqg.rtd",,"StudyData", "(Vol("&amp;$E$14&amp;")when  (LocalYear("&amp;$E$14&amp;")="&amp;$D$1&amp;"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38" t="str">
        <f>IF(O105=1,"",RTD("cqg.rtd",,"StudyData", "(Vol("&amp;$E$15&amp;")when  (LocalYear("&amp;$E$15&amp;")="&amp;$D$1&amp;"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38" t="str">
        <f>IF(O105=1,"",RTD("cqg.rtd",,"StudyData", "(Vol("&amp;$E$16&amp;")when  (LocalYear("&amp;$E$16&amp;")="&amp;$D$1&amp;"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38" t="str">
        <f>IF(O105=1,"",RTD("cqg.rtd",,"StudyData", "(Vol("&amp;$E$17&amp;")when  (LocalYear("&amp;$E$17&amp;")="&amp;$D$1&amp;"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38" t="str">
        <f>IF(O105=1,"",RTD("cqg.rtd",,"StudyData", "(Vol("&amp;$E$18&amp;")when  (LocalYear("&amp;$E$18&amp;")="&amp;$D$1&amp;"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38" t="str">
        <f>IF(O105=1,"",RTD("cqg.rtd",,"StudyData", "(Vol("&amp;$E$19&amp;")when  (LocalYear("&amp;$E$19&amp;")="&amp;$D$1&amp;"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38" t="str">
        <f>IF(O105=1,"",RTD("cqg.rtd",,"StudyData", "(Vol("&amp;$E$20&amp;")when  (LocalYear("&amp;$E$20&amp;")="&amp;$D$1&amp;"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38" t="str">
        <f>IF(O105=1,"",RTD("cqg.rtd",,"StudyData", "(Vol("&amp;$E$21&amp;")when  (LocalYear("&amp;$E$21&amp;")="&amp;$D$1&amp;"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38" t="str">
        <f>IF(O105=1,"",RTD("cqg.rtd",,"StudyData", "(Vol("&amp;$E$21&amp;")when  (LocalYear("&amp;$E$21&amp;")="&amp;$D$1&amp;"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39" t="str">
        <f t="shared" si="15"/>
        <v/>
      </c>
      <c r="AE105" s="138" t="str">
        <f ca="1">IF($R105=1,SUM($S$1:S105),"")</f>
        <v/>
      </c>
      <c r="AF105" s="138" t="str">
        <f ca="1">IF($R105=1,SUM($T$1:T105),"")</f>
        <v/>
      </c>
      <c r="AG105" s="138" t="str">
        <f ca="1">IF($R105=1,SUM($U$1:U105),"")</f>
        <v/>
      </c>
      <c r="AH105" s="138" t="str">
        <f ca="1">IF($R105=1,SUM($V$1:V105),"")</f>
        <v/>
      </c>
      <c r="AI105" s="138" t="str">
        <f ca="1">IF($R105=1,SUM($W$1:W105),"")</f>
        <v/>
      </c>
      <c r="AJ105" s="138" t="str">
        <f ca="1">IF($R105=1,SUM($X$1:X105),"")</f>
        <v/>
      </c>
      <c r="AK105" s="138" t="str">
        <f ca="1">IF($R105=1,SUM($Y$1:Y105),"")</f>
        <v/>
      </c>
      <c r="AL105" s="138" t="str">
        <f ca="1">IF($R105=1,SUM($Z$1:Z105),"")</f>
        <v/>
      </c>
      <c r="AM105" s="138" t="str">
        <f ca="1">IF($R105=1,SUM($AA$1:AA105),"")</f>
        <v/>
      </c>
      <c r="AN105" s="138" t="str">
        <f ca="1">IF($R105=1,SUM($AB$1:AB105),"")</f>
        <v/>
      </c>
      <c r="AO105" s="138" t="str">
        <f ca="1">IF($R105=1,SUM($AC$1:AC105),"")</f>
        <v/>
      </c>
      <c r="AQ105" s="143" t="str">
        <f t="shared" si="20"/>
        <v>16:00</v>
      </c>
    </row>
    <row r="106" spans="6:43" x14ac:dyDescent="0.25">
      <c r="F106" s="138">
        <f t="shared" si="21"/>
        <v>16</v>
      </c>
      <c r="G106" s="140" t="str">
        <f t="shared" si="16"/>
        <v>05</v>
      </c>
      <c r="H106" s="141">
        <f t="shared" si="17"/>
        <v>0.67013888888888884</v>
      </c>
      <c r="K106" s="139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39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38">
        <f t="shared" si="18"/>
        <v>1</v>
      </c>
      <c r="R106" s="138">
        <f t="shared" ca="1" si="19"/>
        <v>1.0129999999999986</v>
      </c>
      <c r="S106" s="138" t="str">
        <f>IF(O106=1,"",RTD("cqg.rtd",,"StudyData", "(Vol("&amp;$E$13&amp;")when  (LocalYear("&amp;$E$13&amp;")="&amp;$D$1&amp;"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38" t="str">
        <f>IF(O106=1,"",RTD("cqg.rtd",,"StudyData", "(Vol("&amp;$E$14&amp;")when  (LocalYear("&amp;$E$14&amp;")="&amp;$D$1&amp;"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38" t="str">
        <f>IF(O106=1,"",RTD("cqg.rtd",,"StudyData", "(Vol("&amp;$E$15&amp;")when  (LocalYear("&amp;$E$15&amp;")="&amp;$D$1&amp;"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38" t="str">
        <f>IF(O106=1,"",RTD("cqg.rtd",,"StudyData", "(Vol("&amp;$E$16&amp;")when  (LocalYear("&amp;$E$16&amp;")="&amp;$D$1&amp;"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38" t="str">
        <f>IF(O106=1,"",RTD("cqg.rtd",,"StudyData", "(Vol("&amp;$E$17&amp;")when  (LocalYear("&amp;$E$17&amp;")="&amp;$D$1&amp;"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38" t="str">
        <f>IF(O106=1,"",RTD("cqg.rtd",,"StudyData", "(Vol("&amp;$E$18&amp;")when  (LocalYear("&amp;$E$18&amp;")="&amp;$D$1&amp;"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38" t="str">
        <f>IF(O106=1,"",RTD("cqg.rtd",,"StudyData", "(Vol("&amp;$E$19&amp;")when  (LocalYear("&amp;$E$19&amp;")="&amp;$D$1&amp;"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38" t="str">
        <f>IF(O106=1,"",RTD("cqg.rtd",,"StudyData", "(Vol("&amp;$E$20&amp;")when  (LocalYear("&amp;$E$20&amp;")="&amp;$D$1&amp;"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38" t="str">
        <f>IF(O106=1,"",RTD("cqg.rtd",,"StudyData", "(Vol("&amp;$E$21&amp;")when  (LocalYear("&amp;$E$21&amp;")="&amp;$D$1&amp;"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38" t="str">
        <f>IF(O106=1,"",RTD("cqg.rtd",,"StudyData", "(Vol("&amp;$E$21&amp;")when  (LocalYear("&amp;$E$21&amp;")="&amp;$D$1&amp;"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39" t="str">
        <f t="shared" si="15"/>
        <v/>
      </c>
      <c r="AE106" s="138" t="str">
        <f ca="1">IF($R106=1,SUM($S$1:S106),"")</f>
        <v/>
      </c>
      <c r="AF106" s="138" t="str">
        <f ca="1">IF($R106=1,SUM($T$1:T106),"")</f>
        <v/>
      </c>
      <c r="AG106" s="138" t="str">
        <f ca="1">IF($R106=1,SUM($U$1:U106),"")</f>
        <v/>
      </c>
      <c r="AH106" s="138" t="str">
        <f ca="1">IF($R106=1,SUM($V$1:V106),"")</f>
        <v/>
      </c>
      <c r="AI106" s="138" t="str">
        <f ca="1">IF($R106=1,SUM($W$1:W106),"")</f>
        <v/>
      </c>
      <c r="AJ106" s="138" t="str">
        <f ca="1">IF($R106=1,SUM($X$1:X106),"")</f>
        <v/>
      </c>
      <c r="AK106" s="138" t="str">
        <f ca="1">IF($R106=1,SUM($Y$1:Y106),"")</f>
        <v/>
      </c>
      <c r="AL106" s="138" t="str">
        <f ca="1">IF($R106=1,SUM($Z$1:Z106),"")</f>
        <v/>
      </c>
      <c r="AM106" s="138" t="str">
        <f ca="1">IF($R106=1,SUM($AA$1:AA106),"")</f>
        <v/>
      </c>
      <c r="AN106" s="138" t="str">
        <f ca="1">IF($R106=1,SUM($AB$1:AB106),"")</f>
        <v/>
      </c>
      <c r="AO106" s="138" t="str">
        <f ca="1">IF($R106=1,SUM($AC$1:AC106),"")</f>
        <v/>
      </c>
      <c r="AQ106" s="143" t="str">
        <f t="shared" si="20"/>
        <v>16:05</v>
      </c>
    </row>
    <row r="107" spans="6:43" x14ac:dyDescent="0.25">
      <c r="F107" s="138">
        <f t="shared" si="21"/>
        <v>16</v>
      </c>
      <c r="G107" s="140">
        <f t="shared" si="16"/>
        <v>10</v>
      </c>
      <c r="H107" s="141">
        <f t="shared" si="17"/>
        <v>0.67361111111111116</v>
      </c>
      <c r="K107" s="139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39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38">
        <f t="shared" si="18"/>
        <v>1</v>
      </c>
      <c r="R107" s="138">
        <f t="shared" ca="1" si="19"/>
        <v>1.0139999999999985</v>
      </c>
      <c r="S107" s="138" t="str">
        <f>IF(O107=1,"",RTD("cqg.rtd",,"StudyData", "(Vol("&amp;$E$13&amp;")when  (LocalYear("&amp;$E$13&amp;")="&amp;$D$1&amp;"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38" t="str">
        <f>IF(O107=1,"",RTD("cqg.rtd",,"StudyData", "(Vol("&amp;$E$14&amp;")when  (LocalYear("&amp;$E$14&amp;")="&amp;$D$1&amp;"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38" t="str">
        <f>IF(O107=1,"",RTD("cqg.rtd",,"StudyData", "(Vol("&amp;$E$15&amp;")when  (LocalYear("&amp;$E$15&amp;")="&amp;$D$1&amp;"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38" t="str">
        <f>IF(O107=1,"",RTD("cqg.rtd",,"StudyData", "(Vol("&amp;$E$16&amp;")when  (LocalYear("&amp;$E$16&amp;")="&amp;$D$1&amp;"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38" t="str">
        <f>IF(O107=1,"",RTD("cqg.rtd",,"StudyData", "(Vol("&amp;$E$17&amp;")when  (LocalYear("&amp;$E$17&amp;")="&amp;$D$1&amp;"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38" t="str">
        <f>IF(O107=1,"",RTD("cqg.rtd",,"StudyData", "(Vol("&amp;$E$18&amp;")when  (LocalYear("&amp;$E$18&amp;")="&amp;$D$1&amp;"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38" t="str">
        <f>IF(O107=1,"",RTD("cqg.rtd",,"StudyData", "(Vol("&amp;$E$19&amp;")when  (LocalYear("&amp;$E$19&amp;")="&amp;$D$1&amp;"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38" t="str">
        <f>IF(O107=1,"",RTD("cqg.rtd",,"StudyData", "(Vol("&amp;$E$20&amp;")when  (LocalYear("&amp;$E$20&amp;")="&amp;$D$1&amp;"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38" t="str">
        <f>IF(O107=1,"",RTD("cqg.rtd",,"StudyData", "(Vol("&amp;$E$21&amp;")when  (LocalYear("&amp;$E$21&amp;")="&amp;$D$1&amp;"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38" t="str">
        <f>IF(O107=1,"",RTD("cqg.rtd",,"StudyData", "(Vol("&amp;$E$21&amp;")when  (LocalYear("&amp;$E$21&amp;")="&amp;$D$1&amp;"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39" t="str">
        <f t="shared" si="15"/>
        <v/>
      </c>
      <c r="AE107" s="138" t="str">
        <f ca="1">IF($R107=1,SUM($S$1:S107),"")</f>
        <v/>
      </c>
      <c r="AF107" s="138" t="str">
        <f ca="1">IF($R107=1,SUM($T$1:T107),"")</f>
        <v/>
      </c>
      <c r="AG107" s="138" t="str">
        <f ca="1">IF($R107=1,SUM($U$1:U107),"")</f>
        <v/>
      </c>
      <c r="AH107" s="138" t="str">
        <f ca="1">IF($R107=1,SUM($V$1:V107),"")</f>
        <v/>
      </c>
      <c r="AI107" s="138" t="str">
        <f ca="1">IF($R107=1,SUM($W$1:W107),"")</f>
        <v/>
      </c>
      <c r="AJ107" s="138" t="str">
        <f ca="1">IF($R107=1,SUM($X$1:X107),"")</f>
        <v/>
      </c>
      <c r="AK107" s="138" t="str">
        <f ca="1">IF($R107=1,SUM($Y$1:Y107),"")</f>
        <v/>
      </c>
      <c r="AL107" s="138" t="str">
        <f ca="1">IF($R107=1,SUM($Z$1:Z107),"")</f>
        <v/>
      </c>
      <c r="AM107" s="138" t="str">
        <f ca="1">IF($R107=1,SUM($AA$1:AA107),"")</f>
        <v/>
      </c>
      <c r="AN107" s="138" t="str">
        <f ca="1">IF($R107=1,SUM($AB$1:AB107),"")</f>
        <v/>
      </c>
      <c r="AO107" s="138" t="str">
        <f ca="1">IF($R107=1,SUM($AC$1:AC107),"")</f>
        <v/>
      </c>
      <c r="AQ107" s="143" t="str">
        <f t="shared" si="20"/>
        <v>16:10</v>
      </c>
    </row>
    <row r="108" spans="6:43" x14ac:dyDescent="0.25">
      <c r="F108" s="138">
        <f t="shared" si="21"/>
        <v>16</v>
      </c>
      <c r="G108" s="140">
        <f t="shared" si="16"/>
        <v>15</v>
      </c>
      <c r="H108" s="141">
        <f t="shared" si="17"/>
        <v>0.67708333333333337</v>
      </c>
      <c r="K108" s="139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39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38">
        <f t="shared" si="18"/>
        <v>1</v>
      </c>
      <c r="R108" s="138">
        <f t="shared" ca="1" si="19"/>
        <v>1.0149999999999983</v>
      </c>
      <c r="S108" s="138" t="str">
        <f>IF(O108=1,"",RTD("cqg.rtd",,"StudyData", "(Vol("&amp;$E$13&amp;")when  (LocalYear("&amp;$E$13&amp;")="&amp;$D$1&amp;"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38" t="str">
        <f>IF(O108=1,"",RTD("cqg.rtd",,"StudyData", "(Vol("&amp;$E$14&amp;")when  (LocalYear("&amp;$E$14&amp;")="&amp;$D$1&amp;"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38" t="str">
        <f>IF(O108=1,"",RTD("cqg.rtd",,"StudyData", "(Vol("&amp;$E$15&amp;")when  (LocalYear("&amp;$E$15&amp;")="&amp;$D$1&amp;"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38" t="str">
        <f>IF(O108=1,"",RTD("cqg.rtd",,"StudyData", "(Vol("&amp;$E$16&amp;")when  (LocalYear("&amp;$E$16&amp;")="&amp;$D$1&amp;"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38" t="str">
        <f>IF(O108=1,"",RTD("cqg.rtd",,"StudyData", "(Vol("&amp;$E$17&amp;")when  (LocalYear("&amp;$E$17&amp;")="&amp;$D$1&amp;"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38" t="str">
        <f>IF(O108=1,"",RTD("cqg.rtd",,"StudyData", "(Vol("&amp;$E$18&amp;")when  (LocalYear("&amp;$E$18&amp;")="&amp;$D$1&amp;"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38" t="str">
        <f>IF(O108=1,"",RTD("cqg.rtd",,"StudyData", "(Vol("&amp;$E$19&amp;")when  (LocalYear("&amp;$E$19&amp;")="&amp;$D$1&amp;"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38" t="str">
        <f>IF(O108=1,"",RTD("cqg.rtd",,"StudyData", "(Vol("&amp;$E$20&amp;")when  (LocalYear("&amp;$E$20&amp;")="&amp;$D$1&amp;"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38" t="str">
        <f>IF(O108=1,"",RTD("cqg.rtd",,"StudyData", "(Vol("&amp;$E$21&amp;")when  (LocalYear("&amp;$E$21&amp;")="&amp;$D$1&amp;"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38" t="str">
        <f>IF(O108=1,"",RTD("cqg.rtd",,"StudyData", "(Vol("&amp;$E$21&amp;")when  (LocalYear("&amp;$E$21&amp;")="&amp;$D$1&amp;"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39" t="str">
        <f t="shared" si="15"/>
        <v/>
      </c>
      <c r="AE108" s="138" t="str">
        <f ca="1">IF($R108=1,SUM($S$1:S108),"")</f>
        <v/>
      </c>
      <c r="AF108" s="138" t="str">
        <f ca="1">IF($R108=1,SUM($T$1:T108),"")</f>
        <v/>
      </c>
      <c r="AG108" s="138" t="str">
        <f ca="1">IF($R108=1,SUM($U$1:U108),"")</f>
        <v/>
      </c>
      <c r="AH108" s="138" t="str">
        <f ca="1">IF($R108=1,SUM($V$1:V108),"")</f>
        <v/>
      </c>
      <c r="AI108" s="138" t="str">
        <f ca="1">IF($R108=1,SUM($W$1:W108),"")</f>
        <v/>
      </c>
      <c r="AJ108" s="138" t="str">
        <f ca="1">IF($R108=1,SUM($X$1:X108),"")</f>
        <v/>
      </c>
      <c r="AK108" s="138" t="str">
        <f ca="1">IF($R108=1,SUM($Y$1:Y108),"")</f>
        <v/>
      </c>
      <c r="AL108" s="138" t="str">
        <f ca="1">IF($R108=1,SUM($Z$1:Z108),"")</f>
        <v/>
      </c>
      <c r="AM108" s="138" t="str">
        <f ca="1">IF($R108=1,SUM($AA$1:AA108),"")</f>
        <v/>
      </c>
      <c r="AN108" s="138" t="str">
        <f ca="1">IF($R108=1,SUM($AB$1:AB108),"")</f>
        <v/>
      </c>
      <c r="AO108" s="138" t="str">
        <f ca="1">IF($R108=1,SUM($AC$1:AC108),"")</f>
        <v/>
      </c>
      <c r="AQ108" s="143" t="str">
        <f t="shared" si="20"/>
        <v>16:15</v>
      </c>
    </row>
    <row r="109" spans="6:43" x14ac:dyDescent="0.25">
      <c r="F109" s="138">
        <f t="shared" si="21"/>
        <v>16</v>
      </c>
      <c r="G109" s="140">
        <f t="shared" si="16"/>
        <v>20</v>
      </c>
      <c r="H109" s="141">
        <f t="shared" si="17"/>
        <v>0.68055555555555547</v>
      </c>
      <c r="K109" s="139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39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38">
        <f t="shared" si="18"/>
        <v>1</v>
      </c>
      <c r="R109" s="138">
        <f t="shared" ca="1" si="19"/>
        <v>1.0159999999999982</v>
      </c>
      <c r="S109" s="138" t="str">
        <f>IF(O109=1,"",RTD("cqg.rtd",,"StudyData", "(Vol("&amp;$E$13&amp;")when  (LocalYear("&amp;$E$13&amp;")="&amp;$D$1&amp;"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38" t="str">
        <f>IF(O109=1,"",RTD("cqg.rtd",,"StudyData", "(Vol("&amp;$E$14&amp;")when  (LocalYear("&amp;$E$14&amp;")="&amp;$D$1&amp;"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38" t="str">
        <f>IF(O109=1,"",RTD("cqg.rtd",,"StudyData", "(Vol("&amp;$E$15&amp;")when  (LocalYear("&amp;$E$15&amp;")="&amp;$D$1&amp;"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38" t="str">
        <f>IF(O109=1,"",RTD("cqg.rtd",,"StudyData", "(Vol("&amp;$E$16&amp;")when  (LocalYear("&amp;$E$16&amp;")="&amp;$D$1&amp;"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38" t="str">
        <f>IF(O109=1,"",RTD("cqg.rtd",,"StudyData", "(Vol("&amp;$E$17&amp;")when  (LocalYear("&amp;$E$17&amp;")="&amp;$D$1&amp;"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38" t="str">
        <f>IF(O109=1,"",RTD("cqg.rtd",,"StudyData", "(Vol("&amp;$E$18&amp;")when  (LocalYear("&amp;$E$18&amp;")="&amp;$D$1&amp;"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38" t="str">
        <f>IF(O109=1,"",RTD("cqg.rtd",,"StudyData", "(Vol("&amp;$E$19&amp;")when  (LocalYear("&amp;$E$19&amp;")="&amp;$D$1&amp;"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38" t="str">
        <f>IF(O109=1,"",RTD("cqg.rtd",,"StudyData", "(Vol("&amp;$E$20&amp;")when  (LocalYear("&amp;$E$20&amp;")="&amp;$D$1&amp;"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38" t="str">
        <f>IF(O109=1,"",RTD("cqg.rtd",,"StudyData", "(Vol("&amp;$E$21&amp;")when  (LocalYear("&amp;$E$21&amp;")="&amp;$D$1&amp;"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38" t="str">
        <f>IF(O109=1,"",RTD("cqg.rtd",,"StudyData", "(Vol("&amp;$E$21&amp;")when  (LocalYear("&amp;$E$21&amp;")="&amp;$D$1&amp;"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39" t="str">
        <f t="shared" si="15"/>
        <v/>
      </c>
      <c r="AE109" s="138" t="str">
        <f ca="1">IF($R109=1,SUM($S$1:S109),"")</f>
        <v/>
      </c>
      <c r="AF109" s="138" t="str">
        <f ca="1">IF($R109=1,SUM($T$1:T109),"")</f>
        <v/>
      </c>
      <c r="AG109" s="138" t="str">
        <f ca="1">IF($R109=1,SUM($U$1:U109),"")</f>
        <v/>
      </c>
      <c r="AH109" s="138" t="str">
        <f ca="1">IF($R109=1,SUM($V$1:V109),"")</f>
        <v/>
      </c>
      <c r="AI109" s="138" t="str">
        <f ca="1">IF($R109=1,SUM($W$1:W109),"")</f>
        <v/>
      </c>
      <c r="AJ109" s="138" t="str">
        <f ca="1">IF($R109=1,SUM($X$1:X109),"")</f>
        <v/>
      </c>
      <c r="AK109" s="138" t="str">
        <f ca="1">IF($R109=1,SUM($Y$1:Y109),"")</f>
        <v/>
      </c>
      <c r="AL109" s="138" t="str">
        <f ca="1">IF($R109=1,SUM($Z$1:Z109),"")</f>
        <v/>
      </c>
      <c r="AM109" s="138" t="str">
        <f ca="1">IF($R109=1,SUM($AA$1:AA109),"")</f>
        <v/>
      </c>
      <c r="AN109" s="138" t="str">
        <f ca="1">IF($R109=1,SUM($AB$1:AB109),"")</f>
        <v/>
      </c>
      <c r="AO109" s="138" t="str">
        <f ca="1">IF($R109=1,SUM($AC$1:AC109),"")</f>
        <v/>
      </c>
      <c r="AQ109" s="143" t="str">
        <f t="shared" si="20"/>
        <v>16:20</v>
      </c>
    </row>
    <row r="110" spans="6:43" x14ac:dyDescent="0.25">
      <c r="F110" s="138">
        <f t="shared" si="21"/>
        <v>16</v>
      </c>
      <c r="G110" s="140">
        <f t="shared" si="16"/>
        <v>25</v>
      </c>
      <c r="H110" s="141">
        <f t="shared" si="17"/>
        <v>0.68402777777777779</v>
      </c>
      <c r="K110" s="139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39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38">
        <f t="shared" si="18"/>
        <v>1</v>
      </c>
      <c r="R110" s="138">
        <f t="shared" ca="1" si="19"/>
        <v>1.0169999999999981</v>
      </c>
      <c r="S110" s="138" t="str">
        <f>IF(O110=1,"",RTD("cqg.rtd",,"StudyData", "(Vol("&amp;$E$13&amp;")when  (LocalYear("&amp;$E$13&amp;")="&amp;$D$1&amp;"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38" t="str">
        <f>IF(O110=1,"",RTD("cqg.rtd",,"StudyData", "(Vol("&amp;$E$14&amp;")when  (LocalYear("&amp;$E$14&amp;")="&amp;$D$1&amp;"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38" t="str">
        <f>IF(O110=1,"",RTD("cqg.rtd",,"StudyData", "(Vol("&amp;$E$15&amp;")when  (LocalYear("&amp;$E$15&amp;")="&amp;$D$1&amp;"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38" t="str">
        <f>IF(O110=1,"",RTD("cqg.rtd",,"StudyData", "(Vol("&amp;$E$16&amp;")when  (LocalYear("&amp;$E$16&amp;")="&amp;$D$1&amp;"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38" t="str">
        <f>IF(O110=1,"",RTD("cqg.rtd",,"StudyData", "(Vol("&amp;$E$17&amp;")when  (LocalYear("&amp;$E$17&amp;")="&amp;$D$1&amp;"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38" t="str">
        <f>IF(O110=1,"",RTD("cqg.rtd",,"StudyData", "(Vol("&amp;$E$18&amp;")when  (LocalYear("&amp;$E$18&amp;")="&amp;$D$1&amp;"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38" t="str">
        <f>IF(O110=1,"",RTD("cqg.rtd",,"StudyData", "(Vol("&amp;$E$19&amp;")when  (LocalYear("&amp;$E$19&amp;")="&amp;$D$1&amp;"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38" t="str">
        <f>IF(O110=1,"",RTD("cqg.rtd",,"StudyData", "(Vol("&amp;$E$20&amp;")when  (LocalYear("&amp;$E$20&amp;")="&amp;$D$1&amp;"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38" t="str">
        <f>IF(O110=1,"",RTD("cqg.rtd",,"StudyData", "(Vol("&amp;$E$21&amp;")when  (LocalYear("&amp;$E$21&amp;")="&amp;$D$1&amp;"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38" t="str">
        <f>IF(O110=1,"",RTD("cqg.rtd",,"StudyData", "(Vol("&amp;$E$21&amp;")when  (LocalYear("&amp;$E$21&amp;")="&amp;$D$1&amp;"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39" t="str">
        <f t="shared" si="15"/>
        <v/>
      </c>
      <c r="AE110" s="138" t="str">
        <f ca="1">IF($R110=1,SUM($S$1:S110),"")</f>
        <v/>
      </c>
      <c r="AF110" s="138" t="str">
        <f ca="1">IF($R110=1,SUM($T$1:T110),"")</f>
        <v/>
      </c>
      <c r="AG110" s="138" t="str">
        <f ca="1">IF($R110=1,SUM($U$1:U110),"")</f>
        <v/>
      </c>
      <c r="AH110" s="138" t="str">
        <f ca="1">IF($R110=1,SUM($V$1:V110),"")</f>
        <v/>
      </c>
      <c r="AI110" s="138" t="str">
        <f ca="1">IF($R110=1,SUM($W$1:W110),"")</f>
        <v/>
      </c>
      <c r="AJ110" s="138" t="str">
        <f ca="1">IF($R110=1,SUM($X$1:X110),"")</f>
        <v/>
      </c>
      <c r="AK110" s="138" t="str">
        <f ca="1">IF($R110=1,SUM($Y$1:Y110),"")</f>
        <v/>
      </c>
      <c r="AL110" s="138" t="str">
        <f ca="1">IF($R110=1,SUM($Z$1:Z110),"")</f>
        <v/>
      </c>
      <c r="AM110" s="138" t="str">
        <f ca="1">IF($R110=1,SUM($AA$1:AA110),"")</f>
        <v/>
      </c>
      <c r="AN110" s="138" t="str">
        <f ca="1">IF($R110=1,SUM($AB$1:AB110),"")</f>
        <v/>
      </c>
      <c r="AO110" s="138" t="str">
        <f ca="1">IF($R110=1,SUM($AC$1:AC110),"")</f>
        <v/>
      </c>
      <c r="AQ110" s="143" t="str">
        <f t="shared" si="20"/>
        <v>16:25</v>
      </c>
    </row>
    <row r="111" spans="6:43" x14ac:dyDescent="0.25">
      <c r="F111" s="138">
        <f t="shared" si="21"/>
        <v>16</v>
      </c>
      <c r="G111" s="140">
        <f t="shared" si="16"/>
        <v>30</v>
      </c>
      <c r="H111" s="141">
        <f t="shared" si="17"/>
        <v>0.6875</v>
      </c>
      <c r="K111" s="139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39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38">
        <f t="shared" si="18"/>
        <v>1</v>
      </c>
      <c r="R111" s="138">
        <f t="shared" ca="1" si="19"/>
        <v>1.017999999999998</v>
      </c>
      <c r="S111" s="138" t="str">
        <f>IF(O111=1,"",RTD("cqg.rtd",,"StudyData", "(Vol("&amp;$E$13&amp;")when  (LocalYear("&amp;$E$13&amp;")="&amp;$D$1&amp;"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38" t="str">
        <f>IF(O111=1,"",RTD("cqg.rtd",,"StudyData", "(Vol("&amp;$E$14&amp;")when  (LocalYear("&amp;$E$14&amp;")="&amp;$D$1&amp;"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38" t="str">
        <f>IF(O111=1,"",RTD("cqg.rtd",,"StudyData", "(Vol("&amp;$E$15&amp;")when  (LocalYear("&amp;$E$15&amp;")="&amp;$D$1&amp;"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38" t="str">
        <f>IF(O111=1,"",RTD("cqg.rtd",,"StudyData", "(Vol("&amp;$E$16&amp;")when  (LocalYear("&amp;$E$16&amp;")="&amp;$D$1&amp;"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38" t="str">
        <f>IF(O111=1,"",RTD("cqg.rtd",,"StudyData", "(Vol("&amp;$E$17&amp;")when  (LocalYear("&amp;$E$17&amp;")="&amp;$D$1&amp;"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38" t="str">
        <f>IF(O111=1,"",RTD("cqg.rtd",,"StudyData", "(Vol("&amp;$E$18&amp;")when  (LocalYear("&amp;$E$18&amp;")="&amp;$D$1&amp;"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38" t="str">
        <f>IF(O111=1,"",RTD("cqg.rtd",,"StudyData", "(Vol("&amp;$E$19&amp;")when  (LocalYear("&amp;$E$19&amp;")="&amp;$D$1&amp;"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38" t="str">
        <f>IF(O111=1,"",RTD("cqg.rtd",,"StudyData", "(Vol("&amp;$E$20&amp;")when  (LocalYear("&amp;$E$20&amp;")="&amp;$D$1&amp;"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38" t="str">
        <f>IF(O111=1,"",RTD("cqg.rtd",,"StudyData", "(Vol("&amp;$E$21&amp;")when  (LocalYear("&amp;$E$21&amp;")="&amp;$D$1&amp;"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38" t="str">
        <f>IF(O111=1,"",RTD("cqg.rtd",,"StudyData", "(Vol("&amp;$E$21&amp;")when  (LocalYear("&amp;$E$21&amp;")="&amp;$D$1&amp;"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39" t="str">
        <f t="shared" si="15"/>
        <v/>
      </c>
      <c r="AE111" s="138" t="str">
        <f ca="1">IF($R111=1,SUM($S$1:S111),"")</f>
        <v/>
      </c>
      <c r="AF111" s="138" t="str">
        <f ca="1">IF($R111=1,SUM($T$1:T111),"")</f>
        <v/>
      </c>
      <c r="AG111" s="138" t="str">
        <f ca="1">IF($R111=1,SUM($U$1:U111),"")</f>
        <v/>
      </c>
      <c r="AH111" s="138" t="str">
        <f ca="1">IF($R111=1,SUM($V$1:V111),"")</f>
        <v/>
      </c>
      <c r="AI111" s="138" t="str">
        <f ca="1">IF($R111=1,SUM($W$1:W111),"")</f>
        <v/>
      </c>
      <c r="AJ111" s="138" t="str">
        <f ca="1">IF($R111=1,SUM($X$1:X111),"")</f>
        <v/>
      </c>
      <c r="AK111" s="138" t="str">
        <f ca="1">IF($R111=1,SUM($Y$1:Y111),"")</f>
        <v/>
      </c>
      <c r="AL111" s="138" t="str">
        <f ca="1">IF($R111=1,SUM($Z$1:Z111),"")</f>
        <v/>
      </c>
      <c r="AM111" s="138" t="str">
        <f ca="1">IF($R111=1,SUM($AA$1:AA111),"")</f>
        <v/>
      </c>
      <c r="AN111" s="138" t="str">
        <f ca="1">IF($R111=1,SUM($AB$1:AB111),"")</f>
        <v/>
      </c>
      <c r="AO111" s="138" t="str">
        <f ca="1">IF($R111=1,SUM($AC$1:AC111),"")</f>
        <v/>
      </c>
      <c r="AQ111" s="143" t="str">
        <f t="shared" si="20"/>
        <v>16:30</v>
      </c>
    </row>
    <row r="112" spans="6:43" x14ac:dyDescent="0.25">
      <c r="F112" s="138">
        <f t="shared" si="21"/>
        <v>16</v>
      </c>
      <c r="G112" s="140">
        <f t="shared" si="16"/>
        <v>35</v>
      </c>
      <c r="H112" s="141">
        <f t="shared" si="17"/>
        <v>0.69097222222222221</v>
      </c>
      <c r="K112" s="139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39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38">
        <f t="shared" si="18"/>
        <v>1</v>
      </c>
      <c r="R112" s="138">
        <f t="shared" ca="1" si="19"/>
        <v>1.0189999999999979</v>
      </c>
      <c r="S112" s="138" t="str">
        <f>IF(O112=1,"",RTD("cqg.rtd",,"StudyData", "(Vol("&amp;$E$13&amp;")when  (LocalYear("&amp;$E$13&amp;")="&amp;$D$1&amp;"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38" t="str">
        <f>IF(O112=1,"",RTD("cqg.rtd",,"StudyData", "(Vol("&amp;$E$14&amp;")when  (LocalYear("&amp;$E$14&amp;")="&amp;$D$1&amp;"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38" t="str">
        <f>IF(O112=1,"",RTD("cqg.rtd",,"StudyData", "(Vol("&amp;$E$15&amp;")when  (LocalYear("&amp;$E$15&amp;")="&amp;$D$1&amp;"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38" t="str">
        <f>IF(O112=1,"",RTD("cqg.rtd",,"StudyData", "(Vol("&amp;$E$16&amp;")when  (LocalYear("&amp;$E$16&amp;")="&amp;$D$1&amp;"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38" t="str">
        <f>IF(O112=1,"",RTD("cqg.rtd",,"StudyData", "(Vol("&amp;$E$17&amp;")when  (LocalYear("&amp;$E$17&amp;")="&amp;$D$1&amp;"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38" t="str">
        <f>IF(O112=1,"",RTD("cqg.rtd",,"StudyData", "(Vol("&amp;$E$18&amp;")when  (LocalYear("&amp;$E$18&amp;")="&amp;$D$1&amp;"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38" t="str">
        <f>IF(O112=1,"",RTD("cqg.rtd",,"StudyData", "(Vol("&amp;$E$19&amp;")when  (LocalYear("&amp;$E$19&amp;")="&amp;$D$1&amp;"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38" t="str">
        <f>IF(O112=1,"",RTD("cqg.rtd",,"StudyData", "(Vol("&amp;$E$20&amp;")when  (LocalYear("&amp;$E$20&amp;")="&amp;$D$1&amp;"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38" t="str">
        <f>IF(O112=1,"",RTD("cqg.rtd",,"StudyData", "(Vol("&amp;$E$21&amp;")when  (LocalYear("&amp;$E$21&amp;")="&amp;$D$1&amp;"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38" t="str">
        <f>IF(O112=1,"",RTD("cqg.rtd",,"StudyData", "(Vol("&amp;$E$21&amp;")when  (LocalYear("&amp;$E$21&amp;")="&amp;$D$1&amp;"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39" t="str">
        <f t="shared" si="15"/>
        <v/>
      </c>
      <c r="AE112" s="138" t="str">
        <f ca="1">IF($R112=1,SUM($S$1:S112),"")</f>
        <v/>
      </c>
      <c r="AF112" s="138" t="str">
        <f ca="1">IF($R112=1,SUM($T$1:T112),"")</f>
        <v/>
      </c>
      <c r="AG112" s="138" t="str">
        <f ca="1">IF($R112=1,SUM($U$1:U112),"")</f>
        <v/>
      </c>
      <c r="AH112" s="138" t="str">
        <f ca="1">IF($R112=1,SUM($V$1:V112),"")</f>
        <v/>
      </c>
      <c r="AI112" s="138" t="str">
        <f ca="1">IF($R112=1,SUM($W$1:W112),"")</f>
        <v/>
      </c>
      <c r="AJ112" s="138" t="str">
        <f ca="1">IF($R112=1,SUM($X$1:X112),"")</f>
        <v/>
      </c>
      <c r="AK112" s="138" t="str">
        <f ca="1">IF($R112=1,SUM($Y$1:Y112),"")</f>
        <v/>
      </c>
      <c r="AL112" s="138" t="str">
        <f ca="1">IF($R112=1,SUM($Z$1:Z112),"")</f>
        <v/>
      </c>
      <c r="AM112" s="138" t="str">
        <f ca="1">IF($R112=1,SUM($AA$1:AA112),"")</f>
        <v/>
      </c>
      <c r="AN112" s="138" t="str">
        <f ca="1">IF($R112=1,SUM($AB$1:AB112),"")</f>
        <v/>
      </c>
      <c r="AO112" s="138" t="str">
        <f ca="1">IF($R112=1,SUM($AC$1:AC112),"")</f>
        <v/>
      </c>
      <c r="AQ112" s="143" t="str">
        <f t="shared" si="20"/>
        <v>16:35</v>
      </c>
    </row>
    <row r="113" spans="6:43" x14ac:dyDescent="0.25">
      <c r="F113" s="138">
        <f t="shared" si="21"/>
        <v>16</v>
      </c>
      <c r="G113" s="140">
        <f t="shared" si="16"/>
        <v>40</v>
      </c>
      <c r="H113" s="141">
        <f t="shared" si="17"/>
        <v>0.69444444444444453</v>
      </c>
      <c r="K113" s="139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39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38">
        <f t="shared" si="18"/>
        <v>1</v>
      </c>
      <c r="R113" s="138">
        <f t="shared" ca="1" si="19"/>
        <v>1.0199999999999978</v>
      </c>
      <c r="S113" s="138" t="str">
        <f>IF(O113=1,"",RTD("cqg.rtd",,"StudyData", "(Vol("&amp;$E$13&amp;")when  (LocalYear("&amp;$E$13&amp;")="&amp;$D$1&amp;"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38" t="str">
        <f>IF(O113=1,"",RTD("cqg.rtd",,"StudyData", "(Vol("&amp;$E$14&amp;")when  (LocalYear("&amp;$E$14&amp;")="&amp;$D$1&amp;"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38" t="str">
        <f>IF(O113=1,"",RTD("cqg.rtd",,"StudyData", "(Vol("&amp;$E$15&amp;")when  (LocalYear("&amp;$E$15&amp;")="&amp;$D$1&amp;"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38" t="str">
        <f>IF(O113=1,"",RTD("cqg.rtd",,"StudyData", "(Vol("&amp;$E$16&amp;")when  (LocalYear("&amp;$E$16&amp;")="&amp;$D$1&amp;"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38" t="str">
        <f>IF(O113=1,"",RTD("cqg.rtd",,"StudyData", "(Vol("&amp;$E$17&amp;")when  (LocalYear("&amp;$E$17&amp;")="&amp;$D$1&amp;"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38" t="str">
        <f>IF(O113=1,"",RTD("cqg.rtd",,"StudyData", "(Vol("&amp;$E$18&amp;")when  (LocalYear("&amp;$E$18&amp;")="&amp;$D$1&amp;"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38" t="str">
        <f>IF(O113=1,"",RTD("cqg.rtd",,"StudyData", "(Vol("&amp;$E$19&amp;")when  (LocalYear("&amp;$E$19&amp;")="&amp;$D$1&amp;"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38" t="str">
        <f>IF(O113=1,"",RTD("cqg.rtd",,"StudyData", "(Vol("&amp;$E$20&amp;")when  (LocalYear("&amp;$E$20&amp;")="&amp;$D$1&amp;"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38" t="str">
        <f>IF(O113=1,"",RTD("cqg.rtd",,"StudyData", "(Vol("&amp;$E$21&amp;")when  (LocalYear("&amp;$E$21&amp;")="&amp;$D$1&amp;"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38" t="str">
        <f>IF(O113=1,"",RTD("cqg.rtd",,"StudyData", "(Vol("&amp;$E$21&amp;")when  (LocalYear("&amp;$E$21&amp;")="&amp;$D$1&amp;"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39" t="str">
        <f t="shared" si="15"/>
        <v/>
      </c>
      <c r="AE113" s="138" t="str">
        <f ca="1">IF($R113=1,SUM($S$1:S113),"")</f>
        <v/>
      </c>
      <c r="AF113" s="138" t="str">
        <f ca="1">IF($R113=1,SUM($T$1:T113),"")</f>
        <v/>
      </c>
      <c r="AG113" s="138" t="str">
        <f ca="1">IF($R113=1,SUM($U$1:U113),"")</f>
        <v/>
      </c>
      <c r="AH113" s="138" t="str">
        <f ca="1">IF($R113=1,SUM($V$1:V113),"")</f>
        <v/>
      </c>
      <c r="AI113" s="138" t="str">
        <f ca="1">IF($R113=1,SUM($W$1:W113),"")</f>
        <v/>
      </c>
      <c r="AJ113" s="138" t="str">
        <f ca="1">IF($R113=1,SUM($X$1:X113),"")</f>
        <v/>
      </c>
      <c r="AK113" s="138" t="str">
        <f ca="1">IF($R113=1,SUM($Y$1:Y113),"")</f>
        <v/>
      </c>
      <c r="AL113" s="138" t="str">
        <f ca="1">IF($R113=1,SUM($Z$1:Z113),"")</f>
        <v/>
      </c>
      <c r="AM113" s="138" t="str">
        <f ca="1">IF($R113=1,SUM($AA$1:AA113),"")</f>
        <v/>
      </c>
      <c r="AN113" s="138" t="str">
        <f ca="1">IF($R113=1,SUM($AB$1:AB113),"")</f>
        <v/>
      </c>
      <c r="AO113" s="138" t="str">
        <f ca="1">IF($R113=1,SUM($AC$1:AC113),"")</f>
        <v/>
      </c>
      <c r="AQ113" s="143" t="str">
        <f t="shared" si="20"/>
        <v>16:40</v>
      </c>
    </row>
    <row r="114" spans="6:43" x14ac:dyDescent="0.25">
      <c r="F114" s="138">
        <f t="shared" si="21"/>
        <v>16</v>
      </c>
      <c r="G114" s="140">
        <f t="shared" si="16"/>
        <v>45</v>
      </c>
      <c r="H114" s="141">
        <f t="shared" si="17"/>
        <v>0.69791666666666663</v>
      </c>
      <c r="K114" s="139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39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38">
        <f t="shared" si="18"/>
        <v>1</v>
      </c>
      <c r="R114" s="138">
        <f t="shared" ca="1" si="19"/>
        <v>1.0209999999999977</v>
      </c>
      <c r="S114" s="138" t="str">
        <f>IF(O114=1,"",RTD("cqg.rtd",,"StudyData", "(Vol("&amp;$E$13&amp;")when  (LocalYear("&amp;$E$13&amp;")="&amp;$D$1&amp;"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38" t="str">
        <f>IF(O114=1,"",RTD("cqg.rtd",,"StudyData", "(Vol("&amp;$E$14&amp;")when  (LocalYear("&amp;$E$14&amp;")="&amp;$D$1&amp;"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38" t="str">
        <f>IF(O114=1,"",RTD("cqg.rtd",,"StudyData", "(Vol("&amp;$E$15&amp;")when  (LocalYear("&amp;$E$15&amp;")="&amp;$D$1&amp;"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38" t="str">
        <f>IF(O114=1,"",RTD("cqg.rtd",,"StudyData", "(Vol("&amp;$E$16&amp;")when  (LocalYear("&amp;$E$16&amp;")="&amp;$D$1&amp;"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38" t="str">
        <f>IF(O114=1,"",RTD("cqg.rtd",,"StudyData", "(Vol("&amp;$E$17&amp;")when  (LocalYear("&amp;$E$17&amp;")="&amp;$D$1&amp;"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38" t="str">
        <f>IF(O114=1,"",RTD("cqg.rtd",,"StudyData", "(Vol("&amp;$E$18&amp;")when  (LocalYear("&amp;$E$18&amp;")="&amp;$D$1&amp;"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38" t="str">
        <f>IF(O114=1,"",RTD("cqg.rtd",,"StudyData", "(Vol("&amp;$E$19&amp;")when  (LocalYear("&amp;$E$19&amp;")="&amp;$D$1&amp;"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38" t="str">
        <f>IF(O114=1,"",RTD("cqg.rtd",,"StudyData", "(Vol("&amp;$E$20&amp;")when  (LocalYear("&amp;$E$20&amp;")="&amp;$D$1&amp;"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38" t="str">
        <f>IF(O114=1,"",RTD("cqg.rtd",,"StudyData", "(Vol("&amp;$E$21&amp;")when  (LocalYear("&amp;$E$21&amp;")="&amp;$D$1&amp;"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38" t="str">
        <f>IF(O114=1,"",RTD("cqg.rtd",,"StudyData", "(Vol("&amp;$E$21&amp;")when  (LocalYear("&amp;$E$21&amp;")="&amp;$D$1&amp;"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39" t="str">
        <f t="shared" si="15"/>
        <v/>
      </c>
      <c r="AE114" s="138" t="str">
        <f ca="1">IF($R114=1,SUM($S$1:S114),"")</f>
        <v/>
      </c>
      <c r="AF114" s="138" t="str">
        <f ca="1">IF($R114=1,SUM($T$1:T114),"")</f>
        <v/>
      </c>
      <c r="AG114" s="138" t="str">
        <f ca="1">IF($R114=1,SUM($U$1:U114),"")</f>
        <v/>
      </c>
      <c r="AH114" s="138" t="str">
        <f ca="1">IF($R114=1,SUM($V$1:V114),"")</f>
        <v/>
      </c>
      <c r="AI114" s="138" t="str">
        <f ca="1">IF($R114=1,SUM($W$1:W114),"")</f>
        <v/>
      </c>
      <c r="AJ114" s="138" t="str">
        <f ca="1">IF($R114=1,SUM($X$1:X114),"")</f>
        <v/>
      </c>
      <c r="AK114" s="138" t="str">
        <f ca="1">IF($R114=1,SUM($Y$1:Y114),"")</f>
        <v/>
      </c>
      <c r="AL114" s="138" t="str">
        <f ca="1">IF($R114=1,SUM($Z$1:Z114),"")</f>
        <v/>
      </c>
      <c r="AM114" s="138" t="str">
        <f ca="1">IF($R114=1,SUM($AA$1:AA114),"")</f>
        <v/>
      </c>
      <c r="AN114" s="138" t="str">
        <f ca="1">IF($R114=1,SUM($AB$1:AB114),"")</f>
        <v/>
      </c>
      <c r="AO114" s="138" t="str">
        <f ca="1">IF($R114=1,SUM($AC$1:AC114),"")</f>
        <v/>
      </c>
      <c r="AQ114" s="143" t="str">
        <f t="shared" si="20"/>
        <v>16:45</v>
      </c>
    </row>
    <row r="115" spans="6:43" x14ac:dyDescent="0.25">
      <c r="F115" s="138">
        <f t="shared" si="21"/>
        <v>16</v>
      </c>
      <c r="G115" s="140">
        <f t="shared" si="16"/>
        <v>50</v>
      </c>
      <c r="H115" s="141">
        <f t="shared" si="17"/>
        <v>0.70138888888888884</v>
      </c>
      <c r="K115" s="139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39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38">
        <f t="shared" si="18"/>
        <v>1</v>
      </c>
      <c r="R115" s="138">
        <f t="shared" ca="1" si="19"/>
        <v>1.0219999999999976</v>
      </c>
      <c r="S115" s="138" t="str">
        <f>IF(O115=1,"",RTD("cqg.rtd",,"StudyData", "(Vol("&amp;$E$13&amp;")when  (LocalYear("&amp;$E$13&amp;")="&amp;$D$1&amp;"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38" t="str">
        <f>IF(O115=1,"",RTD("cqg.rtd",,"StudyData", "(Vol("&amp;$E$14&amp;")when  (LocalYear("&amp;$E$14&amp;")="&amp;$D$1&amp;"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38" t="str">
        <f>IF(O115=1,"",RTD("cqg.rtd",,"StudyData", "(Vol("&amp;$E$15&amp;")when  (LocalYear("&amp;$E$15&amp;")="&amp;$D$1&amp;"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38" t="str">
        <f>IF(O115=1,"",RTD("cqg.rtd",,"StudyData", "(Vol("&amp;$E$16&amp;")when  (LocalYear("&amp;$E$16&amp;")="&amp;$D$1&amp;"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38" t="str">
        <f>IF(O115=1,"",RTD("cqg.rtd",,"StudyData", "(Vol("&amp;$E$17&amp;")when  (LocalYear("&amp;$E$17&amp;")="&amp;$D$1&amp;"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38" t="str">
        <f>IF(O115=1,"",RTD("cqg.rtd",,"StudyData", "(Vol("&amp;$E$18&amp;")when  (LocalYear("&amp;$E$18&amp;")="&amp;$D$1&amp;"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38" t="str">
        <f>IF(O115=1,"",RTD("cqg.rtd",,"StudyData", "(Vol("&amp;$E$19&amp;")when  (LocalYear("&amp;$E$19&amp;")="&amp;$D$1&amp;"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38" t="str">
        <f>IF(O115=1,"",RTD("cqg.rtd",,"StudyData", "(Vol("&amp;$E$20&amp;")when  (LocalYear("&amp;$E$20&amp;")="&amp;$D$1&amp;"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38" t="str">
        <f>IF(O115=1,"",RTD("cqg.rtd",,"StudyData", "(Vol("&amp;$E$21&amp;")when  (LocalYear("&amp;$E$21&amp;")="&amp;$D$1&amp;"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38" t="str">
        <f>IF(O115=1,"",RTD("cqg.rtd",,"StudyData", "(Vol("&amp;$E$21&amp;")when  (LocalYear("&amp;$E$21&amp;")="&amp;$D$1&amp;"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39" t="str">
        <f t="shared" si="15"/>
        <v/>
      </c>
      <c r="AE115" s="138" t="str">
        <f ca="1">IF($R115=1,SUM($S$1:S115),"")</f>
        <v/>
      </c>
      <c r="AF115" s="138" t="str">
        <f ca="1">IF($R115=1,SUM($T$1:T115),"")</f>
        <v/>
      </c>
      <c r="AG115" s="138" t="str">
        <f ca="1">IF($R115=1,SUM($U$1:U115),"")</f>
        <v/>
      </c>
      <c r="AH115" s="138" t="str">
        <f ca="1">IF($R115=1,SUM($V$1:V115),"")</f>
        <v/>
      </c>
      <c r="AI115" s="138" t="str">
        <f ca="1">IF($R115=1,SUM($W$1:W115),"")</f>
        <v/>
      </c>
      <c r="AJ115" s="138" t="str">
        <f ca="1">IF($R115=1,SUM($X$1:X115),"")</f>
        <v/>
      </c>
      <c r="AK115" s="138" t="str">
        <f ca="1">IF($R115=1,SUM($Y$1:Y115),"")</f>
        <v/>
      </c>
      <c r="AL115" s="138" t="str">
        <f ca="1">IF($R115=1,SUM($Z$1:Z115),"")</f>
        <v/>
      </c>
      <c r="AM115" s="138" t="str">
        <f ca="1">IF($R115=1,SUM($AA$1:AA115),"")</f>
        <v/>
      </c>
      <c r="AN115" s="138" t="str">
        <f ca="1">IF($R115=1,SUM($AB$1:AB115),"")</f>
        <v/>
      </c>
      <c r="AO115" s="138" t="str">
        <f ca="1">IF($R115=1,SUM($AC$1:AC115),"")</f>
        <v/>
      </c>
      <c r="AQ115" s="143" t="str">
        <f t="shared" si="20"/>
        <v>16:50</v>
      </c>
    </row>
    <row r="116" spans="6:43" x14ac:dyDescent="0.25">
      <c r="F116" s="138">
        <f t="shared" si="21"/>
        <v>16</v>
      </c>
      <c r="G116" s="140">
        <f t="shared" si="16"/>
        <v>55</v>
      </c>
      <c r="H116" s="141">
        <f t="shared" si="17"/>
        <v>0.70486111111111116</v>
      </c>
      <c r="K116" s="139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39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38">
        <f t="shared" si="18"/>
        <v>1</v>
      </c>
      <c r="R116" s="138">
        <f t="shared" ca="1" si="19"/>
        <v>1.0229999999999975</v>
      </c>
      <c r="S116" s="138" t="str">
        <f>IF(O116=1,"",RTD("cqg.rtd",,"StudyData", "(Vol("&amp;$E$13&amp;")when  (LocalYear("&amp;$E$13&amp;")="&amp;$D$1&amp;"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38" t="str">
        <f>IF(O116=1,"",RTD("cqg.rtd",,"StudyData", "(Vol("&amp;$E$14&amp;")when  (LocalYear("&amp;$E$14&amp;")="&amp;$D$1&amp;"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38" t="str">
        <f>IF(O116=1,"",RTD("cqg.rtd",,"StudyData", "(Vol("&amp;$E$15&amp;")when  (LocalYear("&amp;$E$15&amp;")="&amp;$D$1&amp;"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38" t="str">
        <f>IF(O116=1,"",RTD("cqg.rtd",,"StudyData", "(Vol("&amp;$E$16&amp;")when  (LocalYear("&amp;$E$16&amp;")="&amp;$D$1&amp;"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38" t="str">
        <f>IF(O116=1,"",RTD("cqg.rtd",,"StudyData", "(Vol("&amp;$E$17&amp;")when  (LocalYear("&amp;$E$17&amp;")="&amp;$D$1&amp;"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38" t="str">
        <f>IF(O116=1,"",RTD("cqg.rtd",,"StudyData", "(Vol("&amp;$E$18&amp;")when  (LocalYear("&amp;$E$18&amp;")="&amp;$D$1&amp;"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38" t="str">
        <f>IF(O116=1,"",RTD("cqg.rtd",,"StudyData", "(Vol("&amp;$E$19&amp;")when  (LocalYear("&amp;$E$19&amp;")="&amp;$D$1&amp;"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38" t="str">
        <f>IF(O116=1,"",RTD("cqg.rtd",,"StudyData", "(Vol("&amp;$E$20&amp;")when  (LocalYear("&amp;$E$20&amp;")="&amp;$D$1&amp;"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38" t="str">
        <f>IF(O116=1,"",RTD("cqg.rtd",,"StudyData", "(Vol("&amp;$E$21&amp;")when  (LocalYear("&amp;$E$21&amp;")="&amp;$D$1&amp;"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38" t="str">
        <f>IF(O116=1,"",RTD("cqg.rtd",,"StudyData", "(Vol("&amp;$E$21&amp;")when  (LocalYear("&amp;$E$21&amp;")="&amp;$D$1&amp;"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39" t="str">
        <f t="shared" si="15"/>
        <v/>
      </c>
      <c r="AE116" s="138" t="str">
        <f ca="1">IF($R116=1,SUM($S$1:S116),"")</f>
        <v/>
      </c>
      <c r="AF116" s="138" t="str">
        <f ca="1">IF($R116=1,SUM($T$1:T116),"")</f>
        <v/>
      </c>
      <c r="AG116" s="138" t="str">
        <f ca="1">IF($R116=1,SUM($U$1:U116),"")</f>
        <v/>
      </c>
      <c r="AH116" s="138" t="str">
        <f ca="1">IF($R116=1,SUM($V$1:V116),"")</f>
        <v/>
      </c>
      <c r="AI116" s="138" t="str">
        <f ca="1">IF($R116=1,SUM($W$1:W116),"")</f>
        <v/>
      </c>
      <c r="AJ116" s="138" t="str">
        <f ca="1">IF($R116=1,SUM($X$1:X116),"")</f>
        <v/>
      </c>
      <c r="AK116" s="138" t="str">
        <f ca="1">IF($R116=1,SUM($Y$1:Y116),"")</f>
        <v/>
      </c>
      <c r="AL116" s="138" t="str">
        <f ca="1">IF($R116=1,SUM($Z$1:Z116),"")</f>
        <v/>
      </c>
      <c r="AM116" s="138" t="str">
        <f ca="1">IF($R116=1,SUM($AA$1:AA116),"")</f>
        <v/>
      </c>
      <c r="AN116" s="138" t="str">
        <f ca="1">IF($R116=1,SUM($AB$1:AB116),"")</f>
        <v/>
      </c>
      <c r="AO116" s="138" t="str">
        <f ca="1">IF($R116=1,SUM($AC$1:AC116),"")</f>
        <v/>
      </c>
      <c r="AQ116" s="143" t="str">
        <f t="shared" si="20"/>
        <v>16:55</v>
      </c>
    </row>
    <row r="117" spans="6:43" x14ac:dyDescent="0.25">
      <c r="F117" s="138">
        <f t="shared" si="21"/>
        <v>17</v>
      </c>
      <c r="G117" s="140" t="str">
        <f t="shared" si="16"/>
        <v>00</v>
      </c>
      <c r="H117" s="141">
        <f t="shared" si="17"/>
        <v>0.70833333333333337</v>
      </c>
      <c r="K117" s="139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39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38">
        <f t="shared" si="18"/>
        <v>1</v>
      </c>
      <c r="R117" s="138">
        <f t="shared" ca="1" si="19"/>
        <v>1.0239999999999974</v>
      </c>
      <c r="S117" s="138" t="str">
        <f>IF(O117=1,"",RTD("cqg.rtd",,"StudyData", "(Vol("&amp;$E$13&amp;")when  (LocalYear("&amp;$E$13&amp;")="&amp;$D$1&amp;"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38" t="str">
        <f>IF(O117=1,"",RTD("cqg.rtd",,"StudyData", "(Vol("&amp;$E$14&amp;")when  (LocalYear("&amp;$E$14&amp;")="&amp;$D$1&amp;"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38" t="str">
        <f>IF(O117=1,"",RTD("cqg.rtd",,"StudyData", "(Vol("&amp;$E$15&amp;")when  (LocalYear("&amp;$E$15&amp;")="&amp;$D$1&amp;"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38" t="str">
        <f>IF(O117=1,"",RTD("cqg.rtd",,"StudyData", "(Vol("&amp;$E$16&amp;")when  (LocalYear("&amp;$E$16&amp;")="&amp;$D$1&amp;"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38" t="str">
        <f>IF(O117=1,"",RTD("cqg.rtd",,"StudyData", "(Vol("&amp;$E$17&amp;")when  (LocalYear("&amp;$E$17&amp;")="&amp;$D$1&amp;"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38" t="str">
        <f>IF(O117=1,"",RTD("cqg.rtd",,"StudyData", "(Vol("&amp;$E$18&amp;")when  (LocalYear("&amp;$E$18&amp;")="&amp;$D$1&amp;"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38" t="str">
        <f>IF(O117=1,"",RTD("cqg.rtd",,"StudyData", "(Vol("&amp;$E$19&amp;")when  (LocalYear("&amp;$E$19&amp;")="&amp;$D$1&amp;"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38" t="str">
        <f>IF(O117=1,"",RTD("cqg.rtd",,"StudyData", "(Vol("&amp;$E$20&amp;")when  (LocalYear("&amp;$E$20&amp;")="&amp;$D$1&amp;"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38" t="str">
        <f>IF(O117=1,"",RTD("cqg.rtd",,"StudyData", "(Vol("&amp;$E$21&amp;")when  (LocalYear("&amp;$E$21&amp;")="&amp;$D$1&amp;"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38" t="str">
        <f>IF(O117=1,"",RTD("cqg.rtd",,"StudyData", "(Vol("&amp;$E$21&amp;")when  (LocalYear("&amp;$E$21&amp;")="&amp;$D$1&amp;"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39" t="str">
        <f t="shared" si="15"/>
        <v/>
      </c>
      <c r="AE117" s="138" t="str">
        <f ca="1">IF($R117=1,SUM($S$1:S117),"")</f>
        <v/>
      </c>
      <c r="AF117" s="138" t="str">
        <f ca="1">IF($R117=1,SUM($T$1:T117),"")</f>
        <v/>
      </c>
      <c r="AG117" s="138" t="str">
        <f ca="1">IF($R117=1,SUM($U$1:U117),"")</f>
        <v/>
      </c>
      <c r="AH117" s="138" t="str">
        <f ca="1">IF($R117=1,SUM($V$1:V117),"")</f>
        <v/>
      </c>
      <c r="AI117" s="138" t="str">
        <f ca="1">IF($R117=1,SUM($W$1:W117),"")</f>
        <v/>
      </c>
      <c r="AJ117" s="138" t="str">
        <f ca="1">IF($R117=1,SUM($X$1:X117),"")</f>
        <v/>
      </c>
      <c r="AK117" s="138" t="str">
        <f ca="1">IF($R117=1,SUM($Y$1:Y117),"")</f>
        <v/>
      </c>
      <c r="AL117" s="138" t="str">
        <f ca="1">IF($R117=1,SUM($Z$1:Z117),"")</f>
        <v/>
      </c>
      <c r="AM117" s="138" t="str">
        <f ca="1">IF($R117=1,SUM($AA$1:AA117),"")</f>
        <v/>
      </c>
      <c r="AN117" s="138" t="str">
        <f ca="1">IF($R117=1,SUM($AB$1:AB117),"")</f>
        <v/>
      </c>
      <c r="AO117" s="138" t="str">
        <f ca="1">IF($R117=1,SUM($AC$1:AC117),"")</f>
        <v/>
      </c>
      <c r="AQ117" s="143" t="str">
        <f t="shared" si="20"/>
        <v>17:00</v>
      </c>
    </row>
    <row r="118" spans="6:43" x14ac:dyDescent="0.25">
      <c r="F118" s="138">
        <f t="shared" si="21"/>
        <v>17</v>
      </c>
      <c r="G118" s="140" t="str">
        <f t="shared" si="16"/>
        <v>05</v>
      </c>
      <c r="H118" s="141">
        <f t="shared" si="17"/>
        <v>0.71180555555555547</v>
      </c>
      <c r="K118" s="139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39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38">
        <f t="shared" si="18"/>
        <v>1</v>
      </c>
      <c r="R118" s="138">
        <f t="shared" ca="1" si="19"/>
        <v>1.0249999999999972</v>
      </c>
      <c r="S118" s="138" t="str">
        <f>IF(O118=1,"",RTD("cqg.rtd",,"StudyData", "(Vol("&amp;$E$13&amp;")when  (LocalYear("&amp;$E$13&amp;")="&amp;$D$1&amp;"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38" t="str">
        <f>IF(O118=1,"",RTD("cqg.rtd",,"StudyData", "(Vol("&amp;$E$14&amp;")when  (LocalYear("&amp;$E$14&amp;")="&amp;$D$1&amp;"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38" t="str">
        <f>IF(O118=1,"",RTD("cqg.rtd",,"StudyData", "(Vol("&amp;$E$15&amp;")when  (LocalYear("&amp;$E$15&amp;")="&amp;$D$1&amp;"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38" t="str">
        <f>IF(O118=1,"",RTD("cqg.rtd",,"StudyData", "(Vol("&amp;$E$16&amp;")when  (LocalYear("&amp;$E$16&amp;")="&amp;$D$1&amp;"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38" t="str">
        <f>IF(O118=1,"",RTD("cqg.rtd",,"StudyData", "(Vol("&amp;$E$17&amp;")when  (LocalYear("&amp;$E$17&amp;")="&amp;$D$1&amp;"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38" t="str">
        <f>IF(O118=1,"",RTD("cqg.rtd",,"StudyData", "(Vol("&amp;$E$18&amp;")when  (LocalYear("&amp;$E$18&amp;")="&amp;$D$1&amp;"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38" t="str">
        <f>IF(O118=1,"",RTD("cqg.rtd",,"StudyData", "(Vol("&amp;$E$19&amp;")when  (LocalYear("&amp;$E$19&amp;")="&amp;$D$1&amp;"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38" t="str">
        <f>IF(O118=1,"",RTD("cqg.rtd",,"StudyData", "(Vol("&amp;$E$20&amp;")when  (LocalYear("&amp;$E$20&amp;")="&amp;$D$1&amp;"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38" t="str">
        <f>IF(O118=1,"",RTD("cqg.rtd",,"StudyData", "(Vol("&amp;$E$21&amp;")when  (LocalYear("&amp;$E$21&amp;")="&amp;$D$1&amp;"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38" t="str">
        <f>IF(O118=1,"",RTD("cqg.rtd",,"StudyData", "(Vol("&amp;$E$21&amp;")when  (LocalYear("&amp;$E$21&amp;")="&amp;$D$1&amp;"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39" t="str">
        <f t="shared" si="15"/>
        <v/>
      </c>
      <c r="AE118" s="138" t="str">
        <f ca="1">IF($R118=1,SUM($S$1:S118),"")</f>
        <v/>
      </c>
      <c r="AF118" s="138" t="str">
        <f ca="1">IF($R118=1,SUM($T$1:T118),"")</f>
        <v/>
      </c>
      <c r="AG118" s="138" t="str">
        <f ca="1">IF($R118=1,SUM($U$1:U118),"")</f>
        <v/>
      </c>
      <c r="AH118" s="138" t="str">
        <f ca="1">IF($R118=1,SUM($V$1:V118),"")</f>
        <v/>
      </c>
      <c r="AI118" s="138" t="str">
        <f ca="1">IF($R118=1,SUM($W$1:W118),"")</f>
        <v/>
      </c>
      <c r="AJ118" s="138" t="str">
        <f ca="1">IF($R118=1,SUM($X$1:X118),"")</f>
        <v/>
      </c>
      <c r="AK118" s="138" t="str">
        <f ca="1">IF($R118=1,SUM($Y$1:Y118),"")</f>
        <v/>
      </c>
      <c r="AL118" s="138" t="str">
        <f ca="1">IF($R118=1,SUM($Z$1:Z118),"")</f>
        <v/>
      </c>
      <c r="AM118" s="138" t="str">
        <f ca="1">IF($R118=1,SUM($AA$1:AA118),"")</f>
        <v/>
      </c>
      <c r="AN118" s="138" t="str">
        <f ca="1">IF($R118=1,SUM($AB$1:AB118),"")</f>
        <v/>
      </c>
      <c r="AO118" s="138" t="str">
        <f ca="1">IF($R118=1,SUM($AC$1:AC118),"")</f>
        <v/>
      </c>
      <c r="AQ118" s="143" t="str">
        <f t="shared" si="20"/>
        <v>17:05</v>
      </c>
    </row>
    <row r="119" spans="6:43" x14ac:dyDescent="0.25">
      <c r="F119" s="138">
        <f t="shared" si="21"/>
        <v>17</v>
      </c>
      <c r="G119" s="140">
        <f t="shared" si="16"/>
        <v>10</v>
      </c>
      <c r="H119" s="141">
        <f t="shared" si="17"/>
        <v>0.71527777777777779</v>
      </c>
      <c r="K119" s="139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39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38">
        <f t="shared" si="18"/>
        <v>1</v>
      </c>
      <c r="R119" s="138">
        <f t="shared" ca="1" si="19"/>
        <v>1.0259999999999971</v>
      </c>
      <c r="S119" s="138" t="str">
        <f>IF(O119=1,"",RTD("cqg.rtd",,"StudyData", "(Vol("&amp;$E$13&amp;")when  (LocalYear("&amp;$E$13&amp;")="&amp;$D$1&amp;"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38" t="str">
        <f>IF(O119=1,"",RTD("cqg.rtd",,"StudyData", "(Vol("&amp;$E$14&amp;")when  (LocalYear("&amp;$E$14&amp;")="&amp;$D$1&amp;"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38" t="str">
        <f>IF(O119=1,"",RTD("cqg.rtd",,"StudyData", "(Vol("&amp;$E$15&amp;")when  (LocalYear("&amp;$E$15&amp;")="&amp;$D$1&amp;"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38" t="str">
        <f>IF(O119=1,"",RTD("cqg.rtd",,"StudyData", "(Vol("&amp;$E$16&amp;")when  (LocalYear("&amp;$E$16&amp;")="&amp;$D$1&amp;"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38" t="str">
        <f>IF(O119=1,"",RTD("cqg.rtd",,"StudyData", "(Vol("&amp;$E$17&amp;")when  (LocalYear("&amp;$E$17&amp;")="&amp;$D$1&amp;"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38" t="str">
        <f>IF(O119=1,"",RTD("cqg.rtd",,"StudyData", "(Vol("&amp;$E$18&amp;")when  (LocalYear("&amp;$E$18&amp;")="&amp;$D$1&amp;"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38" t="str">
        <f>IF(O119=1,"",RTD("cqg.rtd",,"StudyData", "(Vol("&amp;$E$19&amp;")when  (LocalYear("&amp;$E$19&amp;")="&amp;$D$1&amp;"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38" t="str">
        <f>IF(O119=1,"",RTD("cqg.rtd",,"StudyData", "(Vol("&amp;$E$20&amp;")when  (LocalYear("&amp;$E$20&amp;")="&amp;$D$1&amp;"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38" t="str">
        <f>IF(O119=1,"",RTD("cqg.rtd",,"StudyData", "(Vol("&amp;$E$21&amp;")when  (LocalYear("&amp;$E$21&amp;")="&amp;$D$1&amp;"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38" t="str">
        <f>IF(O119=1,"",RTD("cqg.rtd",,"StudyData", "(Vol("&amp;$E$21&amp;")when  (LocalYear("&amp;$E$21&amp;")="&amp;$D$1&amp;"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39" t="str">
        <f t="shared" si="15"/>
        <v/>
      </c>
      <c r="AE119" s="138" t="str">
        <f ca="1">IF($R119=1,SUM($S$1:S119),"")</f>
        <v/>
      </c>
      <c r="AF119" s="138" t="str">
        <f ca="1">IF($R119=1,SUM($T$1:T119),"")</f>
        <v/>
      </c>
      <c r="AG119" s="138" t="str">
        <f ca="1">IF($R119=1,SUM($U$1:U119),"")</f>
        <v/>
      </c>
      <c r="AH119" s="138" t="str">
        <f ca="1">IF($R119=1,SUM($V$1:V119),"")</f>
        <v/>
      </c>
      <c r="AI119" s="138" t="str">
        <f ca="1">IF($R119=1,SUM($W$1:W119),"")</f>
        <v/>
      </c>
      <c r="AJ119" s="138" t="str">
        <f ca="1">IF($R119=1,SUM($X$1:X119),"")</f>
        <v/>
      </c>
      <c r="AK119" s="138" t="str">
        <f ca="1">IF($R119=1,SUM($Y$1:Y119),"")</f>
        <v/>
      </c>
      <c r="AL119" s="138" t="str">
        <f ca="1">IF($R119=1,SUM($Z$1:Z119),"")</f>
        <v/>
      </c>
      <c r="AM119" s="138" t="str">
        <f ca="1">IF($R119=1,SUM($AA$1:AA119),"")</f>
        <v/>
      </c>
      <c r="AN119" s="138" t="str">
        <f ca="1">IF($R119=1,SUM($AB$1:AB119),"")</f>
        <v/>
      </c>
      <c r="AO119" s="138" t="str">
        <f ca="1">IF($R119=1,SUM($AC$1:AC119),"")</f>
        <v/>
      </c>
      <c r="AQ119" s="143" t="str">
        <f t="shared" si="20"/>
        <v>17:10</v>
      </c>
    </row>
    <row r="120" spans="6:43" x14ac:dyDescent="0.25">
      <c r="F120" s="138">
        <f t="shared" si="21"/>
        <v>17</v>
      </c>
      <c r="G120" s="140">
        <f t="shared" si="16"/>
        <v>15</v>
      </c>
      <c r="H120" s="141">
        <f t="shared" si="17"/>
        <v>0.71875</v>
      </c>
      <c r="K120" s="139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39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38">
        <f t="shared" si="18"/>
        <v>1</v>
      </c>
      <c r="R120" s="138">
        <f t="shared" ca="1" si="19"/>
        <v>1.026999999999997</v>
      </c>
      <c r="S120" s="138" t="str">
        <f>IF(O120=1,"",RTD("cqg.rtd",,"StudyData", "(Vol("&amp;$E$13&amp;")when  (LocalYear("&amp;$E$13&amp;")="&amp;$D$1&amp;"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38" t="str">
        <f>IF(O120=1,"",RTD("cqg.rtd",,"StudyData", "(Vol("&amp;$E$14&amp;")when  (LocalYear("&amp;$E$14&amp;")="&amp;$D$1&amp;"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38" t="str">
        <f>IF(O120=1,"",RTD("cqg.rtd",,"StudyData", "(Vol("&amp;$E$15&amp;")when  (LocalYear("&amp;$E$15&amp;")="&amp;$D$1&amp;"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38" t="str">
        <f>IF(O120=1,"",RTD("cqg.rtd",,"StudyData", "(Vol("&amp;$E$16&amp;")when  (LocalYear("&amp;$E$16&amp;")="&amp;$D$1&amp;"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38" t="str">
        <f>IF(O120=1,"",RTD("cqg.rtd",,"StudyData", "(Vol("&amp;$E$17&amp;")when  (LocalYear("&amp;$E$17&amp;")="&amp;$D$1&amp;"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38" t="str">
        <f>IF(O120=1,"",RTD("cqg.rtd",,"StudyData", "(Vol("&amp;$E$18&amp;")when  (LocalYear("&amp;$E$18&amp;")="&amp;$D$1&amp;"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38" t="str">
        <f>IF(O120=1,"",RTD("cqg.rtd",,"StudyData", "(Vol("&amp;$E$19&amp;")when  (LocalYear("&amp;$E$19&amp;")="&amp;$D$1&amp;"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38" t="str">
        <f>IF(O120=1,"",RTD("cqg.rtd",,"StudyData", "(Vol("&amp;$E$20&amp;")when  (LocalYear("&amp;$E$20&amp;")="&amp;$D$1&amp;"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38" t="str">
        <f>IF(O120=1,"",RTD("cqg.rtd",,"StudyData", "(Vol("&amp;$E$21&amp;")when  (LocalYear("&amp;$E$21&amp;")="&amp;$D$1&amp;"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38" t="str">
        <f>IF(O120=1,"",RTD("cqg.rtd",,"StudyData", "(Vol("&amp;$E$21&amp;")when  (LocalYear("&amp;$E$21&amp;")="&amp;$D$1&amp;"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39" t="str">
        <f t="shared" si="15"/>
        <v/>
      </c>
      <c r="AE120" s="138" t="str">
        <f ca="1">IF($R120=1,SUM($S$1:S120),"")</f>
        <v/>
      </c>
      <c r="AF120" s="138" t="str">
        <f ca="1">IF($R120=1,SUM($T$1:T120),"")</f>
        <v/>
      </c>
      <c r="AG120" s="138" t="str">
        <f ca="1">IF($R120=1,SUM($U$1:U120),"")</f>
        <v/>
      </c>
      <c r="AH120" s="138" t="str">
        <f ca="1">IF($R120=1,SUM($V$1:V120),"")</f>
        <v/>
      </c>
      <c r="AI120" s="138" t="str">
        <f ca="1">IF($R120=1,SUM($W$1:W120),"")</f>
        <v/>
      </c>
      <c r="AJ120" s="138" t="str">
        <f ca="1">IF($R120=1,SUM($X$1:X120),"")</f>
        <v/>
      </c>
      <c r="AK120" s="138" t="str">
        <f ca="1">IF($R120=1,SUM($Y$1:Y120),"")</f>
        <v/>
      </c>
      <c r="AL120" s="138" t="str">
        <f ca="1">IF($R120=1,SUM($Z$1:Z120),"")</f>
        <v/>
      </c>
      <c r="AM120" s="138" t="str">
        <f ca="1">IF($R120=1,SUM($AA$1:AA120),"")</f>
        <v/>
      </c>
      <c r="AN120" s="138" t="str">
        <f ca="1">IF($R120=1,SUM($AB$1:AB120),"")</f>
        <v/>
      </c>
      <c r="AO120" s="138" t="str">
        <f ca="1">IF($R120=1,SUM($AC$1:AC120),"")</f>
        <v/>
      </c>
      <c r="AQ120" s="143" t="str">
        <f t="shared" si="20"/>
        <v>17:15</v>
      </c>
    </row>
    <row r="121" spans="6:43" x14ac:dyDescent="0.25">
      <c r="F121" s="138">
        <f t="shared" si="21"/>
        <v>17</v>
      </c>
      <c r="G121" s="140">
        <f t="shared" si="16"/>
        <v>20</v>
      </c>
      <c r="H121" s="141">
        <f t="shared" si="17"/>
        <v>0.72222222222222221</v>
      </c>
      <c r="K121" s="139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39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38">
        <f t="shared" si="18"/>
        <v>1</v>
      </c>
      <c r="R121" s="138">
        <f t="shared" ca="1" si="19"/>
        <v>1.0279999999999969</v>
      </c>
      <c r="S121" s="138" t="str">
        <f>IF(O121=1,"",RTD("cqg.rtd",,"StudyData", "(Vol("&amp;$E$13&amp;")when  (LocalYear("&amp;$E$13&amp;")="&amp;$D$1&amp;"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38" t="str">
        <f>IF(O121=1,"",RTD("cqg.rtd",,"StudyData", "(Vol("&amp;$E$14&amp;")when  (LocalYear("&amp;$E$14&amp;")="&amp;$D$1&amp;"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38" t="str">
        <f>IF(O121=1,"",RTD("cqg.rtd",,"StudyData", "(Vol("&amp;$E$15&amp;")when  (LocalYear("&amp;$E$15&amp;")="&amp;$D$1&amp;"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38" t="str">
        <f>IF(O121=1,"",RTD("cqg.rtd",,"StudyData", "(Vol("&amp;$E$16&amp;")when  (LocalYear("&amp;$E$16&amp;")="&amp;$D$1&amp;"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38" t="str">
        <f>IF(O121=1,"",RTD("cqg.rtd",,"StudyData", "(Vol("&amp;$E$17&amp;")when  (LocalYear("&amp;$E$17&amp;")="&amp;$D$1&amp;"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38" t="str">
        <f>IF(O121=1,"",RTD("cqg.rtd",,"StudyData", "(Vol("&amp;$E$18&amp;")when  (LocalYear("&amp;$E$18&amp;")="&amp;$D$1&amp;"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38" t="str">
        <f>IF(O121=1,"",RTD("cqg.rtd",,"StudyData", "(Vol("&amp;$E$19&amp;")when  (LocalYear("&amp;$E$19&amp;")="&amp;$D$1&amp;"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38" t="str">
        <f>IF(O121=1,"",RTD("cqg.rtd",,"StudyData", "(Vol("&amp;$E$20&amp;")when  (LocalYear("&amp;$E$20&amp;")="&amp;$D$1&amp;"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38" t="str">
        <f>IF(O121=1,"",RTD("cqg.rtd",,"StudyData", "(Vol("&amp;$E$21&amp;")when  (LocalYear("&amp;$E$21&amp;")="&amp;$D$1&amp;"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38" t="str">
        <f>IF(O121=1,"",RTD("cqg.rtd",,"StudyData", "(Vol("&amp;$E$21&amp;")when  (LocalYear("&amp;$E$21&amp;")="&amp;$D$1&amp;"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39" t="str">
        <f t="shared" si="15"/>
        <v/>
      </c>
      <c r="AE121" s="138" t="str">
        <f ca="1">IF($R121=1,SUM($S$1:S121),"")</f>
        <v/>
      </c>
      <c r="AF121" s="138" t="str">
        <f ca="1">IF($R121=1,SUM($T$1:T121),"")</f>
        <v/>
      </c>
      <c r="AG121" s="138" t="str">
        <f ca="1">IF($R121=1,SUM($U$1:U121),"")</f>
        <v/>
      </c>
      <c r="AH121" s="138" t="str">
        <f ca="1">IF($R121=1,SUM($V$1:V121),"")</f>
        <v/>
      </c>
      <c r="AI121" s="138" t="str">
        <f ca="1">IF($R121=1,SUM($W$1:W121),"")</f>
        <v/>
      </c>
      <c r="AJ121" s="138" t="str">
        <f ca="1">IF($R121=1,SUM($X$1:X121),"")</f>
        <v/>
      </c>
      <c r="AK121" s="138" t="str">
        <f ca="1">IF($R121=1,SUM($Y$1:Y121),"")</f>
        <v/>
      </c>
      <c r="AL121" s="138" t="str">
        <f ca="1">IF($R121=1,SUM($Z$1:Z121),"")</f>
        <v/>
      </c>
      <c r="AM121" s="138" t="str">
        <f ca="1">IF($R121=1,SUM($AA$1:AA121),"")</f>
        <v/>
      </c>
      <c r="AN121" s="138" t="str">
        <f ca="1">IF($R121=1,SUM($AB$1:AB121),"")</f>
        <v/>
      </c>
      <c r="AO121" s="138" t="str">
        <f ca="1">IF($R121=1,SUM($AC$1:AC121),"")</f>
        <v/>
      </c>
      <c r="AQ121" s="143" t="str">
        <f t="shared" si="20"/>
        <v>17:20</v>
      </c>
    </row>
    <row r="122" spans="6:43" x14ac:dyDescent="0.25">
      <c r="F122" s="138">
        <f t="shared" si="21"/>
        <v>17</v>
      </c>
      <c r="G122" s="140">
        <f t="shared" si="16"/>
        <v>25</v>
      </c>
      <c r="H122" s="141">
        <f t="shared" si="17"/>
        <v>0.72569444444444453</v>
      </c>
      <c r="K122" s="139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39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38">
        <f t="shared" si="18"/>
        <v>1</v>
      </c>
      <c r="R122" s="138">
        <f t="shared" ca="1" si="19"/>
        <v>1.0289999999999968</v>
      </c>
      <c r="S122" s="138" t="str">
        <f>IF(O122=1,"",RTD("cqg.rtd",,"StudyData", "(Vol("&amp;$E$13&amp;")when  (LocalYear("&amp;$E$13&amp;")="&amp;$D$1&amp;"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38" t="str">
        <f>IF(O122=1,"",RTD("cqg.rtd",,"StudyData", "(Vol("&amp;$E$14&amp;")when  (LocalYear("&amp;$E$14&amp;")="&amp;$D$1&amp;"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38" t="str">
        <f>IF(O122=1,"",RTD("cqg.rtd",,"StudyData", "(Vol("&amp;$E$15&amp;")when  (LocalYear("&amp;$E$15&amp;")="&amp;$D$1&amp;"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38" t="str">
        <f>IF(O122=1,"",RTD("cqg.rtd",,"StudyData", "(Vol("&amp;$E$16&amp;")when  (LocalYear("&amp;$E$16&amp;")="&amp;$D$1&amp;"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38" t="str">
        <f>IF(O122=1,"",RTD("cqg.rtd",,"StudyData", "(Vol("&amp;$E$17&amp;")when  (LocalYear("&amp;$E$17&amp;")="&amp;$D$1&amp;"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38" t="str">
        <f>IF(O122=1,"",RTD("cqg.rtd",,"StudyData", "(Vol("&amp;$E$18&amp;")when  (LocalYear("&amp;$E$18&amp;")="&amp;$D$1&amp;"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38" t="str">
        <f>IF(O122=1,"",RTD("cqg.rtd",,"StudyData", "(Vol("&amp;$E$19&amp;")when  (LocalYear("&amp;$E$19&amp;")="&amp;$D$1&amp;"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38" t="str">
        <f>IF(O122=1,"",RTD("cqg.rtd",,"StudyData", "(Vol("&amp;$E$20&amp;")when  (LocalYear("&amp;$E$20&amp;")="&amp;$D$1&amp;"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38" t="str">
        <f>IF(O122=1,"",RTD("cqg.rtd",,"StudyData", "(Vol("&amp;$E$21&amp;")when  (LocalYear("&amp;$E$21&amp;")="&amp;$D$1&amp;"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38" t="str">
        <f>IF(O122=1,"",RTD("cqg.rtd",,"StudyData", "(Vol("&amp;$E$21&amp;")when  (LocalYear("&amp;$E$21&amp;")="&amp;$D$1&amp;"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39" t="str">
        <f t="shared" si="15"/>
        <v/>
      </c>
      <c r="AE122" s="138" t="str">
        <f ca="1">IF($R122=1,SUM($S$1:S122),"")</f>
        <v/>
      </c>
      <c r="AF122" s="138" t="str">
        <f ca="1">IF($R122=1,SUM($T$1:T122),"")</f>
        <v/>
      </c>
      <c r="AG122" s="138" t="str">
        <f ca="1">IF($R122=1,SUM($U$1:U122),"")</f>
        <v/>
      </c>
      <c r="AH122" s="138" t="str">
        <f ca="1">IF($R122=1,SUM($V$1:V122),"")</f>
        <v/>
      </c>
      <c r="AI122" s="138" t="str">
        <f ca="1">IF($R122=1,SUM($W$1:W122),"")</f>
        <v/>
      </c>
      <c r="AJ122" s="138" t="str">
        <f ca="1">IF($R122=1,SUM($X$1:X122),"")</f>
        <v/>
      </c>
      <c r="AK122" s="138" t="str">
        <f ca="1">IF($R122=1,SUM($Y$1:Y122),"")</f>
        <v/>
      </c>
      <c r="AL122" s="138" t="str">
        <f ca="1">IF($R122=1,SUM($Z$1:Z122),"")</f>
        <v/>
      </c>
      <c r="AM122" s="138" t="str">
        <f ca="1">IF($R122=1,SUM($AA$1:AA122),"")</f>
        <v/>
      </c>
      <c r="AN122" s="138" t="str">
        <f ca="1">IF($R122=1,SUM($AB$1:AB122),"")</f>
        <v/>
      </c>
      <c r="AO122" s="138" t="str">
        <f ca="1">IF($R122=1,SUM($AC$1:AC122),"")</f>
        <v/>
      </c>
      <c r="AQ122" s="143" t="str">
        <f t="shared" si="20"/>
        <v>17:25</v>
      </c>
    </row>
    <row r="123" spans="6:43" x14ac:dyDescent="0.25">
      <c r="F123" s="138">
        <f t="shared" si="21"/>
        <v>17</v>
      </c>
      <c r="G123" s="140">
        <f t="shared" si="16"/>
        <v>30</v>
      </c>
      <c r="H123" s="141">
        <f t="shared" si="17"/>
        <v>0.72916666666666663</v>
      </c>
      <c r="K123" s="139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39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38">
        <f t="shared" si="18"/>
        <v>1</v>
      </c>
      <c r="R123" s="138">
        <f t="shared" ca="1" si="19"/>
        <v>1.0299999999999967</v>
      </c>
      <c r="S123" s="138" t="str">
        <f>IF(O123=1,"",RTD("cqg.rtd",,"StudyData", "(Vol("&amp;$E$13&amp;")when  (LocalYear("&amp;$E$13&amp;")="&amp;$D$1&amp;"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38" t="str">
        <f>IF(O123=1,"",RTD("cqg.rtd",,"StudyData", "(Vol("&amp;$E$14&amp;")when  (LocalYear("&amp;$E$14&amp;")="&amp;$D$1&amp;"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38" t="str">
        <f>IF(O123=1,"",RTD("cqg.rtd",,"StudyData", "(Vol("&amp;$E$15&amp;")when  (LocalYear("&amp;$E$15&amp;")="&amp;$D$1&amp;"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38" t="str">
        <f>IF(O123=1,"",RTD("cqg.rtd",,"StudyData", "(Vol("&amp;$E$16&amp;")when  (LocalYear("&amp;$E$16&amp;")="&amp;$D$1&amp;"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38" t="str">
        <f>IF(O123=1,"",RTD("cqg.rtd",,"StudyData", "(Vol("&amp;$E$17&amp;")when  (LocalYear("&amp;$E$17&amp;")="&amp;$D$1&amp;"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38" t="str">
        <f>IF(O123=1,"",RTD("cqg.rtd",,"StudyData", "(Vol("&amp;$E$18&amp;")when  (LocalYear("&amp;$E$18&amp;")="&amp;$D$1&amp;"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38" t="str">
        <f>IF(O123=1,"",RTD("cqg.rtd",,"StudyData", "(Vol("&amp;$E$19&amp;")when  (LocalYear("&amp;$E$19&amp;")="&amp;$D$1&amp;"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38" t="str">
        <f>IF(O123=1,"",RTD("cqg.rtd",,"StudyData", "(Vol("&amp;$E$20&amp;")when  (LocalYear("&amp;$E$20&amp;")="&amp;$D$1&amp;"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38" t="str">
        <f>IF(O123=1,"",RTD("cqg.rtd",,"StudyData", "(Vol("&amp;$E$21&amp;")when  (LocalYear("&amp;$E$21&amp;")="&amp;$D$1&amp;"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38" t="str">
        <f>IF(O123=1,"",RTD("cqg.rtd",,"StudyData", "(Vol("&amp;$E$21&amp;")when  (LocalYear("&amp;$E$21&amp;")="&amp;$D$1&amp;"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39" t="str">
        <f t="shared" si="15"/>
        <v/>
      </c>
      <c r="AE123" s="138" t="str">
        <f ca="1">IF($R123=1,SUM($S$1:S123),"")</f>
        <v/>
      </c>
      <c r="AF123" s="138" t="str">
        <f ca="1">IF($R123=1,SUM($T$1:T123),"")</f>
        <v/>
      </c>
      <c r="AG123" s="138" t="str">
        <f ca="1">IF($R123=1,SUM($U$1:U123),"")</f>
        <v/>
      </c>
      <c r="AH123" s="138" t="str">
        <f ca="1">IF($R123=1,SUM($V$1:V123),"")</f>
        <v/>
      </c>
      <c r="AI123" s="138" t="str">
        <f ca="1">IF($R123=1,SUM($W$1:W123),"")</f>
        <v/>
      </c>
      <c r="AJ123" s="138" t="str">
        <f ca="1">IF($R123=1,SUM($X$1:X123),"")</f>
        <v/>
      </c>
      <c r="AK123" s="138" t="str">
        <f ca="1">IF($R123=1,SUM($Y$1:Y123),"")</f>
        <v/>
      </c>
      <c r="AL123" s="138" t="str">
        <f ca="1">IF($R123=1,SUM($Z$1:Z123),"")</f>
        <v/>
      </c>
      <c r="AM123" s="138" t="str">
        <f ca="1">IF($R123=1,SUM($AA$1:AA123),"")</f>
        <v/>
      </c>
      <c r="AN123" s="138" t="str">
        <f ca="1">IF($R123=1,SUM($AB$1:AB123),"")</f>
        <v/>
      </c>
      <c r="AO123" s="138" t="str">
        <f ca="1">IF($R123=1,SUM($AC$1:AC123),"")</f>
        <v/>
      </c>
      <c r="AQ123" s="143" t="str">
        <f t="shared" si="20"/>
        <v>17:30</v>
      </c>
    </row>
    <row r="124" spans="6:43" x14ac:dyDescent="0.25">
      <c r="F124" s="138">
        <f t="shared" si="21"/>
        <v>17</v>
      </c>
      <c r="G124" s="140">
        <f t="shared" si="16"/>
        <v>35</v>
      </c>
      <c r="H124" s="141">
        <f t="shared" si="17"/>
        <v>0.73263888888888884</v>
      </c>
      <c r="K124" s="139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39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38">
        <f t="shared" si="18"/>
        <v>1</v>
      </c>
      <c r="R124" s="138">
        <f t="shared" ca="1" si="19"/>
        <v>1.0309999999999966</v>
      </c>
      <c r="S124" s="138" t="str">
        <f>IF(O124=1,"",RTD("cqg.rtd",,"StudyData", "(Vol("&amp;$E$13&amp;")when  (LocalYear("&amp;$E$13&amp;")="&amp;$D$1&amp;"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38" t="str">
        <f>IF(O124=1,"",RTD("cqg.rtd",,"StudyData", "(Vol("&amp;$E$14&amp;")when  (LocalYear("&amp;$E$14&amp;")="&amp;$D$1&amp;"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38" t="str">
        <f>IF(O124=1,"",RTD("cqg.rtd",,"StudyData", "(Vol("&amp;$E$15&amp;")when  (LocalYear("&amp;$E$15&amp;")="&amp;$D$1&amp;"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38" t="str">
        <f>IF(O124=1,"",RTD("cqg.rtd",,"StudyData", "(Vol("&amp;$E$16&amp;")when  (LocalYear("&amp;$E$16&amp;")="&amp;$D$1&amp;"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38" t="str">
        <f>IF(O124=1,"",RTD("cqg.rtd",,"StudyData", "(Vol("&amp;$E$17&amp;")when  (LocalYear("&amp;$E$17&amp;")="&amp;$D$1&amp;"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38" t="str">
        <f>IF(O124=1,"",RTD("cqg.rtd",,"StudyData", "(Vol("&amp;$E$18&amp;")when  (LocalYear("&amp;$E$18&amp;")="&amp;$D$1&amp;"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38" t="str">
        <f>IF(O124=1,"",RTD("cqg.rtd",,"StudyData", "(Vol("&amp;$E$19&amp;")when  (LocalYear("&amp;$E$19&amp;")="&amp;$D$1&amp;"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38" t="str">
        <f>IF(O124=1,"",RTD("cqg.rtd",,"StudyData", "(Vol("&amp;$E$20&amp;")when  (LocalYear("&amp;$E$20&amp;")="&amp;$D$1&amp;"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38" t="str">
        <f>IF(O124=1,"",RTD("cqg.rtd",,"StudyData", "(Vol("&amp;$E$21&amp;")when  (LocalYear("&amp;$E$21&amp;")="&amp;$D$1&amp;"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38" t="str">
        <f>IF(O124=1,"",RTD("cqg.rtd",,"StudyData", "(Vol("&amp;$E$21&amp;")when  (LocalYear("&amp;$E$21&amp;")="&amp;$D$1&amp;"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39" t="str">
        <f t="shared" si="15"/>
        <v/>
      </c>
      <c r="AE124" s="138" t="str">
        <f ca="1">IF($R124=1,SUM($S$1:S124),"")</f>
        <v/>
      </c>
      <c r="AF124" s="138" t="str">
        <f ca="1">IF($R124=1,SUM($T$1:T124),"")</f>
        <v/>
      </c>
      <c r="AG124" s="138" t="str">
        <f ca="1">IF($R124=1,SUM($U$1:U124),"")</f>
        <v/>
      </c>
      <c r="AH124" s="138" t="str">
        <f ca="1">IF($R124=1,SUM($V$1:V124),"")</f>
        <v/>
      </c>
      <c r="AI124" s="138" t="str">
        <f ca="1">IF($R124=1,SUM($W$1:W124),"")</f>
        <v/>
      </c>
      <c r="AJ124" s="138" t="str">
        <f ca="1">IF($R124=1,SUM($X$1:X124),"")</f>
        <v/>
      </c>
      <c r="AK124" s="138" t="str">
        <f ca="1">IF($R124=1,SUM($Y$1:Y124),"")</f>
        <v/>
      </c>
      <c r="AL124" s="138" t="str">
        <f ca="1">IF($R124=1,SUM($Z$1:Z124),"")</f>
        <v/>
      </c>
      <c r="AM124" s="138" t="str">
        <f ca="1">IF($R124=1,SUM($AA$1:AA124),"")</f>
        <v/>
      </c>
      <c r="AN124" s="138" t="str">
        <f ca="1">IF($R124=1,SUM($AB$1:AB124),"")</f>
        <v/>
      </c>
      <c r="AO124" s="138" t="str">
        <f ca="1">IF($R124=1,SUM($AC$1:AC124),"")</f>
        <v/>
      </c>
      <c r="AQ124" s="143" t="str">
        <f t="shared" si="20"/>
        <v>17:35</v>
      </c>
    </row>
    <row r="125" spans="6:43" x14ac:dyDescent="0.25">
      <c r="F125" s="138">
        <f t="shared" si="21"/>
        <v>17</v>
      </c>
      <c r="G125" s="140">
        <f t="shared" si="16"/>
        <v>40</v>
      </c>
      <c r="H125" s="141">
        <f t="shared" si="17"/>
        <v>0.73611111111111116</v>
      </c>
      <c r="K125" s="139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39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38">
        <f t="shared" si="18"/>
        <v>1</v>
      </c>
      <c r="R125" s="138">
        <f t="shared" ca="1" si="19"/>
        <v>1.0319999999999965</v>
      </c>
      <c r="S125" s="138" t="str">
        <f>IF(O125=1,"",RTD("cqg.rtd",,"StudyData", "(Vol("&amp;$E$13&amp;")when  (LocalYear("&amp;$E$13&amp;")="&amp;$D$1&amp;"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38" t="str">
        <f>IF(O125=1,"",RTD("cqg.rtd",,"StudyData", "(Vol("&amp;$E$14&amp;")when  (LocalYear("&amp;$E$14&amp;")="&amp;$D$1&amp;"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38" t="str">
        <f>IF(O125=1,"",RTD("cqg.rtd",,"StudyData", "(Vol("&amp;$E$15&amp;")when  (LocalYear("&amp;$E$15&amp;")="&amp;$D$1&amp;"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38" t="str">
        <f>IF(O125=1,"",RTD("cqg.rtd",,"StudyData", "(Vol("&amp;$E$16&amp;")when  (LocalYear("&amp;$E$16&amp;")="&amp;$D$1&amp;"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38" t="str">
        <f>IF(O125=1,"",RTD("cqg.rtd",,"StudyData", "(Vol("&amp;$E$17&amp;")when  (LocalYear("&amp;$E$17&amp;")="&amp;$D$1&amp;"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38" t="str">
        <f>IF(O125=1,"",RTD("cqg.rtd",,"StudyData", "(Vol("&amp;$E$18&amp;")when  (LocalYear("&amp;$E$18&amp;")="&amp;$D$1&amp;"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38" t="str">
        <f>IF(O125=1,"",RTD("cqg.rtd",,"StudyData", "(Vol("&amp;$E$19&amp;")when  (LocalYear("&amp;$E$19&amp;")="&amp;$D$1&amp;"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38" t="str">
        <f>IF(O125=1,"",RTD("cqg.rtd",,"StudyData", "(Vol("&amp;$E$20&amp;")when  (LocalYear("&amp;$E$20&amp;")="&amp;$D$1&amp;"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38" t="str">
        <f>IF(O125=1,"",RTD("cqg.rtd",,"StudyData", "(Vol("&amp;$E$21&amp;")when  (LocalYear("&amp;$E$21&amp;")="&amp;$D$1&amp;"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38" t="str">
        <f>IF(O125=1,"",RTD("cqg.rtd",,"StudyData", "(Vol("&amp;$E$21&amp;")when  (LocalYear("&amp;$E$21&amp;")="&amp;$D$1&amp;"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39" t="str">
        <f t="shared" si="15"/>
        <v/>
      </c>
      <c r="AE125" s="138" t="str">
        <f ca="1">IF($R125=1,SUM($S$1:S125),"")</f>
        <v/>
      </c>
      <c r="AF125" s="138" t="str">
        <f ca="1">IF($R125=1,SUM($T$1:T125),"")</f>
        <v/>
      </c>
      <c r="AG125" s="138" t="str">
        <f ca="1">IF($R125=1,SUM($U$1:U125),"")</f>
        <v/>
      </c>
      <c r="AH125" s="138" t="str">
        <f ca="1">IF($R125=1,SUM($V$1:V125),"")</f>
        <v/>
      </c>
      <c r="AI125" s="138" t="str">
        <f ca="1">IF($R125=1,SUM($W$1:W125),"")</f>
        <v/>
      </c>
      <c r="AJ125" s="138" t="str">
        <f ca="1">IF($R125=1,SUM($X$1:X125),"")</f>
        <v/>
      </c>
      <c r="AK125" s="138" t="str">
        <f ca="1">IF($R125=1,SUM($Y$1:Y125),"")</f>
        <v/>
      </c>
      <c r="AL125" s="138" t="str">
        <f ca="1">IF($R125=1,SUM($Z$1:Z125),"")</f>
        <v/>
      </c>
      <c r="AM125" s="138" t="str">
        <f ca="1">IF($R125=1,SUM($AA$1:AA125),"")</f>
        <v/>
      </c>
      <c r="AN125" s="138" t="str">
        <f ca="1">IF($R125=1,SUM($AB$1:AB125),"")</f>
        <v/>
      </c>
      <c r="AO125" s="138" t="str">
        <f ca="1">IF($R125=1,SUM($AC$1:AC125),"")</f>
        <v/>
      </c>
      <c r="AQ125" s="143" t="str">
        <f t="shared" si="20"/>
        <v>17:40</v>
      </c>
    </row>
    <row r="126" spans="6:43" x14ac:dyDescent="0.25">
      <c r="F126" s="138">
        <f t="shared" si="21"/>
        <v>17</v>
      </c>
      <c r="G126" s="140">
        <f t="shared" si="16"/>
        <v>45</v>
      </c>
      <c r="H126" s="141">
        <f t="shared" si="17"/>
        <v>0.73958333333333337</v>
      </c>
      <c r="K126" s="139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39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38">
        <f t="shared" si="18"/>
        <v>1</v>
      </c>
      <c r="R126" s="138">
        <f t="shared" ca="1" si="19"/>
        <v>1.0329999999999964</v>
      </c>
      <c r="S126" s="138" t="str">
        <f>IF(O126=1,"",RTD("cqg.rtd",,"StudyData", "(Vol("&amp;$E$13&amp;")when  (LocalYear("&amp;$E$13&amp;")="&amp;$D$1&amp;"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38" t="str">
        <f>IF(O126=1,"",RTD("cqg.rtd",,"StudyData", "(Vol("&amp;$E$14&amp;")when  (LocalYear("&amp;$E$14&amp;")="&amp;$D$1&amp;"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38" t="str">
        <f>IF(O126=1,"",RTD("cqg.rtd",,"StudyData", "(Vol("&amp;$E$15&amp;")when  (LocalYear("&amp;$E$15&amp;")="&amp;$D$1&amp;"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38" t="str">
        <f>IF(O126=1,"",RTD("cqg.rtd",,"StudyData", "(Vol("&amp;$E$16&amp;")when  (LocalYear("&amp;$E$16&amp;")="&amp;$D$1&amp;"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38" t="str">
        <f>IF(O126=1,"",RTD("cqg.rtd",,"StudyData", "(Vol("&amp;$E$17&amp;")when  (LocalYear("&amp;$E$17&amp;")="&amp;$D$1&amp;"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38" t="str">
        <f>IF(O126=1,"",RTD("cqg.rtd",,"StudyData", "(Vol("&amp;$E$18&amp;")when  (LocalYear("&amp;$E$18&amp;")="&amp;$D$1&amp;"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38" t="str">
        <f>IF(O126=1,"",RTD("cqg.rtd",,"StudyData", "(Vol("&amp;$E$19&amp;")when  (LocalYear("&amp;$E$19&amp;")="&amp;$D$1&amp;"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38" t="str">
        <f>IF(O126=1,"",RTD("cqg.rtd",,"StudyData", "(Vol("&amp;$E$20&amp;")when  (LocalYear("&amp;$E$20&amp;")="&amp;$D$1&amp;"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38" t="str">
        <f>IF(O126=1,"",RTD("cqg.rtd",,"StudyData", "(Vol("&amp;$E$21&amp;")when  (LocalYear("&amp;$E$21&amp;")="&amp;$D$1&amp;"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38" t="str">
        <f>IF(O126=1,"",RTD("cqg.rtd",,"StudyData", "(Vol("&amp;$E$21&amp;")when  (LocalYear("&amp;$E$21&amp;")="&amp;$D$1&amp;"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39" t="str">
        <f t="shared" si="15"/>
        <v/>
      </c>
      <c r="AE126" s="138" t="str">
        <f ca="1">IF($R126=1,SUM($S$1:S126),"")</f>
        <v/>
      </c>
      <c r="AF126" s="138" t="str">
        <f ca="1">IF($R126=1,SUM($T$1:T126),"")</f>
        <v/>
      </c>
      <c r="AG126" s="138" t="str">
        <f ca="1">IF($R126=1,SUM($U$1:U126),"")</f>
        <v/>
      </c>
      <c r="AH126" s="138" t="str">
        <f ca="1">IF($R126=1,SUM($V$1:V126),"")</f>
        <v/>
      </c>
      <c r="AI126" s="138" t="str">
        <f ca="1">IF($R126=1,SUM($W$1:W126),"")</f>
        <v/>
      </c>
      <c r="AJ126" s="138" t="str">
        <f ca="1">IF($R126=1,SUM($X$1:X126),"")</f>
        <v/>
      </c>
      <c r="AK126" s="138" t="str">
        <f ca="1">IF($R126=1,SUM($Y$1:Y126),"")</f>
        <v/>
      </c>
      <c r="AL126" s="138" t="str">
        <f ca="1">IF($R126=1,SUM($Z$1:Z126),"")</f>
        <v/>
      </c>
      <c r="AM126" s="138" t="str">
        <f ca="1">IF($R126=1,SUM($AA$1:AA126),"")</f>
        <v/>
      </c>
      <c r="AN126" s="138" t="str">
        <f ca="1">IF($R126=1,SUM($AB$1:AB126),"")</f>
        <v/>
      </c>
      <c r="AO126" s="138" t="str">
        <f ca="1">IF($R126=1,SUM($AC$1:AC126),"")</f>
        <v/>
      </c>
      <c r="AQ126" s="143" t="str">
        <f t="shared" si="20"/>
        <v>17:45</v>
      </c>
    </row>
    <row r="127" spans="6:43" x14ac:dyDescent="0.25">
      <c r="F127" s="138">
        <f t="shared" si="21"/>
        <v>17</v>
      </c>
      <c r="G127" s="140">
        <f t="shared" si="16"/>
        <v>50</v>
      </c>
      <c r="H127" s="141">
        <f t="shared" si="17"/>
        <v>0.74305555555555547</v>
      </c>
      <c r="K127" s="139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39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38">
        <f t="shared" si="18"/>
        <v>1</v>
      </c>
      <c r="R127" s="138">
        <f t="shared" ca="1" si="19"/>
        <v>1.0339999999999963</v>
      </c>
      <c r="S127" s="138" t="str">
        <f>IF(O127=1,"",RTD("cqg.rtd",,"StudyData", "(Vol("&amp;$E$13&amp;")when  (LocalYear("&amp;$E$13&amp;")="&amp;$D$1&amp;"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38" t="str">
        <f>IF(O127=1,"",RTD("cqg.rtd",,"StudyData", "(Vol("&amp;$E$14&amp;")when  (LocalYear("&amp;$E$14&amp;")="&amp;$D$1&amp;"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38" t="str">
        <f>IF(O127=1,"",RTD("cqg.rtd",,"StudyData", "(Vol("&amp;$E$15&amp;")when  (LocalYear("&amp;$E$15&amp;")="&amp;$D$1&amp;"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38" t="str">
        <f>IF(O127=1,"",RTD("cqg.rtd",,"StudyData", "(Vol("&amp;$E$16&amp;")when  (LocalYear("&amp;$E$16&amp;")="&amp;$D$1&amp;"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38" t="str">
        <f>IF(O127=1,"",RTD("cqg.rtd",,"StudyData", "(Vol("&amp;$E$17&amp;")when  (LocalYear("&amp;$E$17&amp;")="&amp;$D$1&amp;"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38" t="str">
        <f>IF(O127=1,"",RTD("cqg.rtd",,"StudyData", "(Vol("&amp;$E$18&amp;")when  (LocalYear("&amp;$E$18&amp;")="&amp;$D$1&amp;"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38" t="str">
        <f>IF(O127=1,"",RTD("cqg.rtd",,"StudyData", "(Vol("&amp;$E$19&amp;")when  (LocalYear("&amp;$E$19&amp;")="&amp;$D$1&amp;"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38" t="str">
        <f>IF(O127=1,"",RTD("cqg.rtd",,"StudyData", "(Vol("&amp;$E$20&amp;")when  (LocalYear("&amp;$E$20&amp;")="&amp;$D$1&amp;"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38" t="str">
        <f>IF(O127=1,"",RTD("cqg.rtd",,"StudyData", "(Vol("&amp;$E$21&amp;")when  (LocalYear("&amp;$E$21&amp;")="&amp;$D$1&amp;"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38" t="str">
        <f>IF(O127=1,"",RTD("cqg.rtd",,"StudyData", "(Vol("&amp;$E$21&amp;")when  (LocalYear("&amp;$E$21&amp;")="&amp;$D$1&amp;"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39" t="str">
        <f t="shared" si="15"/>
        <v/>
      </c>
      <c r="AE127" s="138" t="str">
        <f ca="1">IF($R127=1,SUM($S$1:S127),"")</f>
        <v/>
      </c>
      <c r="AF127" s="138" t="str">
        <f ca="1">IF($R127=1,SUM($T$1:T127),"")</f>
        <v/>
      </c>
      <c r="AG127" s="138" t="str">
        <f ca="1">IF($R127=1,SUM($U$1:U127),"")</f>
        <v/>
      </c>
      <c r="AH127" s="138" t="str">
        <f ca="1">IF($R127=1,SUM($V$1:V127),"")</f>
        <v/>
      </c>
      <c r="AI127" s="138" t="str">
        <f ca="1">IF($R127=1,SUM($W$1:W127),"")</f>
        <v/>
      </c>
      <c r="AJ127" s="138" t="str">
        <f ca="1">IF($R127=1,SUM($X$1:X127),"")</f>
        <v/>
      </c>
      <c r="AK127" s="138" t="str">
        <f ca="1">IF($R127=1,SUM($Y$1:Y127),"")</f>
        <v/>
      </c>
      <c r="AL127" s="138" t="str">
        <f ca="1">IF($R127=1,SUM($Z$1:Z127),"")</f>
        <v/>
      </c>
      <c r="AM127" s="138" t="str">
        <f ca="1">IF($R127=1,SUM($AA$1:AA127),"")</f>
        <v/>
      </c>
      <c r="AN127" s="138" t="str">
        <f ca="1">IF($R127=1,SUM($AB$1:AB127),"")</f>
        <v/>
      </c>
      <c r="AO127" s="138" t="str">
        <f ca="1">IF($R127=1,SUM($AC$1:AC127),"")</f>
        <v/>
      </c>
      <c r="AQ127" s="143" t="str">
        <f t="shared" si="20"/>
        <v>17:50</v>
      </c>
    </row>
    <row r="128" spans="6:43" x14ac:dyDescent="0.25">
      <c r="F128" s="138">
        <f t="shared" si="21"/>
        <v>17</v>
      </c>
      <c r="G128" s="140">
        <f t="shared" si="16"/>
        <v>55</v>
      </c>
      <c r="H128" s="141">
        <f t="shared" si="17"/>
        <v>0.74652777777777779</v>
      </c>
      <c r="K128" s="139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39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38">
        <f t="shared" si="18"/>
        <v>1</v>
      </c>
      <c r="R128" s="138">
        <f t="shared" ca="1" si="19"/>
        <v>1.0349999999999961</v>
      </c>
      <c r="S128" s="138" t="str">
        <f>IF(O128=1,"",RTD("cqg.rtd",,"StudyData", "(Vol("&amp;$E$13&amp;")when  (LocalYear("&amp;$E$13&amp;")="&amp;$D$1&amp;"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38" t="str">
        <f>IF(O128=1,"",RTD("cqg.rtd",,"StudyData", "(Vol("&amp;$E$14&amp;")when  (LocalYear("&amp;$E$14&amp;")="&amp;$D$1&amp;"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38" t="str">
        <f>IF(O128=1,"",RTD("cqg.rtd",,"StudyData", "(Vol("&amp;$E$15&amp;")when  (LocalYear("&amp;$E$15&amp;")="&amp;$D$1&amp;"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38" t="str">
        <f>IF(O128=1,"",RTD("cqg.rtd",,"StudyData", "(Vol("&amp;$E$16&amp;")when  (LocalYear("&amp;$E$16&amp;")="&amp;$D$1&amp;"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38" t="str">
        <f>IF(O128=1,"",RTD("cqg.rtd",,"StudyData", "(Vol("&amp;$E$17&amp;")when  (LocalYear("&amp;$E$17&amp;")="&amp;$D$1&amp;"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38" t="str">
        <f>IF(O128=1,"",RTD("cqg.rtd",,"StudyData", "(Vol("&amp;$E$18&amp;")when  (LocalYear("&amp;$E$18&amp;")="&amp;$D$1&amp;"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38" t="str">
        <f>IF(O128=1,"",RTD("cqg.rtd",,"StudyData", "(Vol("&amp;$E$19&amp;")when  (LocalYear("&amp;$E$19&amp;")="&amp;$D$1&amp;"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38" t="str">
        <f>IF(O128=1,"",RTD("cqg.rtd",,"StudyData", "(Vol("&amp;$E$20&amp;")when  (LocalYear("&amp;$E$20&amp;")="&amp;$D$1&amp;"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38" t="str">
        <f>IF(O128=1,"",RTD("cqg.rtd",,"StudyData", "(Vol("&amp;$E$21&amp;")when  (LocalYear("&amp;$E$21&amp;")="&amp;$D$1&amp;"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38" t="str">
        <f>IF(O128=1,"",RTD("cqg.rtd",,"StudyData", "(Vol("&amp;$E$21&amp;")when  (LocalYear("&amp;$E$21&amp;")="&amp;$D$1&amp;"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39" t="str">
        <f t="shared" si="15"/>
        <v/>
      </c>
      <c r="AE128" s="138" t="str">
        <f ca="1">IF($R128=1,SUM($S$1:S128),"")</f>
        <v/>
      </c>
      <c r="AF128" s="138" t="str">
        <f ca="1">IF($R128=1,SUM($T$1:T128),"")</f>
        <v/>
      </c>
      <c r="AG128" s="138" t="str">
        <f ca="1">IF($R128=1,SUM($U$1:U128),"")</f>
        <v/>
      </c>
      <c r="AH128" s="138" t="str">
        <f ca="1">IF($R128=1,SUM($V$1:V128),"")</f>
        <v/>
      </c>
      <c r="AI128" s="138" t="str">
        <f ca="1">IF($R128=1,SUM($W$1:W128),"")</f>
        <v/>
      </c>
      <c r="AJ128" s="138" t="str">
        <f ca="1">IF($R128=1,SUM($X$1:X128),"")</f>
        <v/>
      </c>
      <c r="AK128" s="138" t="str">
        <f ca="1">IF($R128=1,SUM($Y$1:Y128),"")</f>
        <v/>
      </c>
      <c r="AL128" s="138" t="str">
        <f ca="1">IF($R128=1,SUM($Z$1:Z128),"")</f>
        <v/>
      </c>
      <c r="AM128" s="138" t="str">
        <f ca="1">IF($R128=1,SUM($AA$1:AA128),"")</f>
        <v/>
      </c>
      <c r="AN128" s="138" t="str">
        <f ca="1">IF($R128=1,SUM($AB$1:AB128),"")</f>
        <v/>
      </c>
      <c r="AO128" s="138" t="str">
        <f ca="1">IF($R128=1,SUM($AC$1:AC128),"")</f>
        <v/>
      </c>
      <c r="AQ128" s="143" t="str">
        <f t="shared" si="20"/>
        <v>17:55</v>
      </c>
    </row>
    <row r="129" spans="6:43" x14ac:dyDescent="0.25">
      <c r="F129" s="138">
        <f t="shared" si="21"/>
        <v>18</v>
      </c>
      <c r="G129" s="140" t="str">
        <f t="shared" si="16"/>
        <v>00</v>
      </c>
      <c r="H129" s="141">
        <f t="shared" si="17"/>
        <v>0.75</v>
      </c>
      <c r="K129" s="139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39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38">
        <f t="shared" si="18"/>
        <v>1</v>
      </c>
      <c r="R129" s="138">
        <f t="shared" ca="1" si="19"/>
        <v>1.035999999999996</v>
      </c>
      <c r="S129" s="138" t="str">
        <f>IF(O129=1,"",RTD("cqg.rtd",,"StudyData", "(Vol("&amp;$E$13&amp;")when  (LocalYear("&amp;$E$13&amp;")="&amp;$D$1&amp;"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38" t="str">
        <f>IF(O129=1,"",RTD("cqg.rtd",,"StudyData", "(Vol("&amp;$E$14&amp;")when  (LocalYear("&amp;$E$14&amp;")="&amp;$D$1&amp;"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38" t="str">
        <f>IF(O129=1,"",RTD("cqg.rtd",,"StudyData", "(Vol("&amp;$E$15&amp;")when  (LocalYear("&amp;$E$15&amp;")="&amp;$D$1&amp;"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38" t="str">
        <f>IF(O129=1,"",RTD("cqg.rtd",,"StudyData", "(Vol("&amp;$E$16&amp;")when  (LocalYear("&amp;$E$16&amp;")="&amp;$D$1&amp;"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38" t="str">
        <f>IF(O129=1,"",RTD("cqg.rtd",,"StudyData", "(Vol("&amp;$E$17&amp;")when  (LocalYear("&amp;$E$17&amp;")="&amp;$D$1&amp;"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38" t="str">
        <f>IF(O129=1,"",RTD("cqg.rtd",,"StudyData", "(Vol("&amp;$E$18&amp;")when  (LocalYear("&amp;$E$18&amp;")="&amp;$D$1&amp;"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38" t="str">
        <f>IF(O129=1,"",RTD("cqg.rtd",,"StudyData", "(Vol("&amp;$E$19&amp;")when  (LocalYear("&amp;$E$19&amp;")="&amp;$D$1&amp;"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38" t="str">
        <f>IF(O129=1,"",RTD("cqg.rtd",,"StudyData", "(Vol("&amp;$E$20&amp;")when  (LocalYear("&amp;$E$20&amp;")="&amp;$D$1&amp;"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38" t="str">
        <f>IF(O129=1,"",RTD("cqg.rtd",,"StudyData", "(Vol("&amp;$E$21&amp;")when  (LocalYear("&amp;$E$21&amp;")="&amp;$D$1&amp;"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38" t="str">
        <f>IF(O129=1,"",RTD("cqg.rtd",,"StudyData", "(Vol("&amp;$E$21&amp;")when  (LocalYear("&amp;$E$21&amp;")="&amp;$D$1&amp;"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39" t="str">
        <f t="shared" ref="AC129:AC192" si="22">K129</f>
        <v/>
      </c>
      <c r="AE129" s="138" t="str">
        <f ca="1">IF($R129=1,SUM($S$1:S129),"")</f>
        <v/>
      </c>
      <c r="AF129" s="138" t="str">
        <f ca="1">IF($R129=1,SUM($T$1:T129),"")</f>
        <v/>
      </c>
      <c r="AG129" s="138" t="str">
        <f ca="1">IF($R129=1,SUM($U$1:U129),"")</f>
        <v/>
      </c>
      <c r="AH129" s="138" t="str">
        <f ca="1">IF($R129=1,SUM($V$1:V129),"")</f>
        <v/>
      </c>
      <c r="AI129" s="138" t="str">
        <f ca="1">IF($R129=1,SUM($W$1:W129),"")</f>
        <v/>
      </c>
      <c r="AJ129" s="138" t="str">
        <f ca="1">IF($R129=1,SUM($X$1:X129),"")</f>
        <v/>
      </c>
      <c r="AK129" s="138" t="str">
        <f ca="1">IF($R129=1,SUM($Y$1:Y129),"")</f>
        <v/>
      </c>
      <c r="AL129" s="138" t="str">
        <f ca="1">IF($R129=1,SUM($Z$1:Z129),"")</f>
        <v/>
      </c>
      <c r="AM129" s="138" t="str">
        <f ca="1">IF($R129=1,SUM($AA$1:AA129),"")</f>
        <v/>
      </c>
      <c r="AN129" s="138" t="str">
        <f ca="1">IF($R129=1,SUM($AB$1:AB129),"")</f>
        <v/>
      </c>
      <c r="AO129" s="138" t="str">
        <f ca="1">IF($R129=1,SUM($AC$1:AC129),"")</f>
        <v/>
      </c>
      <c r="AQ129" s="143" t="str">
        <f t="shared" si="20"/>
        <v>18:00</v>
      </c>
    </row>
    <row r="130" spans="6:43" x14ac:dyDescent="0.25">
      <c r="F130" s="138">
        <f t="shared" si="21"/>
        <v>18</v>
      </c>
      <c r="G130" s="140" t="str">
        <f t="shared" ref="G130:G193" si="23">IF(G129=55,0&amp;0,IF(G129=0&amp;0,G129+0&amp;5,G129+5))</f>
        <v>05</v>
      </c>
      <c r="H130" s="141">
        <f t="shared" ref="H130:H193" si="24">_xlfn.NUMBERVALUE(F130&amp;":"&amp;G130)</f>
        <v>0.75347222222222221</v>
      </c>
      <c r="K130" s="139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39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38">
        <f t="shared" ref="O130:O193" si="25">IF(H130&gt;$I$3,1,0)</f>
        <v>1</v>
      </c>
      <c r="R130" s="138">
        <f t="shared" ref="R130:R193" ca="1" si="26">IF(AND(K131="",K130&lt;&gt;""),1,0.001+R129)</f>
        <v>1.0369999999999959</v>
      </c>
      <c r="S130" s="138" t="str">
        <f>IF(O130=1,"",RTD("cqg.rtd",,"StudyData", "(Vol("&amp;$E$13&amp;")when  (LocalYear("&amp;$E$13&amp;")="&amp;$D$1&amp;"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38" t="str">
        <f>IF(O130=1,"",RTD("cqg.rtd",,"StudyData", "(Vol("&amp;$E$14&amp;")when  (LocalYear("&amp;$E$14&amp;")="&amp;$D$1&amp;"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38" t="str">
        <f>IF(O130=1,"",RTD("cqg.rtd",,"StudyData", "(Vol("&amp;$E$15&amp;")when  (LocalYear("&amp;$E$15&amp;")="&amp;$D$1&amp;"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38" t="str">
        <f>IF(O130=1,"",RTD("cqg.rtd",,"StudyData", "(Vol("&amp;$E$16&amp;")when  (LocalYear("&amp;$E$16&amp;")="&amp;$D$1&amp;"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38" t="str">
        <f>IF(O130=1,"",RTD("cqg.rtd",,"StudyData", "(Vol("&amp;$E$17&amp;")when  (LocalYear("&amp;$E$17&amp;")="&amp;$D$1&amp;"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38" t="str">
        <f>IF(O130=1,"",RTD("cqg.rtd",,"StudyData", "(Vol("&amp;$E$18&amp;")when  (LocalYear("&amp;$E$18&amp;")="&amp;$D$1&amp;"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38" t="str">
        <f>IF(O130=1,"",RTD("cqg.rtd",,"StudyData", "(Vol("&amp;$E$19&amp;")when  (LocalYear("&amp;$E$19&amp;")="&amp;$D$1&amp;"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38" t="str">
        <f>IF(O130=1,"",RTD("cqg.rtd",,"StudyData", "(Vol("&amp;$E$20&amp;")when  (LocalYear("&amp;$E$20&amp;")="&amp;$D$1&amp;"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38" t="str">
        <f>IF(O130=1,"",RTD("cqg.rtd",,"StudyData", "(Vol("&amp;$E$21&amp;")when  (LocalYear("&amp;$E$21&amp;")="&amp;$D$1&amp;"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38" t="str">
        <f>IF(O130=1,"",RTD("cqg.rtd",,"StudyData", "(Vol("&amp;$E$21&amp;")when  (LocalYear("&amp;$E$21&amp;")="&amp;$D$1&amp;"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39" t="str">
        <f t="shared" si="22"/>
        <v/>
      </c>
      <c r="AE130" s="138" t="str">
        <f ca="1">IF($R130=1,SUM($S$1:S130),"")</f>
        <v/>
      </c>
      <c r="AF130" s="138" t="str">
        <f ca="1">IF($R130=1,SUM($T$1:T130),"")</f>
        <v/>
      </c>
      <c r="AG130" s="138" t="str">
        <f ca="1">IF($R130=1,SUM($U$1:U130),"")</f>
        <v/>
      </c>
      <c r="AH130" s="138" t="str">
        <f ca="1">IF($R130=1,SUM($V$1:V130),"")</f>
        <v/>
      </c>
      <c r="AI130" s="138" t="str">
        <f ca="1">IF($R130=1,SUM($W$1:W130),"")</f>
        <v/>
      </c>
      <c r="AJ130" s="138" t="str">
        <f ca="1">IF($R130=1,SUM($X$1:X130),"")</f>
        <v/>
      </c>
      <c r="AK130" s="138" t="str">
        <f ca="1">IF($R130=1,SUM($Y$1:Y130),"")</f>
        <v/>
      </c>
      <c r="AL130" s="138" t="str">
        <f ca="1">IF($R130=1,SUM($Z$1:Z130),"")</f>
        <v/>
      </c>
      <c r="AM130" s="138" t="str">
        <f ca="1">IF($R130=1,SUM($AA$1:AA130),"")</f>
        <v/>
      </c>
      <c r="AN130" s="138" t="str">
        <f ca="1">IF($R130=1,SUM($AB$1:AB130),"")</f>
        <v/>
      </c>
      <c r="AO130" s="138" t="str">
        <f ca="1">IF($R130=1,SUM($AC$1:AC130),"")</f>
        <v/>
      </c>
      <c r="AQ130" s="143" t="str">
        <f t="shared" ref="AQ130:AQ193" si="27">F130&amp;":"&amp;G130</f>
        <v>18:05</v>
      </c>
    </row>
    <row r="131" spans="6:43" x14ac:dyDescent="0.25">
      <c r="F131" s="138">
        <f t="shared" ref="F131:F194" si="28">IF(G130=55,F130+1,F130)</f>
        <v>18</v>
      </c>
      <c r="G131" s="140">
        <f t="shared" si="23"/>
        <v>10</v>
      </c>
      <c r="H131" s="141">
        <f t="shared" si="24"/>
        <v>0.75694444444444453</v>
      </c>
      <c r="K131" s="139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39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38">
        <f t="shared" si="25"/>
        <v>1</v>
      </c>
      <c r="R131" s="138">
        <f t="shared" ca="1" si="26"/>
        <v>1.0379999999999958</v>
      </c>
      <c r="S131" s="138" t="str">
        <f>IF(O131=1,"",RTD("cqg.rtd",,"StudyData", "(Vol("&amp;$E$13&amp;")when  (LocalYear("&amp;$E$13&amp;")="&amp;$D$1&amp;"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38" t="str">
        <f>IF(O131=1,"",RTD("cqg.rtd",,"StudyData", "(Vol("&amp;$E$14&amp;")when  (LocalYear("&amp;$E$14&amp;")="&amp;$D$1&amp;"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38" t="str">
        <f>IF(O131=1,"",RTD("cqg.rtd",,"StudyData", "(Vol("&amp;$E$15&amp;")when  (LocalYear("&amp;$E$15&amp;")="&amp;$D$1&amp;"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38" t="str">
        <f>IF(O131=1,"",RTD("cqg.rtd",,"StudyData", "(Vol("&amp;$E$16&amp;")when  (LocalYear("&amp;$E$16&amp;")="&amp;$D$1&amp;"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38" t="str">
        <f>IF(O131=1,"",RTD("cqg.rtd",,"StudyData", "(Vol("&amp;$E$17&amp;")when  (LocalYear("&amp;$E$17&amp;")="&amp;$D$1&amp;"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38" t="str">
        <f>IF(O131=1,"",RTD("cqg.rtd",,"StudyData", "(Vol("&amp;$E$18&amp;")when  (LocalYear("&amp;$E$18&amp;")="&amp;$D$1&amp;"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38" t="str">
        <f>IF(O131=1,"",RTD("cqg.rtd",,"StudyData", "(Vol("&amp;$E$19&amp;")when  (LocalYear("&amp;$E$19&amp;")="&amp;$D$1&amp;"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38" t="str">
        <f>IF(O131=1,"",RTD("cqg.rtd",,"StudyData", "(Vol("&amp;$E$20&amp;")when  (LocalYear("&amp;$E$20&amp;")="&amp;$D$1&amp;"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38" t="str">
        <f>IF(O131=1,"",RTD("cqg.rtd",,"StudyData", "(Vol("&amp;$E$21&amp;")when  (LocalYear("&amp;$E$21&amp;")="&amp;$D$1&amp;"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38" t="str">
        <f>IF(O131=1,"",RTD("cqg.rtd",,"StudyData", "(Vol("&amp;$E$21&amp;")when  (LocalYear("&amp;$E$21&amp;")="&amp;$D$1&amp;"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39" t="str">
        <f t="shared" si="22"/>
        <v/>
      </c>
      <c r="AE131" s="138" t="str">
        <f ca="1">IF($R131=1,SUM($S$1:S131),"")</f>
        <v/>
      </c>
      <c r="AF131" s="138" t="str">
        <f ca="1">IF($R131=1,SUM($T$1:T131),"")</f>
        <v/>
      </c>
      <c r="AG131" s="138" t="str">
        <f ca="1">IF($R131=1,SUM($U$1:U131),"")</f>
        <v/>
      </c>
      <c r="AH131" s="138" t="str">
        <f ca="1">IF($R131=1,SUM($V$1:V131),"")</f>
        <v/>
      </c>
      <c r="AI131" s="138" t="str">
        <f ca="1">IF($R131=1,SUM($W$1:W131),"")</f>
        <v/>
      </c>
      <c r="AJ131" s="138" t="str">
        <f ca="1">IF($R131=1,SUM($X$1:X131),"")</f>
        <v/>
      </c>
      <c r="AK131" s="138" t="str">
        <f ca="1">IF($R131=1,SUM($Y$1:Y131),"")</f>
        <v/>
      </c>
      <c r="AL131" s="138" t="str">
        <f ca="1">IF($R131=1,SUM($Z$1:Z131),"")</f>
        <v/>
      </c>
      <c r="AM131" s="138" t="str">
        <f ca="1">IF($R131=1,SUM($AA$1:AA131),"")</f>
        <v/>
      </c>
      <c r="AN131" s="138" t="str">
        <f ca="1">IF($R131=1,SUM($AB$1:AB131),"")</f>
        <v/>
      </c>
      <c r="AO131" s="138" t="str">
        <f ca="1">IF($R131=1,SUM($AC$1:AC131),"")</f>
        <v/>
      </c>
      <c r="AQ131" s="143" t="str">
        <f t="shared" si="27"/>
        <v>18:10</v>
      </c>
    </row>
    <row r="132" spans="6:43" x14ac:dyDescent="0.25">
      <c r="F132" s="138">
        <f t="shared" si="28"/>
        <v>18</v>
      </c>
      <c r="G132" s="140">
        <f t="shared" si="23"/>
        <v>15</v>
      </c>
      <c r="H132" s="141">
        <f t="shared" si="24"/>
        <v>0.76041666666666663</v>
      </c>
      <c r="K132" s="139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39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38">
        <f t="shared" si="25"/>
        <v>1</v>
      </c>
      <c r="R132" s="138">
        <f t="shared" ca="1" si="26"/>
        <v>1.0389999999999957</v>
      </c>
      <c r="S132" s="138" t="str">
        <f>IF(O132=1,"",RTD("cqg.rtd",,"StudyData", "(Vol("&amp;$E$13&amp;")when  (LocalYear("&amp;$E$13&amp;")="&amp;$D$1&amp;"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38" t="str">
        <f>IF(O132=1,"",RTD("cqg.rtd",,"StudyData", "(Vol("&amp;$E$14&amp;")when  (LocalYear("&amp;$E$14&amp;")="&amp;$D$1&amp;"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38" t="str">
        <f>IF(O132=1,"",RTD("cqg.rtd",,"StudyData", "(Vol("&amp;$E$15&amp;")when  (LocalYear("&amp;$E$15&amp;")="&amp;$D$1&amp;"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38" t="str">
        <f>IF(O132=1,"",RTD("cqg.rtd",,"StudyData", "(Vol("&amp;$E$16&amp;")when  (LocalYear("&amp;$E$16&amp;")="&amp;$D$1&amp;"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38" t="str">
        <f>IF(O132=1,"",RTD("cqg.rtd",,"StudyData", "(Vol("&amp;$E$17&amp;")when  (LocalYear("&amp;$E$17&amp;")="&amp;$D$1&amp;"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38" t="str">
        <f>IF(O132=1,"",RTD("cqg.rtd",,"StudyData", "(Vol("&amp;$E$18&amp;")when  (LocalYear("&amp;$E$18&amp;")="&amp;$D$1&amp;"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38" t="str">
        <f>IF(O132=1,"",RTD("cqg.rtd",,"StudyData", "(Vol("&amp;$E$19&amp;")when  (LocalYear("&amp;$E$19&amp;")="&amp;$D$1&amp;"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38" t="str">
        <f>IF(O132=1,"",RTD("cqg.rtd",,"StudyData", "(Vol("&amp;$E$20&amp;")when  (LocalYear("&amp;$E$20&amp;")="&amp;$D$1&amp;"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38" t="str">
        <f>IF(O132=1,"",RTD("cqg.rtd",,"StudyData", "(Vol("&amp;$E$21&amp;")when  (LocalYear("&amp;$E$21&amp;")="&amp;$D$1&amp;"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38" t="str">
        <f>IF(O132=1,"",RTD("cqg.rtd",,"StudyData", "(Vol("&amp;$E$21&amp;")when  (LocalYear("&amp;$E$21&amp;")="&amp;$D$1&amp;"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39" t="str">
        <f t="shared" si="22"/>
        <v/>
      </c>
      <c r="AE132" s="138" t="str">
        <f ca="1">IF($R132=1,SUM($S$1:S132),"")</f>
        <v/>
      </c>
      <c r="AF132" s="138" t="str">
        <f ca="1">IF($R132=1,SUM($T$1:T132),"")</f>
        <v/>
      </c>
      <c r="AG132" s="138" t="str">
        <f ca="1">IF($R132=1,SUM($U$1:U132),"")</f>
        <v/>
      </c>
      <c r="AH132" s="138" t="str">
        <f ca="1">IF($R132=1,SUM($V$1:V132),"")</f>
        <v/>
      </c>
      <c r="AI132" s="138" t="str">
        <f ca="1">IF($R132=1,SUM($W$1:W132),"")</f>
        <v/>
      </c>
      <c r="AJ132" s="138" t="str">
        <f ca="1">IF($R132=1,SUM($X$1:X132),"")</f>
        <v/>
      </c>
      <c r="AK132" s="138" t="str">
        <f ca="1">IF($R132=1,SUM($Y$1:Y132),"")</f>
        <v/>
      </c>
      <c r="AL132" s="138" t="str">
        <f ca="1">IF($R132=1,SUM($Z$1:Z132),"")</f>
        <v/>
      </c>
      <c r="AM132" s="138" t="str">
        <f ca="1">IF($R132=1,SUM($AA$1:AA132),"")</f>
        <v/>
      </c>
      <c r="AN132" s="138" t="str">
        <f ca="1">IF($R132=1,SUM($AB$1:AB132),"")</f>
        <v/>
      </c>
      <c r="AO132" s="138" t="str">
        <f ca="1">IF($R132=1,SUM($AC$1:AC132),"")</f>
        <v/>
      </c>
      <c r="AQ132" s="143" t="str">
        <f t="shared" si="27"/>
        <v>18:15</v>
      </c>
    </row>
    <row r="133" spans="6:43" x14ac:dyDescent="0.25">
      <c r="F133" s="138">
        <f t="shared" si="28"/>
        <v>18</v>
      </c>
      <c r="G133" s="140">
        <f t="shared" si="23"/>
        <v>20</v>
      </c>
      <c r="H133" s="141">
        <f t="shared" si="24"/>
        <v>0.76388888888888884</v>
      </c>
      <c r="K133" s="139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39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38">
        <f t="shared" si="25"/>
        <v>1</v>
      </c>
      <c r="R133" s="138">
        <f t="shared" ca="1" si="26"/>
        <v>1.0399999999999956</v>
      </c>
      <c r="S133" s="138" t="str">
        <f>IF(O133=1,"",RTD("cqg.rtd",,"StudyData", "(Vol("&amp;$E$13&amp;")when  (LocalYear("&amp;$E$13&amp;")="&amp;$D$1&amp;"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38" t="str">
        <f>IF(O133=1,"",RTD("cqg.rtd",,"StudyData", "(Vol("&amp;$E$14&amp;")when  (LocalYear("&amp;$E$14&amp;")="&amp;$D$1&amp;"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38" t="str">
        <f>IF(O133=1,"",RTD("cqg.rtd",,"StudyData", "(Vol("&amp;$E$15&amp;")when  (LocalYear("&amp;$E$15&amp;")="&amp;$D$1&amp;"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38" t="str">
        <f>IF(O133=1,"",RTD("cqg.rtd",,"StudyData", "(Vol("&amp;$E$16&amp;")when  (LocalYear("&amp;$E$16&amp;")="&amp;$D$1&amp;"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38" t="str">
        <f>IF(O133=1,"",RTD("cqg.rtd",,"StudyData", "(Vol("&amp;$E$17&amp;")when  (LocalYear("&amp;$E$17&amp;")="&amp;$D$1&amp;"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38" t="str">
        <f>IF(O133=1,"",RTD("cqg.rtd",,"StudyData", "(Vol("&amp;$E$18&amp;")when  (LocalYear("&amp;$E$18&amp;")="&amp;$D$1&amp;"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38" t="str">
        <f>IF(O133=1,"",RTD("cqg.rtd",,"StudyData", "(Vol("&amp;$E$19&amp;")when  (LocalYear("&amp;$E$19&amp;")="&amp;$D$1&amp;"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38" t="str">
        <f>IF(O133=1,"",RTD("cqg.rtd",,"StudyData", "(Vol("&amp;$E$20&amp;")when  (LocalYear("&amp;$E$20&amp;")="&amp;$D$1&amp;"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38" t="str">
        <f>IF(O133=1,"",RTD("cqg.rtd",,"StudyData", "(Vol("&amp;$E$21&amp;")when  (LocalYear("&amp;$E$21&amp;")="&amp;$D$1&amp;"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38" t="str">
        <f>IF(O133=1,"",RTD("cqg.rtd",,"StudyData", "(Vol("&amp;$E$21&amp;")when  (LocalYear("&amp;$E$21&amp;")="&amp;$D$1&amp;"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39" t="str">
        <f t="shared" si="22"/>
        <v/>
      </c>
      <c r="AE133" s="138" t="str">
        <f ca="1">IF($R133=1,SUM($S$1:S133),"")</f>
        <v/>
      </c>
      <c r="AF133" s="138" t="str">
        <f ca="1">IF($R133=1,SUM($T$1:T133),"")</f>
        <v/>
      </c>
      <c r="AG133" s="138" t="str">
        <f ca="1">IF($R133=1,SUM($U$1:U133),"")</f>
        <v/>
      </c>
      <c r="AH133" s="138" t="str">
        <f ca="1">IF($R133=1,SUM($V$1:V133),"")</f>
        <v/>
      </c>
      <c r="AI133" s="138" t="str">
        <f ca="1">IF($R133=1,SUM($W$1:W133),"")</f>
        <v/>
      </c>
      <c r="AJ133" s="138" t="str">
        <f ca="1">IF($R133=1,SUM($X$1:X133),"")</f>
        <v/>
      </c>
      <c r="AK133" s="138" t="str">
        <f ca="1">IF($R133=1,SUM($Y$1:Y133),"")</f>
        <v/>
      </c>
      <c r="AL133" s="138" t="str">
        <f ca="1">IF($R133=1,SUM($Z$1:Z133),"")</f>
        <v/>
      </c>
      <c r="AM133" s="138" t="str">
        <f ca="1">IF($R133=1,SUM($AA$1:AA133),"")</f>
        <v/>
      </c>
      <c r="AN133" s="138" t="str">
        <f ca="1">IF($R133=1,SUM($AB$1:AB133),"")</f>
        <v/>
      </c>
      <c r="AO133" s="138" t="str">
        <f ca="1">IF($R133=1,SUM($AC$1:AC133),"")</f>
        <v/>
      </c>
      <c r="AQ133" s="143" t="str">
        <f t="shared" si="27"/>
        <v>18:20</v>
      </c>
    </row>
    <row r="134" spans="6:43" x14ac:dyDescent="0.25">
      <c r="F134" s="138">
        <f t="shared" si="28"/>
        <v>18</v>
      </c>
      <c r="G134" s="140">
        <f t="shared" si="23"/>
        <v>25</v>
      </c>
      <c r="H134" s="141">
        <f t="shared" si="24"/>
        <v>0.76736111111111116</v>
      </c>
      <c r="K134" s="139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39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38">
        <f t="shared" si="25"/>
        <v>1</v>
      </c>
      <c r="R134" s="138">
        <f t="shared" ca="1" si="26"/>
        <v>1.0409999999999955</v>
      </c>
      <c r="S134" s="138" t="str">
        <f>IF(O134=1,"",RTD("cqg.rtd",,"StudyData", "(Vol("&amp;$E$13&amp;")when  (LocalYear("&amp;$E$13&amp;")="&amp;$D$1&amp;"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38" t="str">
        <f>IF(O134=1,"",RTD("cqg.rtd",,"StudyData", "(Vol("&amp;$E$14&amp;")when  (LocalYear("&amp;$E$14&amp;")="&amp;$D$1&amp;"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38" t="str">
        <f>IF(O134=1,"",RTD("cqg.rtd",,"StudyData", "(Vol("&amp;$E$15&amp;")when  (LocalYear("&amp;$E$15&amp;")="&amp;$D$1&amp;"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38" t="str">
        <f>IF(O134=1,"",RTD("cqg.rtd",,"StudyData", "(Vol("&amp;$E$16&amp;")when  (LocalYear("&amp;$E$16&amp;")="&amp;$D$1&amp;"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38" t="str">
        <f>IF(O134=1,"",RTD("cqg.rtd",,"StudyData", "(Vol("&amp;$E$17&amp;")when  (LocalYear("&amp;$E$17&amp;")="&amp;$D$1&amp;"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38" t="str">
        <f>IF(O134=1,"",RTD("cqg.rtd",,"StudyData", "(Vol("&amp;$E$18&amp;")when  (LocalYear("&amp;$E$18&amp;")="&amp;$D$1&amp;"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38" t="str">
        <f>IF(O134=1,"",RTD("cqg.rtd",,"StudyData", "(Vol("&amp;$E$19&amp;")when  (LocalYear("&amp;$E$19&amp;")="&amp;$D$1&amp;"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38" t="str">
        <f>IF(O134=1,"",RTD("cqg.rtd",,"StudyData", "(Vol("&amp;$E$20&amp;")when  (LocalYear("&amp;$E$20&amp;")="&amp;$D$1&amp;"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38" t="str">
        <f>IF(O134=1,"",RTD("cqg.rtd",,"StudyData", "(Vol("&amp;$E$21&amp;")when  (LocalYear("&amp;$E$21&amp;")="&amp;$D$1&amp;"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38" t="str">
        <f>IF(O134=1,"",RTD("cqg.rtd",,"StudyData", "(Vol("&amp;$E$21&amp;")when  (LocalYear("&amp;$E$21&amp;")="&amp;$D$1&amp;"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39" t="str">
        <f t="shared" si="22"/>
        <v/>
      </c>
      <c r="AE134" s="138" t="str">
        <f ca="1">IF($R134=1,SUM($S$1:S134),"")</f>
        <v/>
      </c>
      <c r="AF134" s="138" t="str">
        <f ca="1">IF($R134=1,SUM($T$1:T134),"")</f>
        <v/>
      </c>
      <c r="AG134" s="138" t="str">
        <f ca="1">IF($R134=1,SUM($U$1:U134),"")</f>
        <v/>
      </c>
      <c r="AH134" s="138" t="str">
        <f ca="1">IF($R134=1,SUM($V$1:V134),"")</f>
        <v/>
      </c>
      <c r="AI134" s="138" t="str">
        <f ca="1">IF($R134=1,SUM($W$1:W134),"")</f>
        <v/>
      </c>
      <c r="AJ134" s="138" t="str">
        <f ca="1">IF($R134=1,SUM($X$1:X134),"")</f>
        <v/>
      </c>
      <c r="AK134" s="138" t="str">
        <f ca="1">IF($R134=1,SUM($Y$1:Y134),"")</f>
        <v/>
      </c>
      <c r="AL134" s="138" t="str">
        <f ca="1">IF($R134=1,SUM($Z$1:Z134),"")</f>
        <v/>
      </c>
      <c r="AM134" s="138" t="str">
        <f ca="1">IF($R134=1,SUM($AA$1:AA134),"")</f>
        <v/>
      </c>
      <c r="AN134" s="138" t="str">
        <f ca="1">IF($R134=1,SUM($AB$1:AB134),"")</f>
        <v/>
      </c>
      <c r="AO134" s="138" t="str">
        <f ca="1">IF($R134=1,SUM($AC$1:AC134),"")</f>
        <v/>
      </c>
      <c r="AQ134" s="143" t="str">
        <f t="shared" si="27"/>
        <v>18:25</v>
      </c>
    </row>
    <row r="135" spans="6:43" x14ac:dyDescent="0.25">
      <c r="F135" s="138">
        <f t="shared" si="28"/>
        <v>18</v>
      </c>
      <c r="G135" s="140">
        <f t="shared" si="23"/>
        <v>30</v>
      </c>
      <c r="H135" s="141">
        <f t="shared" si="24"/>
        <v>0.77083333333333337</v>
      </c>
      <c r="K135" s="139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39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38">
        <f t="shared" si="25"/>
        <v>1</v>
      </c>
      <c r="R135" s="138">
        <f t="shared" ca="1" si="26"/>
        <v>1.0419999999999954</v>
      </c>
      <c r="S135" s="138" t="str">
        <f>IF(O135=1,"",RTD("cqg.rtd",,"StudyData", "(Vol("&amp;$E$13&amp;")when  (LocalYear("&amp;$E$13&amp;")="&amp;$D$1&amp;"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38" t="str">
        <f>IF(O135=1,"",RTD("cqg.rtd",,"StudyData", "(Vol("&amp;$E$14&amp;")when  (LocalYear("&amp;$E$14&amp;")="&amp;$D$1&amp;"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38" t="str">
        <f>IF(O135=1,"",RTD("cqg.rtd",,"StudyData", "(Vol("&amp;$E$15&amp;")when  (LocalYear("&amp;$E$15&amp;")="&amp;$D$1&amp;"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38" t="str">
        <f>IF(O135=1,"",RTD("cqg.rtd",,"StudyData", "(Vol("&amp;$E$16&amp;")when  (LocalYear("&amp;$E$16&amp;")="&amp;$D$1&amp;"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38" t="str">
        <f>IF(O135=1,"",RTD("cqg.rtd",,"StudyData", "(Vol("&amp;$E$17&amp;")when  (LocalYear("&amp;$E$17&amp;")="&amp;$D$1&amp;"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38" t="str">
        <f>IF(O135=1,"",RTD("cqg.rtd",,"StudyData", "(Vol("&amp;$E$18&amp;")when  (LocalYear("&amp;$E$18&amp;")="&amp;$D$1&amp;"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38" t="str">
        <f>IF(O135=1,"",RTD("cqg.rtd",,"StudyData", "(Vol("&amp;$E$19&amp;")when  (LocalYear("&amp;$E$19&amp;")="&amp;$D$1&amp;"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38" t="str">
        <f>IF(O135=1,"",RTD("cqg.rtd",,"StudyData", "(Vol("&amp;$E$20&amp;")when  (LocalYear("&amp;$E$20&amp;")="&amp;$D$1&amp;"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38" t="str">
        <f>IF(O135=1,"",RTD("cqg.rtd",,"StudyData", "(Vol("&amp;$E$21&amp;")when  (LocalYear("&amp;$E$21&amp;")="&amp;$D$1&amp;"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38" t="str">
        <f>IF(O135=1,"",RTD("cqg.rtd",,"StudyData", "(Vol("&amp;$E$21&amp;")when  (LocalYear("&amp;$E$21&amp;")="&amp;$D$1&amp;"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39" t="str">
        <f t="shared" si="22"/>
        <v/>
      </c>
      <c r="AE135" s="138" t="str">
        <f ca="1">IF($R135=1,SUM($S$1:S135),"")</f>
        <v/>
      </c>
      <c r="AF135" s="138" t="str">
        <f ca="1">IF($R135=1,SUM($T$1:T135),"")</f>
        <v/>
      </c>
      <c r="AG135" s="138" t="str">
        <f ca="1">IF($R135=1,SUM($U$1:U135),"")</f>
        <v/>
      </c>
      <c r="AH135" s="138" t="str">
        <f ca="1">IF($R135=1,SUM($V$1:V135),"")</f>
        <v/>
      </c>
      <c r="AI135" s="138" t="str">
        <f ca="1">IF($R135=1,SUM($W$1:W135),"")</f>
        <v/>
      </c>
      <c r="AJ135" s="138" t="str">
        <f ca="1">IF($R135=1,SUM($X$1:X135),"")</f>
        <v/>
      </c>
      <c r="AK135" s="138" t="str">
        <f ca="1">IF($R135=1,SUM($Y$1:Y135),"")</f>
        <v/>
      </c>
      <c r="AL135" s="138" t="str">
        <f ca="1">IF($R135=1,SUM($Z$1:Z135),"")</f>
        <v/>
      </c>
      <c r="AM135" s="138" t="str">
        <f ca="1">IF($R135=1,SUM($AA$1:AA135),"")</f>
        <v/>
      </c>
      <c r="AN135" s="138" t="str">
        <f ca="1">IF($R135=1,SUM($AB$1:AB135),"")</f>
        <v/>
      </c>
      <c r="AO135" s="138" t="str">
        <f ca="1">IF($R135=1,SUM($AC$1:AC135),"")</f>
        <v/>
      </c>
      <c r="AQ135" s="143" t="str">
        <f t="shared" si="27"/>
        <v>18:30</v>
      </c>
    </row>
    <row r="136" spans="6:43" x14ac:dyDescent="0.25">
      <c r="F136" s="138">
        <f t="shared" si="28"/>
        <v>18</v>
      </c>
      <c r="G136" s="140">
        <f t="shared" si="23"/>
        <v>35</v>
      </c>
      <c r="H136" s="141">
        <f t="shared" si="24"/>
        <v>0.77430555555555547</v>
      </c>
      <c r="K136" s="139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39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38">
        <f t="shared" si="25"/>
        <v>1</v>
      </c>
      <c r="R136" s="138">
        <f t="shared" ca="1" si="26"/>
        <v>1.0429999999999953</v>
      </c>
      <c r="S136" s="138" t="str">
        <f>IF(O136=1,"",RTD("cqg.rtd",,"StudyData", "(Vol("&amp;$E$13&amp;")when  (LocalYear("&amp;$E$13&amp;")="&amp;$D$1&amp;"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38" t="str">
        <f>IF(O136=1,"",RTD("cqg.rtd",,"StudyData", "(Vol("&amp;$E$14&amp;")when  (LocalYear("&amp;$E$14&amp;")="&amp;$D$1&amp;"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38" t="str">
        <f>IF(O136=1,"",RTD("cqg.rtd",,"StudyData", "(Vol("&amp;$E$15&amp;")when  (LocalYear("&amp;$E$15&amp;")="&amp;$D$1&amp;"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38" t="str">
        <f>IF(O136=1,"",RTD("cqg.rtd",,"StudyData", "(Vol("&amp;$E$16&amp;")when  (LocalYear("&amp;$E$16&amp;")="&amp;$D$1&amp;"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38" t="str">
        <f>IF(O136=1,"",RTD("cqg.rtd",,"StudyData", "(Vol("&amp;$E$17&amp;")when  (LocalYear("&amp;$E$17&amp;")="&amp;$D$1&amp;"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38" t="str">
        <f>IF(O136=1,"",RTD("cqg.rtd",,"StudyData", "(Vol("&amp;$E$18&amp;")when  (LocalYear("&amp;$E$18&amp;")="&amp;$D$1&amp;"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38" t="str">
        <f>IF(O136=1,"",RTD("cqg.rtd",,"StudyData", "(Vol("&amp;$E$19&amp;")when  (LocalYear("&amp;$E$19&amp;")="&amp;$D$1&amp;"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38" t="str">
        <f>IF(O136=1,"",RTD("cqg.rtd",,"StudyData", "(Vol("&amp;$E$20&amp;")when  (LocalYear("&amp;$E$20&amp;")="&amp;$D$1&amp;"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38" t="str">
        <f>IF(O136=1,"",RTD("cqg.rtd",,"StudyData", "(Vol("&amp;$E$21&amp;")when  (LocalYear("&amp;$E$21&amp;")="&amp;$D$1&amp;"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38" t="str">
        <f>IF(O136=1,"",RTD("cqg.rtd",,"StudyData", "(Vol("&amp;$E$21&amp;")when  (LocalYear("&amp;$E$21&amp;")="&amp;$D$1&amp;"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39" t="str">
        <f t="shared" si="22"/>
        <v/>
      </c>
      <c r="AE136" s="138" t="str">
        <f ca="1">IF($R136=1,SUM($S$1:S136),"")</f>
        <v/>
      </c>
      <c r="AF136" s="138" t="str">
        <f ca="1">IF($R136=1,SUM($T$1:T136),"")</f>
        <v/>
      </c>
      <c r="AG136" s="138" t="str">
        <f ca="1">IF($R136=1,SUM($U$1:U136),"")</f>
        <v/>
      </c>
      <c r="AH136" s="138" t="str">
        <f ca="1">IF($R136=1,SUM($V$1:V136),"")</f>
        <v/>
      </c>
      <c r="AI136" s="138" t="str">
        <f ca="1">IF($R136=1,SUM($W$1:W136),"")</f>
        <v/>
      </c>
      <c r="AJ136" s="138" t="str">
        <f ca="1">IF($R136=1,SUM($X$1:X136),"")</f>
        <v/>
      </c>
      <c r="AK136" s="138" t="str">
        <f ca="1">IF($R136=1,SUM($Y$1:Y136),"")</f>
        <v/>
      </c>
      <c r="AL136" s="138" t="str">
        <f ca="1">IF($R136=1,SUM($Z$1:Z136),"")</f>
        <v/>
      </c>
      <c r="AM136" s="138" t="str">
        <f ca="1">IF($R136=1,SUM($AA$1:AA136),"")</f>
        <v/>
      </c>
      <c r="AN136" s="138" t="str">
        <f ca="1">IF($R136=1,SUM($AB$1:AB136),"")</f>
        <v/>
      </c>
      <c r="AO136" s="138" t="str">
        <f ca="1">IF($R136=1,SUM($AC$1:AC136),"")</f>
        <v/>
      </c>
      <c r="AQ136" s="143" t="str">
        <f t="shared" si="27"/>
        <v>18:35</v>
      </c>
    </row>
    <row r="137" spans="6:43" x14ac:dyDescent="0.25">
      <c r="F137" s="138">
        <f t="shared" si="28"/>
        <v>18</v>
      </c>
      <c r="G137" s="140">
        <f t="shared" si="23"/>
        <v>40</v>
      </c>
      <c r="H137" s="141">
        <f t="shared" si="24"/>
        <v>0.77777777777777779</v>
      </c>
      <c r="K137" s="139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39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38">
        <f t="shared" si="25"/>
        <v>1</v>
      </c>
      <c r="R137" s="138">
        <f t="shared" ca="1" si="26"/>
        <v>1.0439999999999952</v>
      </c>
      <c r="S137" s="138" t="str">
        <f>IF(O137=1,"",RTD("cqg.rtd",,"StudyData", "(Vol("&amp;$E$13&amp;")when  (LocalYear("&amp;$E$13&amp;")="&amp;$D$1&amp;"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38" t="str">
        <f>IF(O137=1,"",RTD("cqg.rtd",,"StudyData", "(Vol("&amp;$E$14&amp;")when  (LocalYear("&amp;$E$14&amp;")="&amp;$D$1&amp;"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38" t="str">
        <f>IF(O137=1,"",RTD("cqg.rtd",,"StudyData", "(Vol("&amp;$E$15&amp;")when  (LocalYear("&amp;$E$15&amp;")="&amp;$D$1&amp;"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38" t="str">
        <f>IF(O137=1,"",RTD("cqg.rtd",,"StudyData", "(Vol("&amp;$E$16&amp;")when  (LocalYear("&amp;$E$16&amp;")="&amp;$D$1&amp;"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38" t="str">
        <f>IF(O137=1,"",RTD("cqg.rtd",,"StudyData", "(Vol("&amp;$E$17&amp;")when  (LocalYear("&amp;$E$17&amp;")="&amp;$D$1&amp;"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38" t="str">
        <f>IF(O137=1,"",RTD("cqg.rtd",,"StudyData", "(Vol("&amp;$E$18&amp;")when  (LocalYear("&amp;$E$18&amp;")="&amp;$D$1&amp;"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38" t="str">
        <f>IF(O137=1,"",RTD("cqg.rtd",,"StudyData", "(Vol("&amp;$E$19&amp;")when  (LocalYear("&amp;$E$19&amp;")="&amp;$D$1&amp;"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38" t="str">
        <f>IF(O137=1,"",RTD("cqg.rtd",,"StudyData", "(Vol("&amp;$E$20&amp;")when  (LocalYear("&amp;$E$20&amp;")="&amp;$D$1&amp;"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38" t="str">
        <f>IF(O137=1,"",RTD("cqg.rtd",,"StudyData", "(Vol("&amp;$E$21&amp;")when  (LocalYear("&amp;$E$21&amp;")="&amp;$D$1&amp;"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38" t="str">
        <f>IF(O137=1,"",RTD("cqg.rtd",,"StudyData", "(Vol("&amp;$E$21&amp;")when  (LocalYear("&amp;$E$21&amp;")="&amp;$D$1&amp;"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39" t="str">
        <f t="shared" si="22"/>
        <v/>
      </c>
      <c r="AE137" s="138" t="str">
        <f ca="1">IF($R137=1,SUM($S$1:S137),"")</f>
        <v/>
      </c>
      <c r="AF137" s="138" t="str">
        <f ca="1">IF($R137=1,SUM($T$1:T137),"")</f>
        <v/>
      </c>
      <c r="AG137" s="138" t="str">
        <f ca="1">IF($R137=1,SUM($U$1:U137),"")</f>
        <v/>
      </c>
      <c r="AH137" s="138" t="str">
        <f ca="1">IF($R137=1,SUM($V$1:V137),"")</f>
        <v/>
      </c>
      <c r="AI137" s="138" t="str">
        <f ca="1">IF($R137=1,SUM($W$1:W137),"")</f>
        <v/>
      </c>
      <c r="AJ137" s="138" t="str">
        <f ca="1">IF($R137=1,SUM($X$1:X137),"")</f>
        <v/>
      </c>
      <c r="AK137" s="138" t="str">
        <f ca="1">IF($R137=1,SUM($Y$1:Y137),"")</f>
        <v/>
      </c>
      <c r="AL137" s="138" t="str">
        <f ca="1">IF($R137=1,SUM($Z$1:Z137),"")</f>
        <v/>
      </c>
      <c r="AM137" s="138" t="str">
        <f ca="1">IF($R137=1,SUM($AA$1:AA137),"")</f>
        <v/>
      </c>
      <c r="AN137" s="138" t="str">
        <f ca="1">IF($R137=1,SUM($AB$1:AB137),"")</f>
        <v/>
      </c>
      <c r="AO137" s="138" t="str">
        <f ca="1">IF($R137=1,SUM($AC$1:AC137),"")</f>
        <v/>
      </c>
      <c r="AQ137" s="143" t="str">
        <f t="shared" si="27"/>
        <v>18:40</v>
      </c>
    </row>
    <row r="138" spans="6:43" x14ac:dyDescent="0.25">
      <c r="F138" s="138">
        <f t="shared" si="28"/>
        <v>18</v>
      </c>
      <c r="G138" s="140">
        <f t="shared" si="23"/>
        <v>45</v>
      </c>
      <c r="H138" s="141">
        <f t="shared" si="24"/>
        <v>0.78125</v>
      </c>
      <c r="K138" s="139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39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38">
        <f t="shared" si="25"/>
        <v>1</v>
      </c>
      <c r="R138" s="138">
        <f t="shared" ca="1" si="26"/>
        <v>1.044999999999995</v>
      </c>
      <c r="S138" s="138" t="str">
        <f>IF(O138=1,"",RTD("cqg.rtd",,"StudyData", "(Vol("&amp;$E$13&amp;")when  (LocalYear("&amp;$E$13&amp;")="&amp;$D$1&amp;"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38" t="str">
        <f>IF(O138=1,"",RTD("cqg.rtd",,"StudyData", "(Vol("&amp;$E$14&amp;")when  (LocalYear("&amp;$E$14&amp;")="&amp;$D$1&amp;"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38" t="str">
        <f>IF(O138=1,"",RTD("cqg.rtd",,"StudyData", "(Vol("&amp;$E$15&amp;")when  (LocalYear("&amp;$E$15&amp;")="&amp;$D$1&amp;"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38" t="str">
        <f>IF(O138=1,"",RTD("cqg.rtd",,"StudyData", "(Vol("&amp;$E$16&amp;")when  (LocalYear("&amp;$E$16&amp;")="&amp;$D$1&amp;"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38" t="str">
        <f>IF(O138=1,"",RTD("cqg.rtd",,"StudyData", "(Vol("&amp;$E$17&amp;")when  (LocalYear("&amp;$E$17&amp;")="&amp;$D$1&amp;"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38" t="str">
        <f>IF(O138=1,"",RTD("cqg.rtd",,"StudyData", "(Vol("&amp;$E$18&amp;")when  (LocalYear("&amp;$E$18&amp;")="&amp;$D$1&amp;"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38" t="str">
        <f>IF(O138=1,"",RTD("cqg.rtd",,"StudyData", "(Vol("&amp;$E$19&amp;")when  (LocalYear("&amp;$E$19&amp;")="&amp;$D$1&amp;"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38" t="str">
        <f>IF(O138=1,"",RTD("cqg.rtd",,"StudyData", "(Vol("&amp;$E$20&amp;")when  (LocalYear("&amp;$E$20&amp;")="&amp;$D$1&amp;"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38" t="str">
        <f>IF(O138=1,"",RTD("cqg.rtd",,"StudyData", "(Vol("&amp;$E$21&amp;")when  (LocalYear("&amp;$E$21&amp;")="&amp;$D$1&amp;"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38" t="str">
        <f>IF(O138=1,"",RTD("cqg.rtd",,"StudyData", "(Vol("&amp;$E$21&amp;")when  (LocalYear("&amp;$E$21&amp;")="&amp;$D$1&amp;"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39" t="str">
        <f t="shared" si="22"/>
        <v/>
      </c>
      <c r="AE138" s="138" t="str">
        <f ca="1">IF($R138=1,SUM($S$1:S138),"")</f>
        <v/>
      </c>
      <c r="AF138" s="138" t="str">
        <f ca="1">IF($R138=1,SUM($T$1:T138),"")</f>
        <v/>
      </c>
      <c r="AG138" s="138" t="str">
        <f ca="1">IF($R138=1,SUM($U$1:U138),"")</f>
        <v/>
      </c>
      <c r="AH138" s="138" t="str">
        <f ca="1">IF($R138=1,SUM($V$1:V138),"")</f>
        <v/>
      </c>
      <c r="AI138" s="138" t="str">
        <f ca="1">IF($R138=1,SUM($W$1:W138),"")</f>
        <v/>
      </c>
      <c r="AJ138" s="138" t="str">
        <f ca="1">IF($R138=1,SUM($X$1:X138),"")</f>
        <v/>
      </c>
      <c r="AK138" s="138" t="str">
        <f ca="1">IF($R138=1,SUM($Y$1:Y138),"")</f>
        <v/>
      </c>
      <c r="AL138" s="138" t="str">
        <f ca="1">IF($R138=1,SUM($Z$1:Z138),"")</f>
        <v/>
      </c>
      <c r="AM138" s="138" t="str">
        <f ca="1">IF($R138=1,SUM($AA$1:AA138),"")</f>
        <v/>
      </c>
      <c r="AN138" s="138" t="str">
        <f ca="1">IF($R138=1,SUM($AB$1:AB138),"")</f>
        <v/>
      </c>
      <c r="AO138" s="138" t="str">
        <f ca="1">IF($R138=1,SUM($AC$1:AC138),"")</f>
        <v/>
      </c>
      <c r="AQ138" s="143" t="str">
        <f t="shared" si="27"/>
        <v>18:45</v>
      </c>
    </row>
    <row r="139" spans="6:43" x14ac:dyDescent="0.25">
      <c r="F139" s="138">
        <f t="shared" si="28"/>
        <v>18</v>
      </c>
      <c r="G139" s="140">
        <f t="shared" si="23"/>
        <v>50</v>
      </c>
      <c r="H139" s="141">
        <f t="shared" si="24"/>
        <v>0.78472222222222221</v>
      </c>
      <c r="K139" s="139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39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38">
        <f t="shared" si="25"/>
        <v>1</v>
      </c>
      <c r="R139" s="138">
        <f t="shared" ca="1" si="26"/>
        <v>1.0459999999999949</v>
      </c>
      <c r="S139" s="138" t="str">
        <f>IF(O139=1,"",RTD("cqg.rtd",,"StudyData", "(Vol("&amp;$E$13&amp;")when  (LocalYear("&amp;$E$13&amp;")="&amp;$D$1&amp;"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38" t="str">
        <f>IF(O139=1,"",RTD("cqg.rtd",,"StudyData", "(Vol("&amp;$E$14&amp;")when  (LocalYear("&amp;$E$14&amp;")="&amp;$D$1&amp;"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38" t="str">
        <f>IF(O139=1,"",RTD("cqg.rtd",,"StudyData", "(Vol("&amp;$E$15&amp;")when  (LocalYear("&amp;$E$15&amp;")="&amp;$D$1&amp;"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38" t="str">
        <f>IF(O139=1,"",RTD("cqg.rtd",,"StudyData", "(Vol("&amp;$E$16&amp;")when  (LocalYear("&amp;$E$16&amp;")="&amp;$D$1&amp;"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38" t="str">
        <f>IF(O139=1,"",RTD("cqg.rtd",,"StudyData", "(Vol("&amp;$E$17&amp;")when  (LocalYear("&amp;$E$17&amp;")="&amp;$D$1&amp;"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38" t="str">
        <f>IF(O139=1,"",RTD("cqg.rtd",,"StudyData", "(Vol("&amp;$E$18&amp;")when  (LocalYear("&amp;$E$18&amp;")="&amp;$D$1&amp;"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38" t="str">
        <f>IF(O139=1,"",RTD("cqg.rtd",,"StudyData", "(Vol("&amp;$E$19&amp;")when  (LocalYear("&amp;$E$19&amp;")="&amp;$D$1&amp;"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38" t="str">
        <f>IF(O139=1,"",RTD("cqg.rtd",,"StudyData", "(Vol("&amp;$E$20&amp;")when  (LocalYear("&amp;$E$20&amp;")="&amp;$D$1&amp;"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38" t="str">
        <f>IF(O139=1,"",RTD("cqg.rtd",,"StudyData", "(Vol("&amp;$E$21&amp;")when  (LocalYear("&amp;$E$21&amp;")="&amp;$D$1&amp;"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38" t="str">
        <f>IF(O139=1,"",RTD("cqg.rtd",,"StudyData", "(Vol("&amp;$E$21&amp;")when  (LocalYear("&amp;$E$21&amp;")="&amp;$D$1&amp;"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39" t="str">
        <f t="shared" si="22"/>
        <v/>
      </c>
      <c r="AE139" s="138" t="str">
        <f ca="1">IF($R139=1,SUM($S$1:S139),"")</f>
        <v/>
      </c>
      <c r="AF139" s="138" t="str">
        <f ca="1">IF($R139=1,SUM($T$1:T139),"")</f>
        <v/>
      </c>
      <c r="AG139" s="138" t="str">
        <f ca="1">IF($R139=1,SUM($U$1:U139),"")</f>
        <v/>
      </c>
      <c r="AH139" s="138" t="str">
        <f ca="1">IF($R139=1,SUM($V$1:V139),"")</f>
        <v/>
      </c>
      <c r="AI139" s="138" t="str">
        <f ca="1">IF($R139=1,SUM($W$1:W139),"")</f>
        <v/>
      </c>
      <c r="AJ139" s="138" t="str">
        <f ca="1">IF($R139=1,SUM($X$1:X139),"")</f>
        <v/>
      </c>
      <c r="AK139" s="138" t="str">
        <f ca="1">IF($R139=1,SUM($Y$1:Y139),"")</f>
        <v/>
      </c>
      <c r="AL139" s="138" t="str">
        <f ca="1">IF($R139=1,SUM($Z$1:Z139),"")</f>
        <v/>
      </c>
      <c r="AM139" s="138" t="str">
        <f ca="1">IF($R139=1,SUM($AA$1:AA139),"")</f>
        <v/>
      </c>
      <c r="AN139" s="138" t="str">
        <f ca="1">IF($R139=1,SUM($AB$1:AB139),"")</f>
        <v/>
      </c>
      <c r="AO139" s="138" t="str">
        <f ca="1">IF($R139=1,SUM($AC$1:AC139),"")</f>
        <v/>
      </c>
      <c r="AQ139" s="143" t="str">
        <f t="shared" si="27"/>
        <v>18:50</v>
      </c>
    </row>
    <row r="140" spans="6:43" x14ac:dyDescent="0.25">
      <c r="F140" s="138">
        <f t="shared" si="28"/>
        <v>18</v>
      </c>
      <c r="G140" s="140">
        <f t="shared" si="23"/>
        <v>55</v>
      </c>
      <c r="H140" s="141">
        <f t="shared" si="24"/>
        <v>0.78819444444444453</v>
      </c>
      <c r="K140" s="139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39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38">
        <f t="shared" si="25"/>
        <v>1</v>
      </c>
      <c r="R140" s="138">
        <f t="shared" ca="1" si="26"/>
        <v>1.0469999999999948</v>
      </c>
      <c r="S140" s="138" t="str">
        <f>IF(O140=1,"",RTD("cqg.rtd",,"StudyData", "(Vol("&amp;$E$13&amp;")when  (LocalYear("&amp;$E$13&amp;")="&amp;$D$1&amp;"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38" t="str">
        <f>IF(O140=1,"",RTD("cqg.rtd",,"StudyData", "(Vol("&amp;$E$14&amp;")when  (LocalYear("&amp;$E$14&amp;")="&amp;$D$1&amp;"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38" t="str">
        <f>IF(O140=1,"",RTD("cqg.rtd",,"StudyData", "(Vol("&amp;$E$15&amp;")when  (LocalYear("&amp;$E$15&amp;")="&amp;$D$1&amp;"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38" t="str">
        <f>IF(O140=1,"",RTD("cqg.rtd",,"StudyData", "(Vol("&amp;$E$16&amp;")when  (LocalYear("&amp;$E$16&amp;")="&amp;$D$1&amp;"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38" t="str">
        <f>IF(O140=1,"",RTD("cqg.rtd",,"StudyData", "(Vol("&amp;$E$17&amp;")when  (LocalYear("&amp;$E$17&amp;")="&amp;$D$1&amp;"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38" t="str">
        <f>IF(O140=1,"",RTD("cqg.rtd",,"StudyData", "(Vol("&amp;$E$18&amp;")when  (LocalYear("&amp;$E$18&amp;")="&amp;$D$1&amp;"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38" t="str">
        <f>IF(O140=1,"",RTD("cqg.rtd",,"StudyData", "(Vol("&amp;$E$19&amp;")when  (LocalYear("&amp;$E$19&amp;")="&amp;$D$1&amp;"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38" t="str">
        <f>IF(O140=1,"",RTD("cqg.rtd",,"StudyData", "(Vol("&amp;$E$20&amp;")when  (LocalYear("&amp;$E$20&amp;")="&amp;$D$1&amp;"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38" t="str">
        <f>IF(O140=1,"",RTD("cqg.rtd",,"StudyData", "(Vol("&amp;$E$21&amp;")when  (LocalYear("&amp;$E$21&amp;")="&amp;$D$1&amp;"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38" t="str">
        <f>IF(O140=1,"",RTD("cqg.rtd",,"StudyData", "(Vol("&amp;$E$21&amp;")when  (LocalYear("&amp;$E$21&amp;")="&amp;$D$1&amp;"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39" t="str">
        <f t="shared" si="22"/>
        <v/>
      </c>
      <c r="AE140" s="138" t="str">
        <f ca="1">IF($R140=1,SUM($S$1:S140),"")</f>
        <v/>
      </c>
      <c r="AF140" s="138" t="str">
        <f ca="1">IF($R140=1,SUM($T$1:T140),"")</f>
        <v/>
      </c>
      <c r="AG140" s="138" t="str">
        <f ca="1">IF($R140=1,SUM($U$1:U140),"")</f>
        <v/>
      </c>
      <c r="AH140" s="138" t="str">
        <f ca="1">IF($R140=1,SUM($V$1:V140),"")</f>
        <v/>
      </c>
      <c r="AI140" s="138" t="str">
        <f ca="1">IF($R140=1,SUM($W$1:W140),"")</f>
        <v/>
      </c>
      <c r="AJ140" s="138" t="str">
        <f ca="1">IF($R140=1,SUM($X$1:X140),"")</f>
        <v/>
      </c>
      <c r="AK140" s="138" t="str">
        <f ca="1">IF($R140=1,SUM($Y$1:Y140),"")</f>
        <v/>
      </c>
      <c r="AL140" s="138" t="str">
        <f ca="1">IF($R140=1,SUM($Z$1:Z140),"")</f>
        <v/>
      </c>
      <c r="AM140" s="138" t="str">
        <f ca="1">IF($R140=1,SUM($AA$1:AA140),"")</f>
        <v/>
      </c>
      <c r="AN140" s="138" t="str">
        <f ca="1">IF($R140=1,SUM($AB$1:AB140),"")</f>
        <v/>
      </c>
      <c r="AO140" s="138" t="str">
        <f ca="1">IF($R140=1,SUM($AC$1:AC140),"")</f>
        <v/>
      </c>
      <c r="AQ140" s="143" t="str">
        <f t="shared" si="27"/>
        <v>18:55</v>
      </c>
    </row>
    <row r="141" spans="6:43" x14ac:dyDescent="0.25">
      <c r="F141" s="138">
        <f t="shared" si="28"/>
        <v>19</v>
      </c>
      <c r="G141" s="140" t="str">
        <f t="shared" si="23"/>
        <v>00</v>
      </c>
      <c r="H141" s="141">
        <f t="shared" si="24"/>
        <v>0.79166666666666663</v>
      </c>
      <c r="K141" s="139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39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38">
        <f t="shared" si="25"/>
        <v>1</v>
      </c>
      <c r="R141" s="138">
        <f t="shared" ca="1" si="26"/>
        <v>1.0479999999999947</v>
      </c>
      <c r="S141" s="138" t="str">
        <f>IF(O141=1,"",RTD("cqg.rtd",,"StudyData", "(Vol("&amp;$E$13&amp;")when  (LocalYear("&amp;$E$13&amp;")="&amp;$D$1&amp;"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38" t="str">
        <f>IF(O141=1,"",RTD("cqg.rtd",,"StudyData", "(Vol("&amp;$E$14&amp;")when  (LocalYear("&amp;$E$14&amp;")="&amp;$D$1&amp;"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38" t="str">
        <f>IF(O141=1,"",RTD("cqg.rtd",,"StudyData", "(Vol("&amp;$E$15&amp;")when  (LocalYear("&amp;$E$15&amp;")="&amp;$D$1&amp;"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38" t="str">
        <f>IF(O141=1,"",RTD("cqg.rtd",,"StudyData", "(Vol("&amp;$E$16&amp;")when  (LocalYear("&amp;$E$16&amp;")="&amp;$D$1&amp;"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38" t="str">
        <f>IF(O141=1,"",RTD("cqg.rtd",,"StudyData", "(Vol("&amp;$E$17&amp;")when  (LocalYear("&amp;$E$17&amp;")="&amp;$D$1&amp;"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38" t="str">
        <f>IF(O141=1,"",RTD("cqg.rtd",,"StudyData", "(Vol("&amp;$E$18&amp;")when  (LocalYear("&amp;$E$18&amp;")="&amp;$D$1&amp;"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38" t="str">
        <f>IF(O141=1,"",RTD("cqg.rtd",,"StudyData", "(Vol("&amp;$E$19&amp;")when  (LocalYear("&amp;$E$19&amp;")="&amp;$D$1&amp;"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38" t="str">
        <f>IF(O141=1,"",RTD("cqg.rtd",,"StudyData", "(Vol("&amp;$E$20&amp;")when  (LocalYear("&amp;$E$20&amp;")="&amp;$D$1&amp;"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38" t="str">
        <f>IF(O141=1,"",RTD("cqg.rtd",,"StudyData", "(Vol("&amp;$E$21&amp;")when  (LocalYear("&amp;$E$21&amp;")="&amp;$D$1&amp;"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38" t="str">
        <f>IF(O141=1,"",RTD("cqg.rtd",,"StudyData", "(Vol("&amp;$E$21&amp;")when  (LocalYear("&amp;$E$21&amp;")="&amp;$D$1&amp;"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39" t="str">
        <f t="shared" si="22"/>
        <v/>
      </c>
      <c r="AE141" s="138" t="str">
        <f ca="1">IF($R141=1,SUM($S$1:S141),"")</f>
        <v/>
      </c>
      <c r="AF141" s="138" t="str">
        <f ca="1">IF($R141=1,SUM($T$1:T141),"")</f>
        <v/>
      </c>
      <c r="AG141" s="138" t="str">
        <f ca="1">IF($R141=1,SUM($U$1:U141),"")</f>
        <v/>
      </c>
      <c r="AH141" s="138" t="str">
        <f ca="1">IF($R141=1,SUM($V$1:V141),"")</f>
        <v/>
      </c>
      <c r="AI141" s="138" t="str">
        <f ca="1">IF($R141=1,SUM($W$1:W141),"")</f>
        <v/>
      </c>
      <c r="AJ141" s="138" t="str">
        <f ca="1">IF($R141=1,SUM($X$1:X141),"")</f>
        <v/>
      </c>
      <c r="AK141" s="138" t="str">
        <f ca="1">IF($R141=1,SUM($Y$1:Y141),"")</f>
        <v/>
      </c>
      <c r="AL141" s="138" t="str">
        <f ca="1">IF($R141=1,SUM($Z$1:Z141),"")</f>
        <v/>
      </c>
      <c r="AM141" s="138" t="str">
        <f ca="1">IF($R141=1,SUM($AA$1:AA141),"")</f>
        <v/>
      </c>
      <c r="AN141" s="138" t="str">
        <f ca="1">IF($R141=1,SUM($AB$1:AB141),"")</f>
        <v/>
      </c>
      <c r="AO141" s="138" t="str">
        <f ca="1">IF($R141=1,SUM($AC$1:AC141),"")</f>
        <v/>
      </c>
      <c r="AQ141" s="143" t="str">
        <f t="shared" si="27"/>
        <v>19:00</v>
      </c>
    </row>
    <row r="142" spans="6:43" x14ac:dyDescent="0.25">
      <c r="F142" s="138">
        <f t="shared" si="28"/>
        <v>19</v>
      </c>
      <c r="G142" s="140" t="str">
        <f t="shared" si="23"/>
        <v>05</v>
      </c>
      <c r="H142" s="141">
        <f t="shared" si="24"/>
        <v>0.79513888888888884</v>
      </c>
      <c r="K142" s="139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39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38">
        <f t="shared" si="25"/>
        <v>1</v>
      </c>
      <c r="R142" s="138">
        <f t="shared" ca="1" si="26"/>
        <v>1.0489999999999946</v>
      </c>
      <c r="S142" s="138" t="str">
        <f>IF(O142=1,"",RTD("cqg.rtd",,"StudyData", "(Vol("&amp;$E$13&amp;")when  (LocalYear("&amp;$E$13&amp;")="&amp;$D$1&amp;"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38" t="str">
        <f>IF(O142=1,"",RTD("cqg.rtd",,"StudyData", "(Vol("&amp;$E$14&amp;")when  (LocalYear("&amp;$E$14&amp;")="&amp;$D$1&amp;"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38" t="str">
        <f>IF(O142=1,"",RTD("cqg.rtd",,"StudyData", "(Vol("&amp;$E$15&amp;")when  (LocalYear("&amp;$E$15&amp;")="&amp;$D$1&amp;"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38" t="str">
        <f>IF(O142=1,"",RTD("cqg.rtd",,"StudyData", "(Vol("&amp;$E$16&amp;")when  (LocalYear("&amp;$E$16&amp;")="&amp;$D$1&amp;"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38" t="str">
        <f>IF(O142=1,"",RTD("cqg.rtd",,"StudyData", "(Vol("&amp;$E$17&amp;")when  (LocalYear("&amp;$E$17&amp;")="&amp;$D$1&amp;"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38" t="str">
        <f>IF(O142=1,"",RTD("cqg.rtd",,"StudyData", "(Vol("&amp;$E$18&amp;")when  (LocalYear("&amp;$E$18&amp;")="&amp;$D$1&amp;"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38" t="str">
        <f>IF(O142=1,"",RTD("cqg.rtd",,"StudyData", "(Vol("&amp;$E$19&amp;")when  (LocalYear("&amp;$E$19&amp;")="&amp;$D$1&amp;"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38" t="str">
        <f>IF(O142=1,"",RTD("cqg.rtd",,"StudyData", "(Vol("&amp;$E$20&amp;")when  (LocalYear("&amp;$E$20&amp;")="&amp;$D$1&amp;"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38" t="str">
        <f>IF(O142=1,"",RTD("cqg.rtd",,"StudyData", "(Vol("&amp;$E$21&amp;")when  (LocalYear("&amp;$E$21&amp;")="&amp;$D$1&amp;"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38" t="str">
        <f>IF(O142=1,"",RTD("cqg.rtd",,"StudyData", "(Vol("&amp;$E$21&amp;")when  (LocalYear("&amp;$E$21&amp;")="&amp;$D$1&amp;"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39" t="str">
        <f t="shared" si="22"/>
        <v/>
      </c>
      <c r="AE142" s="138" t="str">
        <f ca="1">IF($R142=1,SUM($S$1:S142),"")</f>
        <v/>
      </c>
      <c r="AF142" s="138" t="str">
        <f ca="1">IF($R142=1,SUM($T$1:T142),"")</f>
        <v/>
      </c>
      <c r="AG142" s="138" t="str">
        <f ca="1">IF($R142=1,SUM($U$1:U142),"")</f>
        <v/>
      </c>
      <c r="AH142" s="138" t="str">
        <f ca="1">IF($R142=1,SUM($V$1:V142),"")</f>
        <v/>
      </c>
      <c r="AI142" s="138" t="str">
        <f ca="1">IF($R142=1,SUM($W$1:W142),"")</f>
        <v/>
      </c>
      <c r="AJ142" s="138" t="str">
        <f ca="1">IF($R142=1,SUM($X$1:X142),"")</f>
        <v/>
      </c>
      <c r="AK142" s="138" t="str">
        <f ca="1">IF($R142=1,SUM($Y$1:Y142),"")</f>
        <v/>
      </c>
      <c r="AL142" s="138" t="str">
        <f ca="1">IF($R142=1,SUM($Z$1:Z142),"")</f>
        <v/>
      </c>
      <c r="AM142" s="138" t="str">
        <f ca="1">IF($R142=1,SUM($AA$1:AA142),"")</f>
        <v/>
      </c>
      <c r="AN142" s="138" t="str">
        <f ca="1">IF($R142=1,SUM($AB$1:AB142),"")</f>
        <v/>
      </c>
      <c r="AO142" s="138" t="str">
        <f ca="1">IF($R142=1,SUM($AC$1:AC142),"")</f>
        <v/>
      </c>
      <c r="AQ142" s="143" t="str">
        <f t="shared" si="27"/>
        <v>19:05</v>
      </c>
    </row>
    <row r="143" spans="6:43" x14ac:dyDescent="0.25">
      <c r="F143" s="138">
        <f t="shared" si="28"/>
        <v>19</v>
      </c>
      <c r="G143" s="140">
        <f t="shared" si="23"/>
        <v>10</v>
      </c>
      <c r="H143" s="141">
        <f t="shared" si="24"/>
        <v>0.79861111111111116</v>
      </c>
      <c r="K143" s="139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39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38">
        <f t="shared" si="25"/>
        <v>1</v>
      </c>
      <c r="R143" s="138">
        <f t="shared" ca="1" si="26"/>
        <v>1.0499999999999945</v>
      </c>
      <c r="S143" s="138" t="str">
        <f>IF(O143=1,"",RTD("cqg.rtd",,"StudyData", "(Vol("&amp;$E$13&amp;")when  (LocalYear("&amp;$E$13&amp;")="&amp;$D$1&amp;"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38" t="str">
        <f>IF(O143=1,"",RTD("cqg.rtd",,"StudyData", "(Vol("&amp;$E$14&amp;")when  (LocalYear("&amp;$E$14&amp;")="&amp;$D$1&amp;"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38" t="str">
        <f>IF(O143=1,"",RTD("cqg.rtd",,"StudyData", "(Vol("&amp;$E$15&amp;")when  (LocalYear("&amp;$E$15&amp;")="&amp;$D$1&amp;"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38" t="str">
        <f>IF(O143=1,"",RTD("cqg.rtd",,"StudyData", "(Vol("&amp;$E$16&amp;")when  (LocalYear("&amp;$E$16&amp;")="&amp;$D$1&amp;"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38" t="str">
        <f>IF(O143=1,"",RTD("cqg.rtd",,"StudyData", "(Vol("&amp;$E$17&amp;")when  (LocalYear("&amp;$E$17&amp;")="&amp;$D$1&amp;"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38" t="str">
        <f>IF(O143=1,"",RTD("cqg.rtd",,"StudyData", "(Vol("&amp;$E$18&amp;")when  (LocalYear("&amp;$E$18&amp;")="&amp;$D$1&amp;"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38" t="str">
        <f>IF(O143=1,"",RTD("cqg.rtd",,"StudyData", "(Vol("&amp;$E$19&amp;")when  (LocalYear("&amp;$E$19&amp;")="&amp;$D$1&amp;"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38" t="str">
        <f>IF(O143=1,"",RTD("cqg.rtd",,"StudyData", "(Vol("&amp;$E$20&amp;")when  (LocalYear("&amp;$E$20&amp;")="&amp;$D$1&amp;"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38" t="str">
        <f>IF(O143=1,"",RTD("cqg.rtd",,"StudyData", "(Vol("&amp;$E$21&amp;")when  (LocalYear("&amp;$E$21&amp;")="&amp;$D$1&amp;"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38" t="str">
        <f>IF(O143=1,"",RTD("cqg.rtd",,"StudyData", "(Vol("&amp;$E$21&amp;")when  (LocalYear("&amp;$E$21&amp;")="&amp;$D$1&amp;"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39" t="str">
        <f t="shared" si="22"/>
        <v/>
      </c>
      <c r="AE143" s="138" t="str">
        <f ca="1">IF($R143=1,SUM($S$1:S143),"")</f>
        <v/>
      </c>
      <c r="AF143" s="138" t="str">
        <f ca="1">IF($R143=1,SUM($T$1:T143),"")</f>
        <v/>
      </c>
      <c r="AG143" s="138" t="str">
        <f ca="1">IF($R143=1,SUM($U$1:U143),"")</f>
        <v/>
      </c>
      <c r="AH143" s="138" t="str">
        <f ca="1">IF($R143=1,SUM($V$1:V143),"")</f>
        <v/>
      </c>
      <c r="AI143" s="138" t="str">
        <f ca="1">IF($R143=1,SUM($W$1:W143),"")</f>
        <v/>
      </c>
      <c r="AJ143" s="138" t="str">
        <f ca="1">IF($R143=1,SUM($X$1:X143),"")</f>
        <v/>
      </c>
      <c r="AK143" s="138" t="str">
        <f ca="1">IF($R143=1,SUM($Y$1:Y143),"")</f>
        <v/>
      </c>
      <c r="AL143" s="138" t="str">
        <f ca="1">IF($R143=1,SUM($Z$1:Z143),"")</f>
        <v/>
      </c>
      <c r="AM143" s="138" t="str">
        <f ca="1">IF($R143=1,SUM($AA$1:AA143),"")</f>
        <v/>
      </c>
      <c r="AN143" s="138" t="str">
        <f ca="1">IF($R143=1,SUM($AB$1:AB143),"")</f>
        <v/>
      </c>
      <c r="AO143" s="138" t="str">
        <f ca="1">IF($R143=1,SUM($AC$1:AC143),"")</f>
        <v/>
      </c>
      <c r="AQ143" s="143" t="str">
        <f t="shared" si="27"/>
        <v>19:10</v>
      </c>
    </row>
    <row r="144" spans="6:43" x14ac:dyDescent="0.25">
      <c r="F144" s="138">
        <f t="shared" si="28"/>
        <v>19</v>
      </c>
      <c r="G144" s="140">
        <f t="shared" si="23"/>
        <v>15</v>
      </c>
      <c r="H144" s="141">
        <f t="shared" si="24"/>
        <v>0.80208333333333337</v>
      </c>
      <c r="K144" s="139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39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38">
        <f t="shared" si="25"/>
        <v>1</v>
      </c>
      <c r="R144" s="138">
        <f t="shared" ca="1" si="26"/>
        <v>1.0509999999999944</v>
      </c>
      <c r="S144" s="138" t="str">
        <f>IF(O144=1,"",RTD("cqg.rtd",,"StudyData", "(Vol("&amp;$E$13&amp;")when  (LocalYear("&amp;$E$13&amp;")="&amp;$D$1&amp;"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38" t="str">
        <f>IF(O144=1,"",RTD("cqg.rtd",,"StudyData", "(Vol("&amp;$E$14&amp;")when  (LocalYear("&amp;$E$14&amp;")="&amp;$D$1&amp;"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38" t="str">
        <f>IF(O144=1,"",RTD("cqg.rtd",,"StudyData", "(Vol("&amp;$E$15&amp;")when  (LocalYear("&amp;$E$15&amp;")="&amp;$D$1&amp;"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38" t="str">
        <f>IF(O144=1,"",RTD("cqg.rtd",,"StudyData", "(Vol("&amp;$E$16&amp;")when  (LocalYear("&amp;$E$16&amp;")="&amp;$D$1&amp;"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38" t="str">
        <f>IF(O144=1,"",RTD("cqg.rtd",,"StudyData", "(Vol("&amp;$E$17&amp;")when  (LocalYear("&amp;$E$17&amp;")="&amp;$D$1&amp;"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38" t="str">
        <f>IF(O144=1,"",RTD("cqg.rtd",,"StudyData", "(Vol("&amp;$E$18&amp;")when  (LocalYear("&amp;$E$18&amp;")="&amp;$D$1&amp;"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38" t="str">
        <f>IF(O144=1,"",RTD("cqg.rtd",,"StudyData", "(Vol("&amp;$E$19&amp;")when  (LocalYear("&amp;$E$19&amp;")="&amp;$D$1&amp;"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38" t="str">
        <f>IF(O144=1,"",RTD("cqg.rtd",,"StudyData", "(Vol("&amp;$E$20&amp;")when  (LocalYear("&amp;$E$20&amp;")="&amp;$D$1&amp;"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38" t="str">
        <f>IF(O144=1,"",RTD("cqg.rtd",,"StudyData", "(Vol("&amp;$E$21&amp;")when  (LocalYear("&amp;$E$21&amp;")="&amp;$D$1&amp;"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38" t="str">
        <f>IF(O144=1,"",RTD("cqg.rtd",,"StudyData", "(Vol("&amp;$E$21&amp;")when  (LocalYear("&amp;$E$21&amp;")="&amp;$D$1&amp;"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39" t="str">
        <f t="shared" si="22"/>
        <v/>
      </c>
      <c r="AE144" s="138" t="str">
        <f ca="1">IF($R144=1,SUM($S$1:S144),"")</f>
        <v/>
      </c>
      <c r="AF144" s="138" t="str">
        <f ca="1">IF($R144=1,SUM($T$1:T144),"")</f>
        <v/>
      </c>
      <c r="AG144" s="138" t="str">
        <f ca="1">IF($R144=1,SUM($U$1:U144),"")</f>
        <v/>
      </c>
      <c r="AH144" s="138" t="str">
        <f ca="1">IF($R144=1,SUM($V$1:V144),"")</f>
        <v/>
      </c>
      <c r="AI144" s="138" t="str">
        <f ca="1">IF($R144=1,SUM($W$1:W144),"")</f>
        <v/>
      </c>
      <c r="AJ144" s="138" t="str">
        <f ca="1">IF($R144=1,SUM($X$1:X144),"")</f>
        <v/>
      </c>
      <c r="AK144" s="138" t="str">
        <f ca="1">IF($R144=1,SUM($Y$1:Y144),"")</f>
        <v/>
      </c>
      <c r="AL144" s="138" t="str">
        <f ca="1">IF($R144=1,SUM($Z$1:Z144),"")</f>
        <v/>
      </c>
      <c r="AM144" s="138" t="str">
        <f ca="1">IF($R144=1,SUM($AA$1:AA144),"")</f>
        <v/>
      </c>
      <c r="AN144" s="138" t="str">
        <f ca="1">IF($R144=1,SUM($AB$1:AB144),"")</f>
        <v/>
      </c>
      <c r="AO144" s="138" t="str">
        <f ca="1">IF($R144=1,SUM($AC$1:AC144),"")</f>
        <v/>
      </c>
      <c r="AQ144" s="143" t="str">
        <f t="shared" si="27"/>
        <v>19:15</v>
      </c>
    </row>
    <row r="145" spans="6:43" x14ac:dyDescent="0.25">
      <c r="F145" s="138">
        <f t="shared" si="28"/>
        <v>19</v>
      </c>
      <c r="G145" s="140">
        <f t="shared" si="23"/>
        <v>20</v>
      </c>
      <c r="H145" s="141">
        <f t="shared" si="24"/>
        <v>0.80555555555555547</v>
      </c>
      <c r="K145" s="139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39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38">
        <f t="shared" si="25"/>
        <v>1</v>
      </c>
      <c r="R145" s="138">
        <f t="shared" ca="1" si="26"/>
        <v>1.0519999999999943</v>
      </c>
      <c r="S145" s="138" t="str">
        <f>IF(O145=1,"",RTD("cqg.rtd",,"StudyData", "(Vol("&amp;$E$13&amp;")when  (LocalYear("&amp;$E$13&amp;")="&amp;$D$1&amp;"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38" t="str">
        <f>IF(O145=1,"",RTD("cqg.rtd",,"StudyData", "(Vol("&amp;$E$14&amp;")when  (LocalYear("&amp;$E$14&amp;")="&amp;$D$1&amp;"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38" t="str">
        <f>IF(O145=1,"",RTD("cqg.rtd",,"StudyData", "(Vol("&amp;$E$15&amp;")when  (LocalYear("&amp;$E$15&amp;")="&amp;$D$1&amp;"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38" t="str">
        <f>IF(O145=1,"",RTD("cqg.rtd",,"StudyData", "(Vol("&amp;$E$16&amp;")when  (LocalYear("&amp;$E$16&amp;")="&amp;$D$1&amp;"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38" t="str">
        <f>IF(O145=1,"",RTD("cqg.rtd",,"StudyData", "(Vol("&amp;$E$17&amp;")when  (LocalYear("&amp;$E$17&amp;")="&amp;$D$1&amp;"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38" t="str">
        <f>IF(O145=1,"",RTD("cqg.rtd",,"StudyData", "(Vol("&amp;$E$18&amp;")when  (LocalYear("&amp;$E$18&amp;")="&amp;$D$1&amp;"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38" t="str">
        <f>IF(O145=1,"",RTD("cqg.rtd",,"StudyData", "(Vol("&amp;$E$19&amp;")when  (LocalYear("&amp;$E$19&amp;")="&amp;$D$1&amp;"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38" t="str">
        <f>IF(O145=1,"",RTD("cqg.rtd",,"StudyData", "(Vol("&amp;$E$20&amp;")when  (LocalYear("&amp;$E$20&amp;")="&amp;$D$1&amp;"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38" t="str">
        <f>IF(O145=1,"",RTD("cqg.rtd",,"StudyData", "(Vol("&amp;$E$21&amp;")when  (LocalYear("&amp;$E$21&amp;")="&amp;$D$1&amp;"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38" t="str">
        <f>IF(O145=1,"",RTD("cqg.rtd",,"StudyData", "(Vol("&amp;$E$21&amp;")when  (LocalYear("&amp;$E$21&amp;")="&amp;$D$1&amp;"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39" t="str">
        <f t="shared" si="22"/>
        <v/>
      </c>
      <c r="AE145" s="138" t="str">
        <f ca="1">IF($R145=1,SUM($S$1:S145),"")</f>
        <v/>
      </c>
      <c r="AF145" s="138" t="str">
        <f ca="1">IF($R145=1,SUM($T$1:T145),"")</f>
        <v/>
      </c>
      <c r="AG145" s="138" t="str">
        <f ca="1">IF($R145=1,SUM($U$1:U145),"")</f>
        <v/>
      </c>
      <c r="AH145" s="138" t="str">
        <f ca="1">IF($R145=1,SUM($V$1:V145),"")</f>
        <v/>
      </c>
      <c r="AI145" s="138" t="str">
        <f ca="1">IF($R145=1,SUM($W$1:W145),"")</f>
        <v/>
      </c>
      <c r="AJ145" s="138" t="str">
        <f ca="1">IF($R145=1,SUM($X$1:X145),"")</f>
        <v/>
      </c>
      <c r="AK145" s="138" t="str">
        <f ca="1">IF($R145=1,SUM($Y$1:Y145),"")</f>
        <v/>
      </c>
      <c r="AL145" s="138" t="str">
        <f ca="1">IF($R145=1,SUM($Z$1:Z145),"")</f>
        <v/>
      </c>
      <c r="AM145" s="138" t="str">
        <f ca="1">IF($R145=1,SUM($AA$1:AA145),"")</f>
        <v/>
      </c>
      <c r="AN145" s="138" t="str">
        <f ca="1">IF($R145=1,SUM($AB$1:AB145),"")</f>
        <v/>
      </c>
      <c r="AO145" s="138" t="str">
        <f ca="1">IF($R145=1,SUM($AC$1:AC145),"")</f>
        <v/>
      </c>
      <c r="AQ145" s="143" t="str">
        <f t="shared" si="27"/>
        <v>19:20</v>
      </c>
    </row>
    <row r="146" spans="6:43" x14ac:dyDescent="0.25">
      <c r="F146" s="138">
        <f t="shared" si="28"/>
        <v>19</v>
      </c>
      <c r="G146" s="140">
        <f t="shared" si="23"/>
        <v>25</v>
      </c>
      <c r="H146" s="141">
        <f t="shared" si="24"/>
        <v>0.80902777777777779</v>
      </c>
      <c r="K146" s="139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39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38">
        <f t="shared" si="25"/>
        <v>1</v>
      </c>
      <c r="R146" s="138">
        <f t="shared" ca="1" si="26"/>
        <v>1.0529999999999942</v>
      </c>
      <c r="S146" s="138" t="str">
        <f>IF(O146=1,"",RTD("cqg.rtd",,"StudyData", "(Vol("&amp;$E$13&amp;")when  (LocalYear("&amp;$E$13&amp;")="&amp;$D$1&amp;"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38" t="str">
        <f>IF(O146=1,"",RTD("cqg.rtd",,"StudyData", "(Vol("&amp;$E$14&amp;")when  (LocalYear("&amp;$E$14&amp;")="&amp;$D$1&amp;"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38" t="str">
        <f>IF(O146=1,"",RTD("cqg.rtd",,"StudyData", "(Vol("&amp;$E$15&amp;")when  (LocalYear("&amp;$E$15&amp;")="&amp;$D$1&amp;"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38" t="str">
        <f>IF(O146=1,"",RTD("cqg.rtd",,"StudyData", "(Vol("&amp;$E$16&amp;")when  (LocalYear("&amp;$E$16&amp;")="&amp;$D$1&amp;"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38" t="str">
        <f>IF(O146=1,"",RTD("cqg.rtd",,"StudyData", "(Vol("&amp;$E$17&amp;")when  (LocalYear("&amp;$E$17&amp;")="&amp;$D$1&amp;"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38" t="str">
        <f>IF(O146=1,"",RTD("cqg.rtd",,"StudyData", "(Vol("&amp;$E$18&amp;")when  (LocalYear("&amp;$E$18&amp;")="&amp;$D$1&amp;"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38" t="str">
        <f>IF(O146=1,"",RTD("cqg.rtd",,"StudyData", "(Vol("&amp;$E$19&amp;")when  (LocalYear("&amp;$E$19&amp;")="&amp;$D$1&amp;"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38" t="str">
        <f>IF(O146=1,"",RTD("cqg.rtd",,"StudyData", "(Vol("&amp;$E$20&amp;")when  (LocalYear("&amp;$E$20&amp;")="&amp;$D$1&amp;"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38" t="str">
        <f>IF(O146=1,"",RTD("cqg.rtd",,"StudyData", "(Vol("&amp;$E$21&amp;")when  (LocalYear("&amp;$E$21&amp;")="&amp;$D$1&amp;"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38" t="str">
        <f>IF(O146=1,"",RTD("cqg.rtd",,"StudyData", "(Vol("&amp;$E$21&amp;")when  (LocalYear("&amp;$E$21&amp;")="&amp;$D$1&amp;"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39" t="str">
        <f t="shared" si="22"/>
        <v/>
      </c>
      <c r="AE146" s="138" t="str">
        <f ca="1">IF($R146=1,SUM($S$1:S146),"")</f>
        <v/>
      </c>
      <c r="AF146" s="138" t="str">
        <f ca="1">IF($R146=1,SUM($T$1:T146),"")</f>
        <v/>
      </c>
      <c r="AG146" s="138" t="str">
        <f ca="1">IF($R146=1,SUM($U$1:U146),"")</f>
        <v/>
      </c>
      <c r="AH146" s="138" t="str">
        <f ca="1">IF($R146=1,SUM($V$1:V146),"")</f>
        <v/>
      </c>
      <c r="AI146" s="138" t="str">
        <f ca="1">IF($R146=1,SUM($W$1:W146),"")</f>
        <v/>
      </c>
      <c r="AJ146" s="138" t="str">
        <f ca="1">IF($R146=1,SUM($X$1:X146),"")</f>
        <v/>
      </c>
      <c r="AK146" s="138" t="str">
        <f ca="1">IF($R146=1,SUM($Y$1:Y146),"")</f>
        <v/>
      </c>
      <c r="AL146" s="138" t="str">
        <f ca="1">IF($R146=1,SUM($Z$1:Z146),"")</f>
        <v/>
      </c>
      <c r="AM146" s="138" t="str">
        <f ca="1">IF($R146=1,SUM($AA$1:AA146),"")</f>
        <v/>
      </c>
      <c r="AN146" s="138" t="str">
        <f ca="1">IF($R146=1,SUM($AB$1:AB146),"")</f>
        <v/>
      </c>
      <c r="AO146" s="138" t="str">
        <f ca="1">IF($R146=1,SUM($AC$1:AC146),"")</f>
        <v/>
      </c>
      <c r="AQ146" s="143" t="str">
        <f t="shared" si="27"/>
        <v>19:25</v>
      </c>
    </row>
    <row r="147" spans="6:43" x14ac:dyDescent="0.25">
      <c r="F147" s="138">
        <f t="shared" si="28"/>
        <v>19</v>
      </c>
      <c r="G147" s="140">
        <f t="shared" si="23"/>
        <v>30</v>
      </c>
      <c r="H147" s="141">
        <f t="shared" si="24"/>
        <v>0.8125</v>
      </c>
      <c r="K147" s="139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39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38">
        <f t="shared" si="25"/>
        <v>1</v>
      </c>
      <c r="R147" s="138">
        <f t="shared" ca="1" si="26"/>
        <v>1.0539999999999941</v>
      </c>
      <c r="S147" s="138" t="str">
        <f>IF(O147=1,"",RTD("cqg.rtd",,"StudyData", "(Vol("&amp;$E$13&amp;")when  (LocalYear("&amp;$E$13&amp;")="&amp;$D$1&amp;"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38" t="str">
        <f>IF(O147=1,"",RTD("cqg.rtd",,"StudyData", "(Vol("&amp;$E$14&amp;")when  (LocalYear("&amp;$E$14&amp;")="&amp;$D$1&amp;"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38" t="str">
        <f>IF(O147=1,"",RTD("cqg.rtd",,"StudyData", "(Vol("&amp;$E$15&amp;")when  (LocalYear("&amp;$E$15&amp;")="&amp;$D$1&amp;"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38" t="str">
        <f>IF(O147=1,"",RTD("cqg.rtd",,"StudyData", "(Vol("&amp;$E$16&amp;")when  (LocalYear("&amp;$E$16&amp;")="&amp;$D$1&amp;"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38" t="str">
        <f>IF(O147=1,"",RTD("cqg.rtd",,"StudyData", "(Vol("&amp;$E$17&amp;")when  (LocalYear("&amp;$E$17&amp;")="&amp;$D$1&amp;"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38" t="str">
        <f>IF(O147=1,"",RTD("cqg.rtd",,"StudyData", "(Vol("&amp;$E$18&amp;")when  (LocalYear("&amp;$E$18&amp;")="&amp;$D$1&amp;"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38" t="str">
        <f>IF(O147=1,"",RTD("cqg.rtd",,"StudyData", "(Vol("&amp;$E$19&amp;")when  (LocalYear("&amp;$E$19&amp;")="&amp;$D$1&amp;"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38" t="str">
        <f>IF(O147=1,"",RTD("cqg.rtd",,"StudyData", "(Vol("&amp;$E$20&amp;")when  (LocalYear("&amp;$E$20&amp;")="&amp;$D$1&amp;"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38" t="str">
        <f>IF(O147=1,"",RTD("cqg.rtd",,"StudyData", "(Vol("&amp;$E$21&amp;")when  (LocalYear("&amp;$E$21&amp;")="&amp;$D$1&amp;"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38" t="str">
        <f>IF(O147=1,"",RTD("cqg.rtd",,"StudyData", "(Vol("&amp;$E$21&amp;")when  (LocalYear("&amp;$E$21&amp;")="&amp;$D$1&amp;"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39" t="str">
        <f t="shared" si="22"/>
        <v/>
      </c>
      <c r="AE147" s="138" t="str">
        <f ca="1">IF($R147=1,SUM($S$1:S147),"")</f>
        <v/>
      </c>
      <c r="AF147" s="138" t="str">
        <f ca="1">IF($R147=1,SUM($T$1:T147),"")</f>
        <v/>
      </c>
      <c r="AG147" s="138" t="str">
        <f ca="1">IF($R147=1,SUM($U$1:U147),"")</f>
        <v/>
      </c>
      <c r="AH147" s="138" t="str">
        <f ca="1">IF($R147=1,SUM($V$1:V147),"")</f>
        <v/>
      </c>
      <c r="AI147" s="138" t="str">
        <f ca="1">IF($R147=1,SUM($W$1:W147),"")</f>
        <v/>
      </c>
      <c r="AJ147" s="138" t="str">
        <f ca="1">IF($R147=1,SUM($X$1:X147),"")</f>
        <v/>
      </c>
      <c r="AK147" s="138" t="str">
        <f ca="1">IF($R147=1,SUM($Y$1:Y147),"")</f>
        <v/>
      </c>
      <c r="AL147" s="138" t="str">
        <f ca="1">IF($R147=1,SUM($Z$1:Z147),"")</f>
        <v/>
      </c>
      <c r="AM147" s="138" t="str">
        <f ca="1">IF($R147=1,SUM($AA$1:AA147),"")</f>
        <v/>
      </c>
      <c r="AN147" s="138" t="str">
        <f ca="1">IF($R147=1,SUM($AB$1:AB147),"")</f>
        <v/>
      </c>
      <c r="AO147" s="138" t="str">
        <f ca="1">IF($R147=1,SUM($AC$1:AC147),"")</f>
        <v/>
      </c>
      <c r="AQ147" s="143" t="str">
        <f t="shared" si="27"/>
        <v>19:30</v>
      </c>
    </row>
    <row r="148" spans="6:43" x14ac:dyDescent="0.25">
      <c r="F148" s="138">
        <f t="shared" si="28"/>
        <v>19</v>
      </c>
      <c r="G148" s="140">
        <f t="shared" si="23"/>
        <v>35</v>
      </c>
      <c r="H148" s="141">
        <f t="shared" si="24"/>
        <v>0.81597222222222221</v>
      </c>
      <c r="K148" s="139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39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38">
        <f t="shared" si="25"/>
        <v>1</v>
      </c>
      <c r="R148" s="138">
        <f t="shared" ca="1" si="26"/>
        <v>1.0549999999999939</v>
      </c>
      <c r="S148" s="138" t="str">
        <f>IF(O148=1,"",RTD("cqg.rtd",,"StudyData", "(Vol("&amp;$E$13&amp;")when  (LocalYear("&amp;$E$13&amp;")="&amp;$D$1&amp;"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38" t="str">
        <f>IF(O148=1,"",RTD("cqg.rtd",,"StudyData", "(Vol("&amp;$E$14&amp;")when  (LocalYear("&amp;$E$14&amp;")="&amp;$D$1&amp;"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38" t="str">
        <f>IF(O148=1,"",RTD("cqg.rtd",,"StudyData", "(Vol("&amp;$E$15&amp;")when  (LocalYear("&amp;$E$15&amp;")="&amp;$D$1&amp;"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38" t="str">
        <f>IF(O148=1,"",RTD("cqg.rtd",,"StudyData", "(Vol("&amp;$E$16&amp;")when  (LocalYear("&amp;$E$16&amp;")="&amp;$D$1&amp;"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38" t="str">
        <f>IF(O148=1,"",RTD("cqg.rtd",,"StudyData", "(Vol("&amp;$E$17&amp;")when  (LocalYear("&amp;$E$17&amp;")="&amp;$D$1&amp;"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38" t="str">
        <f>IF(O148=1,"",RTD("cqg.rtd",,"StudyData", "(Vol("&amp;$E$18&amp;")when  (LocalYear("&amp;$E$18&amp;")="&amp;$D$1&amp;"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38" t="str">
        <f>IF(O148=1,"",RTD("cqg.rtd",,"StudyData", "(Vol("&amp;$E$19&amp;")when  (LocalYear("&amp;$E$19&amp;")="&amp;$D$1&amp;"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38" t="str">
        <f>IF(O148=1,"",RTD("cqg.rtd",,"StudyData", "(Vol("&amp;$E$20&amp;")when  (LocalYear("&amp;$E$20&amp;")="&amp;$D$1&amp;"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38" t="str">
        <f>IF(O148=1,"",RTD("cqg.rtd",,"StudyData", "(Vol("&amp;$E$21&amp;")when  (LocalYear("&amp;$E$21&amp;")="&amp;$D$1&amp;"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38" t="str">
        <f>IF(O148=1,"",RTD("cqg.rtd",,"StudyData", "(Vol("&amp;$E$21&amp;")when  (LocalYear("&amp;$E$21&amp;")="&amp;$D$1&amp;"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39" t="str">
        <f t="shared" si="22"/>
        <v/>
      </c>
      <c r="AE148" s="138" t="str">
        <f ca="1">IF($R148=1,SUM($S$1:S148),"")</f>
        <v/>
      </c>
      <c r="AF148" s="138" t="str">
        <f ca="1">IF($R148=1,SUM($T$1:T148),"")</f>
        <v/>
      </c>
      <c r="AG148" s="138" t="str">
        <f ca="1">IF($R148=1,SUM($U$1:U148),"")</f>
        <v/>
      </c>
      <c r="AH148" s="138" t="str">
        <f ca="1">IF($R148=1,SUM($V$1:V148),"")</f>
        <v/>
      </c>
      <c r="AI148" s="138" t="str">
        <f ca="1">IF($R148=1,SUM($W$1:W148),"")</f>
        <v/>
      </c>
      <c r="AJ148" s="138" t="str">
        <f ca="1">IF($R148=1,SUM($X$1:X148),"")</f>
        <v/>
      </c>
      <c r="AK148" s="138" t="str">
        <f ca="1">IF($R148=1,SUM($Y$1:Y148),"")</f>
        <v/>
      </c>
      <c r="AL148" s="138" t="str">
        <f ca="1">IF($R148=1,SUM($Z$1:Z148),"")</f>
        <v/>
      </c>
      <c r="AM148" s="138" t="str">
        <f ca="1">IF($R148=1,SUM($AA$1:AA148),"")</f>
        <v/>
      </c>
      <c r="AN148" s="138" t="str">
        <f ca="1">IF($R148=1,SUM($AB$1:AB148),"")</f>
        <v/>
      </c>
      <c r="AO148" s="138" t="str">
        <f ca="1">IF($R148=1,SUM($AC$1:AC148),"")</f>
        <v/>
      </c>
      <c r="AQ148" s="143" t="str">
        <f t="shared" si="27"/>
        <v>19:35</v>
      </c>
    </row>
    <row r="149" spans="6:43" x14ac:dyDescent="0.25">
      <c r="F149" s="138">
        <f t="shared" si="28"/>
        <v>19</v>
      </c>
      <c r="G149" s="140">
        <f t="shared" si="23"/>
        <v>40</v>
      </c>
      <c r="H149" s="141">
        <f t="shared" si="24"/>
        <v>0.81944444444444453</v>
      </c>
      <c r="K149" s="139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39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38">
        <f t="shared" si="25"/>
        <v>1</v>
      </c>
      <c r="R149" s="138">
        <f t="shared" ca="1" si="26"/>
        <v>1.0559999999999938</v>
      </c>
      <c r="S149" s="138" t="str">
        <f>IF(O149=1,"",RTD("cqg.rtd",,"StudyData", "(Vol("&amp;$E$13&amp;")when  (LocalYear("&amp;$E$13&amp;")="&amp;$D$1&amp;"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38" t="str">
        <f>IF(O149=1,"",RTD("cqg.rtd",,"StudyData", "(Vol("&amp;$E$14&amp;")when  (LocalYear("&amp;$E$14&amp;")="&amp;$D$1&amp;"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38" t="str">
        <f>IF(O149=1,"",RTD("cqg.rtd",,"StudyData", "(Vol("&amp;$E$15&amp;")when  (LocalYear("&amp;$E$15&amp;")="&amp;$D$1&amp;"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38" t="str">
        <f>IF(O149=1,"",RTD("cqg.rtd",,"StudyData", "(Vol("&amp;$E$16&amp;")when  (LocalYear("&amp;$E$16&amp;")="&amp;$D$1&amp;"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38" t="str">
        <f>IF(O149=1,"",RTD("cqg.rtd",,"StudyData", "(Vol("&amp;$E$17&amp;")when  (LocalYear("&amp;$E$17&amp;")="&amp;$D$1&amp;"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38" t="str">
        <f>IF(O149=1,"",RTD("cqg.rtd",,"StudyData", "(Vol("&amp;$E$18&amp;")when  (LocalYear("&amp;$E$18&amp;")="&amp;$D$1&amp;"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38" t="str">
        <f>IF(O149=1,"",RTD("cqg.rtd",,"StudyData", "(Vol("&amp;$E$19&amp;")when  (LocalYear("&amp;$E$19&amp;")="&amp;$D$1&amp;"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38" t="str">
        <f>IF(O149=1,"",RTD("cqg.rtd",,"StudyData", "(Vol("&amp;$E$20&amp;")when  (LocalYear("&amp;$E$20&amp;")="&amp;$D$1&amp;"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38" t="str">
        <f>IF(O149=1,"",RTD("cqg.rtd",,"StudyData", "(Vol("&amp;$E$21&amp;")when  (LocalYear("&amp;$E$21&amp;")="&amp;$D$1&amp;"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38" t="str">
        <f>IF(O149=1,"",RTD("cqg.rtd",,"StudyData", "(Vol("&amp;$E$21&amp;")when  (LocalYear("&amp;$E$21&amp;")="&amp;$D$1&amp;"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39" t="str">
        <f t="shared" si="22"/>
        <v/>
      </c>
      <c r="AE149" s="138" t="str">
        <f ca="1">IF($R149=1,SUM($S$1:S149),"")</f>
        <v/>
      </c>
      <c r="AF149" s="138" t="str">
        <f ca="1">IF($R149=1,SUM($T$1:T149),"")</f>
        <v/>
      </c>
      <c r="AG149" s="138" t="str">
        <f ca="1">IF($R149=1,SUM($U$1:U149),"")</f>
        <v/>
      </c>
      <c r="AH149" s="138" t="str">
        <f ca="1">IF($R149=1,SUM($V$1:V149),"")</f>
        <v/>
      </c>
      <c r="AI149" s="138" t="str">
        <f ca="1">IF($R149=1,SUM($W$1:W149),"")</f>
        <v/>
      </c>
      <c r="AJ149" s="138" t="str">
        <f ca="1">IF($R149=1,SUM($X$1:X149),"")</f>
        <v/>
      </c>
      <c r="AK149" s="138" t="str">
        <f ca="1">IF($R149=1,SUM($Y$1:Y149),"")</f>
        <v/>
      </c>
      <c r="AL149" s="138" t="str">
        <f ca="1">IF($R149=1,SUM($Z$1:Z149),"")</f>
        <v/>
      </c>
      <c r="AM149" s="138" t="str">
        <f ca="1">IF($R149=1,SUM($AA$1:AA149),"")</f>
        <v/>
      </c>
      <c r="AN149" s="138" t="str">
        <f ca="1">IF($R149=1,SUM($AB$1:AB149),"")</f>
        <v/>
      </c>
      <c r="AO149" s="138" t="str">
        <f ca="1">IF($R149=1,SUM($AC$1:AC149),"")</f>
        <v/>
      </c>
      <c r="AQ149" s="143" t="str">
        <f t="shared" si="27"/>
        <v>19:40</v>
      </c>
    </row>
    <row r="150" spans="6:43" x14ac:dyDescent="0.25">
      <c r="F150" s="138">
        <f t="shared" si="28"/>
        <v>19</v>
      </c>
      <c r="G150" s="140">
        <f t="shared" si="23"/>
        <v>45</v>
      </c>
      <c r="H150" s="141">
        <f t="shared" si="24"/>
        <v>0.82291666666666663</v>
      </c>
      <c r="K150" s="139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39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38">
        <f t="shared" si="25"/>
        <v>1</v>
      </c>
      <c r="R150" s="138">
        <f t="shared" ca="1" si="26"/>
        <v>1.0569999999999937</v>
      </c>
      <c r="S150" s="138" t="str">
        <f>IF(O150=1,"",RTD("cqg.rtd",,"StudyData", "(Vol("&amp;$E$13&amp;")when  (LocalYear("&amp;$E$13&amp;")="&amp;$D$1&amp;"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38" t="str">
        <f>IF(O150=1,"",RTD("cqg.rtd",,"StudyData", "(Vol("&amp;$E$14&amp;")when  (LocalYear("&amp;$E$14&amp;")="&amp;$D$1&amp;"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38" t="str">
        <f>IF(O150=1,"",RTD("cqg.rtd",,"StudyData", "(Vol("&amp;$E$15&amp;")when  (LocalYear("&amp;$E$15&amp;")="&amp;$D$1&amp;"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38" t="str">
        <f>IF(O150=1,"",RTD("cqg.rtd",,"StudyData", "(Vol("&amp;$E$16&amp;")when  (LocalYear("&amp;$E$16&amp;")="&amp;$D$1&amp;"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38" t="str">
        <f>IF(O150=1,"",RTD("cqg.rtd",,"StudyData", "(Vol("&amp;$E$17&amp;")when  (LocalYear("&amp;$E$17&amp;")="&amp;$D$1&amp;"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38" t="str">
        <f>IF(O150=1,"",RTD("cqg.rtd",,"StudyData", "(Vol("&amp;$E$18&amp;")when  (LocalYear("&amp;$E$18&amp;")="&amp;$D$1&amp;"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38" t="str">
        <f>IF(O150=1,"",RTD("cqg.rtd",,"StudyData", "(Vol("&amp;$E$19&amp;")when  (LocalYear("&amp;$E$19&amp;")="&amp;$D$1&amp;"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38" t="str">
        <f>IF(O150=1,"",RTD("cqg.rtd",,"StudyData", "(Vol("&amp;$E$20&amp;")when  (LocalYear("&amp;$E$20&amp;")="&amp;$D$1&amp;"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38" t="str">
        <f>IF(O150=1,"",RTD("cqg.rtd",,"StudyData", "(Vol("&amp;$E$21&amp;")when  (LocalYear("&amp;$E$21&amp;")="&amp;$D$1&amp;"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38" t="str">
        <f>IF(O150=1,"",RTD("cqg.rtd",,"StudyData", "(Vol("&amp;$E$21&amp;")when  (LocalYear("&amp;$E$21&amp;")="&amp;$D$1&amp;"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39" t="str">
        <f t="shared" si="22"/>
        <v/>
      </c>
      <c r="AE150" s="138" t="str">
        <f ca="1">IF($R150=1,SUM($S$1:S150),"")</f>
        <v/>
      </c>
      <c r="AF150" s="138" t="str">
        <f ca="1">IF($R150=1,SUM($T$1:T150),"")</f>
        <v/>
      </c>
      <c r="AG150" s="138" t="str">
        <f ca="1">IF($R150=1,SUM($U$1:U150),"")</f>
        <v/>
      </c>
      <c r="AH150" s="138" t="str">
        <f ca="1">IF($R150=1,SUM($V$1:V150),"")</f>
        <v/>
      </c>
      <c r="AI150" s="138" t="str">
        <f ca="1">IF($R150=1,SUM($W$1:W150),"")</f>
        <v/>
      </c>
      <c r="AJ150" s="138" t="str">
        <f ca="1">IF($R150=1,SUM($X$1:X150),"")</f>
        <v/>
      </c>
      <c r="AK150" s="138" t="str">
        <f ca="1">IF($R150=1,SUM($Y$1:Y150),"")</f>
        <v/>
      </c>
      <c r="AL150" s="138" t="str">
        <f ca="1">IF($R150=1,SUM($Z$1:Z150),"")</f>
        <v/>
      </c>
      <c r="AM150" s="138" t="str">
        <f ca="1">IF($R150=1,SUM($AA$1:AA150),"")</f>
        <v/>
      </c>
      <c r="AN150" s="138" t="str">
        <f ca="1">IF($R150=1,SUM($AB$1:AB150),"")</f>
        <v/>
      </c>
      <c r="AO150" s="138" t="str">
        <f ca="1">IF($R150=1,SUM($AC$1:AC150),"")</f>
        <v/>
      </c>
      <c r="AQ150" s="143" t="str">
        <f t="shared" si="27"/>
        <v>19:45</v>
      </c>
    </row>
    <row r="151" spans="6:43" x14ac:dyDescent="0.25">
      <c r="F151" s="138">
        <f t="shared" si="28"/>
        <v>19</v>
      </c>
      <c r="G151" s="140">
        <f t="shared" si="23"/>
        <v>50</v>
      </c>
      <c r="H151" s="141">
        <f t="shared" si="24"/>
        <v>0.82638888888888884</v>
      </c>
      <c r="K151" s="139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39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38">
        <f t="shared" si="25"/>
        <v>1</v>
      </c>
      <c r="R151" s="138">
        <f t="shared" ca="1" si="26"/>
        <v>1.0579999999999936</v>
      </c>
      <c r="S151" s="138" t="str">
        <f>IF(O151=1,"",RTD("cqg.rtd",,"StudyData", "(Vol("&amp;$E$13&amp;")when  (LocalYear("&amp;$E$13&amp;")="&amp;$D$1&amp;"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38" t="str">
        <f>IF(O151=1,"",RTD("cqg.rtd",,"StudyData", "(Vol("&amp;$E$14&amp;")when  (LocalYear("&amp;$E$14&amp;")="&amp;$D$1&amp;"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38" t="str">
        <f>IF(O151=1,"",RTD("cqg.rtd",,"StudyData", "(Vol("&amp;$E$15&amp;")when  (LocalYear("&amp;$E$15&amp;")="&amp;$D$1&amp;"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38" t="str">
        <f>IF(O151=1,"",RTD("cqg.rtd",,"StudyData", "(Vol("&amp;$E$16&amp;")when  (LocalYear("&amp;$E$16&amp;")="&amp;$D$1&amp;"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38" t="str">
        <f>IF(O151=1,"",RTD("cqg.rtd",,"StudyData", "(Vol("&amp;$E$17&amp;")when  (LocalYear("&amp;$E$17&amp;")="&amp;$D$1&amp;"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38" t="str">
        <f>IF(O151=1,"",RTD("cqg.rtd",,"StudyData", "(Vol("&amp;$E$18&amp;")when  (LocalYear("&amp;$E$18&amp;")="&amp;$D$1&amp;"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38" t="str">
        <f>IF(O151=1,"",RTD("cqg.rtd",,"StudyData", "(Vol("&amp;$E$19&amp;")when  (LocalYear("&amp;$E$19&amp;")="&amp;$D$1&amp;"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38" t="str">
        <f>IF(O151=1,"",RTD("cqg.rtd",,"StudyData", "(Vol("&amp;$E$20&amp;")when  (LocalYear("&amp;$E$20&amp;")="&amp;$D$1&amp;"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38" t="str">
        <f>IF(O151=1,"",RTD("cqg.rtd",,"StudyData", "(Vol("&amp;$E$21&amp;")when  (LocalYear("&amp;$E$21&amp;")="&amp;$D$1&amp;"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38" t="str">
        <f>IF(O151=1,"",RTD("cqg.rtd",,"StudyData", "(Vol("&amp;$E$21&amp;")when  (LocalYear("&amp;$E$21&amp;")="&amp;$D$1&amp;"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39" t="str">
        <f t="shared" si="22"/>
        <v/>
      </c>
      <c r="AE151" s="138" t="str">
        <f ca="1">IF($R151=1,SUM($S$1:S151),"")</f>
        <v/>
      </c>
      <c r="AF151" s="138" t="str">
        <f ca="1">IF($R151=1,SUM($T$1:T151),"")</f>
        <v/>
      </c>
      <c r="AG151" s="138" t="str">
        <f ca="1">IF($R151=1,SUM($U$1:U151),"")</f>
        <v/>
      </c>
      <c r="AH151" s="138" t="str">
        <f ca="1">IF($R151=1,SUM($V$1:V151),"")</f>
        <v/>
      </c>
      <c r="AI151" s="138" t="str">
        <f ca="1">IF($R151=1,SUM($W$1:W151),"")</f>
        <v/>
      </c>
      <c r="AJ151" s="138" t="str">
        <f ca="1">IF($R151=1,SUM($X$1:X151),"")</f>
        <v/>
      </c>
      <c r="AK151" s="138" t="str">
        <f ca="1">IF($R151=1,SUM($Y$1:Y151),"")</f>
        <v/>
      </c>
      <c r="AL151" s="138" t="str">
        <f ca="1">IF($R151=1,SUM($Z$1:Z151),"")</f>
        <v/>
      </c>
      <c r="AM151" s="138" t="str">
        <f ca="1">IF($R151=1,SUM($AA$1:AA151),"")</f>
        <v/>
      </c>
      <c r="AN151" s="138" t="str">
        <f ca="1">IF($R151=1,SUM($AB$1:AB151),"")</f>
        <v/>
      </c>
      <c r="AO151" s="138" t="str">
        <f ca="1">IF($R151=1,SUM($AC$1:AC151),"")</f>
        <v/>
      </c>
      <c r="AQ151" s="143" t="str">
        <f t="shared" si="27"/>
        <v>19:50</v>
      </c>
    </row>
    <row r="152" spans="6:43" x14ac:dyDescent="0.25">
      <c r="F152" s="138">
        <f t="shared" si="28"/>
        <v>19</v>
      </c>
      <c r="G152" s="140">
        <f t="shared" si="23"/>
        <v>55</v>
      </c>
      <c r="H152" s="141">
        <f t="shared" si="24"/>
        <v>0.82986111111111116</v>
      </c>
      <c r="K152" s="139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39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38">
        <f t="shared" si="25"/>
        <v>1</v>
      </c>
      <c r="R152" s="138">
        <f t="shared" ca="1" si="26"/>
        <v>1.0589999999999935</v>
      </c>
      <c r="S152" s="138" t="str">
        <f>IF(O152=1,"",RTD("cqg.rtd",,"StudyData", "(Vol("&amp;$E$13&amp;")when  (LocalYear("&amp;$E$13&amp;")="&amp;$D$1&amp;"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38" t="str">
        <f>IF(O152=1,"",RTD("cqg.rtd",,"StudyData", "(Vol("&amp;$E$14&amp;")when  (LocalYear("&amp;$E$14&amp;")="&amp;$D$1&amp;"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38" t="str">
        <f>IF(O152=1,"",RTD("cqg.rtd",,"StudyData", "(Vol("&amp;$E$15&amp;")when  (LocalYear("&amp;$E$15&amp;")="&amp;$D$1&amp;"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38" t="str">
        <f>IF(O152=1,"",RTD("cqg.rtd",,"StudyData", "(Vol("&amp;$E$16&amp;")when  (LocalYear("&amp;$E$16&amp;")="&amp;$D$1&amp;"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38" t="str">
        <f>IF(O152=1,"",RTD("cqg.rtd",,"StudyData", "(Vol("&amp;$E$17&amp;")when  (LocalYear("&amp;$E$17&amp;")="&amp;$D$1&amp;"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38" t="str">
        <f>IF(O152=1,"",RTD("cqg.rtd",,"StudyData", "(Vol("&amp;$E$18&amp;")when  (LocalYear("&amp;$E$18&amp;")="&amp;$D$1&amp;"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38" t="str">
        <f>IF(O152=1,"",RTD("cqg.rtd",,"StudyData", "(Vol("&amp;$E$19&amp;")when  (LocalYear("&amp;$E$19&amp;")="&amp;$D$1&amp;"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38" t="str">
        <f>IF(O152=1,"",RTD("cqg.rtd",,"StudyData", "(Vol("&amp;$E$20&amp;")when  (LocalYear("&amp;$E$20&amp;")="&amp;$D$1&amp;"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38" t="str">
        <f>IF(O152=1,"",RTD("cqg.rtd",,"StudyData", "(Vol("&amp;$E$21&amp;")when  (LocalYear("&amp;$E$21&amp;")="&amp;$D$1&amp;"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38" t="str">
        <f>IF(O152=1,"",RTD("cqg.rtd",,"StudyData", "(Vol("&amp;$E$21&amp;")when  (LocalYear("&amp;$E$21&amp;")="&amp;$D$1&amp;"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39" t="str">
        <f t="shared" si="22"/>
        <v/>
      </c>
      <c r="AE152" s="138" t="str">
        <f ca="1">IF($R152=1,SUM($S$1:S152),"")</f>
        <v/>
      </c>
      <c r="AF152" s="138" t="str">
        <f ca="1">IF($R152=1,SUM($T$1:T152),"")</f>
        <v/>
      </c>
      <c r="AG152" s="138" t="str">
        <f ca="1">IF($R152=1,SUM($U$1:U152),"")</f>
        <v/>
      </c>
      <c r="AH152" s="138" t="str">
        <f ca="1">IF($R152=1,SUM($V$1:V152),"")</f>
        <v/>
      </c>
      <c r="AI152" s="138" t="str">
        <f ca="1">IF($R152=1,SUM($W$1:W152),"")</f>
        <v/>
      </c>
      <c r="AJ152" s="138" t="str">
        <f ca="1">IF($R152=1,SUM($X$1:X152),"")</f>
        <v/>
      </c>
      <c r="AK152" s="138" t="str">
        <f ca="1">IF($R152=1,SUM($Y$1:Y152),"")</f>
        <v/>
      </c>
      <c r="AL152" s="138" t="str">
        <f ca="1">IF($R152=1,SUM($Z$1:Z152),"")</f>
        <v/>
      </c>
      <c r="AM152" s="138" t="str">
        <f ca="1">IF($R152=1,SUM($AA$1:AA152),"")</f>
        <v/>
      </c>
      <c r="AN152" s="138" t="str">
        <f ca="1">IF($R152=1,SUM($AB$1:AB152),"")</f>
        <v/>
      </c>
      <c r="AO152" s="138" t="str">
        <f ca="1">IF($R152=1,SUM($AC$1:AC152),"")</f>
        <v/>
      </c>
      <c r="AQ152" s="143" t="str">
        <f t="shared" si="27"/>
        <v>19:55</v>
      </c>
    </row>
    <row r="153" spans="6:43" x14ac:dyDescent="0.25">
      <c r="F153" s="138">
        <f t="shared" si="28"/>
        <v>20</v>
      </c>
      <c r="G153" s="140" t="str">
        <f t="shared" si="23"/>
        <v>00</v>
      </c>
      <c r="H153" s="141">
        <f t="shared" si="24"/>
        <v>0.83333333333333337</v>
      </c>
      <c r="K153" s="139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39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38">
        <f t="shared" si="25"/>
        <v>1</v>
      </c>
      <c r="R153" s="138">
        <f t="shared" ca="1" si="26"/>
        <v>1.0599999999999934</v>
      </c>
      <c r="S153" s="138" t="str">
        <f>IF(O153=1,"",RTD("cqg.rtd",,"StudyData", "(Vol("&amp;$E$13&amp;")when  (LocalYear("&amp;$E$13&amp;")="&amp;$D$1&amp;"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38" t="str">
        <f>IF(O153=1,"",RTD("cqg.rtd",,"StudyData", "(Vol("&amp;$E$14&amp;")when  (LocalYear("&amp;$E$14&amp;")="&amp;$D$1&amp;"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38" t="str">
        <f>IF(O153=1,"",RTD("cqg.rtd",,"StudyData", "(Vol("&amp;$E$15&amp;")when  (LocalYear("&amp;$E$15&amp;")="&amp;$D$1&amp;"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38" t="str">
        <f>IF(O153=1,"",RTD("cqg.rtd",,"StudyData", "(Vol("&amp;$E$16&amp;")when  (LocalYear("&amp;$E$16&amp;")="&amp;$D$1&amp;"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38" t="str">
        <f>IF(O153=1,"",RTD("cqg.rtd",,"StudyData", "(Vol("&amp;$E$17&amp;")when  (LocalYear("&amp;$E$17&amp;")="&amp;$D$1&amp;"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38" t="str">
        <f>IF(O153=1,"",RTD("cqg.rtd",,"StudyData", "(Vol("&amp;$E$18&amp;")when  (LocalYear("&amp;$E$18&amp;")="&amp;$D$1&amp;"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38" t="str">
        <f>IF(O153=1,"",RTD("cqg.rtd",,"StudyData", "(Vol("&amp;$E$19&amp;")when  (LocalYear("&amp;$E$19&amp;")="&amp;$D$1&amp;"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38" t="str">
        <f>IF(O153=1,"",RTD("cqg.rtd",,"StudyData", "(Vol("&amp;$E$20&amp;")when  (LocalYear("&amp;$E$20&amp;")="&amp;$D$1&amp;"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38" t="str">
        <f>IF(O153=1,"",RTD("cqg.rtd",,"StudyData", "(Vol("&amp;$E$21&amp;")when  (LocalYear("&amp;$E$21&amp;")="&amp;$D$1&amp;"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38" t="str">
        <f>IF(O153=1,"",RTD("cqg.rtd",,"StudyData", "(Vol("&amp;$E$21&amp;")when  (LocalYear("&amp;$E$21&amp;")="&amp;$D$1&amp;"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39" t="str">
        <f t="shared" si="22"/>
        <v/>
      </c>
      <c r="AE153" s="138" t="str">
        <f ca="1">IF($R153=1,SUM($S$1:S153),"")</f>
        <v/>
      </c>
      <c r="AF153" s="138" t="str">
        <f ca="1">IF($R153=1,SUM($T$1:T153),"")</f>
        <v/>
      </c>
      <c r="AG153" s="138" t="str">
        <f ca="1">IF($R153=1,SUM($U$1:U153),"")</f>
        <v/>
      </c>
      <c r="AH153" s="138" t="str">
        <f ca="1">IF($R153=1,SUM($V$1:V153),"")</f>
        <v/>
      </c>
      <c r="AI153" s="138" t="str">
        <f ca="1">IF($R153=1,SUM($W$1:W153),"")</f>
        <v/>
      </c>
      <c r="AJ153" s="138" t="str">
        <f ca="1">IF($R153=1,SUM($X$1:X153),"")</f>
        <v/>
      </c>
      <c r="AK153" s="138" t="str">
        <f ca="1">IF($R153=1,SUM($Y$1:Y153),"")</f>
        <v/>
      </c>
      <c r="AL153" s="138" t="str">
        <f ca="1">IF($R153=1,SUM($Z$1:Z153),"")</f>
        <v/>
      </c>
      <c r="AM153" s="138" t="str">
        <f ca="1">IF($R153=1,SUM($AA$1:AA153),"")</f>
        <v/>
      </c>
      <c r="AN153" s="138" t="str">
        <f ca="1">IF($R153=1,SUM($AB$1:AB153),"")</f>
        <v/>
      </c>
      <c r="AO153" s="138" t="str">
        <f ca="1">IF($R153=1,SUM($AC$1:AC153),"")</f>
        <v/>
      </c>
      <c r="AQ153" s="143" t="str">
        <f t="shared" si="27"/>
        <v>20:00</v>
      </c>
    </row>
    <row r="154" spans="6:43" x14ac:dyDescent="0.25">
      <c r="F154" s="138">
        <f t="shared" si="28"/>
        <v>20</v>
      </c>
      <c r="G154" s="140" t="str">
        <f t="shared" si="23"/>
        <v>05</v>
      </c>
      <c r="H154" s="141">
        <f t="shared" si="24"/>
        <v>0.83680555555555547</v>
      </c>
      <c r="K154" s="139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39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38">
        <f t="shared" si="25"/>
        <v>1</v>
      </c>
      <c r="R154" s="138">
        <f t="shared" ca="1" si="26"/>
        <v>1.0609999999999933</v>
      </c>
      <c r="S154" s="138" t="str">
        <f>IF(O154=1,"",RTD("cqg.rtd",,"StudyData", "(Vol("&amp;$E$13&amp;")when  (LocalYear("&amp;$E$13&amp;")="&amp;$D$1&amp;"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38" t="str">
        <f>IF(O154=1,"",RTD("cqg.rtd",,"StudyData", "(Vol("&amp;$E$14&amp;")when  (LocalYear("&amp;$E$14&amp;")="&amp;$D$1&amp;"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38" t="str">
        <f>IF(O154=1,"",RTD("cqg.rtd",,"StudyData", "(Vol("&amp;$E$15&amp;")when  (LocalYear("&amp;$E$15&amp;")="&amp;$D$1&amp;"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38" t="str">
        <f>IF(O154=1,"",RTD("cqg.rtd",,"StudyData", "(Vol("&amp;$E$16&amp;")when  (LocalYear("&amp;$E$16&amp;")="&amp;$D$1&amp;"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38" t="str">
        <f>IF(O154=1,"",RTD("cqg.rtd",,"StudyData", "(Vol("&amp;$E$17&amp;")when  (LocalYear("&amp;$E$17&amp;")="&amp;$D$1&amp;"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38" t="str">
        <f>IF(O154=1,"",RTD("cqg.rtd",,"StudyData", "(Vol("&amp;$E$18&amp;")when  (LocalYear("&amp;$E$18&amp;")="&amp;$D$1&amp;"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38" t="str">
        <f>IF(O154=1,"",RTD("cqg.rtd",,"StudyData", "(Vol("&amp;$E$19&amp;")when  (LocalYear("&amp;$E$19&amp;")="&amp;$D$1&amp;"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38" t="str">
        <f>IF(O154=1,"",RTD("cqg.rtd",,"StudyData", "(Vol("&amp;$E$20&amp;")when  (LocalYear("&amp;$E$20&amp;")="&amp;$D$1&amp;"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38" t="str">
        <f>IF(O154=1,"",RTD("cqg.rtd",,"StudyData", "(Vol("&amp;$E$21&amp;")when  (LocalYear("&amp;$E$21&amp;")="&amp;$D$1&amp;"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38" t="str">
        <f>IF(O154=1,"",RTD("cqg.rtd",,"StudyData", "(Vol("&amp;$E$21&amp;")when  (LocalYear("&amp;$E$21&amp;")="&amp;$D$1&amp;"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39" t="str">
        <f t="shared" si="22"/>
        <v/>
      </c>
      <c r="AE154" s="138" t="str">
        <f ca="1">IF($R154=1,SUM($S$1:S154),"")</f>
        <v/>
      </c>
      <c r="AF154" s="138" t="str">
        <f ca="1">IF($R154=1,SUM($T$1:T154),"")</f>
        <v/>
      </c>
      <c r="AG154" s="138" t="str">
        <f ca="1">IF($R154=1,SUM($U$1:U154),"")</f>
        <v/>
      </c>
      <c r="AH154" s="138" t="str">
        <f ca="1">IF($R154=1,SUM($V$1:V154),"")</f>
        <v/>
      </c>
      <c r="AI154" s="138" t="str">
        <f ca="1">IF($R154=1,SUM($W$1:W154),"")</f>
        <v/>
      </c>
      <c r="AJ154" s="138" t="str">
        <f ca="1">IF($R154=1,SUM($X$1:X154),"")</f>
        <v/>
      </c>
      <c r="AK154" s="138" t="str">
        <f ca="1">IF($R154=1,SUM($Y$1:Y154),"")</f>
        <v/>
      </c>
      <c r="AL154" s="138" t="str">
        <f ca="1">IF($R154=1,SUM($Z$1:Z154),"")</f>
        <v/>
      </c>
      <c r="AM154" s="138" t="str">
        <f ca="1">IF($R154=1,SUM($AA$1:AA154),"")</f>
        <v/>
      </c>
      <c r="AN154" s="138" t="str">
        <f ca="1">IF($R154=1,SUM($AB$1:AB154),"")</f>
        <v/>
      </c>
      <c r="AO154" s="138" t="str">
        <f ca="1">IF($R154=1,SUM($AC$1:AC154),"")</f>
        <v/>
      </c>
      <c r="AQ154" s="143" t="str">
        <f t="shared" si="27"/>
        <v>20:05</v>
      </c>
    </row>
    <row r="155" spans="6:43" x14ac:dyDescent="0.25">
      <c r="F155" s="138">
        <f t="shared" si="28"/>
        <v>20</v>
      </c>
      <c r="G155" s="140">
        <f t="shared" si="23"/>
        <v>10</v>
      </c>
      <c r="H155" s="141">
        <f t="shared" si="24"/>
        <v>0.84027777777777779</v>
      </c>
      <c r="K155" s="139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39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38">
        <f t="shared" si="25"/>
        <v>1</v>
      </c>
      <c r="R155" s="138">
        <f t="shared" ca="1" si="26"/>
        <v>1.0619999999999932</v>
      </c>
      <c r="S155" s="138" t="str">
        <f>IF(O155=1,"",RTD("cqg.rtd",,"StudyData", "(Vol("&amp;$E$13&amp;")when  (LocalYear("&amp;$E$13&amp;")="&amp;$D$1&amp;"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38" t="str">
        <f>IF(O155=1,"",RTD("cqg.rtd",,"StudyData", "(Vol("&amp;$E$14&amp;")when  (LocalYear("&amp;$E$14&amp;")="&amp;$D$1&amp;"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38" t="str">
        <f>IF(O155=1,"",RTD("cqg.rtd",,"StudyData", "(Vol("&amp;$E$15&amp;")when  (LocalYear("&amp;$E$15&amp;")="&amp;$D$1&amp;"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38" t="str">
        <f>IF(O155=1,"",RTD("cqg.rtd",,"StudyData", "(Vol("&amp;$E$16&amp;")when  (LocalYear("&amp;$E$16&amp;")="&amp;$D$1&amp;"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38" t="str">
        <f>IF(O155=1,"",RTD("cqg.rtd",,"StudyData", "(Vol("&amp;$E$17&amp;")when  (LocalYear("&amp;$E$17&amp;")="&amp;$D$1&amp;"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38" t="str">
        <f>IF(O155=1,"",RTD("cqg.rtd",,"StudyData", "(Vol("&amp;$E$18&amp;")when  (LocalYear("&amp;$E$18&amp;")="&amp;$D$1&amp;"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38" t="str">
        <f>IF(O155=1,"",RTD("cqg.rtd",,"StudyData", "(Vol("&amp;$E$19&amp;")when  (LocalYear("&amp;$E$19&amp;")="&amp;$D$1&amp;"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38" t="str">
        <f>IF(O155=1,"",RTD("cqg.rtd",,"StudyData", "(Vol("&amp;$E$20&amp;")when  (LocalYear("&amp;$E$20&amp;")="&amp;$D$1&amp;"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38" t="str">
        <f>IF(O155=1,"",RTD("cqg.rtd",,"StudyData", "(Vol("&amp;$E$21&amp;")when  (LocalYear("&amp;$E$21&amp;")="&amp;$D$1&amp;"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38" t="str">
        <f>IF(O155=1,"",RTD("cqg.rtd",,"StudyData", "(Vol("&amp;$E$21&amp;")when  (LocalYear("&amp;$E$21&amp;")="&amp;$D$1&amp;"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39" t="str">
        <f t="shared" si="22"/>
        <v/>
      </c>
      <c r="AE155" s="138" t="str">
        <f ca="1">IF($R155=1,SUM($S$1:S155),"")</f>
        <v/>
      </c>
      <c r="AF155" s="138" t="str">
        <f ca="1">IF($R155=1,SUM($T$1:T155),"")</f>
        <v/>
      </c>
      <c r="AG155" s="138" t="str">
        <f ca="1">IF($R155=1,SUM($U$1:U155),"")</f>
        <v/>
      </c>
      <c r="AH155" s="138" t="str">
        <f ca="1">IF($R155=1,SUM($V$1:V155),"")</f>
        <v/>
      </c>
      <c r="AI155" s="138" t="str">
        <f ca="1">IF($R155=1,SUM($W$1:W155),"")</f>
        <v/>
      </c>
      <c r="AJ155" s="138" t="str">
        <f ca="1">IF($R155=1,SUM($X$1:X155),"")</f>
        <v/>
      </c>
      <c r="AK155" s="138" t="str">
        <f ca="1">IF($R155=1,SUM($Y$1:Y155),"")</f>
        <v/>
      </c>
      <c r="AL155" s="138" t="str">
        <f ca="1">IF($R155=1,SUM($Z$1:Z155),"")</f>
        <v/>
      </c>
      <c r="AM155" s="138" t="str">
        <f ca="1">IF($R155=1,SUM($AA$1:AA155),"")</f>
        <v/>
      </c>
      <c r="AN155" s="138" t="str">
        <f ca="1">IF($R155=1,SUM($AB$1:AB155),"")</f>
        <v/>
      </c>
      <c r="AO155" s="138" t="str">
        <f ca="1">IF($R155=1,SUM($AC$1:AC155),"")</f>
        <v/>
      </c>
      <c r="AQ155" s="143" t="str">
        <f t="shared" si="27"/>
        <v>20:10</v>
      </c>
    </row>
    <row r="156" spans="6:43" x14ac:dyDescent="0.25">
      <c r="F156" s="138">
        <f t="shared" si="28"/>
        <v>20</v>
      </c>
      <c r="G156" s="140">
        <f t="shared" si="23"/>
        <v>15</v>
      </c>
      <c r="H156" s="141">
        <f t="shared" si="24"/>
        <v>0.84375</v>
      </c>
      <c r="K156" s="139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39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38">
        <f t="shared" si="25"/>
        <v>1</v>
      </c>
      <c r="R156" s="138">
        <f t="shared" ca="1" si="26"/>
        <v>1.0629999999999931</v>
      </c>
      <c r="S156" s="138" t="str">
        <f>IF(O156=1,"",RTD("cqg.rtd",,"StudyData", "(Vol("&amp;$E$13&amp;")when  (LocalYear("&amp;$E$13&amp;")="&amp;$D$1&amp;"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38" t="str">
        <f>IF(O156=1,"",RTD("cqg.rtd",,"StudyData", "(Vol("&amp;$E$14&amp;")when  (LocalYear("&amp;$E$14&amp;")="&amp;$D$1&amp;"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38" t="str">
        <f>IF(O156=1,"",RTD("cqg.rtd",,"StudyData", "(Vol("&amp;$E$15&amp;")when  (LocalYear("&amp;$E$15&amp;")="&amp;$D$1&amp;"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38" t="str">
        <f>IF(O156=1,"",RTD("cqg.rtd",,"StudyData", "(Vol("&amp;$E$16&amp;")when  (LocalYear("&amp;$E$16&amp;")="&amp;$D$1&amp;"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38" t="str">
        <f>IF(O156=1,"",RTD("cqg.rtd",,"StudyData", "(Vol("&amp;$E$17&amp;")when  (LocalYear("&amp;$E$17&amp;")="&amp;$D$1&amp;"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38" t="str">
        <f>IF(O156=1,"",RTD("cqg.rtd",,"StudyData", "(Vol("&amp;$E$18&amp;")when  (LocalYear("&amp;$E$18&amp;")="&amp;$D$1&amp;"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38" t="str">
        <f>IF(O156=1,"",RTD("cqg.rtd",,"StudyData", "(Vol("&amp;$E$19&amp;")when  (LocalYear("&amp;$E$19&amp;")="&amp;$D$1&amp;"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38" t="str">
        <f>IF(O156=1,"",RTD("cqg.rtd",,"StudyData", "(Vol("&amp;$E$20&amp;")when  (LocalYear("&amp;$E$20&amp;")="&amp;$D$1&amp;"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38" t="str">
        <f>IF(O156=1,"",RTD("cqg.rtd",,"StudyData", "(Vol("&amp;$E$21&amp;")when  (LocalYear("&amp;$E$21&amp;")="&amp;$D$1&amp;"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38" t="str">
        <f>IF(O156=1,"",RTD("cqg.rtd",,"StudyData", "(Vol("&amp;$E$21&amp;")when  (LocalYear("&amp;$E$21&amp;")="&amp;$D$1&amp;"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39" t="str">
        <f t="shared" si="22"/>
        <v/>
      </c>
      <c r="AE156" s="138" t="str">
        <f ca="1">IF($R156=1,SUM($S$1:S156),"")</f>
        <v/>
      </c>
      <c r="AF156" s="138" t="str">
        <f ca="1">IF($R156=1,SUM($T$1:T156),"")</f>
        <v/>
      </c>
      <c r="AG156" s="138" t="str">
        <f ca="1">IF($R156=1,SUM($U$1:U156),"")</f>
        <v/>
      </c>
      <c r="AH156" s="138" t="str">
        <f ca="1">IF($R156=1,SUM($V$1:V156),"")</f>
        <v/>
      </c>
      <c r="AI156" s="138" t="str">
        <f ca="1">IF($R156=1,SUM($W$1:W156),"")</f>
        <v/>
      </c>
      <c r="AJ156" s="138" t="str">
        <f ca="1">IF($R156=1,SUM($X$1:X156),"")</f>
        <v/>
      </c>
      <c r="AK156" s="138" t="str">
        <f ca="1">IF($R156=1,SUM($Y$1:Y156),"")</f>
        <v/>
      </c>
      <c r="AL156" s="138" t="str">
        <f ca="1">IF($R156=1,SUM($Z$1:Z156),"")</f>
        <v/>
      </c>
      <c r="AM156" s="138" t="str">
        <f ca="1">IF($R156=1,SUM($AA$1:AA156),"")</f>
        <v/>
      </c>
      <c r="AN156" s="138" t="str">
        <f ca="1">IF($R156=1,SUM($AB$1:AB156),"")</f>
        <v/>
      </c>
      <c r="AO156" s="138" t="str">
        <f ca="1">IF($R156=1,SUM($AC$1:AC156),"")</f>
        <v/>
      </c>
      <c r="AQ156" s="143" t="str">
        <f t="shared" si="27"/>
        <v>20:15</v>
      </c>
    </row>
    <row r="157" spans="6:43" x14ac:dyDescent="0.25">
      <c r="F157" s="138">
        <f t="shared" si="28"/>
        <v>20</v>
      </c>
      <c r="G157" s="140">
        <f t="shared" si="23"/>
        <v>20</v>
      </c>
      <c r="H157" s="141">
        <f t="shared" si="24"/>
        <v>0.84722222222222221</v>
      </c>
      <c r="K157" s="139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39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38">
        <f t="shared" si="25"/>
        <v>1</v>
      </c>
      <c r="R157" s="138">
        <f t="shared" ca="1" si="26"/>
        <v>1.063999999999993</v>
      </c>
      <c r="S157" s="138" t="str">
        <f>IF(O157=1,"",RTD("cqg.rtd",,"StudyData", "(Vol("&amp;$E$13&amp;")when  (LocalYear("&amp;$E$13&amp;")="&amp;$D$1&amp;"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38" t="str">
        <f>IF(O157=1,"",RTD("cqg.rtd",,"StudyData", "(Vol("&amp;$E$14&amp;")when  (LocalYear("&amp;$E$14&amp;")="&amp;$D$1&amp;"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38" t="str">
        <f>IF(O157=1,"",RTD("cqg.rtd",,"StudyData", "(Vol("&amp;$E$15&amp;")when  (LocalYear("&amp;$E$15&amp;")="&amp;$D$1&amp;"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38" t="str">
        <f>IF(O157=1,"",RTD("cqg.rtd",,"StudyData", "(Vol("&amp;$E$16&amp;")when  (LocalYear("&amp;$E$16&amp;")="&amp;$D$1&amp;"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38" t="str">
        <f>IF(O157=1,"",RTD("cqg.rtd",,"StudyData", "(Vol("&amp;$E$17&amp;")when  (LocalYear("&amp;$E$17&amp;")="&amp;$D$1&amp;"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38" t="str">
        <f>IF(O157=1,"",RTD("cqg.rtd",,"StudyData", "(Vol("&amp;$E$18&amp;")when  (LocalYear("&amp;$E$18&amp;")="&amp;$D$1&amp;"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38" t="str">
        <f>IF(O157=1,"",RTD("cqg.rtd",,"StudyData", "(Vol("&amp;$E$19&amp;")when  (LocalYear("&amp;$E$19&amp;")="&amp;$D$1&amp;"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38" t="str">
        <f>IF(O157=1,"",RTD("cqg.rtd",,"StudyData", "(Vol("&amp;$E$20&amp;")when  (LocalYear("&amp;$E$20&amp;")="&amp;$D$1&amp;"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38" t="str">
        <f>IF(O157=1,"",RTD("cqg.rtd",,"StudyData", "(Vol("&amp;$E$21&amp;")when  (LocalYear("&amp;$E$21&amp;")="&amp;$D$1&amp;"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38" t="str">
        <f>IF(O157=1,"",RTD("cqg.rtd",,"StudyData", "(Vol("&amp;$E$21&amp;")when  (LocalYear("&amp;$E$21&amp;")="&amp;$D$1&amp;"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39" t="str">
        <f t="shared" si="22"/>
        <v/>
      </c>
      <c r="AE157" s="138" t="str">
        <f ca="1">IF($R157=1,SUM($S$1:S157),"")</f>
        <v/>
      </c>
      <c r="AF157" s="138" t="str">
        <f ca="1">IF($R157=1,SUM($T$1:T157),"")</f>
        <v/>
      </c>
      <c r="AG157" s="138" t="str">
        <f ca="1">IF($R157=1,SUM($U$1:U157),"")</f>
        <v/>
      </c>
      <c r="AH157" s="138" t="str">
        <f ca="1">IF($R157=1,SUM($V$1:V157),"")</f>
        <v/>
      </c>
      <c r="AI157" s="138" t="str">
        <f ca="1">IF($R157=1,SUM($W$1:W157),"")</f>
        <v/>
      </c>
      <c r="AJ157" s="138" t="str">
        <f ca="1">IF($R157=1,SUM($X$1:X157),"")</f>
        <v/>
      </c>
      <c r="AK157" s="138" t="str">
        <f ca="1">IF($R157=1,SUM($Y$1:Y157),"")</f>
        <v/>
      </c>
      <c r="AL157" s="138" t="str">
        <f ca="1">IF($R157=1,SUM($Z$1:Z157),"")</f>
        <v/>
      </c>
      <c r="AM157" s="138" t="str">
        <f ca="1">IF($R157=1,SUM($AA$1:AA157),"")</f>
        <v/>
      </c>
      <c r="AN157" s="138" t="str">
        <f ca="1">IF($R157=1,SUM($AB$1:AB157),"")</f>
        <v/>
      </c>
      <c r="AO157" s="138" t="str">
        <f ca="1">IF($R157=1,SUM($AC$1:AC157),"")</f>
        <v/>
      </c>
      <c r="AQ157" s="143" t="str">
        <f t="shared" si="27"/>
        <v>20:20</v>
      </c>
    </row>
    <row r="158" spans="6:43" x14ac:dyDescent="0.25">
      <c r="F158" s="138">
        <f t="shared" si="28"/>
        <v>20</v>
      </c>
      <c r="G158" s="140">
        <f t="shared" si="23"/>
        <v>25</v>
      </c>
      <c r="H158" s="141">
        <f t="shared" si="24"/>
        <v>0.85069444444444453</v>
      </c>
      <c r="K158" s="139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39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38">
        <f t="shared" si="25"/>
        <v>1</v>
      </c>
      <c r="R158" s="138">
        <f t="shared" ca="1" si="26"/>
        <v>1.0649999999999928</v>
      </c>
      <c r="S158" s="138" t="str">
        <f>IF(O158=1,"",RTD("cqg.rtd",,"StudyData", "(Vol("&amp;$E$13&amp;")when  (LocalYear("&amp;$E$13&amp;")="&amp;$D$1&amp;"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38" t="str">
        <f>IF(O158=1,"",RTD("cqg.rtd",,"StudyData", "(Vol("&amp;$E$14&amp;")when  (LocalYear("&amp;$E$14&amp;")="&amp;$D$1&amp;"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38" t="str">
        <f>IF(O158=1,"",RTD("cqg.rtd",,"StudyData", "(Vol("&amp;$E$15&amp;")when  (LocalYear("&amp;$E$15&amp;")="&amp;$D$1&amp;"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38" t="str">
        <f>IF(O158=1,"",RTD("cqg.rtd",,"StudyData", "(Vol("&amp;$E$16&amp;")when  (LocalYear("&amp;$E$16&amp;")="&amp;$D$1&amp;"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38" t="str">
        <f>IF(O158=1,"",RTD("cqg.rtd",,"StudyData", "(Vol("&amp;$E$17&amp;")when  (LocalYear("&amp;$E$17&amp;")="&amp;$D$1&amp;"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38" t="str">
        <f>IF(O158=1,"",RTD("cqg.rtd",,"StudyData", "(Vol("&amp;$E$18&amp;")when  (LocalYear("&amp;$E$18&amp;")="&amp;$D$1&amp;"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38" t="str">
        <f>IF(O158=1,"",RTD("cqg.rtd",,"StudyData", "(Vol("&amp;$E$19&amp;")when  (LocalYear("&amp;$E$19&amp;")="&amp;$D$1&amp;"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38" t="str">
        <f>IF(O158=1,"",RTD("cqg.rtd",,"StudyData", "(Vol("&amp;$E$20&amp;")when  (LocalYear("&amp;$E$20&amp;")="&amp;$D$1&amp;"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38" t="str">
        <f>IF(O158=1,"",RTD("cqg.rtd",,"StudyData", "(Vol("&amp;$E$21&amp;")when  (LocalYear("&amp;$E$21&amp;")="&amp;$D$1&amp;"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38" t="str">
        <f>IF(O158=1,"",RTD("cqg.rtd",,"StudyData", "(Vol("&amp;$E$21&amp;")when  (LocalYear("&amp;$E$21&amp;")="&amp;$D$1&amp;"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39" t="str">
        <f t="shared" si="22"/>
        <v/>
      </c>
      <c r="AE158" s="138" t="str">
        <f ca="1">IF($R158=1,SUM($S$1:S158),"")</f>
        <v/>
      </c>
      <c r="AF158" s="138" t="str">
        <f ca="1">IF($R158=1,SUM($T$1:T158),"")</f>
        <v/>
      </c>
      <c r="AG158" s="138" t="str">
        <f ca="1">IF($R158=1,SUM($U$1:U158),"")</f>
        <v/>
      </c>
      <c r="AH158" s="138" t="str">
        <f ca="1">IF($R158=1,SUM($V$1:V158),"")</f>
        <v/>
      </c>
      <c r="AI158" s="138" t="str">
        <f ca="1">IF($R158=1,SUM($W$1:W158),"")</f>
        <v/>
      </c>
      <c r="AJ158" s="138" t="str">
        <f ca="1">IF($R158=1,SUM($X$1:X158),"")</f>
        <v/>
      </c>
      <c r="AK158" s="138" t="str">
        <f ca="1">IF($R158=1,SUM($Y$1:Y158),"")</f>
        <v/>
      </c>
      <c r="AL158" s="138" t="str">
        <f ca="1">IF($R158=1,SUM($Z$1:Z158),"")</f>
        <v/>
      </c>
      <c r="AM158" s="138" t="str">
        <f ca="1">IF($R158=1,SUM($AA$1:AA158),"")</f>
        <v/>
      </c>
      <c r="AN158" s="138" t="str">
        <f ca="1">IF($R158=1,SUM($AB$1:AB158),"")</f>
        <v/>
      </c>
      <c r="AO158" s="138" t="str">
        <f ca="1">IF($R158=1,SUM($AC$1:AC158),"")</f>
        <v/>
      </c>
      <c r="AQ158" s="143" t="str">
        <f t="shared" si="27"/>
        <v>20:25</v>
      </c>
    </row>
    <row r="159" spans="6:43" x14ac:dyDescent="0.25">
      <c r="F159" s="138">
        <f t="shared" si="28"/>
        <v>20</v>
      </c>
      <c r="G159" s="140">
        <f t="shared" si="23"/>
        <v>30</v>
      </c>
      <c r="H159" s="141">
        <f t="shared" si="24"/>
        <v>0.85416666666666663</v>
      </c>
      <c r="K159" s="139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39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38">
        <f t="shared" si="25"/>
        <v>1</v>
      </c>
      <c r="R159" s="138">
        <f t="shared" ca="1" si="26"/>
        <v>1.0659999999999927</v>
      </c>
      <c r="S159" s="138" t="str">
        <f>IF(O159=1,"",RTD("cqg.rtd",,"StudyData", "(Vol("&amp;$E$13&amp;")when  (LocalYear("&amp;$E$13&amp;")="&amp;$D$1&amp;"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38" t="str">
        <f>IF(O159=1,"",RTD("cqg.rtd",,"StudyData", "(Vol("&amp;$E$14&amp;")when  (LocalYear("&amp;$E$14&amp;")="&amp;$D$1&amp;"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38" t="str">
        <f>IF(O159=1,"",RTD("cqg.rtd",,"StudyData", "(Vol("&amp;$E$15&amp;")when  (LocalYear("&amp;$E$15&amp;")="&amp;$D$1&amp;"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38" t="str">
        <f>IF(O159=1,"",RTD("cqg.rtd",,"StudyData", "(Vol("&amp;$E$16&amp;")when  (LocalYear("&amp;$E$16&amp;")="&amp;$D$1&amp;"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38" t="str">
        <f>IF(O159=1,"",RTD("cqg.rtd",,"StudyData", "(Vol("&amp;$E$17&amp;")when  (LocalYear("&amp;$E$17&amp;")="&amp;$D$1&amp;"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38" t="str">
        <f>IF(O159=1,"",RTD("cqg.rtd",,"StudyData", "(Vol("&amp;$E$18&amp;")when  (LocalYear("&amp;$E$18&amp;")="&amp;$D$1&amp;"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38" t="str">
        <f>IF(O159=1,"",RTD("cqg.rtd",,"StudyData", "(Vol("&amp;$E$19&amp;")when  (LocalYear("&amp;$E$19&amp;")="&amp;$D$1&amp;"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38" t="str">
        <f>IF(O159=1,"",RTD("cqg.rtd",,"StudyData", "(Vol("&amp;$E$20&amp;")when  (LocalYear("&amp;$E$20&amp;")="&amp;$D$1&amp;"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38" t="str">
        <f>IF(O159=1,"",RTD("cqg.rtd",,"StudyData", "(Vol("&amp;$E$21&amp;")when  (LocalYear("&amp;$E$21&amp;")="&amp;$D$1&amp;"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38" t="str">
        <f>IF(O159=1,"",RTD("cqg.rtd",,"StudyData", "(Vol("&amp;$E$21&amp;")when  (LocalYear("&amp;$E$21&amp;")="&amp;$D$1&amp;"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39" t="str">
        <f t="shared" si="22"/>
        <v/>
      </c>
      <c r="AE159" s="138" t="str">
        <f ca="1">IF($R159=1,SUM($S$1:S159),"")</f>
        <v/>
      </c>
      <c r="AF159" s="138" t="str">
        <f ca="1">IF($R159=1,SUM($T$1:T159),"")</f>
        <v/>
      </c>
      <c r="AG159" s="138" t="str">
        <f ca="1">IF($R159=1,SUM($U$1:U159),"")</f>
        <v/>
      </c>
      <c r="AH159" s="138" t="str">
        <f ca="1">IF($R159=1,SUM($V$1:V159),"")</f>
        <v/>
      </c>
      <c r="AI159" s="138" t="str">
        <f ca="1">IF($R159=1,SUM($W$1:W159),"")</f>
        <v/>
      </c>
      <c r="AJ159" s="138" t="str">
        <f ca="1">IF($R159=1,SUM($X$1:X159),"")</f>
        <v/>
      </c>
      <c r="AK159" s="138" t="str">
        <f ca="1">IF($R159=1,SUM($Y$1:Y159),"")</f>
        <v/>
      </c>
      <c r="AL159" s="138" t="str">
        <f ca="1">IF($R159=1,SUM($Z$1:Z159),"")</f>
        <v/>
      </c>
      <c r="AM159" s="138" t="str">
        <f ca="1">IF($R159=1,SUM($AA$1:AA159),"")</f>
        <v/>
      </c>
      <c r="AN159" s="138" t="str">
        <f ca="1">IF($R159=1,SUM($AB$1:AB159),"")</f>
        <v/>
      </c>
      <c r="AO159" s="138" t="str">
        <f ca="1">IF($R159=1,SUM($AC$1:AC159),"")</f>
        <v/>
      </c>
      <c r="AQ159" s="143" t="str">
        <f t="shared" si="27"/>
        <v>20:30</v>
      </c>
    </row>
    <row r="160" spans="6:43" x14ac:dyDescent="0.25">
      <c r="F160" s="138">
        <f t="shared" si="28"/>
        <v>20</v>
      </c>
      <c r="G160" s="140">
        <f t="shared" si="23"/>
        <v>35</v>
      </c>
      <c r="H160" s="141">
        <f t="shared" si="24"/>
        <v>0.85763888888888884</v>
      </c>
      <c r="K160" s="139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39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38">
        <f t="shared" si="25"/>
        <v>1</v>
      </c>
      <c r="R160" s="138">
        <f t="shared" ca="1" si="26"/>
        <v>1.0669999999999926</v>
      </c>
      <c r="S160" s="138" t="str">
        <f>IF(O160=1,"",RTD("cqg.rtd",,"StudyData", "(Vol("&amp;$E$13&amp;")when  (LocalYear("&amp;$E$13&amp;")="&amp;$D$1&amp;"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38" t="str">
        <f>IF(O160=1,"",RTD("cqg.rtd",,"StudyData", "(Vol("&amp;$E$14&amp;")when  (LocalYear("&amp;$E$14&amp;")="&amp;$D$1&amp;"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38" t="str">
        <f>IF(O160=1,"",RTD("cqg.rtd",,"StudyData", "(Vol("&amp;$E$15&amp;")when  (LocalYear("&amp;$E$15&amp;")="&amp;$D$1&amp;"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38" t="str">
        <f>IF(O160=1,"",RTD("cqg.rtd",,"StudyData", "(Vol("&amp;$E$16&amp;")when  (LocalYear("&amp;$E$16&amp;")="&amp;$D$1&amp;"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38" t="str">
        <f>IF(O160=1,"",RTD("cqg.rtd",,"StudyData", "(Vol("&amp;$E$17&amp;")when  (LocalYear("&amp;$E$17&amp;")="&amp;$D$1&amp;"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38" t="str">
        <f>IF(O160=1,"",RTD("cqg.rtd",,"StudyData", "(Vol("&amp;$E$18&amp;")when  (LocalYear("&amp;$E$18&amp;")="&amp;$D$1&amp;"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38" t="str">
        <f>IF(O160=1,"",RTD("cqg.rtd",,"StudyData", "(Vol("&amp;$E$19&amp;")when  (LocalYear("&amp;$E$19&amp;")="&amp;$D$1&amp;"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38" t="str">
        <f>IF(O160=1,"",RTD("cqg.rtd",,"StudyData", "(Vol("&amp;$E$20&amp;")when  (LocalYear("&amp;$E$20&amp;")="&amp;$D$1&amp;"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38" t="str">
        <f>IF(O160=1,"",RTD("cqg.rtd",,"StudyData", "(Vol("&amp;$E$21&amp;")when  (LocalYear("&amp;$E$21&amp;")="&amp;$D$1&amp;"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38" t="str">
        <f>IF(O160=1,"",RTD("cqg.rtd",,"StudyData", "(Vol("&amp;$E$21&amp;")when  (LocalYear("&amp;$E$21&amp;")="&amp;$D$1&amp;"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39" t="str">
        <f t="shared" si="22"/>
        <v/>
      </c>
      <c r="AE160" s="138" t="str">
        <f ca="1">IF($R160=1,SUM($S$1:S160),"")</f>
        <v/>
      </c>
      <c r="AF160" s="138" t="str">
        <f ca="1">IF($R160=1,SUM($T$1:T160),"")</f>
        <v/>
      </c>
      <c r="AG160" s="138" t="str">
        <f ca="1">IF($R160=1,SUM($U$1:U160),"")</f>
        <v/>
      </c>
      <c r="AH160" s="138" t="str">
        <f ca="1">IF($R160=1,SUM($V$1:V160),"")</f>
        <v/>
      </c>
      <c r="AI160" s="138" t="str">
        <f ca="1">IF($R160=1,SUM($W$1:W160),"")</f>
        <v/>
      </c>
      <c r="AJ160" s="138" t="str">
        <f ca="1">IF($R160=1,SUM($X$1:X160),"")</f>
        <v/>
      </c>
      <c r="AK160" s="138" t="str">
        <f ca="1">IF($R160=1,SUM($Y$1:Y160),"")</f>
        <v/>
      </c>
      <c r="AL160" s="138" t="str">
        <f ca="1">IF($R160=1,SUM($Z$1:Z160),"")</f>
        <v/>
      </c>
      <c r="AM160" s="138" t="str">
        <f ca="1">IF($R160=1,SUM($AA$1:AA160),"")</f>
        <v/>
      </c>
      <c r="AN160" s="138" t="str">
        <f ca="1">IF($R160=1,SUM($AB$1:AB160),"")</f>
        <v/>
      </c>
      <c r="AO160" s="138" t="str">
        <f ca="1">IF($R160=1,SUM($AC$1:AC160),"")</f>
        <v/>
      </c>
      <c r="AQ160" s="143" t="str">
        <f t="shared" si="27"/>
        <v>20:35</v>
      </c>
    </row>
    <row r="161" spans="6:43" x14ac:dyDescent="0.25">
      <c r="F161" s="138">
        <f t="shared" si="28"/>
        <v>20</v>
      </c>
      <c r="G161" s="140">
        <f t="shared" si="23"/>
        <v>40</v>
      </c>
      <c r="H161" s="141">
        <f t="shared" si="24"/>
        <v>0.86111111111111116</v>
      </c>
      <c r="K161" s="139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39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38">
        <f t="shared" si="25"/>
        <v>1</v>
      </c>
      <c r="R161" s="138">
        <f t="shared" ca="1" si="26"/>
        <v>1.0679999999999925</v>
      </c>
      <c r="S161" s="138" t="str">
        <f>IF(O161=1,"",RTD("cqg.rtd",,"StudyData", "(Vol("&amp;$E$13&amp;")when  (LocalYear("&amp;$E$13&amp;")="&amp;$D$1&amp;"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38" t="str">
        <f>IF(O161=1,"",RTD("cqg.rtd",,"StudyData", "(Vol("&amp;$E$14&amp;")when  (LocalYear("&amp;$E$14&amp;")="&amp;$D$1&amp;"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38" t="str">
        <f>IF(O161=1,"",RTD("cqg.rtd",,"StudyData", "(Vol("&amp;$E$15&amp;")when  (LocalYear("&amp;$E$15&amp;")="&amp;$D$1&amp;"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38" t="str">
        <f>IF(O161=1,"",RTD("cqg.rtd",,"StudyData", "(Vol("&amp;$E$16&amp;")when  (LocalYear("&amp;$E$16&amp;")="&amp;$D$1&amp;"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38" t="str">
        <f>IF(O161=1,"",RTD("cqg.rtd",,"StudyData", "(Vol("&amp;$E$17&amp;")when  (LocalYear("&amp;$E$17&amp;")="&amp;$D$1&amp;"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38" t="str">
        <f>IF(O161=1,"",RTD("cqg.rtd",,"StudyData", "(Vol("&amp;$E$18&amp;")when  (LocalYear("&amp;$E$18&amp;")="&amp;$D$1&amp;"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38" t="str">
        <f>IF(O161=1,"",RTD("cqg.rtd",,"StudyData", "(Vol("&amp;$E$19&amp;")when  (LocalYear("&amp;$E$19&amp;")="&amp;$D$1&amp;"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38" t="str">
        <f>IF(O161=1,"",RTD("cqg.rtd",,"StudyData", "(Vol("&amp;$E$20&amp;")when  (LocalYear("&amp;$E$20&amp;")="&amp;$D$1&amp;"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38" t="str">
        <f>IF(O161=1,"",RTD("cqg.rtd",,"StudyData", "(Vol("&amp;$E$21&amp;")when  (LocalYear("&amp;$E$21&amp;")="&amp;$D$1&amp;"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38" t="str">
        <f>IF(O161=1,"",RTD("cqg.rtd",,"StudyData", "(Vol("&amp;$E$21&amp;")when  (LocalYear("&amp;$E$21&amp;")="&amp;$D$1&amp;"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39" t="str">
        <f t="shared" si="22"/>
        <v/>
      </c>
      <c r="AE161" s="138" t="str">
        <f ca="1">IF($R161=1,SUM($S$1:S161),"")</f>
        <v/>
      </c>
      <c r="AF161" s="138" t="str">
        <f ca="1">IF($R161=1,SUM($T$1:T161),"")</f>
        <v/>
      </c>
      <c r="AG161" s="138" t="str">
        <f ca="1">IF($R161=1,SUM($U$1:U161),"")</f>
        <v/>
      </c>
      <c r="AH161" s="138" t="str">
        <f ca="1">IF($R161=1,SUM($V$1:V161),"")</f>
        <v/>
      </c>
      <c r="AI161" s="138" t="str">
        <f ca="1">IF($R161=1,SUM($W$1:W161),"")</f>
        <v/>
      </c>
      <c r="AJ161" s="138" t="str">
        <f ca="1">IF($R161=1,SUM($X$1:X161),"")</f>
        <v/>
      </c>
      <c r="AK161" s="138" t="str">
        <f ca="1">IF($R161=1,SUM($Y$1:Y161),"")</f>
        <v/>
      </c>
      <c r="AL161" s="138" t="str">
        <f ca="1">IF($R161=1,SUM($Z$1:Z161),"")</f>
        <v/>
      </c>
      <c r="AM161" s="138" t="str">
        <f ca="1">IF($R161=1,SUM($AA$1:AA161),"")</f>
        <v/>
      </c>
      <c r="AN161" s="138" t="str">
        <f ca="1">IF($R161=1,SUM($AB$1:AB161),"")</f>
        <v/>
      </c>
      <c r="AO161" s="138" t="str">
        <f ca="1">IF($R161=1,SUM($AC$1:AC161),"")</f>
        <v/>
      </c>
      <c r="AQ161" s="143" t="str">
        <f t="shared" si="27"/>
        <v>20:40</v>
      </c>
    </row>
    <row r="162" spans="6:43" x14ac:dyDescent="0.25">
      <c r="F162" s="138">
        <f t="shared" si="28"/>
        <v>20</v>
      </c>
      <c r="G162" s="140">
        <f t="shared" si="23"/>
        <v>45</v>
      </c>
      <c r="H162" s="141">
        <f t="shared" si="24"/>
        <v>0.86458333333333337</v>
      </c>
      <c r="K162" s="139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39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38">
        <f t="shared" si="25"/>
        <v>1</v>
      </c>
      <c r="R162" s="138">
        <f t="shared" ca="1" si="26"/>
        <v>1.0689999999999924</v>
      </c>
      <c r="S162" s="138" t="str">
        <f>IF(O162=1,"",RTD("cqg.rtd",,"StudyData", "(Vol("&amp;$E$13&amp;")when  (LocalYear("&amp;$E$13&amp;")="&amp;$D$1&amp;"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38" t="str">
        <f>IF(O162=1,"",RTD("cqg.rtd",,"StudyData", "(Vol("&amp;$E$14&amp;")when  (LocalYear("&amp;$E$14&amp;")="&amp;$D$1&amp;"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38" t="str">
        <f>IF(O162=1,"",RTD("cqg.rtd",,"StudyData", "(Vol("&amp;$E$15&amp;")when  (LocalYear("&amp;$E$15&amp;")="&amp;$D$1&amp;"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38" t="str">
        <f>IF(O162=1,"",RTD("cqg.rtd",,"StudyData", "(Vol("&amp;$E$16&amp;")when  (LocalYear("&amp;$E$16&amp;")="&amp;$D$1&amp;"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38" t="str">
        <f>IF(O162=1,"",RTD("cqg.rtd",,"StudyData", "(Vol("&amp;$E$17&amp;")when  (LocalYear("&amp;$E$17&amp;")="&amp;$D$1&amp;"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38" t="str">
        <f>IF(O162=1,"",RTD("cqg.rtd",,"StudyData", "(Vol("&amp;$E$18&amp;")when  (LocalYear("&amp;$E$18&amp;")="&amp;$D$1&amp;"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38" t="str">
        <f>IF(O162=1,"",RTD("cqg.rtd",,"StudyData", "(Vol("&amp;$E$19&amp;")when  (LocalYear("&amp;$E$19&amp;")="&amp;$D$1&amp;"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38" t="str">
        <f>IF(O162=1,"",RTD("cqg.rtd",,"StudyData", "(Vol("&amp;$E$20&amp;")when  (LocalYear("&amp;$E$20&amp;")="&amp;$D$1&amp;"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38" t="str">
        <f>IF(O162=1,"",RTD("cqg.rtd",,"StudyData", "(Vol("&amp;$E$21&amp;")when  (LocalYear("&amp;$E$21&amp;")="&amp;$D$1&amp;"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38" t="str">
        <f>IF(O162=1,"",RTD("cqg.rtd",,"StudyData", "(Vol("&amp;$E$21&amp;")when  (LocalYear("&amp;$E$21&amp;")="&amp;$D$1&amp;"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39" t="str">
        <f t="shared" si="22"/>
        <v/>
      </c>
      <c r="AE162" s="138" t="str">
        <f ca="1">IF($R162=1,SUM($S$1:S162),"")</f>
        <v/>
      </c>
      <c r="AF162" s="138" t="str">
        <f ca="1">IF($R162=1,SUM($T$1:T162),"")</f>
        <v/>
      </c>
      <c r="AG162" s="138" t="str">
        <f ca="1">IF($R162=1,SUM($U$1:U162),"")</f>
        <v/>
      </c>
      <c r="AH162" s="138" t="str">
        <f ca="1">IF($R162=1,SUM($V$1:V162),"")</f>
        <v/>
      </c>
      <c r="AI162" s="138" t="str">
        <f ca="1">IF($R162=1,SUM($W$1:W162),"")</f>
        <v/>
      </c>
      <c r="AJ162" s="138" t="str">
        <f ca="1">IF($R162=1,SUM($X$1:X162),"")</f>
        <v/>
      </c>
      <c r="AK162" s="138" t="str">
        <f ca="1">IF($R162=1,SUM($Y$1:Y162),"")</f>
        <v/>
      </c>
      <c r="AL162" s="138" t="str">
        <f ca="1">IF($R162=1,SUM($Z$1:Z162),"")</f>
        <v/>
      </c>
      <c r="AM162" s="138" t="str">
        <f ca="1">IF($R162=1,SUM($AA$1:AA162),"")</f>
        <v/>
      </c>
      <c r="AN162" s="138" t="str">
        <f ca="1">IF($R162=1,SUM($AB$1:AB162),"")</f>
        <v/>
      </c>
      <c r="AO162" s="138" t="str">
        <f ca="1">IF($R162=1,SUM($AC$1:AC162),"")</f>
        <v/>
      </c>
      <c r="AQ162" s="143" t="str">
        <f t="shared" si="27"/>
        <v>20:45</v>
      </c>
    </row>
    <row r="163" spans="6:43" x14ac:dyDescent="0.25">
      <c r="F163" s="138">
        <f t="shared" si="28"/>
        <v>20</v>
      </c>
      <c r="G163" s="140">
        <f t="shared" si="23"/>
        <v>50</v>
      </c>
      <c r="H163" s="141">
        <f t="shared" si="24"/>
        <v>0.86805555555555547</v>
      </c>
      <c r="K163" s="139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39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38">
        <f t="shared" si="25"/>
        <v>1</v>
      </c>
      <c r="R163" s="138">
        <f t="shared" ca="1" si="26"/>
        <v>1.0699999999999923</v>
      </c>
      <c r="S163" s="138" t="str">
        <f>IF(O163=1,"",RTD("cqg.rtd",,"StudyData", "(Vol("&amp;$E$13&amp;")when  (LocalYear("&amp;$E$13&amp;")="&amp;$D$1&amp;"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38" t="str">
        <f>IF(O163=1,"",RTD("cqg.rtd",,"StudyData", "(Vol("&amp;$E$14&amp;")when  (LocalYear("&amp;$E$14&amp;")="&amp;$D$1&amp;"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38" t="str">
        <f>IF(O163=1,"",RTD("cqg.rtd",,"StudyData", "(Vol("&amp;$E$15&amp;")when  (LocalYear("&amp;$E$15&amp;")="&amp;$D$1&amp;"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38" t="str">
        <f>IF(O163=1,"",RTD("cqg.rtd",,"StudyData", "(Vol("&amp;$E$16&amp;")when  (LocalYear("&amp;$E$16&amp;")="&amp;$D$1&amp;"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38" t="str">
        <f>IF(O163=1,"",RTD("cqg.rtd",,"StudyData", "(Vol("&amp;$E$17&amp;")when  (LocalYear("&amp;$E$17&amp;")="&amp;$D$1&amp;"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38" t="str">
        <f>IF(O163=1,"",RTD("cqg.rtd",,"StudyData", "(Vol("&amp;$E$18&amp;")when  (LocalYear("&amp;$E$18&amp;")="&amp;$D$1&amp;"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38" t="str">
        <f>IF(O163=1,"",RTD("cqg.rtd",,"StudyData", "(Vol("&amp;$E$19&amp;")when  (LocalYear("&amp;$E$19&amp;")="&amp;$D$1&amp;"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38" t="str">
        <f>IF(O163=1,"",RTD("cqg.rtd",,"StudyData", "(Vol("&amp;$E$20&amp;")when  (LocalYear("&amp;$E$20&amp;")="&amp;$D$1&amp;"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38" t="str">
        <f>IF(O163=1,"",RTD("cqg.rtd",,"StudyData", "(Vol("&amp;$E$21&amp;")when  (LocalYear("&amp;$E$21&amp;")="&amp;$D$1&amp;"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38" t="str">
        <f>IF(O163=1,"",RTD("cqg.rtd",,"StudyData", "(Vol("&amp;$E$21&amp;")when  (LocalYear("&amp;$E$21&amp;")="&amp;$D$1&amp;"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39" t="str">
        <f t="shared" si="22"/>
        <v/>
      </c>
      <c r="AE163" s="138" t="str">
        <f ca="1">IF($R163=1,SUM($S$1:S163),"")</f>
        <v/>
      </c>
      <c r="AF163" s="138" t="str">
        <f ca="1">IF($R163=1,SUM($T$1:T163),"")</f>
        <v/>
      </c>
      <c r="AG163" s="138" t="str">
        <f ca="1">IF($R163=1,SUM($U$1:U163),"")</f>
        <v/>
      </c>
      <c r="AH163" s="138" t="str">
        <f ca="1">IF($R163=1,SUM($V$1:V163),"")</f>
        <v/>
      </c>
      <c r="AI163" s="138" t="str">
        <f ca="1">IF($R163=1,SUM($W$1:W163),"")</f>
        <v/>
      </c>
      <c r="AJ163" s="138" t="str">
        <f ca="1">IF($R163=1,SUM($X$1:X163),"")</f>
        <v/>
      </c>
      <c r="AK163" s="138" t="str">
        <f ca="1">IF($R163=1,SUM($Y$1:Y163),"")</f>
        <v/>
      </c>
      <c r="AL163" s="138" t="str">
        <f ca="1">IF($R163=1,SUM($Z$1:Z163),"")</f>
        <v/>
      </c>
      <c r="AM163" s="138" t="str">
        <f ca="1">IF($R163=1,SUM($AA$1:AA163),"")</f>
        <v/>
      </c>
      <c r="AN163" s="138" t="str">
        <f ca="1">IF($R163=1,SUM($AB$1:AB163),"")</f>
        <v/>
      </c>
      <c r="AO163" s="138" t="str">
        <f ca="1">IF($R163=1,SUM($AC$1:AC163),"")</f>
        <v/>
      </c>
      <c r="AQ163" s="143" t="str">
        <f t="shared" si="27"/>
        <v>20:50</v>
      </c>
    </row>
    <row r="164" spans="6:43" x14ac:dyDescent="0.25">
      <c r="F164" s="138">
        <f t="shared" si="28"/>
        <v>20</v>
      </c>
      <c r="G164" s="140">
        <f t="shared" si="23"/>
        <v>55</v>
      </c>
      <c r="H164" s="141">
        <f t="shared" si="24"/>
        <v>0.87152777777777779</v>
      </c>
      <c r="K164" s="139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39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38">
        <f t="shared" si="25"/>
        <v>1</v>
      </c>
      <c r="R164" s="138">
        <f t="shared" ca="1" si="26"/>
        <v>1.0709999999999922</v>
      </c>
      <c r="S164" s="138" t="str">
        <f>IF(O164=1,"",RTD("cqg.rtd",,"StudyData", "(Vol("&amp;$E$13&amp;")when  (LocalYear("&amp;$E$13&amp;")="&amp;$D$1&amp;"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38" t="str">
        <f>IF(O164=1,"",RTD("cqg.rtd",,"StudyData", "(Vol("&amp;$E$14&amp;")when  (LocalYear("&amp;$E$14&amp;")="&amp;$D$1&amp;"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38" t="str">
        <f>IF(O164=1,"",RTD("cqg.rtd",,"StudyData", "(Vol("&amp;$E$15&amp;")when  (LocalYear("&amp;$E$15&amp;")="&amp;$D$1&amp;"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38" t="str">
        <f>IF(O164=1,"",RTD("cqg.rtd",,"StudyData", "(Vol("&amp;$E$16&amp;")when  (LocalYear("&amp;$E$16&amp;")="&amp;$D$1&amp;"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38" t="str">
        <f>IF(O164=1,"",RTD("cqg.rtd",,"StudyData", "(Vol("&amp;$E$17&amp;")when  (LocalYear("&amp;$E$17&amp;")="&amp;$D$1&amp;"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38" t="str">
        <f>IF(O164=1,"",RTD("cqg.rtd",,"StudyData", "(Vol("&amp;$E$18&amp;")when  (LocalYear("&amp;$E$18&amp;")="&amp;$D$1&amp;"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38" t="str">
        <f>IF(O164=1,"",RTD("cqg.rtd",,"StudyData", "(Vol("&amp;$E$19&amp;")when  (LocalYear("&amp;$E$19&amp;")="&amp;$D$1&amp;"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38" t="str">
        <f>IF(O164=1,"",RTD("cqg.rtd",,"StudyData", "(Vol("&amp;$E$20&amp;")when  (LocalYear("&amp;$E$20&amp;")="&amp;$D$1&amp;"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38" t="str">
        <f>IF(O164=1,"",RTD("cqg.rtd",,"StudyData", "(Vol("&amp;$E$21&amp;")when  (LocalYear("&amp;$E$21&amp;")="&amp;$D$1&amp;"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38" t="str">
        <f>IF(O164=1,"",RTD("cqg.rtd",,"StudyData", "(Vol("&amp;$E$21&amp;")when  (LocalYear("&amp;$E$21&amp;")="&amp;$D$1&amp;"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39" t="str">
        <f t="shared" si="22"/>
        <v/>
      </c>
      <c r="AE164" s="138" t="str">
        <f ca="1">IF($R164=1,SUM($S$1:S164),"")</f>
        <v/>
      </c>
      <c r="AF164" s="138" t="str">
        <f ca="1">IF($R164=1,SUM($T$1:T164),"")</f>
        <v/>
      </c>
      <c r="AG164" s="138" t="str">
        <f ca="1">IF($R164=1,SUM($U$1:U164),"")</f>
        <v/>
      </c>
      <c r="AH164" s="138" t="str">
        <f ca="1">IF($R164=1,SUM($V$1:V164),"")</f>
        <v/>
      </c>
      <c r="AI164" s="138" t="str">
        <f ca="1">IF($R164=1,SUM($W$1:W164),"")</f>
        <v/>
      </c>
      <c r="AJ164" s="138" t="str">
        <f ca="1">IF($R164=1,SUM($X$1:X164),"")</f>
        <v/>
      </c>
      <c r="AK164" s="138" t="str">
        <f ca="1">IF($R164=1,SUM($Y$1:Y164),"")</f>
        <v/>
      </c>
      <c r="AL164" s="138" t="str">
        <f ca="1">IF($R164=1,SUM($Z$1:Z164),"")</f>
        <v/>
      </c>
      <c r="AM164" s="138" t="str">
        <f ca="1">IF($R164=1,SUM($AA$1:AA164),"")</f>
        <v/>
      </c>
      <c r="AN164" s="138" t="str">
        <f ca="1">IF($R164=1,SUM($AB$1:AB164),"")</f>
        <v/>
      </c>
      <c r="AO164" s="138" t="str">
        <f ca="1">IF($R164=1,SUM($AC$1:AC164),"")</f>
        <v/>
      </c>
      <c r="AQ164" s="143" t="str">
        <f t="shared" si="27"/>
        <v>20:55</v>
      </c>
    </row>
    <row r="165" spans="6:43" x14ac:dyDescent="0.25">
      <c r="F165" s="138">
        <f t="shared" si="28"/>
        <v>21</v>
      </c>
      <c r="G165" s="140" t="str">
        <f t="shared" si="23"/>
        <v>00</v>
      </c>
      <c r="H165" s="141">
        <f t="shared" si="24"/>
        <v>0.875</v>
      </c>
      <c r="K165" s="139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39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38">
        <f t="shared" si="25"/>
        <v>1</v>
      </c>
      <c r="R165" s="138">
        <f t="shared" ca="1" si="26"/>
        <v>1.0719999999999921</v>
      </c>
      <c r="S165" s="138" t="str">
        <f>IF(O165=1,"",RTD("cqg.rtd",,"StudyData", "(Vol("&amp;$E$13&amp;")when  (LocalYear("&amp;$E$13&amp;")="&amp;$D$1&amp;"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38" t="str">
        <f>IF(O165=1,"",RTD("cqg.rtd",,"StudyData", "(Vol("&amp;$E$14&amp;")when  (LocalYear("&amp;$E$14&amp;")="&amp;$D$1&amp;"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38" t="str">
        <f>IF(O165=1,"",RTD("cqg.rtd",,"StudyData", "(Vol("&amp;$E$15&amp;")when  (LocalYear("&amp;$E$15&amp;")="&amp;$D$1&amp;"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38" t="str">
        <f>IF(O165=1,"",RTD("cqg.rtd",,"StudyData", "(Vol("&amp;$E$16&amp;")when  (LocalYear("&amp;$E$16&amp;")="&amp;$D$1&amp;"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38" t="str">
        <f>IF(O165=1,"",RTD("cqg.rtd",,"StudyData", "(Vol("&amp;$E$17&amp;")when  (LocalYear("&amp;$E$17&amp;")="&amp;$D$1&amp;"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38" t="str">
        <f>IF(O165=1,"",RTD("cqg.rtd",,"StudyData", "(Vol("&amp;$E$18&amp;")when  (LocalYear("&amp;$E$18&amp;")="&amp;$D$1&amp;"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38" t="str">
        <f>IF(O165=1,"",RTD("cqg.rtd",,"StudyData", "(Vol("&amp;$E$19&amp;")when  (LocalYear("&amp;$E$19&amp;")="&amp;$D$1&amp;"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38" t="str">
        <f>IF(O165=1,"",RTD("cqg.rtd",,"StudyData", "(Vol("&amp;$E$20&amp;")when  (LocalYear("&amp;$E$20&amp;")="&amp;$D$1&amp;"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38" t="str">
        <f>IF(O165=1,"",RTD("cqg.rtd",,"StudyData", "(Vol("&amp;$E$21&amp;")when  (LocalYear("&amp;$E$21&amp;")="&amp;$D$1&amp;"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38" t="str">
        <f>IF(O165=1,"",RTD("cqg.rtd",,"StudyData", "(Vol("&amp;$E$21&amp;")when  (LocalYear("&amp;$E$21&amp;")="&amp;$D$1&amp;"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39" t="str">
        <f t="shared" si="22"/>
        <v/>
      </c>
      <c r="AE165" s="138" t="str">
        <f ca="1">IF($R165=1,SUM($S$1:S165),"")</f>
        <v/>
      </c>
      <c r="AF165" s="138" t="str">
        <f ca="1">IF($R165=1,SUM($T$1:T165),"")</f>
        <v/>
      </c>
      <c r="AG165" s="138" t="str">
        <f ca="1">IF($R165=1,SUM($U$1:U165),"")</f>
        <v/>
      </c>
      <c r="AH165" s="138" t="str">
        <f ca="1">IF($R165=1,SUM($V$1:V165),"")</f>
        <v/>
      </c>
      <c r="AI165" s="138" t="str">
        <f ca="1">IF($R165=1,SUM($W$1:W165),"")</f>
        <v/>
      </c>
      <c r="AJ165" s="138" t="str">
        <f ca="1">IF($R165=1,SUM($X$1:X165),"")</f>
        <v/>
      </c>
      <c r="AK165" s="138" t="str">
        <f ca="1">IF($R165=1,SUM($Y$1:Y165),"")</f>
        <v/>
      </c>
      <c r="AL165" s="138" t="str">
        <f ca="1">IF($R165=1,SUM($Z$1:Z165),"")</f>
        <v/>
      </c>
      <c r="AM165" s="138" t="str">
        <f ca="1">IF($R165=1,SUM($AA$1:AA165),"")</f>
        <v/>
      </c>
      <c r="AN165" s="138" t="str">
        <f ca="1">IF($R165=1,SUM($AB$1:AB165),"")</f>
        <v/>
      </c>
      <c r="AO165" s="138" t="str">
        <f ca="1">IF($R165=1,SUM($AC$1:AC165),"")</f>
        <v/>
      </c>
      <c r="AQ165" s="143" t="str">
        <f t="shared" si="27"/>
        <v>21:00</v>
      </c>
    </row>
    <row r="166" spans="6:43" x14ac:dyDescent="0.25">
      <c r="F166" s="138">
        <f t="shared" si="28"/>
        <v>21</v>
      </c>
      <c r="G166" s="140" t="str">
        <f t="shared" si="23"/>
        <v>05</v>
      </c>
      <c r="H166" s="141">
        <f t="shared" si="24"/>
        <v>0.87847222222222221</v>
      </c>
      <c r="K166" s="139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39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38">
        <f t="shared" si="25"/>
        <v>1</v>
      </c>
      <c r="R166" s="138">
        <f t="shared" ca="1" si="26"/>
        <v>1.072999999999992</v>
      </c>
      <c r="S166" s="138" t="str">
        <f>IF(O166=1,"",RTD("cqg.rtd",,"StudyData", "(Vol("&amp;$E$13&amp;")when  (LocalYear("&amp;$E$13&amp;")="&amp;$D$1&amp;"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38" t="str">
        <f>IF(O166=1,"",RTD("cqg.rtd",,"StudyData", "(Vol("&amp;$E$14&amp;")when  (LocalYear("&amp;$E$14&amp;")="&amp;$D$1&amp;"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38" t="str">
        <f>IF(O166=1,"",RTD("cqg.rtd",,"StudyData", "(Vol("&amp;$E$15&amp;")when  (LocalYear("&amp;$E$15&amp;")="&amp;$D$1&amp;"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38" t="str">
        <f>IF(O166=1,"",RTD("cqg.rtd",,"StudyData", "(Vol("&amp;$E$16&amp;")when  (LocalYear("&amp;$E$16&amp;")="&amp;$D$1&amp;"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38" t="str">
        <f>IF(O166=1,"",RTD("cqg.rtd",,"StudyData", "(Vol("&amp;$E$17&amp;")when  (LocalYear("&amp;$E$17&amp;")="&amp;$D$1&amp;"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38" t="str">
        <f>IF(O166=1,"",RTD("cqg.rtd",,"StudyData", "(Vol("&amp;$E$18&amp;")when  (LocalYear("&amp;$E$18&amp;")="&amp;$D$1&amp;"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38" t="str">
        <f>IF(O166=1,"",RTD("cqg.rtd",,"StudyData", "(Vol("&amp;$E$19&amp;")when  (LocalYear("&amp;$E$19&amp;")="&amp;$D$1&amp;"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38" t="str">
        <f>IF(O166=1,"",RTD("cqg.rtd",,"StudyData", "(Vol("&amp;$E$20&amp;")when  (LocalYear("&amp;$E$20&amp;")="&amp;$D$1&amp;"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38" t="str">
        <f>IF(O166=1,"",RTD("cqg.rtd",,"StudyData", "(Vol("&amp;$E$21&amp;")when  (LocalYear("&amp;$E$21&amp;")="&amp;$D$1&amp;"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38" t="str">
        <f>IF(O166=1,"",RTD("cqg.rtd",,"StudyData", "(Vol("&amp;$E$21&amp;")when  (LocalYear("&amp;$E$21&amp;")="&amp;$D$1&amp;"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39" t="str">
        <f t="shared" si="22"/>
        <v/>
      </c>
      <c r="AE166" s="138" t="str">
        <f ca="1">IF($R166=1,SUM($S$1:S166),"")</f>
        <v/>
      </c>
      <c r="AF166" s="138" t="str">
        <f ca="1">IF($R166=1,SUM($T$1:T166),"")</f>
        <v/>
      </c>
      <c r="AG166" s="138" t="str">
        <f ca="1">IF($R166=1,SUM($U$1:U166),"")</f>
        <v/>
      </c>
      <c r="AH166" s="138" t="str">
        <f ca="1">IF($R166=1,SUM($V$1:V166),"")</f>
        <v/>
      </c>
      <c r="AI166" s="138" t="str">
        <f ca="1">IF($R166=1,SUM($W$1:W166),"")</f>
        <v/>
      </c>
      <c r="AJ166" s="138" t="str">
        <f ca="1">IF($R166=1,SUM($X$1:X166),"")</f>
        <v/>
      </c>
      <c r="AK166" s="138" t="str">
        <f ca="1">IF($R166=1,SUM($Y$1:Y166),"")</f>
        <v/>
      </c>
      <c r="AL166" s="138" t="str">
        <f ca="1">IF($R166=1,SUM($Z$1:Z166),"")</f>
        <v/>
      </c>
      <c r="AM166" s="138" t="str">
        <f ca="1">IF($R166=1,SUM($AA$1:AA166),"")</f>
        <v/>
      </c>
      <c r="AN166" s="138" t="str">
        <f ca="1">IF($R166=1,SUM($AB$1:AB166),"")</f>
        <v/>
      </c>
      <c r="AO166" s="138" t="str">
        <f ca="1">IF($R166=1,SUM($AC$1:AC166),"")</f>
        <v/>
      </c>
      <c r="AQ166" s="143" t="str">
        <f t="shared" si="27"/>
        <v>21:05</v>
      </c>
    </row>
    <row r="167" spans="6:43" x14ac:dyDescent="0.25">
      <c r="F167" s="138">
        <f t="shared" si="28"/>
        <v>21</v>
      </c>
      <c r="G167" s="140">
        <f t="shared" si="23"/>
        <v>10</v>
      </c>
      <c r="H167" s="141">
        <f t="shared" si="24"/>
        <v>0.88194444444444453</v>
      </c>
      <c r="K167" s="139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39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38">
        <f t="shared" si="25"/>
        <v>1</v>
      </c>
      <c r="R167" s="138">
        <f t="shared" ca="1" si="26"/>
        <v>1.0739999999999919</v>
      </c>
      <c r="S167" s="138" t="str">
        <f>IF(O167=1,"",RTD("cqg.rtd",,"StudyData", "(Vol("&amp;$E$13&amp;")when  (LocalYear("&amp;$E$13&amp;")="&amp;$D$1&amp;"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38" t="str">
        <f>IF(O167=1,"",RTD("cqg.rtd",,"StudyData", "(Vol("&amp;$E$14&amp;")when  (LocalYear("&amp;$E$14&amp;")="&amp;$D$1&amp;"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38" t="str">
        <f>IF(O167=1,"",RTD("cqg.rtd",,"StudyData", "(Vol("&amp;$E$15&amp;")when  (LocalYear("&amp;$E$15&amp;")="&amp;$D$1&amp;"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38" t="str">
        <f>IF(O167=1,"",RTD("cqg.rtd",,"StudyData", "(Vol("&amp;$E$16&amp;")when  (LocalYear("&amp;$E$16&amp;")="&amp;$D$1&amp;"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38" t="str">
        <f>IF(O167=1,"",RTD("cqg.rtd",,"StudyData", "(Vol("&amp;$E$17&amp;")when  (LocalYear("&amp;$E$17&amp;")="&amp;$D$1&amp;"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38" t="str">
        <f>IF(O167=1,"",RTD("cqg.rtd",,"StudyData", "(Vol("&amp;$E$18&amp;")when  (LocalYear("&amp;$E$18&amp;")="&amp;$D$1&amp;"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38" t="str">
        <f>IF(O167=1,"",RTD("cqg.rtd",,"StudyData", "(Vol("&amp;$E$19&amp;")when  (LocalYear("&amp;$E$19&amp;")="&amp;$D$1&amp;"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38" t="str">
        <f>IF(O167=1,"",RTD("cqg.rtd",,"StudyData", "(Vol("&amp;$E$20&amp;")when  (LocalYear("&amp;$E$20&amp;")="&amp;$D$1&amp;"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38" t="str">
        <f>IF(O167=1,"",RTD("cqg.rtd",,"StudyData", "(Vol("&amp;$E$21&amp;")when  (LocalYear("&amp;$E$21&amp;")="&amp;$D$1&amp;"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38" t="str">
        <f>IF(O167=1,"",RTD("cqg.rtd",,"StudyData", "(Vol("&amp;$E$21&amp;")when  (LocalYear("&amp;$E$21&amp;")="&amp;$D$1&amp;"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39" t="str">
        <f t="shared" si="22"/>
        <v/>
      </c>
      <c r="AE167" s="138" t="str">
        <f ca="1">IF($R167=1,SUM($S$1:S167),"")</f>
        <v/>
      </c>
      <c r="AF167" s="138" t="str">
        <f ca="1">IF($R167=1,SUM($T$1:T167),"")</f>
        <v/>
      </c>
      <c r="AG167" s="138" t="str">
        <f ca="1">IF($R167=1,SUM($U$1:U167),"")</f>
        <v/>
      </c>
      <c r="AH167" s="138" t="str">
        <f ca="1">IF($R167=1,SUM($V$1:V167),"")</f>
        <v/>
      </c>
      <c r="AI167" s="138" t="str">
        <f ca="1">IF($R167=1,SUM($W$1:W167),"")</f>
        <v/>
      </c>
      <c r="AJ167" s="138" t="str">
        <f ca="1">IF($R167=1,SUM($X$1:X167),"")</f>
        <v/>
      </c>
      <c r="AK167" s="138" t="str">
        <f ca="1">IF($R167=1,SUM($Y$1:Y167),"")</f>
        <v/>
      </c>
      <c r="AL167" s="138" t="str">
        <f ca="1">IF($R167=1,SUM($Z$1:Z167),"")</f>
        <v/>
      </c>
      <c r="AM167" s="138" t="str">
        <f ca="1">IF($R167=1,SUM($AA$1:AA167),"")</f>
        <v/>
      </c>
      <c r="AN167" s="138" t="str">
        <f ca="1">IF($R167=1,SUM($AB$1:AB167),"")</f>
        <v/>
      </c>
      <c r="AO167" s="138" t="str">
        <f ca="1">IF($R167=1,SUM($AC$1:AC167),"")</f>
        <v/>
      </c>
      <c r="AQ167" s="143" t="str">
        <f t="shared" si="27"/>
        <v>21:10</v>
      </c>
    </row>
    <row r="168" spans="6:43" x14ac:dyDescent="0.25">
      <c r="F168" s="138">
        <f t="shared" si="28"/>
        <v>21</v>
      </c>
      <c r="G168" s="140">
        <f t="shared" si="23"/>
        <v>15</v>
      </c>
      <c r="H168" s="141">
        <f t="shared" si="24"/>
        <v>0.88541666666666663</v>
      </c>
      <c r="K168" s="139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39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38">
        <f t="shared" si="25"/>
        <v>1</v>
      </c>
      <c r="R168" s="138">
        <f t="shared" ca="1" si="26"/>
        <v>1.0749999999999917</v>
      </c>
      <c r="S168" s="138" t="str">
        <f>IF(O168=1,"",RTD("cqg.rtd",,"StudyData", "(Vol("&amp;$E$13&amp;")when  (LocalYear("&amp;$E$13&amp;")="&amp;$D$1&amp;"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38" t="str">
        <f>IF(O168=1,"",RTD("cqg.rtd",,"StudyData", "(Vol("&amp;$E$14&amp;")when  (LocalYear("&amp;$E$14&amp;")="&amp;$D$1&amp;"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38" t="str">
        <f>IF(O168=1,"",RTD("cqg.rtd",,"StudyData", "(Vol("&amp;$E$15&amp;")when  (LocalYear("&amp;$E$15&amp;")="&amp;$D$1&amp;"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38" t="str">
        <f>IF(O168=1,"",RTD("cqg.rtd",,"StudyData", "(Vol("&amp;$E$16&amp;")when  (LocalYear("&amp;$E$16&amp;")="&amp;$D$1&amp;"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38" t="str">
        <f>IF(O168=1,"",RTD("cqg.rtd",,"StudyData", "(Vol("&amp;$E$17&amp;")when  (LocalYear("&amp;$E$17&amp;")="&amp;$D$1&amp;"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38" t="str">
        <f>IF(O168=1,"",RTD("cqg.rtd",,"StudyData", "(Vol("&amp;$E$18&amp;")when  (LocalYear("&amp;$E$18&amp;")="&amp;$D$1&amp;"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38" t="str">
        <f>IF(O168=1,"",RTD("cqg.rtd",,"StudyData", "(Vol("&amp;$E$19&amp;")when  (LocalYear("&amp;$E$19&amp;")="&amp;$D$1&amp;"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38" t="str">
        <f>IF(O168=1,"",RTD("cqg.rtd",,"StudyData", "(Vol("&amp;$E$20&amp;")when  (LocalYear("&amp;$E$20&amp;")="&amp;$D$1&amp;"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38" t="str">
        <f>IF(O168=1,"",RTD("cqg.rtd",,"StudyData", "(Vol("&amp;$E$21&amp;")when  (LocalYear("&amp;$E$21&amp;")="&amp;$D$1&amp;"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38" t="str">
        <f>IF(O168=1,"",RTD("cqg.rtd",,"StudyData", "(Vol("&amp;$E$21&amp;")when  (LocalYear("&amp;$E$21&amp;")="&amp;$D$1&amp;"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39" t="str">
        <f t="shared" si="22"/>
        <v/>
      </c>
      <c r="AE168" s="138" t="str">
        <f ca="1">IF($R168=1,SUM($S$1:S168),"")</f>
        <v/>
      </c>
      <c r="AF168" s="138" t="str">
        <f ca="1">IF($R168=1,SUM($T$1:T168),"")</f>
        <v/>
      </c>
      <c r="AG168" s="138" t="str">
        <f ca="1">IF($R168=1,SUM($U$1:U168),"")</f>
        <v/>
      </c>
      <c r="AH168" s="138" t="str">
        <f ca="1">IF($R168=1,SUM($V$1:V168),"")</f>
        <v/>
      </c>
      <c r="AI168" s="138" t="str">
        <f ca="1">IF($R168=1,SUM($W$1:W168),"")</f>
        <v/>
      </c>
      <c r="AJ168" s="138" t="str">
        <f ca="1">IF($R168=1,SUM($X$1:X168),"")</f>
        <v/>
      </c>
      <c r="AK168" s="138" t="str">
        <f ca="1">IF($R168=1,SUM($Y$1:Y168),"")</f>
        <v/>
      </c>
      <c r="AL168" s="138" t="str">
        <f ca="1">IF($R168=1,SUM($Z$1:Z168),"")</f>
        <v/>
      </c>
      <c r="AM168" s="138" t="str">
        <f ca="1">IF($R168=1,SUM($AA$1:AA168),"")</f>
        <v/>
      </c>
      <c r="AN168" s="138" t="str">
        <f ca="1">IF($R168=1,SUM($AB$1:AB168),"")</f>
        <v/>
      </c>
      <c r="AO168" s="138" t="str">
        <f ca="1">IF($R168=1,SUM($AC$1:AC168),"")</f>
        <v/>
      </c>
      <c r="AQ168" s="143" t="str">
        <f t="shared" si="27"/>
        <v>21:15</v>
      </c>
    </row>
    <row r="169" spans="6:43" x14ac:dyDescent="0.25">
      <c r="F169" s="138">
        <f t="shared" si="28"/>
        <v>21</v>
      </c>
      <c r="G169" s="140">
        <f t="shared" si="23"/>
        <v>20</v>
      </c>
      <c r="H169" s="141">
        <f t="shared" si="24"/>
        <v>0.88888888888888884</v>
      </c>
      <c r="K169" s="139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39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38">
        <f t="shared" si="25"/>
        <v>1</v>
      </c>
      <c r="R169" s="138">
        <f t="shared" ca="1" si="26"/>
        <v>1.0759999999999916</v>
      </c>
      <c r="S169" s="138" t="str">
        <f>IF(O169=1,"",RTD("cqg.rtd",,"StudyData", "(Vol("&amp;$E$13&amp;")when  (LocalYear("&amp;$E$13&amp;")="&amp;$D$1&amp;"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38" t="str">
        <f>IF(O169=1,"",RTD("cqg.rtd",,"StudyData", "(Vol("&amp;$E$14&amp;")when  (LocalYear("&amp;$E$14&amp;")="&amp;$D$1&amp;"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38" t="str">
        <f>IF(O169=1,"",RTD("cqg.rtd",,"StudyData", "(Vol("&amp;$E$15&amp;")when  (LocalYear("&amp;$E$15&amp;")="&amp;$D$1&amp;"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38" t="str">
        <f>IF(O169=1,"",RTD("cqg.rtd",,"StudyData", "(Vol("&amp;$E$16&amp;")when  (LocalYear("&amp;$E$16&amp;")="&amp;$D$1&amp;"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38" t="str">
        <f>IF(O169=1,"",RTD("cqg.rtd",,"StudyData", "(Vol("&amp;$E$17&amp;")when  (LocalYear("&amp;$E$17&amp;")="&amp;$D$1&amp;"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38" t="str">
        <f>IF(O169=1,"",RTD("cqg.rtd",,"StudyData", "(Vol("&amp;$E$18&amp;")when  (LocalYear("&amp;$E$18&amp;")="&amp;$D$1&amp;"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38" t="str">
        <f>IF(O169=1,"",RTD("cqg.rtd",,"StudyData", "(Vol("&amp;$E$19&amp;")when  (LocalYear("&amp;$E$19&amp;")="&amp;$D$1&amp;"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38" t="str">
        <f>IF(O169=1,"",RTD("cqg.rtd",,"StudyData", "(Vol("&amp;$E$20&amp;")when  (LocalYear("&amp;$E$20&amp;")="&amp;$D$1&amp;"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38" t="str">
        <f>IF(O169=1,"",RTD("cqg.rtd",,"StudyData", "(Vol("&amp;$E$21&amp;")when  (LocalYear("&amp;$E$21&amp;")="&amp;$D$1&amp;"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38" t="str">
        <f>IF(O169=1,"",RTD("cqg.rtd",,"StudyData", "(Vol("&amp;$E$21&amp;")when  (LocalYear("&amp;$E$21&amp;")="&amp;$D$1&amp;"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39" t="str">
        <f t="shared" si="22"/>
        <v/>
      </c>
      <c r="AE169" s="138" t="str">
        <f ca="1">IF($R169=1,SUM($S$1:S169),"")</f>
        <v/>
      </c>
      <c r="AF169" s="138" t="str">
        <f ca="1">IF($R169=1,SUM($T$1:T169),"")</f>
        <v/>
      </c>
      <c r="AG169" s="138" t="str">
        <f ca="1">IF($R169=1,SUM($U$1:U169),"")</f>
        <v/>
      </c>
      <c r="AH169" s="138" t="str">
        <f ca="1">IF($R169=1,SUM($V$1:V169),"")</f>
        <v/>
      </c>
      <c r="AI169" s="138" t="str">
        <f ca="1">IF($R169=1,SUM($W$1:W169),"")</f>
        <v/>
      </c>
      <c r="AJ169" s="138" t="str">
        <f ca="1">IF($R169=1,SUM($X$1:X169),"")</f>
        <v/>
      </c>
      <c r="AK169" s="138" t="str">
        <f ca="1">IF($R169=1,SUM($Y$1:Y169),"")</f>
        <v/>
      </c>
      <c r="AL169" s="138" t="str">
        <f ca="1">IF($R169=1,SUM($Z$1:Z169),"")</f>
        <v/>
      </c>
      <c r="AM169" s="138" t="str">
        <f ca="1">IF($R169=1,SUM($AA$1:AA169),"")</f>
        <v/>
      </c>
      <c r="AN169" s="138" t="str">
        <f ca="1">IF($R169=1,SUM($AB$1:AB169),"")</f>
        <v/>
      </c>
      <c r="AO169" s="138" t="str">
        <f ca="1">IF($R169=1,SUM($AC$1:AC169),"")</f>
        <v/>
      </c>
      <c r="AQ169" s="143" t="str">
        <f t="shared" si="27"/>
        <v>21:20</v>
      </c>
    </row>
    <row r="170" spans="6:43" x14ac:dyDescent="0.25">
      <c r="F170" s="138">
        <f t="shared" si="28"/>
        <v>21</v>
      </c>
      <c r="G170" s="140">
        <f t="shared" si="23"/>
        <v>25</v>
      </c>
      <c r="H170" s="141">
        <f t="shared" si="24"/>
        <v>0.89236111111111116</v>
      </c>
      <c r="K170" s="139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39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38">
        <f t="shared" si="25"/>
        <v>1</v>
      </c>
      <c r="R170" s="138">
        <f t="shared" ca="1" si="26"/>
        <v>1.0769999999999915</v>
      </c>
      <c r="S170" s="138" t="str">
        <f>IF(O170=1,"",RTD("cqg.rtd",,"StudyData", "(Vol("&amp;$E$13&amp;")when  (LocalYear("&amp;$E$13&amp;")="&amp;$D$1&amp;"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38" t="str">
        <f>IF(O170=1,"",RTD("cqg.rtd",,"StudyData", "(Vol("&amp;$E$14&amp;")when  (LocalYear("&amp;$E$14&amp;")="&amp;$D$1&amp;"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38" t="str">
        <f>IF(O170=1,"",RTD("cqg.rtd",,"StudyData", "(Vol("&amp;$E$15&amp;")when  (LocalYear("&amp;$E$15&amp;")="&amp;$D$1&amp;"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38" t="str">
        <f>IF(O170=1,"",RTD("cqg.rtd",,"StudyData", "(Vol("&amp;$E$16&amp;")when  (LocalYear("&amp;$E$16&amp;")="&amp;$D$1&amp;"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38" t="str">
        <f>IF(O170=1,"",RTD("cqg.rtd",,"StudyData", "(Vol("&amp;$E$17&amp;")when  (LocalYear("&amp;$E$17&amp;")="&amp;$D$1&amp;"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38" t="str">
        <f>IF(O170=1,"",RTD("cqg.rtd",,"StudyData", "(Vol("&amp;$E$18&amp;")when  (LocalYear("&amp;$E$18&amp;")="&amp;$D$1&amp;"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38" t="str">
        <f>IF(O170=1,"",RTD("cqg.rtd",,"StudyData", "(Vol("&amp;$E$19&amp;")when  (LocalYear("&amp;$E$19&amp;")="&amp;$D$1&amp;"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38" t="str">
        <f>IF(O170=1,"",RTD("cqg.rtd",,"StudyData", "(Vol("&amp;$E$20&amp;")when  (LocalYear("&amp;$E$20&amp;")="&amp;$D$1&amp;"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38" t="str">
        <f>IF(O170=1,"",RTD("cqg.rtd",,"StudyData", "(Vol("&amp;$E$21&amp;")when  (LocalYear("&amp;$E$21&amp;")="&amp;$D$1&amp;"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38" t="str">
        <f>IF(O170=1,"",RTD("cqg.rtd",,"StudyData", "(Vol("&amp;$E$21&amp;")when  (LocalYear("&amp;$E$21&amp;")="&amp;$D$1&amp;"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39" t="str">
        <f t="shared" si="22"/>
        <v/>
      </c>
      <c r="AE170" s="138" t="str">
        <f ca="1">IF($R170=1,SUM($S$1:S170),"")</f>
        <v/>
      </c>
      <c r="AF170" s="138" t="str">
        <f ca="1">IF($R170=1,SUM($T$1:T170),"")</f>
        <v/>
      </c>
      <c r="AG170" s="138" t="str">
        <f ca="1">IF($R170=1,SUM($U$1:U170),"")</f>
        <v/>
      </c>
      <c r="AH170" s="138" t="str">
        <f ca="1">IF($R170=1,SUM($V$1:V170),"")</f>
        <v/>
      </c>
      <c r="AI170" s="138" t="str">
        <f ca="1">IF($R170=1,SUM($W$1:W170),"")</f>
        <v/>
      </c>
      <c r="AJ170" s="138" t="str">
        <f ca="1">IF($R170=1,SUM($X$1:X170),"")</f>
        <v/>
      </c>
      <c r="AK170" s="138" t="str">
        <f ca="1">IF($R170=1,SUM($Y$1:Y170),"")</f>
        <v/>
      </c>
      <c r="AL170" s="138" t="str">
        <f ca="1">IF($R170=1,SUM($Z$1:Z170),"")</f>
        <v/>
      </c>
      <c r="AM170" s="138" t="str">
        <f ca="1">IF($R170=1,SUM($AA$1:AA170),"")</f>
        <v/>
      </c>
      <c r="AN170" s="138" t="str">
        <f ca="1">IF($R170=1,SUM($AB$1:AB170),"")</f>
        <v/>
      </c>
      <c r="AO170" s="138" t="str">
        <f ca="1">IF($R170=1,SUM($AC$1:AC170),"")</f>
        <v/>
      </c>
      <c r="AQ170" s="143" t="str">
        <f t="shared" si="27"/>
        <v>21:25</v>
      </c>
    </row>
    <row r="171" spans="6:43" x14ac:dyDescent="0.25">
      <c r="F171" s="138">
        <f t="shared" si="28"/>
        <v>21</v>
      </c>
      <c r="G171" s="140">
        <f t="shared" si="23"/>
        <v>30</v>
      </c>
      <c r="H171" s="141">
        <f t="shared" si="24"/>
        <v>0.89583333333333337</v>
      </c>
      <c r="K171" s="139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39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38">
        <f t="shared" si="25"/>
        <v>1</v>
      </c>
      <c r="R171" s="138">
        <f t="shared" ca="1" si="26"/>
        <v>1.0779999999999914</v>
      </c>
      <c r="S171" s="138" t="str">
        <f>IF(O171=1,"",RTD("cqg.rtd",,"StudyData", "(Vol("&amp;$E$13&amp;")when  (LocalYear("&amp;$E$13&amp;")="&amp;$D$1&amp;"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38" t="str">
        <f>IF(O171=1,"",RTD("cqg.rtd",,"StudyData", "(Vol("&amp;$E$14&amp;")when  (LocalYear("&amp;$E$14&amp;")="&amp;$D$1&amp;"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38" t="str">
        <f>IF(O171=1,"",RTD("cqg.rtd",,"StudyData", "(Vol("&amp;$E$15&amp;")when  (LocalYear("&amp;$E$15&amp;")="&amp;$D$1&amp;"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38" t="str">
        <f>IF(O171=1,"",RTD("cqg.rtd",,"StudyData", "(Vol("&amp;$E$16&amp;")when  (LocalYear("&amp;$E$16&amp;")="&amp;$D$1&amp;"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38" t="str">
        <f>IF(O171=1,"",RTD("cqg.rtd",,"StudyData", "(Vol("&amp;$E$17&amp;")when  (LocalYear("&amp;$E$17&amp;")="&amp;$D$1&amp;"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38" t="str">
        <f>IF(O171=1,"",RTD("cqg.rtd",,"StudyData", "(Vol("&amp;$E$18&amp;")when  (LocalYear("&amp;$E$18&amp;")="&amp;$D$1&amp;"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38" t="str">
        <f>IF(O171=1,"",RTD("cqg.rtd",,"StudyData", "(Vol("&amp;$E$19&amp;")when  (LocalYear("&amp;$E$19&amp;")="&amp;$D$1&amp;"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38" t="str">
        <f>IF(O171=1,"",RTD("cqg.rtd",,"StudyData", "(Vol("&amp;$E$20&amp;")when  (LocalYear("&amp;$E$20&amp;")="&amp;$D$1&amp;"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38" t="str">
        <f>IF(O171=1,"",RTD("cqg.rtd",,"StudyData", "(Vol("&amp;$E$21&amp;")when  (LocalYear("&amp;$E$21&amp;")="&amp;$D$1&amp;"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38" t="str">
        <f>IF(O171=1,"",RTD("cqg.rtd",,"StudyData", "(Vol("&amp;$E$21&amp;")when  (LocalYear("&amp;$E$21&amp;")="&amp;$D$1&amp;"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39" t="str">
        <f t="shared" si="22"/>
        <v/>
      </c>
      <c r="AE171" s="138" t="str">
        <f ca="1">IF($R171=1,SUM($S$1:S171),"")</f>
        <v/>
      </c>
      <c r="AF171" s="138" t="str">
        <f ca="1">IF($R171=1,SUM($T$1:T171),"")</f>
        <v/>
      </c>
      <c r="AG171" s="138" t="str">
        <f ca="1">IF($R171=1,SUM($U$1:U171),"")</f>
        <v/>
      </c>
      <c r="AH171" s="138" t="str">
        <f ca="1">IF($R171=1,SUM($V$1:V171),"")</f>
        <v/>
      </c>
      <c r="AI171" s="138" t="str">
        <f ca="1">IF($R171=1,SUM($W$1:W171),"")</f>
        <v/>
      </c>
      <c r="AJ171" s="138" t="str">
        <f ca="1">IF($R171=1,SUM($X$1:X171),"")</f>
        <v/>
      </c>
      <c r="AK171" s="138" t="str">
        <f ca="1">IF($R171=1,SUM($Y$1:Y171),"")</f>
        <v/>
      </c>
      <c r="AL171" s="138" t="str">
        <f ca="1">IF($R171=1,SUM($Z$1:Z171),"")</f>
        <v/>
      </c>
      <c r="AM171" s="138" t="str">
        <f ca="1">IF($R171=1,SUM($AA$1:AA171),"")</f>
        <v/>
      </c>
      <c r="AN171" s="138" t="str">
        <f ca="1">IF($R171=1,SUM($AB$1:AB171),"")</f>
        <v/>
      </c>
      <c r="AO171" s="138" t="str">
        <f ca="1">IF($R171=1,SUM($AC$1:AC171),"")</f>
        <v/>
      </c>
      <c r="AQ171" s="143" t="str">
        <f t="shared" si="27"/>
        <v>21:30</v>
      </c>
    </row>
    <row r="172" spans="6:43" x14ac:dyDescent="0.25">
      <c r="F172" s="138">
        <f t="shared" si="28"/>
        <v>21</v>
      </c>
      <c r="G172" s="140">
        <f t="shared" si="23"/>
        <v>35</v>
      </c>
      <c r="H172" s="141">
        <f t="shared" si="24"/>
        <v>0.89930555555555547</v>
      </c>
      <c r="K172" s="139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39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38">
        <f t="shared" si="25"/>
        <v>1</v>
      </c>
      <c r="R172" s="138">
        <f t="shared" ca="1" si="26"/>
        <v>1.0789999999999913</v>
      </c>
      <c r="S172" s="138" t="str">
        <f>IF(O172=1,"",RTD("cqg.rtd",,"StudyData", "(Vol("&amp;$E$13&amp;")when  (LocalYear("&amp;$E$13&amp;")="&amp;$D$1&amp;"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38" t="str">
        <f>IF(O172=1,"",RTD("cqg.rtd",,"StudyData", "(Vol("&amp;$E$14&amp;")when  (LocalYear("&amp;$E$14&amp;")="&amp;$D$1&amp;"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38" t="str">
        <f>IF(O172=1,"",RTD("cqg.rtd",,"StudyData", "(Vol("&amp;$E$15&amp;")when  (LocalYear("&amp;$E$15&amp;")="&amp;$D$1&amp;"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38" t="str">
        <f>IF(O172=1,"",RTD("cqg.rtd",,"StudyData", "(Vol("&amp;$E$16&amp;")when  (LocalYear("&amp;$E$16&amp;")="&amp;$D$1&amp;"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38" t="str">
        <f>IF(O172=1,"",RTD("cqg.rtd",,"StudyData", "(Vol("&amp;$E$17&amp;")when  (LocalYear("&amp;$E$17&amp;")="&amp;$D$1&amp;"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38" t="str">
        <f>IF(O172=1,"",RTD("cqg.rtd",,"StudyData", "(Vol("&amp;$E$18&amp;")when  (LocalYear("&amp;$E$18&amp;")="&amp;$D$1&amp;"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38" t="str">
        <f>IF(O172=1,"",RTD("cqg.rtd",,"StudyData", "(Vol("&amp;$E$19&amp;")when  (LocalYear("&amp;$E$19&amp;")="&amp;$D$1&amp;"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38" t="str">
        <f>IF(O172=1,"",RTD("cqg.rtd",,"StudyData", "(Vol("&amp;$E$20&amp;")when  (LocalYear("&amp;$E$20&amp;")="&amp;$D$1&amp;"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38" t="str">
        <f>IF(O172=1,"",RTD("cqg.rtd",,"StudyData", "(Vol("&amp;$E$21&amp;")when  (LocalYear("&amp;$E$21&amp;")="&amp;$D$1&amp;"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38" t="str">
        <f>IF(O172=1,"",RTD("cqg.rtd",,"StudyData", "(Vol("&amp;$E$21&amp;")when  (LocalYear("&amp;$E$21&amp;")="&amp;$D$1&amp;"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39" t="str">
        <f t="shared" si="22"/>
        <v/>
      </c>
      <c r="AE172" s="138" t="str">
        <f ca="1">IF($R172=1,SUM($S$1:S172),"")</f>
        <v/>
      </c>
      <c r="AF172" s="138" t="str">
        <f ca="1">IF($R172=1,SUM($T$1:T172),"")</f>
        <v/>
      </c>
      <c r="AG172" s="138" t="str">
        <f ca="1">IF($R172=1,SUM($U$1:U172),"")</f>
        <v/>
      </c>
      <c r="AH172" s="138" t="str">
        <f ca="1">IF($R172=1,SUM($V$1:V172),"")</f>
        <v/>
      </c>
      <c r="AI172" s="138" t="str">
        <f ca="1">IF($R172=1,SUM($W$1:W172),"")</f>
        <v/>
      </c>
      <c r="AJ172" s="138" t="str">
        <f ca="1">IF($R172=1,SUM($X$1:X172),"")</f>
        <v/>
      </c>
      <c r="AK172" s="138" t="str">
        <f ca="1">IF($R172=1,SUM($Y$1:Y172),"")</f>
        <v/>
      </c>
      <c r="AL172" s="138" t="str">
        <f ca="1">IF($R172=1,SUM($Z$1:Z172),"")</f>
        <v/>
      </c>
      <c r="AM172" s="138" t="str">
        <f ca="1">IF($R172=1,SUM($AA$1:AA172),"")</f>
        <v/>
      </c>
      <c r="AN172" s="138" t="str">
        <f ca="1">IF($R172=1,SUM($AB$1:AB172),"")</f>
        <v/>
      </c>
      <c r="AO172" s="138" t="str">
        <f ca="1">IF($R172=1,SUM($AC$1:AC172),"")</f>
        <v/>
      </c>
      <c r="AQ172" s="143" t="str">
        <f t="shared" si="27"/>
        <v>21:35</v>
      </c>
    </row>
    <row r="173" spans="6:43" x14ac:dyDescent="0.25">
      <c r="F173" s="138">
        <f t="shared" si="28"/>
        <v>21</v>
      </c>
      <c r="G173" s="140">
        <f t="shared" si="23"/>
        <v>40</v>
      </c>
      <c r="H173" s="141">
        <f t="shared" si="24"/>
        <v>0.90277777777777779</v>
      </c>
      <c r="K173" s="139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39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38">
        <f t="shared" si="25"/>
        <v>1</v>
      </c>
      <c r="R173" s="138">
        <f t="shared" ca="1" si="26"/>
        <v>1.0799999999999912</v>
      </c>
      <c r="S173" s="138" t="str">
        <f>IF(O173=1,"",RTD("cqg.rtd",,"StudyData", "(Vol("&amp;$E$13&amp;")when  (LocalYear("&amp;$E$13&amp;")="&amp;$D$1&amp;"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38" t="str">
        <f>IF(O173=1,"",RTD("cqg.rtd",,"StudyData", "(Vol("&amp;$E$14&amp;")when  (LocalYear("&amp;$E$14&amp;")="&amp;$D$1&amp;"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38" t="str">
        <f>IF(O173=1,"",RTD("cqg.rtd",,"StudyData", "(Vol("&amp;$E$15&amp;")when  (LocalYear("&amp;$E$15&amp;")="&amp;$D$1&amp;"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38" t="str">
        <f>IF(O173=1,"",RTD("cqg.rtd",,"StudyData", "(Vol("&amp;$E$16&amp;")when  (LocalYear("&amp;$E$16&amp;")="&amp;$D$1&amp;"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38" t="str">
        <f>IF(O173=1,"",RTD("cqg.rtd",,"StudyData", "(Vol("&amp;$E$17&amp;")when  (LocalYear("&amp;$E$17&amp;")="&amp;$D$1&amp;"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38" t="str">
        <f>IF(O173=1,"",RTD("cqg.rtd",,"StudyData", "(Vol("&amp;$E$18&amp;")when  (LocalYear("&amp;$E$18&amp;")="&amp;$D$1&amp;"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38" t="str">
        <f>IF(O173=1,"",RTD("cqg.rtd",,"StudyData", "(Vol("&amp;$E$19&amp;")when  (LocalYear("&amp;$E$19&amp;")="&amp;$D$1&amp;"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38" t="str">
        <f>IF(O173=1,"",RTD("cqg.rtd",,"StudyData", "(Vol("&amp;$E$20&amp;")when  (LocalYear("&amp;$E$20&amp;")="&amp;$D$1&amp;"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38" t="str">
        <f>IF(O173=1,"",RTD("cqg.rtd",,"StudyData", "(Vol("&amp;$E$21&amp;")when  (LocalYear("&amp;$E$21&amp;")="&amp;$D$1&amp;"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38" t="str">
        <f>IF(O173=1,"",RTD("cqg.rtd",,"StudyData", "(Vol("&amp;$E$21&amp;")when  (LocalYear("&amp;$E$21&amp;")="&amp;$D$1&amp;"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39" t="str">
        <f t="shared" si="22"/>
        <v/>
      </c>
      <c r="AE173" s="138" t="str">
        <f ca="1">IF($R173=1,SUM($S$1:S173),"")</f>
        <v/>
      </c>
      <c r="AF173" s="138" t="str">
        <f ca="1">IF($R173=1,SUM($T$1:T173),"")</f>
        <v/>
      </c>
      <c r="AG173" s="138" t="str">
        <f ca="1">IF($R173=1,SUM($U$1:U173),"")</f>
        <v/>
      </c>
      <c r="AH173" s="138" t="str">
        <f ca="1">IF($R173=1,SUM($V$1:V173),"")</f>
        <v/>
      </c>
      <c r="AI173" s="138" t="str">
        <f ca="1">IF($R173=1,SUM($W$1:W173),"")</f>
        <v/>
      </c>
      <c r="AJ173" s="138" t="str">
        <f ca="1">IF($R173=1,SUM($X$1:X173),"")</f>
        <v/>
      </c>
      <c r="AK173" s="138" t="str">
        <f ca="1">IF($R173=1,SUM($Y$1:Y173),"")</f>
        <v/>
      </c>
      <c r="AL173" s="138" t="str">
        <f ca="1">IF($R173=1,SUM($Z$1:Z173),"")</f>
        <v/>
      </c>
      <c r="AM173" s="138" t="str">
        <f ca="1">IF($R173=1,SUM($AA$1:AA173),"")</f>
        <v/>
      </c>
      <c r="AN173" s="138" t="str">
        <f ca="1">IF($R173=1,SUM($AB$1:AB173),"")</f>
        <v/>
      </c>
      <c r="AO173" s="138" t="str">
        <f ca="1">IF($R173=1,SUM($AC$1:AC173),"")</f>
        <v/>
      </c>
      <c r="AQ173" s="143" t="str">
        <f t="shared" si="27"/>
        <v>21:40</v>
      </c>
    </row>
    <row r="174" spans="6:43" x14ac:dyDescent="0.25">
      <c r="F174" s="138">
        <f t="shared" si="28"/>
        <v>21</v>
      </c>
      <c r="G174" s="140">
        <f t="shared" si="23"/>
        <v>45</v>
      </c>
      <c r="H174" s="141">
        <f t="shared" si="24"/>
        <v>0.90625</v>
      </c>
      <c r="K174" s="139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39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38">
        <f t="shared" si="25"/>
        <v>1</v>
      </c>
      <c r="R174" s="138">
        <f t="shared" ca="1" si="26"/>
        <v>1.0809999999999911</v>
      </c>
      <c r="S174" s="138" t="str">
        <f>IF(O174=1,"",RTD("cqg.rtd",,"StudyData", "(Vol("&amp;$E$13&amp;")when  (LocalYear("&amp;$E$13&amp;")="&amp;$D$1&amp;"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38" t="str">
        <f>IF(O174=1,"",RTD("cqg.rtd",,"StudyData", "(Vol("&amp;$E$14&amp;")when  (LocalYear("&amp;$E$14&amp;")="&amp;$D$1&amp;"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38" t="str">
        <f>IF(O174=1,"",RTD("cqg.rtd",,"StudyData", "(Vol("&amp;$E$15&amp;")when  (LocalYear("&amp;$E$15&amp;")="&amp;$D$1&amp;"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38" t="str">
        <f>IF(O174=1,"",RTD("cqg.rtd",,"StudyData", "(Vol("&amp;$E$16&amp;")when  (LocalYear("&amp;$E$16&amp;")="&amp;$D$1&amp;"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38" t="str">
        <f>IF(O174=1,"",RTD("cqg.rtd",,"StudyData", "(Vol("&amp;$E$17&amp;")when  (LocalYear("&amp;$E$17&amp;")="&amp;$D$1&amp;"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38" t="str">
        <f>IF(O174=1,"",RTD("cqg.rtd",,"StudyData", "(Vol("&amp;$E$18&amp;")when  (LocalYear("&amp;$E$18&amp;")="&amp;$D$1&amp;"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38" t="str">
        <f>IF(O174=1,"",RTD("cqg.rtd",,"StudyData", "(Vol("&amp;$E$19&amp;")when  (LocalYear("&amp;$E$19&amp;")="&amp;$D$1&amp;"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38" t="str">
        <f>IF(O174=1,"",RTD("cqg.rtd",,"StudyData", "(Vol("&amp;$E$20&amp;")when  (LocalYear("&amp;$E$20&amp;")="&amp;$D$1&amp;"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38" t="str">
        <f>IF(O174=1,"",RTD("cqg.rtd",,"StudyData", "(Vol("&amp;$E$21&amp;")when  (LocalYear("&amp;$E$21&amp;")="&amp;$D$1&amp;"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38" t="str">
        <f>IF(O174=1,"",RTD("cqg.rtd",,"StudyData", "(Vol("&amp;$E$21&amp;")when  (LocalYear("&amp;$E$21&amp;")="&amp;$D$1&amp;"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39" t="str">
        <f t="shared" si="22"/>
        <v/>
      </c>
      <c r="AE174" s="138" t="str">
        <f ca="1">IF($R174=1,SUM($S$1:S174),"")</f>
        <v/>
      </c>
      <c r="AF174" s="138" t="str">
        <f ca="1">IF($R174=1,SUM($T$1:T174),"")</f>
        <v/>
      </c>
      <c r="AG174" s="138" t="str">
        <f ca="1">IF($R174=1,SUM($U$1:U174),"")</f>
        <v/>
      </c>
      <c r="AH174" s="138" t="str">
        <f ca="1">IF($R174=1,SUM($V$1:V174),"")</f>
        <v/>
      </c>
      <c r="AI174" s="138" t="str">
        <f ca="1">IF($R174=1,SUM($W$1:W174),"")</f>
        <v/>
      </c>
      <c r="AJ174" s="138" t="str">
        <f ca="1">IF($R174=1,SUM($X$1:X174),"")</f>
        <v/>
      </c>
      <c r="AK174" s="138" t="str">
        <f ca="1">IF($R174=1,SUM($Y$1:Y174),"")</f>
        <v/>
      </c>
      <c r="AL174" s="138" t="str">
        <f ca="1">IF($R174=1,SUM($Z$1:Z174),"")</f>
        <v/>
      </c>
      <c r="AM174" s="138" t="str">
        <f ca="1">IF($R174=1,SUM($AA$1:AA174),"")</f>
        <v/>
      </c>
      <c r="AN174" s="138" t="str">
        <f ca="1">IF($R174=1,SUM($AB$1:AB174),"")</f>
        <v/>
      </c>
      <c r="AO174" s="138" t="str">
        <f ca="1">IF($R174=1,SUM($AC$1:AC174),"")</f>
        <v/>
      </c>
      <c r="AQ174" s="143" t="str">
        <f t="shared" si="27"/>
        <v>21:45</v>
      </c>
    </row>
    <row r="175" spans="6:43" x14ac:dyDescent="0.25">
      <c r="F175" s="138">
        <f t="shared" si="28"/>
        <v>21</v>
      </c>
      <c r="G175" s="140">
        <f t="shared" si="23"/>
        <v>50</v>
      </c>
      <c r="H175" s="141">
        <f t="shared" si="24"/>
        <v>0.90972222222222221</v>
      </c>
      <c r="K175" s="139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39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38">
        <f t="shared" si="25"/>
        <v>1</v>
      </c>
      <c r="R175" s="138">
        <f t="shared" ca="1" si="26"/>
        <v>1.081999999999991</v>
      </c>
      <c r="S175" s="138" t="str">
        <f>IF(O175=1,"",RTD("cqg.rtd",,"StudyData", "(Vol("&amp;$E$13&amp;")when  (LocalYear("&amp;$E$13&amp;")="&amp;$D$1&amp;"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38" t="str">
        <f>IF(O175=1,"",RTD("cqg.rtd",,"StudyData", "(Vol("&amp;$E$14&amp;")when  (LocalYear("&amp;$E$14&amp;")="&amp;$D$1&amp;"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38" t="str">
        <f>IF(O175=1,"",RTD("cqg.rtd",,"StudyData", "(Vol("&amp;$E$15&amp;")when  (LocalYear("&amp;$E$15&amp;")="&amp;$D$1&amp;"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38" t="str">
        <f>IF(O175=1,"",RTD("cqg.rtd",,"StudyData", "(Vol("&amp;$E$16&amp;")when  (LocalYear("&amp;$E$16&amp;")="&amp;$D$1&amp;"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38" t="str">
        <f>IF(O175=1,"",RTD("cqg.rtd",,"StudyData", "(Vol("&amp;$E$17&amp;")when  (LocalYear("&amp;$E$17&amp;")="&amp;$D$1&amp;"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38" t="str">
        <f>IF(O175=1,"",RTD("cqg.rtd",,"StudyData", "(Vol("&amp;$E$18&amp;")when  (LocalYear("&amp;$E$18&amp;")="&amp;$D$1&amp;"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38" t="str">
        <f>IF(O175=1,"",RTD("cqg.rtd",,"StudyData", "(Vol("&amp;$E$19&amp;")when  (LocalYear("&amp;$E$19&amp;")="&amp;$D$1&amp;"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38" t="str">
        <f>IF(O175=1,"",RTD("cqg.rtd",,"StudyData", "(Vol("&amp;$E$20&amp;")when  (LocalYear("&amp;$E$20&amp;")="&amp;$D$1&amp;"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38" t="str">
        <f>IF(O175=1,"",RTD("cqg.rtd",,"StudyData", "(Vol("&amp;$E$21&amp;")when  (LocalYear("&amp;$E$21&amp;")="&amp;$D$1&amp;"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38" t="str">
        <f>IF(O175=1,"",RTD("cqg.rtd",,"StudyData", "(Vol("&amp;$E$21&amp;")when  (LocalYear("&amp;$E$21&amp;")="&amp;$D$1&amp;"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39" t="str">
        <f t="shared" si="22"/>
        <v/>
      </c>
      <c r="AE175" s="138" t="str">
        <f ca="1">IF($R175=1,SUM($S$1:S175),"")</f>
        <v/>
      </c>
      <c r="AF175" s="138" t="str">
        <f ca="1">IF($R175=1,SUM($T$1:T175),"")</f>
        <v/>
      </c>
      <c r="AG175" s="138" t="str">
        <f ca="1">IF($R175=1,SUM($U$1:U175),"")</f>
        <v/>
      </c>
      <c r="AH175" s="138" t="str">
        <f ca="1">IF($R175=1,SUM($V$1:V175),"")</f>
        <v/>
      </c>
      <c r="AI175" s="138" t="str">
        <f ca="1">IF($R175=1,SUM($W$1:W175),"")</f>
        <v/>
      </c>
      <c r="AJ175" s="138" t="str">
        <f ca="1">IF($R175=1,SUM($X$1:X175),"")</f>
        <v/>
      </c>
      <c r="AK175" s="138" t="str">
        <f ca="1">IF($R175=1,SUM($Y$1:Y175),"")</f>
        <v/>
      </c>
      <c r="AL175" s="138" t="str">
        <f ca="1">IF($R175=1,SUM($Z$1:Z175),"")</f>
        <v/>
      </c>
      <c r="AM175" s="138" t="str">
        <f ca="1">IF($R175=1,SUM($AA$1:AA175),"")</f>
        <v/>
      </c>
      <c r="AN175" s="138" t="str">
        <f ca="1">IF($R175=1,SUM($AB$1:AB175),"")</f>
        <v/>
      </c>
      <c r="AO175" s="138" t="str">
        <f ca="1">IF($R175=1,SUM($AC$1:AC175),"")</f>
        <v/>
      </c>
      <c r="AQ175" s="143" t="str">
        <f t="shared" si="27"/>
        <v>21:50</v>
      </c>
    </row>
    <row r="176" spans="6:43" x14ac:dyDescent="0.25">
      <c r="F176" s="138">
        <f t="shared" si="28"/>
        <v>21</v>
      </c>
      <c r="G176" s="140">
        <f t="shared" si="23"/>
        <v>55</v>
      </c>
      <c r="H176" s="141">
        <f t="shared" si="24"/>
        <v>0.91319444444444453</v>
      </c>
      <c r="K176" s="139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39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38">
        <f t="shared" si="25"/>
        <v>1</v>
      </c>
      <c r="R176" s="138">
        <f t="shared" ca="1" si="26"/>
        <v>1.0829999999999909</v>
      </c>
      <c r="S176" s="138" t="str">
        <f>IF(O176=1,"",RTD("cqg.rtd",,"StudyData", "(Vol("&amp;$E$13&amp;")when  (LocalYear("&amp;$E$13&amp;")="&amp;$D$1&amp;"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38" t="str">
        <f>IF(O176=1,"",RTD("cqg.rtd",,"StudyData", "(Vol("&amp;$E$14&amp;")when  (LocalYear("&amp;$E$14&amp;")="&amp;$D$1&amp;"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38" t="str">
        <f>IF(O176=1,"",RTD("cqg.rtd",,"StudyData", "(Vol("&amp;$E$15&amp;")when  (LocalYear("&amp;$E$15&amp;")="&amp;$D$1&amp;"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38" t="str">
        <f>IF(O176=1,"",RTD("cqg.rtd",,"StudyData", "(Vol("&amp;$E$16&amp;")when  (LocalYear("&amp;$E$16&amp;")="&amp;$D$1&amp;"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38" t="str">
        <f>IF(O176=1,"",RTD("cqg.rtd",,"StudyData", "(Vol("&amp;$E$17&amp;")when  (LocalYear("&amp;$E$17&amp;")="&amp;$D$1&amp;"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38" t="str">
        <f>IF(O176=1,"",RTD("cqg.rtd",,"StudyData", "(Vol("&amp;$E$18&amp;")when  (LocalYear("&amp;$E$18&amp;")="&amp;$D$1&amp;"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38" t="str">
        <f>IF(O176=1,"",RTD("cqg.rtd",,"StudyData", "(Vol("&amp;$E$19&amp;")when  (LocalYear("&amp;$E$19&amp;")="&amp;$D$1&amp;"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38" t="str">
        <f>IF(O176=1,"",RTD("cqg.rtd",,"StudyData", "(Vol("&amp;$E$20&amp;")when  (LocalYear("&amp;$E$20&amp;")="&amp;$D$1&amp;"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38" t="str">
        <f>IF(O176=1,"",RTD("cqg.rtd",,"StudyData", "(Vol("&amp;$E$21&amp;")when  (LocalYear("&amp;$E$21&amp;")="&amp;$D$1&amp;"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38" t="str">
        <f>IF(O176=1,"",RTD("cqg.rtd",,"StudyData", "(Vol("&amp;$E$21&amp;")when  (LocalYear("&amp;$E$21&amp;")="&amp;$D$1&amp;"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39" t="str">
        <f t="shared" si="22"/>
        <v/>
      </c>
      <c r="AE176" s="138" t="str">
        <f ca="1">IF($R176=1,SUM($S$1:S176),"")</f>
        <v/>
      </c>
      <c r="AF176" s="138" t="str">
        <f ca="1">IF($R176=1,SUM($T$1:T176),"")</f>
        <v/>
      </c>
      <c r="AG176" s="138" t="str">
        <f ca="1">IF($R176=1,SUM($U$1:U176),"")</f>
        <v/>
      </c>
      <c r="AH176" s="138" t="str">
        <f ca="1">IF($R176=1,SUM($V$1:V176),"")</f>
        <v/>
      </c>
      <c r="AI176" s="138" t="str">
        <f ca="1">IF($R176=1,SUM($W$1:W176),"")</f>
        <v/>
      </c>
      <c r="AJ176" s="138" t="str">
        <f ca="1">IF($R176=1,SUM($X$1:X176),"")</f>
        <v/>
      </c>
      <c r="AK176" s="138" t="str">
        <f ca="1">IF($R176=1,SUM($Y$1:Y176),"")</f>
        <v/>
      </c>
      <c r="AL176" s="138" t="str">
        <f ca="1">IF($R176=1,SUM($Z$1:Z176),"")</f>
        <v/>
      </c>
      <c r="AM176" s="138" t="str">
        <f ca="1">IF($R176=1,SUM($AA$1:AA176),"")</f>
        <v/>
      </c>
      <c r="AN176" s="138" t="str">
        <f ca="1">IF($R176=1,SUM($AB$1:AB176),"")</f>
        <v/>
      </c>
      <c r="AO176" s="138" t="str">
        <f ca="1">IF($R176=1,SUM($AC$1:AC176),"")</f>
        <v/>
      </c>
      <c r="AQ176" s="143" t="str">
        <f t="shared" si="27"/>
        <v>21:55</v>
      </c>
    </row>
    <row r="177" spans="6:43" x14ac:dyDescent="0.25">
      <c r="F177" s="138">
        <f t="shared" si="28"/>
        <v>22</v>
      </c>
      <c r="G177" s="140" t="str">
        <f t="shared" si="23"/>
        <v>00</v>
      </c>
      <c r="H177" s="141">
        <f t="shared" si="24"/>
        <v>0.91666666666666663</v>
      </c>
      <c r="K177" s="139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39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38">
        <f t="shared" si="25"/>
        <v>1</v>
      </c>
      <c r="R177" s="138">
        <f t="shared" ca="1" si="26"/>
        <v>1.0839999999999907</v>
      </c>
      <c r="S177" s="138" t="str">
        <f>IF(O177=1,"",RTD("cqg.rtd",,"StudyData", "(Vol("&amp;$E$13&amp;")when  (LocalYear("&amp;$E$13&amp;")="&amp;$D$1&amp;"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38" t="str">
        <f>IF(O177=1,"",RTD("cqg.rtd",,"StudyData", "(Vol("&amp;$E$14&amp;")when  (LocalYear("&amp;$E$14&amp;")="&amp;$D$1&amp;"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38" t="str">
        <f>IF(O177=1,"",RTD("cqg.rtd",,"StudyData", "(Vol("&amp;$E$15&amp;")when  (LocalYear("&amp;$E$15&amp;")="&amp;$D$1&amp;"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38" t="str">
        <f>IF(O177=1,"",RTD("cqg.rtd",,"StudyData", "(Vol("&amp;$E$16&amp;")when  (LocalYear("&amp;$E$16&amp;")="&amp;$D$1&amp;"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38" t="str">
        <f>IF(O177=1,"",RTD("cqg.rtd",,"StudyData", "(Vol("&amp;$E$17&amp;")when  (LocalYear("&amp;$E$17&amp;")="&amp;$D$1&amp;"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38" t="str">
        <f>IF(O177=1,"",RTD("cqg.rtd",,"StudyData", "(Vol("&amp;$E$18&amp;")when  (LocalYear("&amp;$E$18&amp;")="&amp;$D$1&amp;"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38" t="str">
        <f>IF(O177=1,"",RTD("cqg.rtd",,"StudyData", "(Vol("&amp;$E$19&amp;")when  (LocalYear("&amp;$E$19&amp;")="&amp;$D$1&amp;"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38" t="str">
        <f>IF(O177=1,"",RTD("cqg.rtd",,"StudyData", "(Vol("&amp;$E$20&amp;")when  (LocalYear("&amp;$E$20&amp;")="&amp;$D$1&amp;"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38" t="str">
        <f>IF(O177=1,"",RTD("cqg.rtd",,"StudyData", "(Vol("&amp;$E$21&amp;")when  (LocalYear("&amp;$E$21&amp;")="&amp;$D$1&amp;"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38" t="str">
        <f>IF(O177=1,"",RTD("cqg.rtd",,"StudyData", "(Vol("&amp;$E$21&amp;")when  (LocalYear("&amp;$E$21&amp;")="&amp;$D$1&amp;"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39" t="str">
        <f t="shared" si="22"/>
        <v/>
      </c>
      <c r="AE177" s="138" t="str">
        <f ca="1">IF($R177=1,SUM($S$1:S177),"")</f>
        <v/>
      </c>
      <c r="AF177" s="138" t="str">
        <f ca="1">IF($R177=1,SUM($T$1:T177),"")</f>
        <v/>
      </c>
      <c r="AG177" s="138" t="str">
        <f ca="1">IF($R177=1,SUM($U$1:U177),"")</f>
        <v/>
      </c>
      <c r="AH177" s="138" t="str">
        <f ca="1">IF($R177=1,SUM($V$1:V177),"")</f>
        <v/>
      </c>
      <c r="AI177" s="138" t="str">
        <f ca="1">IF($R177=1,SUM($W$1:W177),"")</f>
        <v/>
      </c>
      <c r="AJ177" s="138" t="str">
        <f ca="1">IF($R177=1,SUM($X$1:X177),"")</f>
        <v/>
      </c>
      <c r="AK177" s="138" t="str">
        <f ca="1">IF($R177=1,SUM($Y$1:Y177),"")</f>
        <v/>
      </c>
      <c r="AL177" s="138" t="str">
        <f ca="1">IF($R177=1,SUM($Z$1:Z177),"")</f>
        <v/>
      </c>
      <c r="AM177" s="138" t="str">
        <f ca="1">IF($R177=1,SUM($AA$1:AA177),"")</f>
        <v/>
      </c>
      <c r="AN177" s="138" t="str">
        <f ca="1">IF($R177=1,SUM($AB$1:AB177),"")</f>
        <v/>
      </c>
      <c r="AO177" s="138" t="str">
        <f ca="1">IF($R177=1,SUM($AC$1:AC177),"")</f>
        <v/>
      </c>
      <c r="AQ177" s="143" t="str">
        <f t="shared" si="27"/>
        <v>22:00</v>
      </c>
    </row>
    <row r="178" spans="6:43" x14ac:dyDescent="0.25">
      <c r="F178" s="138">
        <f t="shared" si="28"/>
        <v>22</v>
      </c>
      <c r="G178" s="140" t="str">
        <f t="shared" si="23"/>
        <v>05</v>
      </c>
      <c r="H178" s="141">
        <f t="shared" si="24"/>
        <v>0.92013888888888884</v>
      </c>
      <c r="K178" s="139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39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38">
        <f t="shared" si="25"/>
        <v>1</v>
      </c>
      <c r="R178" s="138">
        <f t="shared" ca="1" si="26"/>
        <v>1.0849999999999906</v>
      </c>
      <c r="S178" s="138" t="str">
        <f>IF(O178=1,"",RTD("cqg.rtd",,"StudyData", "(Vol("&amp;$E$13&amp;")when  (LocalYear("&amp;$E$13&amp;")="&amp;$D$1&amp;"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38" t="str">
        <f>IF(O178=1,"",RTD("cqg.rtd",,"StudyData", "(Vol("&amp;$E$14&amp;")when  (LocalYear("&amp;$E$14&amp;")="&amp;$D$1&amp;"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38" t="str">
        <f>IF(O178=1,"",RTD("cqg.rtd",,"StudyData", "(Vol("&amp;$E$15&amp;")when  (LocalYear("&amp;$E$15&amp;")="&amp;$D$1&amp;"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38" t="str">
        <f>IF(O178=1,"",RTD("cqg.rtd",,"StudyData", "(Vol("&amp;$E$16&amp;")when  (LocalYear("&amp;$E$16&amp;")="&amp;$D$1&amp;"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38" t="str">
        <f>IF(O178=1,"",RTD("cqg.rtd",,"StudyData", "(Vol("&amp;$E$17&amp;")when  (LocalYear("&amp;$E$17&amp;")="&amp;$D$1&amp;"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38" t="str">
        <f>IF(O178=1,"",RTD("cqg.rtd",,"StudyData", "(Vol("&amp;$E$18&amp;")when  (LocalYear("&amp;$E$18&amp;")="&amp;$D$1&amp;"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38" t="str">
        <f>IF(O178=1,"",RTD("cqg.rtd",,"StudyData", "(Vol("&amp;$E$19&amp;")when  (LocalYear("&amp;$E$19&amp;")="&amp;$D$1&amp;"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38" t="str">
        <f>IF(O178=1,"",RTD("cqg.rtd",,"StudyData", "(Vol("&amp;$E$20&amp;")when  (LocalYear("&amp;$E$20&amp;")="&amp;$D$1&amp;"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38" t="str">
        <f>IF(O178=1,"",RTD("cqg.rtd",,"StudyData", "(Vol("&amp;$E$21&amp;")when  (LocalYear("&amp;$E$21&amp;")="&amp;$D$1&amp;"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38" t="str">
        <f>IF(O178=1,"",RTD("cqg.rtd",,"StudyData", "(Vol("&amp;$E$21&amp;")when  (LocalYear("&amp;$E$21&amp;")="&amp;$D$1&amp;"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39" t="str">
        <f t="shared" si="22"/>
        <v/>
      </c>
      <c r="AE178" s="138" t="str">
        <f ca="1">IF($R178=1,SUM($S$1:S178),"")</f>
        <v/>
      </c>
      <c r="AF178" s="138" t="str">
        <f ca="1">IF($R178=1,SUM($T$1:T178),"")</f>
        <v/>
      </c>
      <c r="AG178" s="138" t="str">
        <f ca="1">IF($R178=1,SUM($U$1:U178),"")</f>
        <v/>
      </c>
      <c r="AH178" s="138" t="str">
        <f ca="1">IF($R178=1,SUM($V$1:V178),"")</f>
        <v/>
      </c>
      <c r="AI178" s="138" t="str">
        <f ca="1">IF($R178=1,SUM($W$1:W178),"")</f>
        <v/>
      </c>
      <c r="AJ178" s="138" t="str">
        <f ca="1">IF($R178=1,SUM($X$1:X178),"")</f>
        <v/>
      </c>
      <c r="AK178" s="138" t="str">
        <f ca="1">IF($R178=1,SUM($Y$1:Y178),"")</f>
        <v/>
      </c>
      <c r="AL178" s="138" t="str">
        <f ca="1">IF($R178=1,SUM($Z$1:Z178),"")</f>
        <v/>
      </c>
      <c r="AM178" s="138" t="str">
        <f ca="1">IF($R178=1,SUM($AA$1:AA178),"")</f>
        <v/>
      </c>
      <c r="AN178" s="138" t="str">
        <f ca="1">IF($R178=1,SUM($AB$1:AB178),"")</f>
        <v/>
      </c>
      <c r="AO178" s="138" t="str">
        <f ca="1">IF($R178=1,SUM($AC$1:AC178),"")</f>
        <v/>
      </c>
      <c r="AQ178" s="143" t="str">
        <f t="shared" si="27"/>
        <v>22:05</v>
      </c>
    </row>
    <row r="179" spans="6:43" x14ac:dyDescent="0.25">
      <c r="F179" s="138">
        <f t="shared" si="28"/>
        <v>22</v>
      </c>
      <c r="G179" s="140">
        <f t="shared" si="23"/>
        <v>10</v>
      </c>
      <c r="H179" s="141">
        <f t="shared" si="24"/>
        <v>0.92361111111111116</v>
      </c>
      <c r="K179" s="139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39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38">
        <f t="shared" si="25"/>
        <v>1</v>
      </c>
      <c r="R179" s="138">
        <f t="shared" ca="1" si="26"/>
        <v>1.0859999999999905</v>
      </c>
      <c r="S179" s="138" t="str">
        <f>IF(O179=1,"",RTD("cqg.rtd",,"StudyData", "(Vol("&amp;$E$13&amp;")when  (LocalYear("&amp;$E$13&amp;")="&amp;$D$1&amp;"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38" t="str">
        <f>IF(O179=1,"",RTD("cqg.rtd",,"StudyData", "(Vol("&amp;$E$14&amp;")when  (LocalYear("&amp;$E$14&amp;")="&amp;$D$1&amp;"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38" t="str">
        <f>IF(O179=1,"",RTD("cqg.rtd",,"StudyData", "(Vol("&amp;$E$15&amp;")when  (LocalYear("&amp;$E$15&amp;")="&amp;$D$1&amp;"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38" t="str">
        <f>IF(O179=1,"",RTD("cqg.rtd",,"StudyData", "(Vol("&amp;$E$16&amp;")when  (LocalYear("&amp;$E$16&amp;")="&amp;$D$1&amp;"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38" t="str">
        <f>IF(O179=1,"",RTD("cqg.rtd",,"StudyData", "(Vol("&amp;$E$17&amp;")when  (LocalYear("&amp;$E$17&amp;")="&amp;$D$1&amp;"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38" t="str">
        <f>IF(O179=1,"",RTD("cqg.rtd",,"StudyData", "(Vol("&amp;$E$18&amp;")when  (LocalYear("&amp;$E$18&amp;")="&amp;$D$1&amp;"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38" t="str">
        <f>IF(O179=1,"",RTD("cqg.rtd",,"StudyData", "(Vol("&amp;$E$19&amp;")when  (LocalYear("&amp;$E$19&amp;")="&amp;$D$1&amp;"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38" t="str">
        <f>IF(O179=1,"",RTD("cqg.rtd",,"StudyData", "(Vol("&amp;$E$20&amp;")when  (LocalYear("&amp;$E$20&amp;")="&amp;$D$1&amp;"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38" t="str">
        <f>IF(O179=1,"",RTD("cqg.rtd",,"StudyData", "(Vol("&amp;$E$21&amp;")when  (LocalYear("&amp;$E$21&amp;")="&amp;$D$1&amp;"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38" t="str">
        <f>IF(O179=1,"",RTD("cqg.rtd",,"StudyData", "(Vol("&amp;$E$21&amp;")when  (LocalYear("&amp;$E$21&amp;")="&amp;$D$1&amp;"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39" t="str">
        <f t="shared" si="22"/>
        <v/>
      </c>
      <c r="AE179" s="138" t="str">
        <f ca="1">IF($R179=1,SUM($S$1:S179),"")</f>
        <v/>
      </c>
      <c r="AF179" s="138" t="str">
        <f ca="1">IF($R179=1,SUM($T$1:T179),"")</f>
        <v/>
      </c>
      <c r="AG179" s="138" t="str">
        <f ca="1">IF($R179=1,SUM($U$1:U179),"")</f>
        <v/>
      </c>
      <c r="AH179" s="138" t="str">
        <f ca="1">IF($R179=1,SUM($V$1:V179),"")</f>
        <v/>
      </c>
      <c r="AI179" s="138" t="str">
        <f ca="1">IF($R179=1,SUM($W$1:W179),"")</f>
        <v/>
      </c>
      <c r="AJ179" s="138" t="str">
        <f ca="1">IF($R179=1,SUM($X$1:X179),"")</f>
        <v/>
      </c>
      <c r="AK179" s="138" t="str">
        <f ca="1">IF($R179=1,SUM($Y$1:Y179),"")</f>
        <v/>
      </c>
      <c r="AL179" s="138" t="str">
        <f ca="1">IF($R179=1,SUM($Z$1:Z179),"")</f>
        <v/>
      </c>
      <c r="AM179" s="138" t="str">
        <f ca="1">IF($R179=1,SUM($AA$1:AA179),"")</f>
        <v/>
      </c>
      <c r="AN179" s="138" t="str">
        <f ca="1">IF($R179=1,SUM($AB$1:AB179),"")</f>
        <v/>
      </c>
      <c r="AO179" s="138" t="str">
        <f ca="1">IF($R179=1,SUM($AC$1:AC179),"")</f>
        <v/>
      </c>
      <c r="AQ179" s="143" t="str">
        <f t="shared" si="27"/>
        <v>22:10</v>
      </c>
    </row>
    <row r="180" spans="6:43" x14ac:dyDescent="0.25">
      <c r="F180" s="138">
        <f t="shared" si="28"/>
        <v>22</v>
      </c>
      <c r="G180" s="140">
        <f t="shared" si="23"/>
        <v>15</v>
      </c>
      <c r="H180" s="141">
        <f t="shared" si="24"/>
        <v>0.92708333333333337</v>
      </c>
      <c r="K180" s="139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39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38">
        <f t="shared" si="25"/>
        <v>1</v>
      </c>
      <c r="R180" s="138">
        <f t="shared" ca="1" si="26"/>
        <v>1.0869999999999904</v>
      </c>
      <c r="S180" s="138" t="str">
        <f>IF(O180=1,"",RTD("cqg.rtd",,"StudyData", "(Vol("&amp;$E$13&amp;")when  (LocalYear("&amp;$E$13&amp;")="&amp;$D$1&amp;"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38" t="str">
        <f>IF(O180=1,"",RTD("cqg.rtd",,"StudyData", "(Vol("&amp;$E$14&amp;")when  (LocalYear("&amp;$E$14&amp;")="&amp;$D$1&amp;"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38" t="str">
        <f>IF(O180=1,"",RTD("cqg.rtd",,"StudyData", "(Vol("&amp;$E$15&amp;")when  (LocalYear("&amp;$E$15&amp;")="&amp;$D$1&amp;"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38" t="str">
        <f>IF(O180=1,"",RTD("cqg.rtd",,"StudyData", "(Vol("&amp;$E$16&amp;")when  (LocalYear("&amp;$E$16&amp;")="&amp;$D$1&amp;"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38" t="str">
        <f>IF(O180=1,"",RTD("cqg.rtd",,"StudyData", "(Vol("&amp;$E$17&amp;")when  (LocalYear("&amp;$E$17&amp;")="&amp;$D$1&amp;"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38" t="str">
        <f>IF(O180=1,"",RTD("cqg.rtd",,"StudyData", "(Vol("&amp;$E$18&amp;")when  (LocalYear("&amp;$E$18&amp;")="&amp;$D$1&amp;"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38" t="str">
        <f>IF(O180=1,"",RTD("cqg.rtd",,"StudyData", "(Vol("&amp;$E$19&amp;")when  (LocalYear("&amp;$E$19&amp;")="&amp;$D$1&amp;"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38" t="str">
        <f>IF(O180=1,"",RTD("cqg.rtd",,"StudyData", "(Vol("&amp;$E$20&amp;")when  (LocalYear("&amp;$E$20&amp;")="&amp;$D$1&amp;"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38" t="str">
        <f>IF(O180=1,"",RTD("cqg.rtd",,"StudyData", "(Vol("&amp;$E$21&amp;")when  (LocalYear("&amp;$E$21&amp;")="&amp;$D$1&amp;"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38" t="str">
        <f>IF(O180=1,"",RTD("cqg.rtd",,"StudyData", "(Vol("&amp;$E$21&amp;")when  (LocalYear("&amp;$E$21&amp;")="&amp;$D$1&amp;"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39" t="str">
        <f t="shared" si="22"/>
        <v/>
      </c>
      <c r="AE180" s="138" t="str">
        <f ca="1">IF($R180=1,SUM($S$1:S180),"")</f>
        <v/>
      </c>
      <c r="AF180" s="138" t="str">
        <f ca="1">IF($R180=1,SUM($T$1:T180),"")</f>
        <v/>
      </c>
      <c r="AG180" s="138" t="str">
        <f ca="1">IF($R180=1,SUM($U$1:U180),"")</f>
        <v/>
      </c>
      <c r="AH180" s="138" t="str">
        <f ca="1">IF($R180=1,SUM($V$1:V180),"")</f>
        <v/>
      </c>
      <c r="AI180" s="138" t="str">
        <f ca="1">IF($R180=1,SUM($W$1:W180),"")</f>
        <v/>
      </c>
      <c r="AJ180" s="138" t="str">
        <f ca="1">IF($R180=1,SUM($X$1:X180),"")</f>
        <v/>
      </c>
      <c r="AK180" s="138" t="str">
        <f ca="1">IF($R180=1,SUM($Y$1:Y180),"")</f>
        <v/>
      </c>
      <c r="AL180" s="138" t="str">
        <f ca="1">IF($R180=1,SUM($Z$1:Z180),"")</f>
        <v/>
      </c>
      <c r="AM180" s="138" t="str">
        <f ca="1">IF($R180=1,SUM($AA$1:AA180),"")</f>
        <v/>
      </c>
      <c r="AN180" s="138" t="str">
        <f ca="1">IF($R180=1,SUM($AB$1:AB180),"")</f>
        <v/>
      </c>
      <c r="AO180" s="138" t="str">
        <f ca="1">IF($R180=1,SUM($AC$1:AC180),"")</f>
        <v/>
      </c>
      <c r="AQ180" s="143" t="str">
        <f t="shared" si="27"/>
        <v>22:15</v>
      </c>
    </row>
    <row r="181" spans="6:43" x14ac:dyDescent="0.25">
      <c r="F181" s="138">
        <f t="shared" si="28"/>
        <v>22</v>
      </c>
      <c r="G181" s="140">
        <f t="shared" si="23"/>
        <v>20</v>
      </c>
      <c r="H181" s="141">
        <f t="shared" si="24"/>
        <v>0.93055555555555547</v>
      </c>
      <c r="K181" s="139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39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38">
        <f t="shared" si="25"/>
        <v>1</v>
      </c>
      <c r="R181" s="138">
        <f t="shared" ca="1" si="26"/>
        <v>1.0879999999999903</v>
      </c>
      <c r="S181" s="138" t="str">
        <f>IF(O181=1,"",RTD("cqg.rtd",,"StudyData", "(Vol("&amp;$E$13&amp;")when  (LocalYear("&amp;$E$13&amp;")="&amp;$D$1&amp;"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38" t="str">
        <f>IF(O181=1,"",RTD("cqg.rtd",,"StudyData", "(Vol("&amp;$E$14&amp;")when  (LocalYear("&amp;$E$14&amp;")="&amp;$D$1&amp;"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38" t="str">
        <f>IF(O181=1,"",RTD("cqg.rtd",,"StudyData", "(Vol("&amp;$E$15&amp;")when  (LocalYear("&amp;$E$15&amp;")="&amp;$D$1&amp;"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38" t="str">
        <f>IF(O181=1,"",RTD("cqg.rtd",,"StudyData", "(Vol("&amp;$E$16&amp;")when  (LocalYear("&amp;$E$16&amp;")="&amp;$D$1&amp;"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38" t="str">
        <f>IF(O181=1,"",RTD("cqg.rtd",,"StudyData", "(Vol("&amp;$E$17&amp;")when  (LocalYear("&amp;$E$17&amp;")="&amp;$D$1&amp;"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38" t="str">
        <f>IF(O181=1,"",RTD("cqg.rtd",,"StudyData", "(Vol("&amp;$E$18&amp;")when  (LocalYear("&amp;$E$18&amp;")="&amp;$D$1&amp;"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38" t="str">
        <f>IF(O181=1,"",RTD("cqg.rtd",,"StudyData", "(Vol("&amp;$E$19&amp;")when  (LocalYear("&amp;$E$19&amp;")="&amp;$D$1&amp;"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38" t="str">
        <f>IF(O181=1,"",RTD("cqg.rtd",,"StudyData", "(Vol("&amp;$E$20&amp;")when  (LocalYear("&amp;$E$20&amp;")="&amp;$D$1&amp;"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38" t="str">
        <f>IF(O181=1,"",RTD("cqg.rtd",,"StudyData", "(Vol("&amp;$E$21&amp;")when  (LocalYear("&amp;$E$21&amp;")="&amp;$D$1&amp;"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38" t="str">
        <f>IF(O181=1,"",RTD("cqg.rtd",,"StudyData", "(Vol("&amp;$E$21&amp;")when  (LocalYear("&amp;$E$21&amp;")="&amp;$D$1&amp;"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39" t="str">
        <f t="shared" si="22"/>
        <v/>
      </c>
      <c r="AE181" s="138" t="str">
        <f ca="1">IF($R181=1,SUM($S$1:S181),"")</f>
        <v/>
      </c>
      <c r="AF181" s="138" t="str">
        <f ca="1">IF($R181=1,SUM($T$1:T181),"")</f>
        <v/>
      </c>
      <c r="AG181" s="138" t="str">
        <f ca="1">IF($R181=1,SUM($U$1:U181),"")</f>
        <v/>
      </c>
      <c r="AH181" s="138" t="str">
        <f ca="1">IF($R181=1,SUM($V$1:V181),"")</f>
        <v/>
      </c>
      <c r="AI181" s="138" t="str">
        <f ca="1">IF($R181=1,SUM($W$1:W181),"")</f>
        <v/>
      </c>
      <c r="AJ181" s="138" t="str">
        <f ca="1">IF($R181=1,SUM($X$1:X181),"")</f>
        <v/>
      </c>
      <c r="AK181" s="138" t="str">
        <f ca="1">IF($R181=1,SUM($Y$1:Y181),"")</f>
        <v/>
      </c>
      <c r="AL181" s="138" t="str">
        <f ca="1">IF($R181=1,SUM($Z$1:Z181),"")</f>
        <v/>
      </c>
      <c r="AM181" s="138" t="str">
        <f ca="1">IF($R181=1,SUM($AA$1:AA181),"")</f>
        <v/>
      </c>
      <c r="AN181" s="138" t="str">
        <f ca="1">IF($R181=1,SUM($AB$1:AB181),"")</f>
        <v/>
      </c>
      <c r="AO181" s="138" t="str">
        <f ca="1">IF($R181=1,SUM($AC$1:AC181),"")</f>
        <v/>
      </c>
      <c r="AQ181" s="143" t="str">
        <f t="shared" si="27"/>
        <v>22:20</v>
      </c>
    </row>
    <row r="182" spans="6:43" x14ac:dyDescent="0.25">
      <c r="F182" s="138">
        <f t="shared" si="28"/>
        <v>22</v>
      </c>
      <c r="G182" s="140">
        <f t="shared" si="23"/>
        <v>25</v>
      </c>
      <c r="H182" s="141">
        <f t="shared" si="24"/>
        <v>0.93402777777777779</v>
      </c>
      <c r="K182" s="139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39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38">
        <f t="shared" si="25"/>
        <v>1</v>
      </c>
      <c r="R182" s="138">
        <f t="shared" ca="1" si="26"/>
        <v>1.0889999999999902</v>
      </c>
      <c r="S182" s="138" t="str">
        <f>IF(O182=1,"",RTD("cqg.rtd",,"StudyData", "(Vol("&amp;$E$13&amp;")when  (LocalYear("&amp;$E$13&amp;")="&amp;$D$1&amp;"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38" t="str">
        <f>IF(O182=1,"",RTD("cqg.rtd",,"StudyData", "(Vol("&amp;$E$14&amp;")when  (LocalYear("&amp;$E$14&amp;")="&amp;$D$1&amp;"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38" t="str">
        <f>IF(O182=1,"",RTD("cqg.rtd",,"StudyData", "(Vol("&amp;$E$15&amp;")when  (LocalYear("&amp;$E$15&amp;")="&amp;$D$1&amp;"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38" t="str">
        <f>IF(O182=1,"",RTD("cqg.rtd",,"StudyData", "(Vol("&amp;$E$16&amp;")when  (LocalYear("&amp;$E$16&amp;")="&amp;$D$1&amp;"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38" t="str">
        <f>IF(O182=1,"",RTD("cqg.rtd",,"StudyData", "(Vol("&amp;$E$17&amp;")when  (LocalYear("&amp;$E$17&amp;")="&amp;$D$1&amp;"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38" t="str">
        <f>IF(O182=1,"",RTD("cqg.rtd",,"StudyData", "(Vol("&amp;$E$18&amp;")when  (LocalYear("&amp;$E$18&amp;")="&amp;$D$1&amp;"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38" t="str">
        <f>IF(O182=1,"",RTD("cqg.rtd",,"StudyData", "(Vol("&amp;$E$19&amp;")when  (LocalYear("&amp;$E$19&amp;")="&amp;$D$1&amp;"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38" t="str">
        <f>IF(O182=1,"",RTD("cqg.rtd",,"StudyData", "(Vol("&amp;$E$20&amp;")when  (LocalYear("&amp;$E$20&amp;")="&amp;$D$1&amp;"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38" t="str">
        <f>IF(O182=1,"",RTD("cqg.rtd",,"StudyData", "(Vol("&amp;$E$21&amp;")when  (LocalYear("&amp;$E$21&amp;")="&amp;$D$1&amp;"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38" t="str">
        <f>IF(O182=1,"",RTD("cqg.rtd",,"StudyData", "(Vol("&amp;$E$21&amp;")when  (LocalYear("&amp;$E$21&amp;")="&amp;$D$1&amp;"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39" t="str">
        <f t="shared" si="22"/>
        <v/>
      </c>
      <c r="AE182" s="138" t="str">
        <f ca="1">IF($R182=1,SUM($S$1:S182),"")</f>
        <v/>
      </c>
      <c r="AF182" s="138" t="str">
        <f ca="1">IF($R182=1,SUM($T$1:T182),"")</f>
        <v/>
      </c>
      <c r="AG182" s="138" t="str">
        <f ca="1">IF($R182=1,SUM($U$1:U182),"")</f>
        <v/>
      </c>
      <c r="AH182" s="138" t="str">
        <f ca="1">IF($R182=1,SUM($V$1:V182),"")</f>
        <v/>
      </c>
      <c r="AI182" s="138" t="str">
        <f ca="1">IF($R182=1,SUM($W$1:W182),"")</f>
        <v/>
      </c>
      <c r="AJ182" s="138" t="str">
        <f ca="1">IF($R182=1,SUM($X$1:X182),"")</f>
        <v/>
      </c>
      <c r="AK182" s="138" t="str">
        <f ca="1">IF($R182=1,SUM($Y$1:Y182),"")</f>
        <v/>
      </c>
      <c r="AL182" s="138" t="str">
        <f ca="1">IF($R182=1,SUM($Z$1:Z182),"")</f>
        <v/>
      </c>
      <c r="AM182" s="138" t="str">
        <f ca="1">IF($R182=1,SUM($AA$1:AA182),"")</f>
        <v/>
      </c>
      <c r="AN182" s="138" t="str">
        <f ca="1">IF($R182=1,SUM($AB$1:AB182),"")</f>
        <v/>
      </c>
      <c r="AO182" s="138" t="str">
        <f ca="1">IF($R182=1,SUM($AC$1:AC182),"")</f>
        <v/>
      </c>
      <c r="AQ182" s="143" t="str">
        <f t="shared" si="27"/>
        <v>22:25</v>
      </c>
    </row>
    <row r="183" spans="6:43" x14ac:dyDescent="0.25">
      <c r="F183" s="138">
        <f t="shared" si="28"/>
        <v>22</v>
      </c>
      <c r="G183" s="140">
        <f t="shared" si="23"/>
        <v>30</v>
      </c>
      <c r="H183" s="141">
        <f t="shared" si="24"/>
        <v>0.9375</v>
      </c>
      <c r="K183" s="139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39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38">
        <f t="shared" si="25"/>
        <v>1</v>
      </c>
      <c r="R183" s="138">
        <f t="shared" ca="1" si="26"/>
        <v>1.0899999999999901</v>
      </c>
      <c r="S183" s="138" t="str">
        <f>IF(O183=1,"",RTD("cqg.rtd",,"StudyData", "(Vol("&amp;$E$13&amp;")when  (LocalYear("&amp;$E$13&amp;")="&amp;$D$1&amp;"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38" t="str">
        <f>IF(O183=1,"",RTD("cqg.rtd",,"StudyData", "(Vol("&amp;$E$14&amp;")when  (LocalYear("&amp;$E$14&amp;")="&amp;$D$1&amp;"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38" t="str">
        <f>IF(O183=1,"",RTD("cqg.rtd",,"StudyData", "(Vol("&amp;$E$15&amp;")when  (LocalYear("&amp;$E$15&amp;")="&amp;$D$1&amp;"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38" t="str">
        <f>IF(O183=1,"",RTD("cqg.rtd",,"StudyData", "(Vol("&amp;$E$16&amp;")when  (LocalYear("&amp;$E$16&amp;")="&amp;$D$1&amp;"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38" t="str">
        <f>IF(O183=1,"",RTD("cqg.rtd",,"StudyData", "(Vol("&amp;$E$17&amp;")when  (LocalYear("&amp;$E$17&amp;")="&amp;$D$1&amp;"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38" t="str">
        <f>IF(O183=1,"",RTD("cqg.rtd",,"StudyData", "(Vol("&amp;$E$18&amp;")when  (LocalYear("&amp;$E$18&amp;")="&amp;$D$1&amp;"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38" t="str">
        <f>IF(O183=1,"",RTD("cqg.rtd",,"StudyData", "(Vol("&amp;$E$19&amp;")when  (LocalYear("&amp;$E$19&amp;")="&amp;$D$1&amp;"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38" t="str">
        <f>IF(O183=1,"",RTD("cqg.rtd",,"StudyData", "(Vol("&amp;$E$20&amp;")when  (LocalYear("&amp;$E$20&amp;")="&amp;$D$1&amp;"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38" t="str">
        <f>IF(O183=1,"",RTD("cqg.rtd",,"StudyData", "(Vol("&amp;$E$21&amp;")when  (LocalYear("&amp;$E$21&amp;")="&amp;$D$1&amp;"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38" t="str">
        <f>IF(O183=1,"",RTD("cqg.rtd",,"StudyData", "(Vol("&amp;$E$21&amp;")when  (LocalYear("&amp;$E$21&amp;")="&amp;$D$1&amp;"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39" t="str">
        <f t="shared" si="22"/>
        <v/>
      </c>
      <c r="AE183" s="138" t="str">
        <f ca="1">IF($R183=1,SUM($S$1:S183),"")</f>
        <v/>
      </c>
      <c r="AF183" s="138" t="str">
        <f ca="1">IF($R183=1,SUM($T$1:T183),"")</f>
        <v/>
      </c>
      <c r="AG183" s="138" t="str">
        <f ca="1">IF($R183=1,SUM($U$1:U183),"")</f>
        <v/>
      </c>
      <c r="AH183" s="138" t="str">
        <f ca="1">IF($R183=1,SUM($V$1:V183),"")</f>
        <v/>
      </c>
      <c r="AI183" s="138" t="str">
        <f ca="1">IF($R183=1,SUM($W$1:W183),"")</f>
        <v/>
      </c>
      <c r="AJ183" s="138" t="str">
        <f ca="1">IF($R183=1,SUM($X$1:X183),"")</f>
        <v/>
      </c>
      <c r="AK183" s="138" t="str">
        <f ca="1">IF($R183=1,SUM($Y$1:Y183),"")</f>
        <v/>
      </c>
      <c r="AL183" s="138" t="str">
        <f ca="1">IF($R183=1,SUM($Z$1:Z183),"")</f>
        <v/>
      </c>
      <c r="AM183" s="138" t="str">
        <f ca="1">IF($R183=1,SUM($AA$1:AA183),"")</f>
        <v/>
      </c>
      <c r="AN183" s="138" t="str">
        <f ca="1">IF($R183=1,SUM($AB$1:AB183),"")</f>
        <v/>
      </c>
      <c r="AO183" s="138" t="str">
        <f ca="1">IF($R183=1,SUM($AC$1:AC183),"")</f>
        <v/>
      </c>
      <c r="AQ183" s="143" t="str">
        <f t="shared" si="27"/>
        <v>22:30</v>
      </c>
    </row>
    <row r="184" spans="6:43" x14ac:dyDescent="0.25">
      <c r="F184" s="138">
        <f t="shared" si="28"/>
        <v>22</v>
      </c>
      <c r="G184" s="140">
        <f t="shared" si="23"/>
        <v>35</v>
      </c>
      <c r="H184" s="141">
        <f t="shared" si="24"/>
        <v>0.94097222222222221</v>
      </c>
      <c r="K184" s="139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39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38">
        <f t="shared" si="25"/>
        <v>1</v>
      </c>
      <c r="R184" s="138">
        <f t="shared" ca="1" si="26"/>
        <v>1.09099999999999</v>
      </c>
      <c r="S184" s="138" t="str">
        <f>IF(O184=1,"",RTD("cqg.rtd",,"StudyData", "(Vol("&amp;$E$13&amp;")when  (LocalYear("&amp;$E$13&amp;")="&amp;$D$1&amp;"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38" t="str">
        <f>IF(O184=1,"",RTD("cqg.rtd",,"StudyData", "(Vol("&amp;$E$14&amp;")when  (LocalYear("&amp;$E$14&amp;")="&amp;$D$1&amp;"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38" t="str">
        <f>IF(O184=1,"",RTD("cqg.rtd",,"StudyData", "(Vol("&amp;$E$15&amp;")when  (LocalYear("&amp;$E$15&amp;")="&amp;$D$1&amp;"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38" t="str">
        <f>IF(O184=1,"",RTD("cqg.rtd",,"StudyData", "(Vol("&amp;$E$16&amp;")when  (LocalYear("&amp;$E$16&amp;")="&amp;$D$1&amp;"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38" t="str">
        <f>IF(O184=1,"",RTD("cqg.rtd",,"StudyData", "(Vol("&amp;$E$17&amp;")when  (LocalYear("&amp;$E$17&amp;")="&amp;$D$1&amp;"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38" t="str">
        <f>IF(O184=1,"",RTD("cqg.rtd",,"StudyData", "(Vol("&amp;$E$18&amp;")when  (LocalYear("&amp;$E$18&amp;")="&amp;$D$1&amp;"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38" t="str">
        <f>IF(O184=1,"",RTD("cqg.rtd",,"StudyData", "(Vol("&amp;$E$19&amp;")when  (LocalYear("&amp;$E$19&amp;")="&amp;$D$1&amp;"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38" t="str">
        <f>IF(O184=1,"",RTD("cqg.rtd",,"StudyData", "(Vol("&amp;$E$20&amp;")when  (LocalYear("&amp;$E$20&amp;")="&amp;$D$1&amp;"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38" t="str">
        <f>IF(O184=1,"",RTD("cqg.rtd",,"StudyData", "(Vol("&amp;$E$21&amp;")when  (LocalYear("&amp;$E$21&amp;")="&amp;$D$1&amp;"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38" t="str">
        <f>IF(O184=1,"",RTD("cqg.rtd",,"StudyData", "(Vol("&amp;$E$21&amp;")when  (LocalYear("&amp;$E$21&amp;")="&amp;$D$1&amp;"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39" t="str">
        <f t="shared" si="22"/>
        <v/>
      </c>
      <c r="AE184" s="138" t="str">
        <f ca="1">IF($R184=1,SUM($S$1:S184),"")</f>
        <v/>
      </c>
      <c r="AF184" s="138" t="str">
        <f ca="1">IF($R184=1,SUM($T$1:T184),"")</f>
        <v/>
      </c>
      <c r="AG184" s="138" t="str">
        <f ca="1">IF($R184=1,SUM($U$1:U184),"")</f>
        <v/>
      </c>
      <c r="AH184" s="138" t="str">
        <f ca="1">IF($R184=1,SUM($V$1:V184),"")</f>
        <v/>
      </c>
      <c r="AI184" s="138" t="str">
        <f ca="1">IF($R184=1,SUM($W$1:W184),"")</f>
        <v/>
      </c>
      <c r="AJ184" s="138" t="str">
        <f ca="1">IF($R184=1,SUM($X$1:X184),"")</f>
        <v/>
      </c>
      <c r="AK184" s="138" t="str">
        <f ca="1">IF($R184=1,SUM($Y$1:Y184),"")</f>
        <v/>
      </c>
      <c r="AL184" s="138" t="str">
        <f ca="1">IF($R184=1,SUM($Z$1:Z184),"")</f>
        <v/>
      </c>
      <c r="AM184" s="138" t="str">
        <f ca="1">IF($R184=1,SUM($AA$1:AA184),"")</f>
        <v/>
      </c>
      <c r="AN184" s="138" t="str">
        <f ca="1">IF($R184=1,SUM($AB$1:AB184),"")</f>
        <v/>
      </c>
      <c r="AO184" s="138" t="str">
        <f ca="1">IF($R184=1,SUM($AC$1:AC184),"")</f>
        <v/>
      </c>
      <c r="AQ184" s="143" t="str">
        <f t="shared" si="27"/>
        <v>22:35</v>
      </c>
    </row>
    <row r="185" spans="6:43" x14ac:dyDescent="0.25">
      <c r="F185" s="138">
        <f t="shared" si="28"/>
        <v>22</v>
      </c>
      <c r="G185" s="140">
        <f t="shared" si="23"/>
        <v>40</v>
      </c>
      <c r="H185" s="141">
        <f t="shared" si="24"/>
        <v>0.94444444444444453</v>
      </c>
      <c r="K185" s="139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39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38">
        <f t="shared" si="25"/>
        <v>1</v>
      </c>
      <c r="R185" s="138">
        <f t="shared" ca="1" si="26"/>
        <v>1.0919999999999899</v>
      </c>
      <c r="S185" s="138" t="str">
        <f>IF(O185=1,"",RTD("cqg.rtd",,"StudyData", "(Vol("&amp;$E$13&amp;")when  (LocalYear("&amp;$E$13&amp;")="&amp;$D$1&amp;"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38" t="str">
        <f>IF(O185=1,"",RTD("cqg.rtd",,"StudyData", "(Vol("&amp;$E$14&amp;")when  (LocalYear("&amp;$E$14&amp;")="&amp;$D$1&amp;"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38" t="str">
        <f>IF(O185=1,"",RTD("cqg.rtd",,"StudyData", "(Vol("&amp;$E$15&amp;")when  (LocalYear("&amp;$E$15&amp;")="&amp;$D$1&amp;"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38" t="str">
        <f>IF(O185=1,"",RTD("cqg.rtd",,"StudyData", "(Vol("&amp;$E$16&amp;")when  (LocalYear("&amp;$E$16&amp;")="&amp;$D$1&amp;"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38" t="str">
        <f>IF(O185=1,"",RTD("cqg.rtd",,"StudyData", "(Vol("&amp;$E$17&amp;")when  (LocalYear("&amp;$E$17&amp;")="&amp;$D$1&amp;"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38" t="str">
        <f>IF(O185=1,"",RTD("cqg.rtd",,"StudyData", "(Vol("&amp;$E$18&amp;")when  (LocalYear("&amp;$E$18&amp;")="&amp;$D$1&amp;"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38" t="str">
        <f>IF(O185=1,"",RTD("cqg.rtd",,"StudyData", "(Vol("&amp;$E$19&amp;")when  (LocalYear("&amp;$E$19&amp;")="&amp;$D$1&amp;"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38" t="str">
        <f>IF(O185=1,"",RTD("cqg.rtd",,"StudyData", "(Vol("&amp;$E$20&amp;")when  (LocalYear("&amp;$E$20&amp;")="&amp;$D$1&amp;"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38" t="str">
        <f>IF(O185=1,"",RTD("cqg.rtd",,"StudyData", "(Vol("&amp;$E$21&amp;")when  (LocalYear("&amp;$E$21&amp;")="&amp;$D$1&amp;"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38" t="str">
        <f>IF(O185=1,"",RTD("cqg.rtd",,"StudyData", "(Vol("&amp;$E$21&amp;")when  (LocalYear("&amp;$E$21&amp;")="&amp;$D$1&amp;"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39" t="str">
        <f t="shared" si="22"/>
        <v/>
      </c>
      <c r="AE185" s="138" t="str">
        <f ca="1">IF($R185=1,SUM($S$1:S185),"")</f>
        <v/>
      </c>
      <c r="AF185" s="138" t="str">
        <f ca="1">IF($R185=1,SUM($T$1:T185),"")</f>
        <v/>
      </c>
      <c r="AG185" s="138" t="str">
        <f ca="1">IF($R185=1,SUM($U$1:U185),"")</f>
        <v/>
      </c>
      <c r="AH185" s="138" t="str">
        <f ca="1">IF($R185=1,SUM($V$1:V185),"")</f>
        <v/>
      </c>
      <c r="AI185" s="138" t="str">
        <f ca="1">IF($R185=1,SUM($W$1:W185),"")</f>
        <v/>
      </c>
      <c r="AJ185" s="138" t="str">
        <f ca="1">IF($R185=1,SUM($X$1:X185),"")</f>
        <v/>
      </c>
      <c r="AK185" s="138" t="str">
        <f ca="1">IF($R185=1,SUM($Y$1:Y185),"")</f>
        <v/>
      </c>
      <c r="AL185" s="138" t="str">
        <f ca="1">IF($R185=1,SUM($Z$1:Z185),"")</f>
        <v/>
      </c>
      <c r="AM185" s="138" t="str">
        <f ca="1">IF($R185=1,SUM($AA$1:AA185),"")</f>
        <v/>
      </c>
      <c r="AN185" s="138" t="str">
        <f ca="1">IF($R185=1,SUM($AB$1:AB185),"")</f>
        <v/>
      </c>
      <c r="AO185" s="138" t="str">
        <f ca="1">IF($R185=1,SUM($AC$1:AC185),"")</f>
        <v/>
      </c>
      <c r="AQ185" s="143" t="str">
        <f t="shared" si="27"/>
        <v>22:40</v>
      </c>
    </row>
    <row r="186" spans="6:43" x14ac:dyDescent="0.25">
      <c r="F186" s="138">
        <f t="shared" si="28"/>
        <v>22</v>
      </c>
      <c r="G186" s="140">
        <f t="shared" si="23"/>
        <v>45</v>
      </c>
      <c r="H186" s="141">
        <f t="shared" si="24"/>
        <v>0.94791666666666663</v>
      </c>
      <c r="K186" s="139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39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38">
        <f t="shared" si="25"/>
        <v>1</v>
      </c>
      <c r="R186" s="138">
        <f t="shared" ca="1" si="26"/>
        <v>1.0929999999999898</v>
      </c>
      <c r="S186" s="138" t="str">
        <f>IF(O186=1,"",RTD("cqg.rtd",,"StudyData", "(Vol("&amp;$E$13&amp;")when  (LocalYear("&amp;$E$13&amp;")="&amp;$D$1&amp;"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38" t="str">
        <f>IF(O186=1,"",RTD("cqg.rtd",,"StudyData", "(Vol("&amp;$E$14&amp;")when  (LocalYear("&amp;$E$14&amp;")="&amp;$D$1&amp;"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38" t="str">
        <f>IF(O186=1,"",RTD("cqg.rtd",,"StudyData", "(Vol("&amp;$E$15&amp;")when  (LocalYear("&amp;$E$15&amp;")="&amp;$D$1&amp;"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38" t="str">
        <f>IF(O186=1,"",RTD("cqg.rtd",,"StudyData", "(Vol("&amp;$E$16&amp;")when  (LocalYear("&amp;$E$16&amp;")="&amp;$D$1&amp;"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38" t="str">
        <f>IF(O186=1,"",RTD("cqg.rtd",,"StudyData", "(Vol("&amp;$E$17&amp;")when  (LocalYear("&amp;$E$17&amp;")="&amp;$D$1&amp;"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38" t="str">
        <f>IF(O186=1,"",RTD("cqg.rtd",,"StudyData", "(Vol("&amp;$E$18&amp;")when  (LocalYear("&amp;$E$18&amp;")="&amp;$D$1&amp;"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38" t="str">
        <f>IF(O186=1,"",RTD("cqg.rtd",,"StudyData", "(Vol("&amp;$E$19&amp;")when  (LocalYear("&amp;$E$19&amp;")="&amp;$D$1&amp;"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38" t="str">
        <f>IF(O186=1,"",RTD("cqg.rtd",,"StudyData", "(Vol("&amp;$E$20&amp;")when  (LocalYear("&amp;$E$20&amp;")="&amp;$D$1&amp;"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38" t="str">
        <f>IF(O186=1,"",RTD("cqg.rtd",,"StudyData", "(Vol("&amp;$E$21&amp;")when  (LocalYear("&amp;$E$21&amp;")="&amp;$D$1&amp;"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38" t="str">
        <f>IF(O186=1,"",RTD("cqg.rtd",,"StudyData", "(Vol("&amp;$E$21&amp;")when  (LocalYear("&amp;$E$21&amp;")="&amp;$D$1&amp;"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39" t="str">
        <f t="shared" si="22"/>
        <v/>
      </c>
      <c r="AE186" s="138" t="str">
        <f ca="1">IF($R186=1,SUM($S$1:S186),"")</f>
        <v/>
      </c>
      <c r="AF186" s="138" t="str">
        <f ca="1">IF($R186=1,SUM($T$1:T186),"")</f>
        <v/>
      </c>
      <c r="AG186" s="138" t="str">
        <f ca="1">IF($R186=1,SUM($U$1:U186),"")</f>
        <v/>
      </c>
      <c r="AH186" s="138" t="str">
        <f ca="1">IF($R186=1,SUM($V$1:V186),"")</f>
        <v/>
      </c>
      <c r="AI186" s="138" t="str">
        <f ca="1">IF($R186=1,SUM($W$1:W186),"")</f>
        <v/>
      </c>
      <c r="AJ186" s="138" t="str">
        <f ca="1">IF($R186=1,SUM($X$1:X186),"")</f>
        <v/>
      </c>
      <c r="AK186" s="138" t="str">
        <f ca="1">IF($R186=1,SUM($Y$1:Y186),"")</f>
        <v/>
      </c>
      <c r="AL186" s="138" t="str">
        <f ca="1">IF($R186=1,SUM($Z$1:Z186),"")</f>
        <v/>
      </c>
      <c r="AM186" s="138" t="str">
        <f ca="1">IF($R186=1,SUM($AA$1:AA186),"")</f>
        <v/>
      </c>
      <c r="AN186" s="138" t="str">
        <f ca="1">IF($R186=1,SUM($AB$1:AB186),"")</f>
        <v/>
      </c>
      <c r="AO186" s="138" t="str">
        <f ca="1">IF($R186=1,SUM($AC$1:AC186),"")</f>
        <v/>
      </c>
      <c r="AQ186" s="143" t="str">
        <f t="shared" si="27"/>
        <v>22:45</v>
      </c>
    </row>
    <row r="187" spans="6:43" x14ac:dyDescent="0.25">
      <c r="F187" s="138">
        <f t="shared" si="28"/>
        <v>22</v>
      </c>
      <c r="G187" s="140">
        <f t="shared" si="23"/>
        <v>50</v>
      </c>
      <c r="H187" s="141">
        <f t="shared" si="24"/>
        <v>0.95138888888888884</v>
      </c>
      <c r="K187" s="139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39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38">
        <f t="shared" si="25"/>
        <v>1</v>
      </c>
      <c r="R187" s="138">
        <f t="shared" ca="1" si="26"/>
        <v>1.0939999999999896</v>
      </c>
      <c r="S187" s="138" t="str">
        <f>IF(O187=1,"",RTD("cqg.rtd",,"StudyData", "(Vol("&amp;$E$13&amp;")when  (LocalYear("&amp;$E$13&amp;")="&amp;$D$1&amp;"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38" t="str">
        <f>IF(O187=1,"",RTD("cqg.rtd",,"StudyData", "(Vol("&amp;$E$14&amp;")when  (LocalYear("&amp;$E$14&amp;")="&amp;$D$1&amp;"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38" t="str">
        <f>IF(O187=1,"",RTD("cqg.rtd",,"StudyData", "(Vol("&amp;$E$15&amp;")when  (LocalYear("&amp;$E$15&amp;")="&amp;$D$1&amp;"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38" t="str">
        <f>IF(O187=1,"",RTD("cqg.rtd",,"StudyData", "(Vol("&amp;$E$16&amp;")when  (LocalYear("&amp;$E$16&amp;")="&amp;$D$1&amp;"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38" t="str">
        <f>IF(O187=1,"",RTD("cqg.rtd",,"StudyData", "(Vol("&amp;$E$17&amp;")when  (LocalYear("&amp;$E$17&amp;")="&amp;$D$1&amp;"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38" t="str">
        <f>IF(O187=1,"",RTD("cqg.rtd",,"StudyData", "(Vol("&amp;$E$18&amp;")when  (LocalYear("&amp;$E$18&amp;")="&amp;$D$1&amp;"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38" t="str">
        <f>IF(O187=1,"",RTD("cqg.rtd",,"StudyData", "(Vol("&amp;$E$19&amp;")when  (LocalYear("&amp;$E$19&amp;")="&amp;$D$1&amp;"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38" t="str">
        <f>IF(O187=1,"",RTD("cqg.rtd",,"StudyData", "(Vol("&amp;$E$20&amp;")when  (LocalYear("&amp;$E$20&amp;")="&amp;$D$1&amp;"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38" t="str">
        <f>IF(O187=1,"",RTD("cqg.rtd",,"StudyData", "(Vol("&amp;$E$21&amp;")when  (LocalYear("&amp;$E$21&amp;")="&amp;$D$1&amp;"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38" t="str">
        <f>IF(O187=1,"",RTD("cqg.rtd",,"StudyData", "(Vol("&amp;$E$21&amp;")when  (LocalYear("&amp;$E$21&amp;")="&amp;$D$1&amp;"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39" t="str">
        <f t="shared" si="22"/>
        <v/>
      </c>
      <c r="AE187" s="138" t="str">
        <f ca="1">IF($R187=1,SUM($S$1:S187),"")</f>
        <v/>
      </c>
      <c r="AF187" s="138" t="str">
        <f ca="1">IF($R187=1,SUM($T$1:T187),"")</f>
        <v/>
      </c>
      <c r="AG187" s="138" t="str">
        <f ca="1">IF($R187=1,SUM($U$1:U187),"")</f>
        <v/>
      </c>
      <c r="AH187" s="138" t="str">
        <f ca="1">IF($R187=1,SUM($V$1:V187),"")</f>
        <v/>
      </c>
      <c r="AI187" s="138" t="str">
        <f ca="1">IF($R187=1,SUM($W$1:W187),"")</f>
        <v/>
      </c>
      <c r="AJ187" s="138" t="str">
        <f ca="1">IF($R187=1,SUM($X$1:X187),"")</f>
        <v/>
      </c>
      <c r="AK187" s="138" t="str">
        <f ca="1">IF($R187=1,SUM($Y$1:Y187),"")</f>
        <v/>
      </c>
      <c r="AL187" s="138" t="str">
        <f ca="1">IF($R187=1,SUM($Z$1:Z187),"")</f>
        <v/>
      </c>
      <c r="AM187" s="138" t="str">
        <f ca="1">IF($R187=1,SUM($AA$1:AA187),"")</f>
        <v/>
      </c>
      <c r="AN187" s="138" t="str">
        <f ca="1">IF($R187=1,SUM($AB$1:AB187),"")</f>
        <v/>
      </c>
      <c r="AO187" s="138" t="str">
        <f ca="1">IF($R187=1,SUM($AC$1:AC187),"")</f>
        <v/>
      </c>
      <c r="AQ187" s="143" t="str">
        <f t="shared" si="27"/>
        <v>22:50</v>
      </c>
    </row>
    <row r="188" spans="6:43" x14ac:dyDescent="0.25">
      <c r="F188" s="138">
        <f t="shared" si="28"/>
        <v>22</v>
      </c>
      <c r="G188" s="140">
        <f t="shared" si="23"/>
        <v>55</v>
      </c>
      <c r="H188" s="141">
        <f t="shared" si="24"/>
        <v>0.95486111111111116</v>
      </c>
      <c r="K188" s="139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39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38">
        <f t="shared" si="25"/>
        <v>1</v>
      </c>
      <c r="R188" s="138">
        <f t="shared" ca="1" si="26"/>
        <v>1.0949999999999895</v>
      </c>
      <c r="S188" s="138" t="str">
        <f>IF(O188=1,"",RTD("cqg.rtd",,"StudyData", "(Vol("&amp;$E$13&amp;")when  (LocalYear("&amp;$E$13&amp;")="&amp;$D$1&amp;"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38" t="str">
        <f>IF(O188=1,"",RTD("cqg.rtd",,"StudyData", "(Vol("&amp;$E$14&amp;")when  (LocalYear("&amp;$E$14&amp;")="&amp;$D$1&amp;"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38" t="str">
        <f>IF(O188=1,"",RTD("cqg.rtd",,"StudyData", "(Vol("&amp;$E$15&amp;")when  (LocalYear("&amp;$E$15&amp;")="&amp;$D$1&amp;"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38" t="str">
        <f>IF(O188=1,"",RTD("cqg.rtd",,"StudyData", "(Vol("&amp;$E$16&amp;")when  (LocalYear("&amp;$E$16&amp;")="&amp;$D$1&amp;"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38" t="str">
        <f>IF(O188=1,"",RTD("cqg.rtd",,"StudyData", "(Vol("&amp;$E$17&amp;")when  (LocalYear("&amp;$E$17&amp;")="&amp;$D$1&amp;"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38" t="str">
        <f>IF(O188=1,"",RTD("cqg.rtd",,"StudyData", "(Vol("&amp;$E$18&amp;")when  (LocalYear("&amp;$E$18&amp;")="&amp;$D$1&amp;"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38" t="str">
        <f>IF(O188=1,"",RTD("cqg.rtd",,"StudyData", "(Vol("&amp;$E$19&amp;")when  (LocalYear("&amp;$E$19&amp;")="&amp;$D$1&amp;"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38" t="str">
        <f>IF(O188=1,"",RTD("cqg.rtd",,"StudyData", "(Vol("&amp;$E$20&amp;")when  (LocalYear("&amp;$E$20&amp;")="&amp;$D$1&amp;"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38" t="str">
        <f>IF(O188=1,"",RTD("cqg.rtd",,"StudyData", "(Vol("&amp;$E$21&amp;")when  (LocalYear("&amp;$E$21&amp;")="&amp;$D$1&amp;"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38" t="str">
        <f>IF(O188=1,"",RTD("cqg.rtd",,"StudyData", "(Vol("&amp;$E$21&amp;")when  (LocalYear("&amp;$E$21&amp;")="&amp;$D$1&amp;"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39" t="str">
        <f t="shared" si="22"/>
        <v/>
      </c>
      <c r="AE188" s="138" t="str">
        <f ca="1">IF($R188=1,SUM($S$1:S188),"")</f>
        <v/>
      </c>
      <c r="AF188" s="138" t="str">
        <f ca="1">IF($R188=1,SUM($T$1:T188),"")</f>
        <v/>
      </c>
      <c r="AG188" s="138" t="str">
        <f ca="1">IF($R188=1,SUM($U$1:U188),"")</f>
        <v/>
      </c>
      <c r="AH188" s="138" t="str">
        <f ca="1">IF($R188=1,SUM($V$1:V188),"")</f>
        <v/>
      </c>
      <c r="AI188" s="138" t="str">
        <f ca="1">IF($R188=1,SUM($W$1:W188),"")</f>
        <v/>
      </c>
      <c r="AJ188" s="138" t="str">
        <f ca="1">IF($R188=1,SUM($X$1:X188),"")</f>
        <v/>
      </c>
      <c r="AK188" s="138" t="str">
        <f ca="1">IF($R188=1,SUM($Y$1:Y188),"")</f>
        <v/>
      </c>
      <c r="AL188" s="138" t="str">
        <f ca="1">IF($R188=1,SUM($Z$1:Z188),"")</f>
        <v/>
      </c>
      <c r="AM188" s="138" t="str">
        <f ca="1">IF($R188=1,SUM($AA$1:AA188),"")</f>
        <v/>
      </c>
      <c r="AN188" s="138" t="str">
        <f ca="1">IF($R188=1,SUM($AB$1:AB188),"")</f>
        <v/>
      </c>
      <c r="AO188" s="138" t="str">
        <f ca="1">IF($R188=1,SUM($AC$1:AC188),"")</f>
        <v/>
      </c>
      <c r="AQ188" s="143" t="str">
        <f t="shared" si="27"/>
        <v>22:55</v>
      </c>
    </row>
    <row r="189" spans="6:43" x14ac:dyDescent="0.25">
      <c r="F189" s="138">
        <f t="shared" si="28"/>
        <v>23</v>
      </c>
      <c r="G189" s="140" t="str">
        <f t="shared" si="23"/>
        <v>00</v>
      </c>
      <c r="H189" s="141">
        <f t="shared" si="24"/>
        <v>0.95833333333333337</v>
      </c>
      <c r="K189" s="139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39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38">
        <f t="shared" si="25"/>
        <v>1</v>
      </c>
      <c r="R189" s="138">
        <f t="shared" ca="1" si="26"/>
        <v>1.0959999999999894</v>
      </c>
      <c r="S189" s="138" t="str">
        <f>IF(O189=1,"",RTD("cqg.rtd",,"StudyData", "(Vol("&amp;$E$13&amp;")when  (LocalYear("&amp;$E$13&amp;")="&amp;$D$1&amp;"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38" t="str">
        <f>IF(O189=1,"",RTD("cqg.rtd",,"StudyData", "(Vol("&amp;$E$14&amp;")when  (LocalYear("&amp;$E$14&amp;")="&amp;$D$1&amp;"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38" t="str">
        <f>IF(O189=1,"",RTD("cqg.rtd",,"StudyData", "(Vol("&amp;$E$15&amp;")when  (LocalYear("&amp;$E$15&amp;")="&amp;$D$1&amp;"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38" t="str">
        <f>IF(O189=1,"",RTD("cqg.rtd",,"StudyData", "(Vol("&amp;$E$16&amp;")when  (LocalYear("&amp;$E$16&amp;")="&amp;$D$1&amp;"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38" t="str">
        <f>IF(O189=1,"",RTD("cqg.rtd",,"StudyData", "(Vol("&amp;$E$17&amp;")when  (LocalYear("&amp;$E$17&amp;")="&amp;$D$1&amp;"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38" t="str">
        <f>IF(O189=1,"",RTD("cqg.rtd",,"StudyData", "(Vol("&amp;$E$18&amp;")when  (LocalYear("&amp;$E$18&amp;")="&amp;$D$1&amp;"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38" t="str">
        <f>IF(O189=1,"",RTD("cqg.rtd",,"StudyData", "(Vol("&amp;$E$19&amp;")when  (LocalYear("&amp;$E$19&amp;")="&amp;$D$1&amp;"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38" t="str">
        <f>IF(O189=1,"",RTD("cqg.rtd",,"StudyData", "(Vol("&amp;$E$20&amp;")when  (LocalYear("&amp;$E$20&amp;")="&amp;$D$1&amp;"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38" t="str">
        <f>IF(O189=1,"",RTD("cqg.rtd",,"StudyData", "(Vol("&amp;$E$21&amp;")when  (LocalYear("&amp;$E$21&amp;")="&amp;$D$1&amp;"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38" t="str">
        <f>IF(O189=1,"",RTD("cqg.rtd",,"StudyData", "(Vol("&amp;$E$21&amp;")when  (LocalYear("&amp;$E$21&amp;")="&amp;$D$1&amp;"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39" t="str">
        <f t="shared" si="22"/>
        <v/>
      </c>
      <c r="AE189" s="138" t="str">
        <f ca="1">IF($R189=1,SUM($S$1:S189),"")</f>
        <v/>
      </c>
      <c r="AF189" s="138" t="str">
        <f ca="1">IF($R189=1,SUM($T$1:T189),"")</f>
        <v/>
      </c>
      <c r="AG189" s="138" t="str">
        <f ca="1">IF($R189=1,SUM($U$1:U189),"")</f>
        <v/>
      </c>
      <c r="AH189" s="138" t="str">
        <f ca="1">IF($R189=1,SUM($V$1:V189),"")</f>
        <v/>
      </c>
      <c r="AI189" s="138" t="str">
        <f ca="1">IF($R189=1,SUM($W$1:W189),"")</f>
        <v/>
      </c>
      <c r="AJ189" s="138" t="str">
        <f ca="1">IF($R189=1,SUM($X$1:X189),"")</f>
        <v/>
      </c>
      <c r="AK189" s="138" t="str">
        <f ca="1">IF($R189=1,SUM($Y$1:Y189),"")</f>
        <v/>
      </c>
      <c r="AL189" s="138" t="str">
        <f ca="1">IF($R189=1,SUM($Z$1:Z189),"")</f>
        <v/>
      </c>
      <c r="AM189" s="138" t="str">
        <f ca="1">IF($R189=1,SUM($AA$1:AA189),"")</f>
        <v/>
      </c>
      <c r="AN189" s="138" t="str">
        <f ca="1">IF($R189=1,SUM($AB$1:AB189),"")</f>
        <v/>
      </c>
      <c r="AO189" s="138" t="str">
        <f ca="1">IF($R189=1,SUM($AC$1:AC189),"")</f>
        <v/>
      </c>
      <c r="AQ189" s="143" t="str">
        <f t="shared" si="27"/>
        <v>23:00</v>
      </c>
    </row>
    <row r="190" spans="6:43" x14ac:dyDescent="0.25">
      <c r="F190" s="138">
        <f t="shared" si="28"/>
        <v>23</v>
      </c>
      <c r="G190" s="140" t="str">
        <f t="shared" si="23"/>
        <v>05</v>
      </c>
      <c r="H190" s="141">
        <f t="shared" si="24"/>
        <v>0.96180555555555547</v>
      </c>
      <c r="K190" s="139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39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38">
        <f t="shared" si="25"/>
        <v>1</v>
      </c>
      <c r="R190" s="138">
        <f t="shared" ca="1" si="26"/>
        <v>1.0969999999999893</v>
      </c>
      <c r="S190" s="138" t="str">
        <f>IF(O190=1,"",RTD("cqg.rtd",,"StudyData", "(Vol("&amp;$E$13&amp;")when  (LocalYear("&amp;$E$13&amp;")="&amp;$D$1&amp;"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38" t="str">
        <f>IF(O190=1,"",RTD("cqg.rtd",,"StudyData", "(Vol("&amp;$E$14&amp;")when  (LocalYear("&amp;$E$14&amp;")="&amp;$D$1&amp;"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38" t="str">
        <f>IF(O190=1,"",RTD("cqg.rtd",,"StudyData", "(Vol("&amp;$E$15&amp;")when  (LocalYear("&amp;$E$15&amp;")="&amp;$D$1&amp;"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38" t="str">
        <f>IF(O190=1,"",RTD("cqg.rtd",,"StudyData", "(Vol("&amp;$E$16&amp;")when  (LocalYear("&amp;$E$16&amp;")="&amp;$D$1&amp;"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38" t="str">
        <f>IF(O190=1,"",RTD("cqg.rtd",,"StudyData", "(Vol("&amp;$E$17&amp;")when  (LocalYear("&amp;$E$17&amp;")="&amp;$D$1&amp;"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38" t="str">
        <f>IF(O190=1,"",RTD("cqg.rtd",,"StudyData", "(Vol("&amp;$E$18&amp;")when  (LocalYear("&amp;$E$18&amp;")="&amp;$D$1&amp;"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38" t="str">
        <f>IF(O190=1,"",RTD("cqg.rtd",,"StudyData", "(Vol("&amp;$E$19&amp;")when  (LocalYear("&amp;$E$19&amp;")="&amp;$D$1&amp;"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38" t="str">
        <f>IF(O190=1,"",RTD("cqg.rtd",,"StudyData", "(Vol("&amp;$E$20&amp;")when  (LocalYear("&amp;$E$20&amp;")="&amp;$D$1&amp;"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38" t="str">
        <f>IF(O190=1,"",RTD("cqg.rtd",,"StudyData", "(Vol("&amp;$E$21&amp;")when  (LocalYear("&amp;$E$21&amp;")="&amp;$D$1&amp;"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38" t="str">
        <f>IF(O190=1,"",RTD("cqg.rtd",,"StudyData", "(Vol("&amp;$E$21&amp;")when  (LocalYear("&amp;$E$21&amp;")="&amp;$D$1&amp;"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39" t="str">
        <f t="shared" si="22"/>
        <v/>
      </c>
      <c r="AE190" s="138" t="str">
        <f ca="1">IF($R190=1,SUM($S$1:S190),"")</f>
        <v/>
      </c>
      <c r="AF190" s="138" t="str">
        <f ca="1">IF($R190=1,SUM($T$1:T190),"")</f>
        <v/>
      </c>
      <c r="AG190" s="138" t="str">
        <f ca="1">IF($R190=1,SUM($U$1:U190),"")</f>
        <v/>
      </c>
      <c r="AH190" s="138" t="str">
        <f ca="1">IF($R190=1,SUM($V$1:V190),"")</f>
        <v/>
      </c>
      <c r="AI190" s="138" t="str">
        <f ca="1">IF($R190=1,SUM($W$1:W190),"")</f>
        <v/>
      </c>
      <c r="AJ190" s="138" t="str">
        <f ca="1">IF($R190=1,SUM($X$1:X190),"")</f>
        <v/>
      </c>
      <c r="AK190" s="138" t="str">
        <f ca="1">IF($R190=1,SUM($Y$1:Y190),"")</f>
        <v/>
      </c>
      <c r="AL190" s="138" t="str">
        <f ca="1">IF($R190=1,SUM($Z$1:Z190),"")</f>
        <v/>
      </c>
      <c r="AM190" s="138" t="str">
        <f ca="1">IF($R190=1,SUM($AA$1:AA190),"")</f>
        <v/>
      </c>
      <c r="AN190" s="138" t="str">
        <f ca="1">IF($R190=1,SUM($AB$1:AB190),"")</f>
        <v/>
      </c>
      <c r="AO190" s="138" t="str">
        <f ca="1">IF($R190=1,SUM($AC$1:AC190),"")</f>
        <v/>
      </c>
      <c r="AQ190" s="143" t="str">
        <f t="shared" si="27"/>
        <v>23:05</v>
      </c>
    </row>
    <row r="191" spans="6:43" x14ac:dyDescent="0.25">
      <c r="F191" s="138">
        <f t="shared" si="28"/>
        <v>23</v>
      </c>
      <c r="G191" s="140">
        <f t="shared" si="23"/>
        <v>10</v>
      </c>
      <c r="H191" s="141">
        <f t="shared" si="24"/>
        <v>0.96527777777777779</v>
      </c>
      <c r="K191" s="139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39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38">
        <f t="shared" si="25"/>
        <v>1</v>
      </c>
      <c r="R191" s="138">
        <f t="shared" ca="1" si="26"/>
        <v>1.0979999999999892</v>
      </c>
      <c r="S191" s="138" t="str">
        <f>IF(O191=1,"",RTD("cqg.rtd",,"StudyData", "(Vol("&amp;$E$13&amp;")when  (LocalYear("&amp;$E$13&amp;")="&amp;$D$1&amp;"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38" t="str">
        <f>IF(O191=1,"",RTD("cqg.rtd",,"StudyData", "(Vol("&amp;$E$14&amp;")when  (LocalYear("&amp;$E$14&amp;")="&amp;$D$1&amp;"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38" t="str">
        <f>IF(O191=1,"",RTD("cqg.rtd",,"StudyData", "(Vol("&amp;$E$15&amp;")when  (LocalYear("&amp;$E$15&amp;")="&amp;$D$1&amp;"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38" t="str">
        <f>IF(O191=1,"",RTD("cqg.rtd",,"StudyData", "(Vol("&amp;$E$16&amp;")when  (LocalYear("&amp;$E$16&amp;")="&amp;$D$1&amp;"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38" t="str">
        <f>IF(O191=1,"",RTD("cqg.rtd",,"StudyData", "(Vol("&amp;$E$17&amp;")when  (LocalYear("&amp;$E$17&amp;")="&amp;$D$1&amp;"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38" t="str">
        <f>IF(O191=1,"",RTD("cqg.rtd",,"StudyData", "(Vol("&amp;$E$18&amp;")when  (LocalYear("&amp;$E$18&amp;")="&amp;$D$1&amp;"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38" t="str">
        <f>IF(O191=1,"",RTD("cqg.rtd",,"StudyData", "(Vol("&amp;$E$19&amp;")when  (LocalYear("&amp;$E$19&amp;")="&amp;$D$1&amp;"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38" t="str">
        <f>IF(O191=1,"",RTD("cqg.rtd",,"StudyData", "(Vol("&amp;$E$20&amp;")when  (LocalYear("&amp;$E$20&amp;")="&amp;$D$1&amp;"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38" t="str">
        <f>IF(O191=1,"",RTD("cqg.rtd",,"StudyData", "(Vol("&amp;$E$21&amp;")when  (LocalYear("&amp;$E$21&amp;")="&amp;$D$1&amp;"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38" t="str">
        <f>IF(O191=1,"",RTD("cqg.rtd",,"StudyData", "(Vol("&amp;$E$21&amp;")when  (LocalYear("&amp;$E$21&amp;")="&amp;$D$1&amp;"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39" t="str">
        <f t="shared" si="22"/>
        <v/>
      </c>
      <c r="AE191" s="138" t="str">
        <f ca="1">IF($R191=1,SUM($S$1:S191),"")</f>
        <v/>
      </c>
      <c r="AF191" s="138" t="str">
        <f ca="1">IF($R191=1,SUM($T$1:T191),"")</f>
        <v/>
      </c>
      <c r="AG191" s="138" t="str">
        <f ca="1">IF($R191=1,SUM($U$1:U191),"")</f>
        <v/>
      </c>
      <c r="AH191" s="138" t="str">
        <f ca="1">IF($R191=1,SUM($V$1:V191),"")</f>
        <v/>
      </c>
      <c r="AI191" s="138" t="str">
        <f ca="1">IF($R191=1,SUM($W$1:W191),"")</f>
        <v/>
      </c>
      <c r="AJ191" s="138" t="str">
        <f ca="1">IF($R191=1,SUM($X$1:X191),"")</f>
        <v/>
      </c>
      <c r="AK191" s="138" t="str">
        <f ca="1">IF($R191=1,SUM($Y$1:Y191),"")</f>
        <v/>
      </c>
      <c r="AL191" s="138" t="str">
        <f ca="1">IF($R191=1,SUM($Z$1:Z191),"")</f>
        <v/>
      </c>
      <c r="AM191" s="138" t="str">
        <f ca="1">IF($R191=1,SUM($AA$1:AA191),"")</f>
        <v/>
      </c>
      <c r="AN191" s="138" t="str">
        <f ca="1">IF($R191=1,SUM($AB$1:AB191),"")</f>
        <v/>
      </c>
      <c r="AO191" s="138" t="str">
        <f ca="1">IF($R191=1,SUM($AC$1:AC191),"")</f>
        <v/>
      </c>
      <c r="AQ191" s="143" t="str">
        <f t="shared" si="27"/>
        <v>23:10</v>
      </c>
    </row>
    <row r="192" spans="6:43" x14ac:dyDescent="0.25">
      <c r="F192" s="138">
        <f t="shared" si="28"/>
        <v>23</v>
      </c>
      <c r="G192" s="140">
        <f t="shared" si="23"/>
        <v>15</v>
      </c>
      <c r="H192" s="141">
        <f t="shared" si="24"/>
        <v>0.96875</v>
      </c>
      <c r="K192" s="139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39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38">
        <f t="shared" si="25"/>
        <v>1</v>
      </c>
      <c r="R192" s="138">
        <f t="shared" ca="1" si="26"/>
        <v>1.0989999999999891</v>
      </c>
      <c r="S192" s="138" t="str">
        <f>IF(O192=1,"",RTD("cqg.rtd",,"StudyData", "(Vol("&amp;$E$13&amp;")when  (LocalYear("&amp;$E$13&amp;")="&amp;$D$1&amp;"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38" t="str">
        <f>IF(O192=1,"",RTD("cqg.rtd",,"StudyData", "(Vol("&amp;$E$14&amp;")when  (LocalYear("&amp;$E$14&amp;")="&amp;$D$1&amp;"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38" t="str">
        <f>IF(O192=1,"",RTD("cqg.rtd",,"StudyData", "(Vol("&amp;$E$15&amp;")when  (LocalYear("&amp;$E$15&amp;")="&amp;$D$1&amp;"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38" t="str">
        <f>IF(O192=1,"",RTD("cqg.rtd",,"StudyData", "(Vol("&amp;$E$16&amp;")when  (LocalYear("&amp;$E$16&amp;")="&amp;$D$1&amp;"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38" t="str">
        <f>IF(O192=1,"",RTD("cqg.rtd",,"StudyData", "(Vol("&amp;$E$17&amp;")when  (LocalYear("&amp;$E$17&amp;")="&amp;$D$1&amp;"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38" t="str">
        <f>IF(O192=1,"",RTD("cqg.rtd",,"StudyData", "(Vol("&amp;$E$18&amp;")when  (LocalYear("&amp;$E$18&amp;")="&amp;$D$1&amp;"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38" t="str">
        <f>IF(O192=1,"",RTD("cqg.rtd",,"StudyData", "(Vol("&amp;$E$19&amp;")when  (LocalYear("&amp;$E$19&amp;")="&amp;$D$1&amp;"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38" t="str">
        <f>IF(O192=1,"",RTD("cqg.rtd",,"StudyData", "(Vol("&amp;$E$20&amp;")when  (LocalYear("&amp;$E$20&amp;")="&amp;$D$1&amp;"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38" t="str">
        <f>IF(O192=1,"",RTD("cqg.rtd",,"StudyData", "(Vol("&amp;$E$21&amp;")when  (LocalYear("&amp;$E$21&amp;")="&amp;$D$1&amp;"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38" t="str">
        <f>IF(O192=1,"",RTD("cqg.rtd",,"StudyData", "(Vol("&amp;$E$21&amp;")when  (LocalYear("&amp;$E$21&amp;")="&amp;$D$1&amp;"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39" t="str">
        <f t="shared" si="22"/>
        <v/>
      </c>
      <c r="AE192" s="138" t="str">
        <f ca="1">IF($R192=1,SUM($S$1:S192),"")</f>
        <v/>
      </c>
      <c r="AF192" s="138" t="str">
        <f ca="1">IF($R192=1,SUM($T$1:T192),"")</f>
        <v/>
      </c>
      <c r="AG192" s="138" t="str">
        <f ca="1">IF($R192=1,SUM($U$1:U192),"")</f>
        <v/>
      </c>
      <c r="AH192" s="138" t="str">
        <f ca="1">IF($R192=1,SUM($V$1:V192),"")</f>
        <v/>
      </c>
      <c r="AI192" s="138" t="str">
        <f ca="1">IF($R192=1,SUM($W$1:W192),"")</f>
        <v/>
      </c>
      <c r="AJ192" s="138" t="str">
        <f ca="1">IF($R192=1,SUM($X$1:X192),"")</f>
        <v/>
      </c>
      <c r="AK192" s="138" t="str">
        <f ca="1">IF($R192=1,SUM($Y$1:Y192),"")</f>
        <v/>
      </c>
      <c r="AL192" s="138" t="str">
        <f ca="1">IF($R192=1,SUM($Z$1:Z192),"")</f>
        <v/>
      </c>
      <c r="AM192" s="138" t="str">
        <f ca="1">IF($R192=1,SUM($AA$1:AA192),"")</f>
        <v/>
      </c>
      <c r="AN192" s="138" t="str">
        <f ca="1">IF($R192=1,SUM($AB$1:AB192),"")</f>
        <v/>
      </c>
      <c r="AO192" s="138" t="str">
        <f ca="1">IF($R192=1,SUM($AC$1:AC192),"")</f>
        <v/>
      </c>
      <c r="AQ192" s="143" t="str">
        <f t="shared" si="27"/>
        <v>23:15</v>
      </c>
    </row>
    <row r="193" spans="6:43" x14ac:dyDescent="0.25">
      <c r="F193" s="138">
        <f t="shared" si="28"/>
        <v>23</v>
      </c>
      <c r="G193" s="140">
        <f t="shared" si="23"/>
        <v>20</v>
      </c>
      <c r="H193" s="141">
        <f t="shared" si="24"/>
        <v>0.97222222222222221</v>
      </c>
      <c r="K193" s="139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39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38">
        <f t="shared" si="25"/>
        <v>1</v>
      </c>
      <c r="R193" s="138">
        <f t="shared" ca="1" si="26"/>
        <v>1.099999999999989</v>
      </c>
      <c r="S193" s="138" t="str">
        <f>IF(O193=1,"",RTD("cqg.rtd",,"StudyData", "(Vol("&amp;$E$13&amp;")when  (LocalYear("&amp;$E$13&amp;")="&amp;$D$1&amp;"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38" t="str">
        <f>IF(O193=1,"",RTD("cqg.rtd",,"StudyData", "(Vol("&amp;$E$14&amp;")when  (LocalYear("&amp;$E$14&amp;")="&amp;$D$1&amp;"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38" t="str">
        <f>IF(O193=1,"",RTD("cqg.rtd",,"StudyData", "(Vol("&amp;$E$15&amp;")when  (LocalYear("&amp;$E$15&amp;")="&amp;$D$1&amp;"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38" t="str">
        <f>IF(O193=1,"",RTD("cqg.rtd",,"StudyData", "(Vol("&amp;$E$16&amp;")when  (LocalYear("&amp;$E$16&amp;")="&amp;$D$1&amp;"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38" t="str">
        <f>IF(O193=1,"",RTD("cqg.rtd",,"StudyData", "(Vol("&amp;$E$17&amp;")when  (LocalYear("&amp;$E$17&amp;")="&amp;$D$1&amp;"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38" t="str">
        <f>IF(O193=1,"",RTD("cqg.rtd",,"StudyData", "(Vol("&amp;$E$18&amp;")when  (LocalYear("&amp;$E$18&amp;")="&amp;$D$1&amp;"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38" t="str">
        <f>IF(O193=1,"",RTD("cqg.rtd",,"StudyData", "(Vol("&amp;$E$19&amp;")when  (LocalYear("&amp;$E$19&amp;")="&amp;$D$1&amp;"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38" t="str">
        <f>IF(O193=1,"",RTD("cqg.rtd",,"StudyData", "(Vol("&amp;$E$20&amp;")when  (LocalYear("&amp;$E$20&amp;")="&amp;$D$1&amp;"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38" t="str">
        <f>IF(O193=1,"",RTD("cqg.rtd",,"StudyData", "(Vol("&amp;$E$21&amp;")when  (LocalYear("&amp;$E$21&amp;")="&amp;$D$1&amp;"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38" t="str">
        <f>IF(O193=1,"",RTD("cqg.rtd",,"StudyData", "(Vol("&amp;$E$21&amp;")when  (LocalYear("&amp;$E$21&amp;")="&amp;$D$1&amp;"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39" t="str">
        <f t="shared" ref="AC193:AC256" si="29">K193</f>
        <v/>
      </c>
      <c r="AE193" s="138" t="str">
        <f ca="1">IF($R193=1,SUM($S$1:S193),"")</f>
        <v/>
      </c>
      <c r="AF193" s="138" t="str">
        <f ca="1">IF($R193=1,SUM($T$1:T193),"")</f>
        <v/>
      </c>
      <c r="AG193" s="138" t="str">
        <f ca="1">IF($R193=1,SUM($U$1:U193),"")</f>
        <v/>
      </c>
      <c r="AH193" s="138" t="str">
        <f ca="1">IF($R193=1,SUM($V$1:V193),"")</f>
        <v/>
      </c>
      <c r="AI193" s="138" t="str">
        <f ca="1">IF($R193=1,SUM($W$1:W193),"")</f>
        <v/>
      </c>
      <c r="AJ193" s="138" t="str">
        <f ca="1">IF($R193=1,SUM($X$1:X193),"")</f>
        <v/>
      </c>
      <c r="AK193" s="138" t="str">
        <f ca="1">IF($R193=1,SUM($Y$1:Y193),"")</f>
        <v/>
      </c>
      <c r="AL193" s="138" t="str">
        <f ca="1">IF($R193=1,SUM($Z$1:Z193),"")</f>
        <v/>
      </c>
      <c r="AM193" s="138" t="str">
        <f ca="1">IF($R193=1,SUM($AA$1:AA193),"")</f>
        <v/>
      </c>
      <c r="AN193" s="138" t="str">
        <f ca="1">IF($R193=1,SUM($AB$1:AB193),"")</f>
        <v/>
      </c>
      <c r="AO193" s="138" t="str">
        <f ca="1">IF($R193=1,SUM($AC$1:AC193),"")</f>
        <v/>
      </c>
      <c r="AQ193" s="143" t="str">
        <f t="shared" si="27"/>
        <v>23:20</v>
      </c>
    </row>
    <row r="194" spans="6:43" x14ac:dyDescent="0.25">
      <c r="F194" s="138">
        <f t="shared" si="28"/>
        <v>23</v>
      </c>
      <c r="G194" s="140">
        <f t="shared" ref="G194:G257" si="30">IF(G193=55,0&amp;0,IF(G193=0&amp;0,G193+0&amp;5,G193+5))</f>
        <v>25</v>
      </c>
      <c r="H194" s="141">
        <f t="shared" ref="H194:H257" si="31">_xlfn.NUMBERVALUE(F194&amp;":"&amp;G194)</f>
        <v>0.97569444444444453</v>
      </c>
      <c r="K194" s="139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39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38">
        <f t="shared" ref="O194:O257" si="32">IF(H194&gt;$I$3,1,0)</f>
        <v>1</v>
      </c>
      <c r="R194" s="138">
        <f t="shared" ref="R194:R257" ca="1" si="33">IF(AND(K195="",K194&lt;&gt;""),1,0.001+R193)</f>
        <v>1.1009999999999889</v>
      </c>
      <c r="S194" s="138" t="str">
        <f>IF(O194=1,"",RTD("cqg.rtd",,"StudyData", "(Vol("&amp;$E$13&amp;")when  (LocalYear("&amp;$E$13&amp;")="&amp;$D$1&amp;"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38" t="str">
        <f>IF(O194=1,"",RTD("cqg.rtd",,"StudyData", "(Vol("&amp;$E$14&amp;")when  (LocalYear("&amp;$E$14&amp;")="&amp;$D$1&amp;"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38" t="str">
        <f>IF(O194=1,"",RTD("cqg.rtd",,"StudyData", "(Vol("&amp;$E$15&amp;")when  (LocalYear("&amp;$E$15&amp;")="&amp;$D$1&amp;"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38" t="str">
        <f>IF(O194=1,"",RTD("cqg.rtd",,"StudyData", "(Vol("&amp;$E$16&amp;")when  (LocalYear("&amp;$E$16&amp;")="&amp;$D$1&amp;"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38" t="str">
        <f>IF(O194=1,"",RTD("cqg.rtd",,"StudyData", "(Vol("&amp;$E$17&amp;")when  (LocalYear("&amp;$E$17&amp;")="&amp;$D$1&amp;"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38" t="str">
        <f>IF(O194=1,"",RTD("cqg.rtd",,"StudyData", "(Vol("&amp;$E$18&amp;")when  (LocalYear("&amp;$E$18&amp;")="&amp;$D$1&amp;"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38" t="str">
        <f>IF(O194=1,"",RTD("cqg.rtd",,"StudyData", "(Vol("&amp;$E$19&amp;")when  (LocalYear("&amp;$E$19&amp;")="&amp;$D$1&amp;"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38" t="str">
        <f>IF(O194=1,"",RTD("cqg.rtd",,"StudyData", "(Vol("&amp;$E$20&amp;")when  (LocalYear("&amp;$E$20&amp;")="&amp;$D$1&amp;"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38" t="str">
        <f>IF(O194=1,"",RTD("cqg.rtd",,"StudyData", "(Vol("&amp;$E$21&amp;")when  (LocalYear("&amp;$E$21&amp;")="&amp;$D$1&amp;"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38" t="str">
        <f>IF(O194=1,"",RTD("cqg.rtd",,"StudyData", "(Vol("&amp;$E$21&amp;")when  (LocalYear("&amp;$E$21&amp;")="&amp;$D$1&amp;"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39" t="str">
        <f t="shared" si="29"/>
        <v/>
      </c>
      <c r="AE194" s="138" t="str">
        <f ca="1">IF($R194=1,SUM($S$1:S194),"")</f>
        <v/>
      </c>
      <c r="AF194" s="138" t="str">
        <f ca="1">IF($R194=1,SUM($T$1:T194),"")</f>
        <v/>
      </c>
      <c r="AG194" s="138" t="str">
        <f ca="1">IF($R194=1,SUM($U$1:U194),"")</f>
        <v/>
      </c>
      <c r="AH194" s="138" t="str">
        <f ca="1">IF($R194=1,SUM($V$1:V194),"")</f>
        <v/>
      </c>
      <c r="AI194" s="138" t="str">
        <f ca="1">IF($R194=1,SUM($W$1:W194),"")</f>
        <v/>
      </c>
      <c r="AJ194" s="138" t="str">
        <f ca="1">IF($R194=1,SUM($X$1:X194),"")</f>
        <v/>
      </c>
      <c r="AK194" s="138" t="str">
        <f ca="1">IF($R194=1,SUM($Y$1:Y194),"")</f>
        <v/>
      </c>
      <c r="AL194" s="138" t="str">
        <f ca="1">IF($R194=1,SUM($Z$1:Z194),"")</f>
        <v/>
      </c>
      <c r="AM194" s="138" t="str">
        <f ca="1">IF($R194=1,SUM($AA$1:AA194),"")</f>
        <v/>
      </c>
      <c r="AN194" s="138" t="str">
        <f ca="1">IF($R194=1,SUM($AB$1:AB194),"")</f>
        <v/>
      </c>
      <c r="AO194" s="138" t="str">
        <f ca="1">IF($R194=1,SUM($AC$1:AC194),"")</f>
        <v/>
      </c>
      <c r="AQ194" s="143" t="str">
        <f t="shared" ref="AQ194:AQ257" si="34">F194&amp;":"&amp;G194</f>
        <v>23:25</v>
      </c>
    </row>
    <row r="195" spans="6:43" x14ac:dyDescent="0.25">
      <c r="F195" s="138">
        <f t="shared" ref="F195:F258" si="35">IF(G194=55,F194+1,F194)</f>
        <v>23</v>
      </c>
      <c r="G195" s="140">
        <f t="shared" si="30"/>
        <v>30</v>
      </c>
      <c r="H195" s="141">
        <f t="shared" si="31"/>
        <v>0.97916666666666663</v>
      </c>
      <c r="K195" s="139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39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38">
        <f t="shared" si="32"/>
        <v>1</v>
      </c>
      <c r="R195" s="138">
        <f t="shared" ca="1" si="33"/>
        <v>1.1019999999999888</v>
      </c>
      <c r="S195" s="138" t="str">
        <f>IF(O195=1,"",RTD("cqg.rtd",,"StudyData", "(Vol("&amp;$E$13&amp;")when  (LocalYear("&amp;$E$13&amp;")="&amp;$D$1&amp;"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38" t="str">
        <f>IF(O195=1,"",RTD("cqg.rtd",,"StudyData", "(Vol("&amp;$E$14&amp;")when  (LocalYear("&amp;$E$14&amp;")="&amp;$D$1&amp;"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38" t="str">
        <f>IF(O195=1,"",RTD("cqg.rtd",,"StudyData", "(Vol("&amp;$E$15&amp;")when  (LocalYear("&amp;$E$15&amp;")="&amp;$D$1&amp;"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38" t="str">
        <f>IF(O195=1,"",RTD("cqg.rtd",,"StudyData", "(Vol("&amp;$E$16&amp;")when  (LocalYear("&amp;$E$16&amp;")="&amp;$D$1&amp;"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38" t="str">
        <f>IF(O195=1,"",RTD("cqg.rtd",,"StudyData", "(Vol("&amp;$E$17&amp;")when  (LocalYear("&amp;$E$17&amp;")="&amp;$D$1&amp;"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38" t="str">
        <f>IF(O195=1,"",RTD("cqg.rtd",,"StudyData", "(Vol("&amp;$E$18&amp;")when  (LocalYear("&amp;$E$18&amp;")="&amp;$D$1&amp;"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38" t="str">
        <f>IF(O195=1,"",RTD("cqg.rtd",,"StudyData", "(Vol("&amp;$E$19&amp;")when  (LocalYear("&amp;$E$19&amp;")="&amp;$D$1&amp;"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38" t="str">
        <f>IF(O195=1,"",RTD("cqg.rtd",,"StudyData", "(Vol("&amp;$E$20&amp;")when  (LocalYear("&amp;$E$20&amp;")="&amp;$D$1&amp;"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38" t="str">
        <f>IF(O195=1,"",RTD("cqg.rtd",,"StudyData", "(Vol("&amp;$E$21&amp;")when  (LocalYear("&amp;$E$21&amp;")="&amp;$D$1&amp;"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38" t="str">
        <f>IF(O195=1,"",RTD("cqg.rtd",,"StudyData", "(Vol("&amp;$E$21&amp;")when  (LocalYear("&amp;$E$21&amp;")="&amp;$D$1&amp;"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39" t="str">
        <f t="shared" si="29"/>
        <v/>
      </c>
      <c r="AE195" s="138" t="str">
        <f ca="1">IF($R195=1,SUM($S$1:S195),"")</f>
        <v/>
      </c>
      <c r="AF195" s="138" t="str">
        <f ca="1">IF($R195=1,SUM($T$1:T195),"")</f>
        <v/>
      </c>
      <c r="AG195" s="138" t="str">
        <f ca="1">IF($R195=1,SUM($U$1:U195),"")</f>
        <v/>
      </c>
      <c r="AH195" s="138" t="str">
        <f ca="1">IF($R195=1,SUM($V$1:V195),"")</f>
        <v/>
      </c>
      <c r="AI195" s="138" t="str">
        <f ca="1">IF($R195=1,SUM($W$1:W195),"")</f>
        <v/>
      </c>
      <c r="AJ195" s="138" t="str">
        <f ca="1">IF($R195=1,SUM($X$1:X195),"")</f>
        <v/>
      </c>
      <c r="AK195" s="138" t="str">
        <f ca="1">IF($R195=1,SUM($Y$1:Y195),"")</f>
        <v/>
      </c>
      <c r="AL195" s="138" t="str">
        <f ca="1">IF($R195=1,SUM($Z$1:Z195),"")</f>
        <v/>
      </c>
      <c r="AM195" s="138" t="str">
        <f ca="1">IF($R195=1,SUM($AA$1:AA195),"")</f>
        <v/>
      </c>
      <c r="AN195" s="138" t="str">
        <f ca="1">IF($R195=1,SUM($AB$1:AB195),"")</f>
        <v/>
      </c>
      <c r="AO195" s="138" t="str">
        <f ca="1">IF($R195=1,SUM($AC$1:AC195),"")</f>
        <v/>
      </c>
      <c r="AQ195" s="143" t="str">
        <f t="shared" si="34"/>
        <v>23:30</v>
      </c>
    </row>
    <row r="196" spans="6:43" x14ac:dyDescent="0.25">
      <c r="F196" s="138">
        <f t="shared" si="35"/>
        <v>23</v>
      </c>
      <c r="G196" s="140">
        <f t="shared" si="30"/>
        <v>35</v>
      </c>
      <c r="H196" s="141">
        <f t="shared" si="31"/>
        <v>0.98263888888888884</v>
      </c>
      <c r="K196" s="139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39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38">
        <f t="shared" si="32"/>
        <v>1</v>
      </c>
      <c r="R196" s="138">
        <f t="shared" ca="1" si="33"/>
        <v>1.1029999999999887</v>
      </c>
      <c r="S196" s="138" t="str">
        <f>IF(O196=1,"",RTD("cqg.rtd",,"StudyData", "(Vol("&amp;$E$13&amp;")when  (LocalYear("&amp;$E$13&amp;")="&amp;$D$1&amp;"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38" t="str">
        <f>IF(O196=1,"",RTD("cqg.rtd",,"StudyData", "(Vol("&amp;$E$14&amp;")when  (LocalYear("&amp;$E$14&amp;")="&amp;$D$1&amp;"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38" t="str">
        <f>IF(O196=1,"",RTD("cqg.rtd",,"StudyData", "(Vol("&amp;$E$15&amp;")when  (LocalYear("&amp;$E$15&amp;")="&amp;$D$1&amp;"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38" t="str">
        <f>IF(O196=1,"",RTD("cqg.rtd",,"StudyData", "(Vol("&amp;$E$16&amp;")when  (LocalYear("&amp;$E$16&amp;")="&amp;$D$1&amp;"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38" t="str">
        <f>IF(O196=1,"",RTD("cqg.rtd",,"StudyData", "(Vol("&amp;$E$17&amp;")when  (LocalYear("&amp;$E$17&amp;")="&amp;$D$1&amp;"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38" t="str">
        <f>IF(O196=1,"",RTD("cqg.rtd",,"StudyData", "(Vol("&amp;$E$18&amp;")when  (LocalYear("&amp;$E$18&amp;")="&amp;$D$1&amp;"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38" t="str">
        <f>IF(O196=1,"",RTD("cqg.rtd",,"StudyData", "(Vol("&amp;$E$19&amp;")when  (LocalYear("&amp;$E$19&amp;")="&amp;$D$1&amp;"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38" t="str">
        <f>IF(O196=1,"",RTD("cqg.rtd",,"StudyData", "(Vol("&amp;$E$20&amp;")when  (LocalYear("&amp;$E$20&amp;")="&amp;$D$1&amp;"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38" t="str">
        <f>IF(O196=1,"",RTD("cqg.rtd",,"StudyData", "(Vol("&amp;$E$21&amp;")when  (LocalYear("&amp;$E$21&amp;")="&amp;$D$1&amp;"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38" t="str">
        <f>IF(O196=1,"",RTD("cqg.rtd",,"StudyData", "(Vol("&amp;$E$21&amp;")when  (LocalYear("&amp;$E$21&amp;")="&amp;$D$1&amp;"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39" t="str">
        <f t="shared" si="29"/>
        <v/>
      </c>
      <c r="AE196" s="138" t="str">
        <f ca="1">IF($R196=1,SUM($S$1:S196),"")</f>
        <v/>
      </c>
      <c r="AF196" s="138" t="str">
        <f ca="1">IF($R196=1,SUM($T$1:T196),"")</f>
        <v/>
      </c>
      <c r="AG196" s="138" t="str">
        <f ca="1">IF($R196=1,SUM($U$1:U196),"")</f>
        <v/>
      </c>
      <c r="AH196" s="138" t="str">
        <f ca="1">IF($R196=1,SUM($V$1:V196),"")</f>
        <v/>
      </c>
      <c r="AI196" s="138" t="str">
        <f ca="1">IF($R196=1,SUM($W$1:W196),"")</f>
        <v/>
      </c>
      <c r="AJ196" s="138" t="str">
        <f ca="1">IF($R196=1,SUM($X$1:X196),"")</f>
        <v/>
      </c>
      <c r="AK196" s="138" t="str">
        <f ca="1">IF($R196=1,SUM($Y$1:Y196),"")</f>
        <v/>
      </c>
      <c r="AL196" s="138" t="str">
        <f ca="1">IF($R196=1,SUM($Z$1:Z196),"")</f>
        <v/>
      </c>
      <c r="AM196" s="138" t="str">
        <f ca="1">IF($R196=1,SUM($AA$1:AA196),"")</f>
        <v/>
      </c>
      <c r="AN196" s="138" t="str">
        <f ca="1">IF($R196=1,SUM($AB$1:AB196),"")</f>
        <v/>
      </c>
      <c r="AO196" s="138" t="str">
        <f ca="1">IF($R196=1,SUM($AC$1:AC196),"")</f>
        <v/>
      </c>
      <c r="AQ196" s="143" t="str">
        <f t="shared" si="34"/>
        <v>23:35</v>
      </c>
    </row>
    <row r="197" spans="6:43" x14ac:dyDescent="0.25">
      <c r="F197" s="138">
        <f t="shared" si="35"/>
        <v>23</v>
      </c>
      <c r="G197" s="140">
        <f t="shared" si="30"/>
        <v>40</v>
      </c>
      <c r="H197" s="141">
        <f t="shared" si="31"/>
        <v>0.98611111111111116</v>
      </c>
      <c r="K197" s="139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39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38">
        <f t="shared" si="32"/>
        <v>1</v>
      </c>
      <c r="R197" s="138">
        <f t="shared" ca="1" si="33"/>
        <v>1.1039999999999885</v>
      </c>
      <c r="S197" s="138" t="str">
        <f>IF(O197=1,"",RTD("cqg.rtd",,"StudyData", "(Vol("&amp;$E$13&amp;")when  (LocalYear("&amp;$E$13&amp;")="&amp;$D$1&amp;"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38" t="str">
        <f>IF(O197=1,"",RTD("cqg.rtd",,"StudyData", "(Vol("&amp;$E$14&amp;")when  (LocalYear("&amp;$E$14&amp;")="&amp;$D$1&amp;"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38" t="str">
        <f>IF(O197=1,"",RTD("cqg.rtd",,"StudyData", "(Vol("&amp;$E$15&amp;")when  (LocalYear("&amp;$E$15&amp;")="&amp;$D$1&amp;"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38" t="str">
        <f>IF(O197=1,"",RTD("cqg.rtd",,"StudyData", "(Vol("&amp;$E$16&amp;")when  (LocalYear("&amp;$E$16&amp;")="&amp;$D$1&amp;"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38" t="str">
        <f>IF(O197=1,"",RTD("cqg.rtd",,"StudyData", "(Vol("&amp;$E$17&amp;")when  (LocalYear("&amp;$E$17&amp;")="&amp;$D$1&amp;"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38" t="str">
        <f>IF(O197=1,"",RTD("cqg.rtd",,"StudyData", "(Vol("&amp;$E$18&amp;")when  (LocalYear("&amp;$E$18&amp;")="&amp;$D$1&amp;"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38" t="str">
        <f>IF(O197=1,"",RTD("cqg.rtd",,"StudyData", "(Vol("&amp;$E$19&amp;")when  (LocalYear("&amp;$E$19&amp;")="&amp;$D$1&amp;"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38" t="str">
        <f>IF(O197=1,"",RTD("cqg.rtd",,"StudyData", "(Vol("&amp;$E$20&amp;")when  (LocalYear("&amp;$E$20&amp;")="&amp;$D$1&amp;"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38" t="str">
        <f>IF(O197=1,"",RTD("cqg.rtd",,"StudyData", "(Vol("&amp;$E$21&amp;")when  (LocalYear("&amp;$E$21&amp;")="&amp;$D$1&amp;"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38" t="str">
        <f>IF(O197=1,"",RTD("cqg.rtd",,"StudyData", "(Vol("&amp;$E$21&amp;")when  (LocalYear("&amp;$E$21&amp;")="&amp;$D$1&amp;"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39" t="str">
        <f t="shared" si="29"/>
        <v/>
      </c>
      <c r="AE197" s="138" t="str">
        <f ca="1">IF($R197=1,SUM($S$1:S197),"")</f>
        <v/>
      </c>
      <c r="AF197" s="138" t="str">
        <f ca="1">IF($R197=1,SUM($T$1:T197),"")</f>
        <v/>
      </c>
      <c r="AG197" s="138" t="str">
        <f ca="1">IF($R197=1,SUM($U$1:U197),"")</f>
        <v/>
      </c>
      <c r="AH197" s="138" t="str">
        <f ca="1">IF($R197=1,SUM($V$1:V197),"")</f>
        <v/>
      </c>
      <c r="AI197" s="138" t="str">
        <f ca="1">IF($R197=1,SUM($W$1:W197),"")</f>
        <v/>
      </c>
      <c r="AJ197" s="138" t="str">
        <f ca="1">IF($R197=1,SUM($X$1:X197),"")</f>
        <v/>
      </c>
      <c r="AK197" s="138" t="str">
        <f ca="1">IF($R197=1,SUM($Y$1:Y197),"")</f>
        <v/>
      </c>
      <c r="AL197" s="138" t="str">
        <f ca="1">IF($R197=1,SUM($Z$1:Z197),"")</f>
        <v/>
      </c>
      <c r="AM197" s="138" t="str">
        <f ca="1">IF($R197=1,SUM($AA$1:AA197),"")</f>
        <v/>
      </c>
      <c r="AN197" s="138" t="str">
        <f ca="1">IF($R197=1,SUM($AB$1:AB197),"")</f>
        <v/>
      </c>
      <c r="AO197" s="138" t="str">
        <f ca="1">IF($R197=1,SUM($AC$1:AC197),"")</f>
        <v/>
      </c>
      <c r="AQ197" s="143" t="str">
        <f t="shared" si="34"/>
        <v>23:40</v>
      </c>
    </row>
    <row r="198" spans="6:43" x14ac:dyDescent="0.25">
      <c r="F198" s="138">
        <f t="shared" si="35"/>
        <v>23</v>
      </c>
      <c r="G198" s="140">
        <f t="shared" si="30"/>
        <v>45</v>
      </c>
      <c r="H198" s="141">
        <f t="shared" si="31"/>
        <v>0.98958333333333337</v>
      </c>
      <c r="K198" s="139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39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38">
        <f t="shared" si="32"/>
        <v>1</v>
      </c>
      <c r="R198" s="138">
        <f t="shared" ca="1" si="33"/>
        <v>1.1049999999999884</v>
      </c>
      <c r="S198" s="138" t="str">
        <f>IF(O198=1,"",RTD("cqg.rtd",,"StudyData", "(Vol("&amp;$E$13&amp;")when  (LocalYear("&amp;$E$13&amp;")="&amp;$D$1&amp;"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38" t="str">
        <f>IF(O198=1,"",RTD("cqg.rtd",,"StudyData", "(Vol("&amp;$E$14&amp;")when  (LocalYear("&amp;$E$14&amp;")="&amp;$D$1&amp;"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38" t="str">
        <f>IF(O198=1,"",RTD("cqg.rtd",,"StudyData", "(Vol("&amp;$E$15&amp;")when  (LocalYear("&amp;$E$15&amp;")="&amp;$D$1&amp;"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38" t="str">
        <f>IF(O198=1,"",RTD("cqg.rtd",,"StudyData", "(Vol("&amp;$E$16&amp;")when  (LocalYear("&amp;$E$16&amp;")="&amp;$D$1&amp;"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38" t="str">
        <f>IF(O198=1,"",RTD("cqg.rtd",,"StudyData", "(Vol("&amp;$E$17&amp;")when  (LocalYear("&amp;$E$17&amp;")="&amp;$D$1&amp;"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38" t="str">
        <f>IF(O198=1,"",RTD("cqg.rtd",,"StudyData", "(Vol("&amp;$E$18&amp;")when  (LocalYear("&amp;$E$18&amp;")="&amp;$D$1&amp;"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38" t="str">
        <f>IF(O198=1,"",RTD("cqg.rtd",,"StudyData", "(Vol("&amp;$E$19&amp;")when  (LocalYear("&amp;$E$19&amp;")="&amp;$D$1&amp;"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38" t="str">
        <f>IF(O198=1,"",RTD("cqg.rtd",,"StudyData", "(Vol("&amp;$E$20&amp;")when  (LocalYear("&amp;$E$20&amp;")="&amp;$D$1&amp;"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38" t="str">
        <f>IF(O198=1,"",RTD("cqg.rtd",,"StudyData", "(Vol("&amp;$E$21&amp;")when  (LocalYear("&amp;$E$21&amp;")="&amp;$D$1&amp;"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38" t="str">
        <f>IF(O198=1,"",RTD("cqg.rtd",,"StudyData", "(Vol("&amp;$E$21&amp;")when  (LocalYear("&amp;$E$21&amp;")="&amp;$D$1&amp;"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39" t="str">
        <f t="shared" si="29"/>
        <v/>
      </c>
      <c r="AE198" s="138" t="str">
        <f ca="1">IF($R198=1,SUM($S$1:S198),"")</f>
        <v/>
      </c>
      <c r="AF198" s="138" t="str">
        <f ca="1">IF($R198=1,SUM($T$1:T198),"")</f>
        <v/>
      </c>
      <c r="AG198" s="138" t="str">
        <f ca="1">IF($R198=1,SUM($U$1:U198),"")</f>
        <v/>
      </c>
      <c r="AH198" s="138" t="str">
        <f ca="1">IF($R198=1,SUM($V$1:V198),"")</f>
        <v/>
      </c>
      <c r="AI198" s="138" t="str">
        <f ca="1">IF($R198=1,SUM($W$1:W198),"")</f>
        <v/>
      </c>
      <c r="AJ198" s="138" t="str">
        <f ca="1">IF($R198=1,SUM($X$1:X198),"")</f>
        <v/>
      </c>
      <c r="AK198" s="138" t="str">
        <f ca="1">IF($R198=1,SUM($Y$1:Y198),"")</f>
        <v/>
      </c>
      <c r="AL198" s="138" t="str">
        <f ca="1">IF($R198=1,SUM($Z$1:Z198),"")</f>
        <v/>
      </c>
      <c r="AM198" s="138" t="str">
        <f ca="1">IF($R198=1,SUM($AA$1:AA198),"")</f>
        <v/>
      </c>
      <c r="AN198" s="138" t="str">
        <f ca="1">IF($R198=1,SUM($AB$1:AB198),"")</f>
        <v/>
      </c>
      <c r="AO198" s="138" t="str">
        <f ca="1">IF($R198=1,SUM($AC$1:AC198),"")</f>
        <v/>
      </c>
      <c r="AQ198" s="143" t="str">
        <f t="shared" si="34"/>
        <v>23:45</v>
      </c>
    </row>
    <row r="199" spans="6:43" x14ac:dyDescent="0.25">
      <c r="F199" s="138">
        <f t="shared" si="35"/>
        <v>23</v>
      </c>
      <c r="G199" s="140">
        <f t="shared" si="30"/>
        <v>50</v>
      </c>
      <c r="H199" s="141">
        <f t="shared" si="31"/>
        <v>0.99305555555555547</v>
      </c>
      <c r="K199" s="139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39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38">
        <f t="shared" si="32"/>
        <v>1</v>
      </c>
      <c r="R199" s="138">
        <f t="shared" ca="1" si="33"/>
        <v>1.1059999999999883</v>
      </c>
      <c r="S199" s="138" t="str">
        <f>IF(O199=1,"",RTD("cqg.rtd",,"StudyData", "(Vol("&amp;$E$13&amp;")when  (LocalYear("&amp;$E$13&amp;")="&amp;$D$1&amp;"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38" t="str">
        <f>IF(O199=1,"",RTD("cqg.rtd",,"StudyData", "(Vol("&amp;$E$14&amp;")when  (LocalYear("&amp;$E$14&amp;")="&amp;$D$1&amp;"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38" t="str">
        <f>IF(O199=1,"",RTD("cqg.rtd",,"StudyData", "(Vol("&amp;$E$15&amp;")when  (LocalYear("&amp;$E$15&amp;")="&amp;$D$1&amp;"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38" t="str">
        <f>IF(O199=1,"",RTD("cqg.rtd",,"StudyData", "(Vol("&amp;$E$16&amp;")when  (LocalYear("&amp;$E$16&amp;")="&amp;$D$1&amp;"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38" t="str">
        <f>IF(O199=1,"",RTD("cqg.rtd",,"StudyData", "(Vol("&amp;$E$17&amp;")when  (LocalYear("&amp;$E$17&amp;")="&amp;$D$1&amp;"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38" t="str">
        <f>IF(O199=1,"",RTD("cqg.rtd",,"StudyData", "(Vol("&amp;$E$18&amp;")when  (LocalYear("&amp;$E$18&amp;")="&amp;$D$1&amp;"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38" t="str">
        <f>IF(O199=1,"",RTD("cqg.rtd",,"StudyData", "(Vol("&amp;$E$19&amp;")when  (LocalYear("&amp;$E$19&amp;")="&amp;$D$1&amp;"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38" t="str">
        <f>IF(O199=1,"",RTD("cqg.rtd",,"StudyData", "(Vol("&amp;$E$20&amp;")when  (LocalYear("&amp;$E$20&amp;")="&amp;$D$1&amp;"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38" t="str">
        <f>IF(O199=1,"",RTD("cqg.rtd",,"StudyData", "(Vol("&amp;$E$21&amp;")when  (LocalYear("&amp;$E$21&amp;")="&amp;$D$1&amp;"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38" t="str">
        <f>IF(O199=1,"",RTD("cqg.rtd",,"StudyData", "(Vol("&amp;$E$21&amp;")when  (LocalYear("&amp;$E$21&amp;")="&amp;$D$1&amp;"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39" t="str">
        <f t="shared" si="29"/>
        <v/>
      </c>
      <c r="AE199" s="138" t="str">
        <f ca="1">IF($R199=1,SUM($S$1:S199),"")</f>
        <v/>
      </c>
      <c r="AF199" s="138" t="str">
        <f ca="1">IF($R199=1,SUM($T$1:T199),"")</f>
        <v/>
      </c>
      <c r="AG199" s="138" t="str">
        <f ca="1">IF($R199=1,SUM($U$1:U199),"")</f>
        <v/>
      </c>
      <c r="AH199" s="138" t="str">
        <f ca="1">IF($R199=1,SUM($V$1:V199),"")</f>
        <v/>
      </c>
      <c r="AI199" s="138" t="str">
        <f ca="1">IF($R199=1,SUM($W$1:W199),"")</f>
        <v/>
      </c>
      <c r="AJ199" s="138" t="str">
        <f ca="1">IF($R199=1,SUM($X$1:X199),"")</f>
        <v/>
      </c>
      <c r="AK199" s="138" t="str">
        <f ca="1">IF($R199=1,SUM($Y$1:Y199),"")</f>
        <v/>
      </c>
      <c r="AL199" s="138" t="str">
        <f ca="1">IF($R199=1,SUM($Z$1:Z199),"")</f>
        <v/>
      </c>
      <c r="AM199" s="138" t="str">
        <f ca="1">IF($R199=1,SUM($AA$1:AA199),"")</f>
        <v/>
      </c>
      <c r="AN199" s="138" t="str">
        <f ca="1">IF($R199=1,SUM($AB$1:AB199),"")</f>
        <v/>
      </c>
      <c r="AO199" s="138" t="str">
        <f ca="1">IF($R199=1,SUM($AC$1:AC199),"")</f>
        <v/>
      </c>
      <c r="AQ199" s="143" t="str">
        <f t="shared" si="34"/>
        <v>23:50</v>
      </c>
    </row>
    <row r="200" spans="6:43" x14ac:dyDescent="0.25">
      <c r="F200" s="138">
        <f t="shared" si="35"/>
        <v>23</v>
      </c>
      <c r="G200" s="140">
        <f t="shared" si="30"/>
        <v>55</v>
      </c>
      <c r="H200" s="141">
        <f t="shared" si="31"/>
        <v>0.99652777777777779</v>
      </c>
      <c r="K200" s="139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39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38">
        <f t="shared" si="32"/>
        <v>1</v>
      </c>
      <c r="R200" s="138">
        <f t="shared" ca="1" si="33"/>
        <v>1.1069999999999882</v>
      </c>
      <c r="S200" s="138" t="str">
        <f>IF(O200=1,"",RTD("cqg.rtd",,"StudyData", "(Vol("&amp;$E$13&amp;")when  (LocalYear("&amp;$E$13&amp;")="&amp;$D$1&amp;"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38" t="str">
        <f>IF(O200=1,"",RTD("cqg.rtd",,"StudyData", "(Vol("&amp;$E$14&amp;")when  (LocalYear("&amp;$E$14&amp;")="&amp;$D$1&amp;"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38" t="str">
        <f>IF(O200=1,"",RTD("cqg.rtd",,"StudyData", "(Vol("&amp;$E$15&amp;")when  (LocalYear("&amp;$E$15&amp;")="&amp;$D$1&amp;"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38" t="str">
        <f>IF(O200=1,"",RTD("cqg.rtd",,"StudyData", "(Vol("&amp;$E$16&amp;")when  (LocalYear("&amp;$E$16&amp;")="&amp;$D$1&amp;"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38" t="str">
        <f>IF(O200=1,"",RTD("cqg.rtd",,"StudyData", "(Vol("&amp;$E$17&amp;")when  (LocalYear("&amp;$E$17&amp;")="&amp;$D$1&amp;"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38" t="str">
        <f>IF(O200=1,"",RTD("cqg.rtd",,"StudyData", "(Vol("&amp;$E$18&amp;")when  (LocalYear("&amp;$E$18&amp;")="&amp;$D$1&amp;"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38" t="str">
        <f>IF(O200=1,"",RTD("cqg.rtd",,"StudyData", "(Vol("&amp;$E$19&amp;")when  (LocalYear("&amp;$E$19&amp;")="&amp;$D$1&amp;"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38" t="str">
        <f>IF(O200=1,"",RTD("cqg.rtd",,"StudyData", "(Vol("&amp;$E$20&amp;")when  (LocalYear("&amp;$E$20&amp;")="&amp;$D$1&amp;"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38" t="str">
        <f>IF(O200=1,"",RTD("cqg.rtd",,"StudyData", "(Vol("&amp;$E$21&amp;")when  (LocalYear("&amp;$E$21&amp;")="&amp;$D$1&amp;"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38" t="str">
        <f>IF(O200=1,"",RTD("cqg.rtd",,"StudyData", "(Vol("&amp;$E$21&amp;")when  (LocalYear("&amp;$E$21&amp;")="&amp;$D$1&amp;"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39" t="str">
        <f t="shared" si="29"/>
        <v/>
      </c>
      <c r="AE200" s="138" t="str">
        <f ca="1">IF($R200=1,SUM($S$1:S200),"")</f>
        <v/>
      </c>
      <c r="AF200" s="138" t="str">
        <f ca="1">IF($R200=1,SUM($T$1:T200),"")</f>
        <v/>
      </c>
      <c r="AG200" s="138" t="str">
        <f ca="1">IF($R200=1,SUM($U$1:U200),"")</f>
        <v/>
      </c>
      <c r="AH200" s="138" t="str">
        <f ca="1">IF($R200=1,SUM($V$1:V200),"")</f>
        <v/>
      </c>
      <c r="AI200" s="138" t="str">
        <f ca="1">IF($R200=1,SUM($W$1:W200),"")</f>
        <v/>
      </c>
      <c r="AJ200" s="138" t="str">
        <f ca="1">IF($R200=1,SUM($X$1:X200),"")</f>
        <v/>
      </c>
      <c r="AK200" s="138" t="str">
        <f ca="1">IF($R200=1,SUM($Y$1:Y200),"")</f>
        <v/>
      </c>
      <c r="AL200" s="138" t="str">
        <f ca="1">IF($R200=1,SUM($Z$1:Z200),"")</f>
        <v/>
      </c>
      <c r="AM200" s="138" t="str">
        <f ca="1">IF($R200=1,SUM($AA$1:AA200),"")</f>
        <v/>
      </c>
      <c r="AN200" s="138" t="str">
        <f ca="1">IF($R200=1,SUM($AB$1:AB200),"")</f>
        <v/>
      </c>
      <c r="AO200" s="138" t="str">
        <f ca="1">IF($R200=1,SUM($AC$1:AC200),"")</f>
        <v/>
      </c>
      <c r="AQ200" s="143" t="str">
        <f t="shared" si="34"/>
        <v>23:55</v>
      </c>
    </row>
    <row r="201" spans="6:43" x14ac:dyDescent="0.25">
      <c r="F201" s="138">
        <f t="shared" si="35"/>
        <v>24</v>
      </c>
      <c r="G201" s="140" t="str">
        <f t="shared" si="30"/>
        <v>00</v>
      </c>
      <c r="H201" s="141">
        <f t="shared" si="31"/>
        <v>1</v>
      </c>
      <c r="K201" s="139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39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38">
        <f t="shared" si="32"/>
        <v>1</v>
      </c>
      <c r="R201" s="138">
        <f t="shared" ca="1" si="33"/>
        <v>1.1079999999999881</v>
      </c>
      <c r="S201" s="138" t="str">
        <f>IF(O201=1,"",RTD("cqg.rtd",,"StudyData", "(Vol("&amp;$E$13&amp;")when  (LocalYear("&amp;$E$13&amp;")="&amp;$D$1&amp;"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38" t="str">
        <f>IF(O201=1,"",RTD("cqg.rtd",,"StudyData", "(Vol("&amp;$E$14&amp;")when  (LocalYear("&amp;$E$14&amp;")="&amp;$D$1&amp;"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38" t="str">
        <f>IF(O201=1,"",RTD("cqg.rtd",,"StudyData", "(Vol("&amp;$E$15&amp;")when  (LocalYear("&amp;$E$15&amp;")="&amp;$D$1&amp;"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38" t="str">
        <f>IF(O201=1,"",RTD("cqg.rtd",,"StudyData", "(Vol("&amp;$E$16&amp;")when  (LocalYear("&amp;$E$16&amp;")="&amp;$D$1&amp;"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38" t="str">
        <f>IF(O201=1,"",RTD("cqg.rtd",,"StudyData", "(Vol("&amp;$E$17&amp;")when  (LocalYear("&amp;$E$17&amp;")="&amp;$D$1&amp;"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38" t="str">
        <f>IF(O201=1,"",RTD("cqg.rtd",,"StudyData", "(Vol("&amp;$E$18&amp;")when  (LocalYear("&amp;$E$18&amp;")="&amp;$D$1&amp;"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38" t="str">
        <f>IF(O201=1,"",RTD("cqg.rtd",,"StudyData", "(Vol("&amp;$E$19&amp;")when  (LocalYear("&amp;$E$19&amp;")="&amp;$D$1&amp;"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38" t="str">
        <f>IF(O201=1,"",RTD("cqg.rtd",,"StudyData", "(Vol("&amp;$E$20&amp;")when  (LocalYear("&amp;$E$20&amp;")="&amp;$D$1&amp;"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38" t="str">
        <f>IF(O201=1,"",RTD("cqg.rtd",,"StudyData", "(Vol("&amp;$E$21&amp;")when  (LocalYear("&amp;$E$21&amp;")="&amp;$D$1&amp;"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38" t="str">
        <f>IF(O201=1,"",RTD("cqg.rtd",,"StudyData", "(Vol("&amp;$E$21&amp;")when  (LocalYear("&amp;$E$21&amp;")="&amp;$D$1&amp;"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39" t="str">
        <f t="shared" si="29"/>
        <v/>
      </c>
      <c r="AE201" s="138" t="str">
        <f ca="1">IF($R201=1,SUM($S$1:S201),"")</f>
        <v/>
      </c>
      <c r="AF201" s="138" t="str">
        <f ca="1">IF($R201=1,SUM($T$1:T201),"")</f>
        <v/>
      </c>
      <c r="AG201" s="138" t="str">
        <f ca="1">IF($R201=1,SUM($U$1:U201),"")</f>
        <v/>
      </c>
      <c r="AH201" s="138" t="str">
        <f ca="1">IF($R201=1,SUM($V$1:V201),"")</f>
        <v/>
      </c>
      <c r="AI201" s="138" t="str">
        <f ca="1">IF($R201=1,SUM($W$1:W201),"")</f>
        <v/>
      </c>
      <c r="AJ201" s="138" t="str">
        <f ca="1">IF($R201=1,SUM($X$1:X201),"")</f>
        <v/>
      </c>
      <c r="AK201" s="138" t="str">
        <f ca="1">IF($R201=1,SUM($Y$1:Y201),"")</f>
        <v/>
      </c>
      <c r="AL201" s="138" t="str">
        <f ca="1">IF($R201=1,SUM($Z$1:Z201),"")</f>
        <v/>
      </c>
      <c r="AM201" s="138" t="str">
        <f ca="1">IF($R201=1,SUM($AA$1:AA201),"")</f>
        <v/>
      </c>
      <c r="AN201" s="138" t="str">
        <f ca="1">IF($R201=1,SUM($AB$1:AB201),"")</f>
        <v/>
      </c>
      <c r="AO201" s="138" t="str">
        <f ca="1">IF($R201=1,SUM($AC$1:AC201),"")</f>
        <v/>
      </c>
      <c r="AQ201" s="143" t="str">
        <f t="shared" si="34"/>
        <v>24:00</v>
      </c>
    </row>
    <row r="202" spans="6:43" x14ac:dyDescent="0.25">
      <c r="F202" s="138">
        <f t="shared" si="35"/>
        <v>24</v>
      </c>
      <c r="G202" s="140" t="str">
        <f t="shared" si="30"/>
        <v>05</v>
      </c>
      <c r="H202" s="141">
        <f t="shared" si="31"/>
        <v>1.0034722222222221</v>
      </c>
      <c r="K202" s="139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39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38">
        <f t="shared" si="32"/>
        <v>1</v>
      </c>
      <c r="R202" s="138">
        <f t="shared" ca="1" si="33"/>
        <v>1.108999999999988</v>
      </c>
      <c r="S202" s="138" t="str">
        <f>IF(O202=1,"",RTD("cqg.rtd",,"StudyData", "(Vol("&amp;$E$13&amp;")when  (LocalYear("&amp;$E$13&amp;")="&amp;$D$1&amp;"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38" t="str">
        <f>IF(O202=1,"",RTD("cqg.rtd",,"StudyData", "(Vol("&amp;$E$14&amp;")when  (LocalYear("&amp;$E$14&amp;")="&amp;$D$1&amp;"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38" t="str">
        <f>IF(O202=1,"",RTD("cqg.rtd",,"StudyData", "(Vol("&amp;$E$15&amp;")when  (LocalYear("&amp;$E$15&amp;")="&amp;$D$1&amp;"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38" t="str">
        <f>IF(O202=1,"",RTD("cqg.rtd",,"StudyData", "(Vol("&amp;$E$16&amp;")when  (LocalYear("&amp;$E$16&amp;")="&amp;$D$1&amp;"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38" t="str">
        <f>IF(O202=1,"",RTD("cqg.rtd",,"StudyData", "(Vol("&amp;$E$17&amp;")when  (LocalYear("&amp;$E$17&amp;")="&amp;$D$1&amp;"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38" t="str">
        <f>IF(O202=1,"",RTD("cqg.rtd",,"StudyData", "(Vol("&amp;$E$18&amp;")when  (LocalYear("&amp;$E$18&amp;")="&amp;$D$1&amp;"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38" t="str">
        <f>IF(O202=1,"",RTD("cqg.rtd",,"StudyData", "(Vol("&amp;$E$19&amp;")when  (LocalYear("&amp;$E$19&amp;")="&amp;$D$1&amp;"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38" t="str">
        <f>IF(O202=1,"",RTD("cqg.rtd",,"StudyData", "(Vol("&amp;$E$20&amp;")when  (LocalYear("&amp;$E$20&amp;")="&amp;$D$1&amp;"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38" t="str">
        <f>IF(O202=1,"",RTD("cqg.rtd",,"StudyData", "(Vol("&amp;$E$21&amp;")when  (LocalYear("&amp;$E$21&amp;")="&amp;$D$1&amp;"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38" t="str">
        <f>IF(O202=1,"",RTD("cqg.rtd",,"StudyData", "(Vol("&amp;$E$21&amp;")when  (LocalYear("&amp;$E$21&amp;")="&amp;$D$1&amp;"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39" t="str">
        <f t="shared" si="29"/>
        <v/>
      </c>
      <c r="AE202" s="138" t="str">
        <f ca="1">IF($R202=1,SUM($S$1:S202),"")</f>
        <v/>
      </c>
      <c r="AF202" s="138" t="str">
        <f ca="1">IF($R202=1,SUM($T$1:T202),"")</f>
        <v/>
      </c>
      <c r="AG202" s="138" t="str">
        <f ca="1">IF($R202=1,SUM($U$1:U202),"")</f>
        <v/>
      </c>
      <c r="AH202" s="138" t="str">
        <f ca="1">IF($R202=1,SUM($V$1:V202),"")</f>
        <v/>
      </c>
      <c r="AI202" s="138" t="str">
        <f ca="1">IF($R202=1,SUM($W$1:W202),"")</f>
        <v/>
      </c>
      <c r="AJ202" s="138" t="str">
        <f ca="1">IF($R202=1,SUM($X$1:X202),"")</f>
        <v/>
      </c>
      <c r="AK202" s="138" t="str">
        <f ca="1">IF($R202=1,SUM($Y$1:Y202),"")</f>
        <v/>
      </c>
      <c r="AL202" s="138" t="str">
        <f ca="1">IF($R202=1,SUM($Z$1:Z202),"")</f>
        <v/>
      </c>
      <c r="AM202" s="138" t="str">
        <f ca="1">IF($R202=1,SUM($AA$1:AA202),"")</f>
        <v/>
      </c>
      <c r="AN202" s="138" t="str">
        <f ca="1">IF($R202=1,SUM($AB$1:AB202),"")</f>
        <v/>
      </c>
      <c r="AO202" s="138" t="str">
        <f ca="1">IF($R202=1,SUM($AC$1:AC202),"")</f>
        <v/>
      </c>
      <c r="AQ202" s="143" t="str">
        <f t="shared" si="34"/>
        <v>24:05</v>
      </c>
    </row>
    <row r="203" spans="6:43" x14ac:dyDescent="0.25">
      <c r="F203" s="138">
        <f t="shared" si="35"/>
        <v>24</v>
      </c>
      <c r="G203" s="140">
        <f t="shared" si="30"/>
        <v>10</v>
      </c>
      <c r="H203" s="141">
        <f t="shared" si="31"/>
        <v>1.0069444444444444</v>
      </c>
      <c r="K203" s="139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39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38">
        <f t="shared" si="32"/>
        <v>1</v>
      </c>
      <c r="R203" s="138">
        <f t="shared" ca="1" si="33"/>
        <v>1.1099999999999879</v>
      </c>
      <c r="S203" s="138" t="str">
        <f>IF(O203=1,"",RTD("cqg.rtd",,"StudyData", "(Vol("&amp;$E$13&amp;")when  (LocalYear("&amp;$E$13&amp;")="&amp;$D$1&amp;"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38" t="str">
        <f>IF(O203=1,"",RTD("cqg.rtd",,"StudyData", "(Vol("&amp;$E$14&amp;")when  (LocalYear("&amp;$E$14&amp;")="&amp;$D$1&amp;"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38" t="str">
        <f>IF(O203=1,"",RTD("cqg.rtd",,"StudyData", "(Vol("&amp;$E$15&amp;")when  (LocalYear("&amp;$E$15&amp;")="&amp;$D$1&amp;"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38" t="str">
        <f>IF(O203=1,"",RTD("cqg.rtd",,"StudyData", "(Vol("&amp;$E$16&amp;")when  (LocalYear("&amp;$E$16&amp;")="&amp;$D$1&amp;"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38" t="str">
        <f>IF(O203=1,"",RTD("cqg.rtd",,"StudyData", "(Vol("&amp;$E$17&amp;")when  (LocalYear("&amp;$E$17&amp;")="&amp;$D$1&amp;"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38" t="str">
        <f>IF(O203=1,"",RTD("cqg.rtd",,"StudyData", "(Vol("&amp;$E$18&amp;")when  (LocalYear("&amp;$E$18&amp;")="&amp;$D$1&amp;"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38" t="str">
        <f>IF(O203=1,"",RTD("cqg.rtd",,"StudyData", "(Vol("&amp;$E$19&amp;")when  (LocalYear("&amp;$E$19&amp;")="&amp;$D$1&amp;"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38" t="str">
        <f>IF(O203=1,"",RTD("cqg.rtd",,"StudyData", "(Vol("&amp;$E$20&amp;")when  (LocalYear("&amp;$E$20&amp;")="&amp;$D$1&amp;"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38" t="str">
        <f>IF(O203=1,"",RTD("cqg.rtd",,"StudyData", "(Vol("&amp;$E$21&amp;")when  (LocalYear("&amp;$E$21&amp;")="&amp;$D$1&amp;"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38" t="str">
        <f>IF(O203=1,"",RTD("cqg.rtd",,"StudyData", "(Vol("&amp;$E$21&amp;")when  (LocalYear("&amp;$E$21&amp;")="&amp;$D$1&amp;"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39" t="str">
        <f t="shared" si="29"/>
        <v/>
      </c>
      <c r="AE203" s="138" t="str">
        <f ca="1">IF($R203=1,SUM($S$1:S203),"")</f>
        <v/>
      </c>
      <c r="AF203" s="138" t="str">
        <f ca="1">IF($R203=1,SUM($T$1:T203),"")</f>
        <v/>
      </c>
      <c r="AG203" s="138" t="str">
        <f ca="1">IF($R203=1,SUM($U$1:U203),"")</f>
        <v/>
      </c>
      <c r="AH203" s="138" t="str">
        <f ca="1">IF($R203=1,SUM($V$1:V203),"")</f>
        <v/>
      </c>
      <c r="AI203" s="138" t="str">
        <f ca="1">IF($R203=1,SUM($W$1:W203),"")</f>
        <v/>
      </c>
      <c r="AJ203" s="138" t="str">
        <f ca="1">IF($R203=1,SUM($X$1:X203),"")</f>
        <v/>
      </c>
      <c r="AK203" s="138" t="str">
        <f ca="1">IF($R203=1,SUM($Y$1:Y203),"")</f>
        <v/>
      </c>
      <c r="AL203" s="138" t="str">
        <f ca="1">IF($R203=1,SUM($Z$1:Z203),"")</f>
        <v/>
      </c>
      <c r="AM203" s="138" t="str">
        <f ca="1">IF($R203=1,SUM($AA$1:AA203),"")</f>
        <v/>
      </c>
      <c r="AN203" s="138" t="str">
        <f ca="1">IF($R203=1,SUM($AB$1:AB203),"")</f>
        <v/>
      </c>
      <c r="AO203" s="138" t="str">
        <f ca="1">IF($R203=1,SUM($AC$1:AC203),"")</f>
        <v/>
      </c>
      <c r="AQ203" s="143" t="str">
        <f t="shared" si="34"/>
        <v>24:10</v>
      </c>
    </row>
    <row r="204" spans="6:43" x14ac:dyDescent="0.25">
      <c r="F204" s="138">
        <f t="shared" si="35"/>
        <v>24</v>
      </c>
      <c r="G204" s="140">
        <f t="shared" si="30"/>
        <v>15</v>
      </c>
      <c r="H204" s="141">
        <f t="shared" si="31"/>
        <v>1.0104166666666667</v>
      </c>
      <c r="K204" s="139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39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38">
        <f t="shared" si="32"/>
        <v>1</v>
      </c>
      <c r="R204" s="138">
        <f t="shared" ca="1" si="33"/>
        <v>1.1109999999999878</v>
      </c>
      <c r="S204" s="138" t="str">
        <f>IF(O204=1,"",RTD("cqg.rtd",,"StudyData", "(Vol("&amp;$E$13&amp;")when  (LocalYear("&amp;$E$13&amp;")="&amp;$D$1&amp;"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38" t="str">
        <f>IF(O204=1,"",RTD("cqg.rtd",,"StudyData", "(Vol("&amp;$E$14&amp;")when  (LocalYear("&amp;$E$14&amp;")="&amp;$D$1&amp;"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38" t="str">
        <f>IF(O204=1,"",RTD("cqg.rtd",,"StudyData", "(Vol("&amp;$E$15&amp;")when  (LocalYear("&amp;$E$15&amp;")="&amp;$D$1&amp;"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38" t="str">
        <f>IF(O204=1,"",RTD("cqg.rtd",,"StudyData", "(Vol("&amp;$E$16&amp;")when  (LocalYear("&amp;$E$16&amp;")="&amp;$D$1&amp;"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38" t="str">
        <f>IF(O204=1,"",RTD("cqg.rtd",,"StudyData", "(Vol("&amp;$E$17&amp;")when  (LocalYear("&amp;$E$17&amp;")="&amp;$D$1&amp;"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38" t="str">
        <f>IF(O204=1,"",RTD("cqg.rtd",,"StudyData", "(Vol("&amp;$E$18&amp;")when  (LocalYear("&amp;$E$18&amp;")="&amp;$D$1&amp;"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38" t="str">
        <f>IF(O204=1,"",RTD("cqg.rtd",,"StudyData", "(Vol("&amp;$E$19&amp;")when  (LocalYear("&amp;$E$19&amp;")="&amp;$D$1&amp;"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38" t="str">
        <f>IF(O204=1,"",RTD("cqg.rtd",,"StudyData", "(Vol("&amp;$E$20&amp;")when  (LocalYear("&amp;$E$20&amp;")="&amp;$D$1&amp;"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38" t="str">
        <f>IF(O204=1,"",RTD("cqg.rtd",,"StudyData", "(Vol("&amp;$E$21&amp;")when  (LocalYear("&amp;$E$21&amp;")="&amp;$D$1&amp;"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38" t="str">
        <f>IF(O204=1,"",RTD("cqg.rtd",,"StudyData", "(Vol("&amp;$E$21&amp;")when  (LocalYear("&amp;$E$21&amp;")="&amp;$D$1&amp;"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39" t="str">
        <f t="shared" si="29"/>
        <v/>
      </c>
      <c r="AE204" s="138" t="str">
        <f ca="1">IF($R204=1,SUM($S$1:S204),"")</f>
        <v/>
      </c>
      <c r="AF204" s="138" t="str">
        <f ca="1">IF($R204=1,SUM($T$1:T204),"")</f>
        <v/>
      </c>
      <c r="AG204" s="138" t="str">
        <f ca="1">IF($R204=1,SUM($U$1:U204),"")</f>
        <v/>
      </c>
      <c r="AH204" s="138" t="str">
        <f ca="1">IF($R204=1,SUM($V$1:V204),"")</f>
        <v/>
      </c>
      <c r="AI204" s="138" t="str">
        <f ca="1">IF($R204=1,SUM($W$1:W204),"")</f>
        <v/>
      </c>
      <c r="AJ204" s="138" t="str">
        <f ca="1">IF($R204=1,SUM($X$1:X204),"")</f>
        <v/>
      </c>
      <c r="AK204" s="138" t="str">
        <f ca="1">IF($R204=1,SUM($Y$1:Y204),"")</f>
        <v/>
      </c>
      <c r="AL204" s="138" t="str">
        <f ca="1">IF($R204=1,SUM($Z$1:Z204),"")</f>
        <v/>
      </c>
      <c r="AM204" s="138" t="str">
        <f ca="1">IF($R204=1,SUM($AA$1:AA204),"")</f>
        <v/>
      </c>
      <c r="AN204" s="138" t="str">
        <f ca="1">IF($R204=1,SUM($AB$1:AB204),"")</f>
        <v/>
      </c>
      <c r="AO204" s="138" t="str">
        <f ca="1">IF($R204=1,SUM($AC$1:AC204),"")</f>
        <v/>
      </c>
      <c r="AQ204" s="143" t="str">
        <f t="shared" si="34"/>
        <v>24:15</v>
      </c>
    </row>
    <row r="205" spans="6:43" x14ac:dyDescent="0.25">
      <c r="F205" s="138">
        <f t="shared" si="35"/>
        <v>24</v>
      </c>
      <c r="G205" s="140">
        <f t="shared" si="30"/>
        <v>20</v>
      </c>
      <c r="H205" s="141">
        <f t="shared" si="31"/>
        <v>1.0138888888888888</v>
      </c>
      <c r="K205" s="139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39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38">
        <f t="shared" si="32"/>
        <v>1</v>
      </c>
      <c r="R205" s="138">
        <f t="shared" ca="1" si="33"/>
        <v>1.1119999999999877</v>
      </c>
      <c r="S205" s="138" t="str">
        <f>IF(O205=1,"",RTD("cqg.rtd",,"StudyData", "(Vol("&amp;$E$13&amp;")when  (LocalYear("&amp;$E$13&amp;")="&amp;$D$1&amp;"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38" t="str">
        <f>IF(O205=1,"",RTD("cqg.rtd",,"StudyData", "(Vol("&amp;$E$14&amp;")when  (LocalYear("&amp;$E$14&amp;")="&amp;$D$1&amp;"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38" t="str">
        <f>IF(O205=1,"",RTD("cqg.rtd",,"StudyData", "(Vol("&amp;$E$15&amp;")when  (LocalYear("&amp;$E$15&amp;")="&amp;$D$1&amp;"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38" t="str">
        <f>IF(O205=1,"",RTD("cqg.rtd",,"StudyData", "(Vol("&amp;$E$16&amp;")when  (LocalYear("&amp;$E$16&amp;")="&amp;$D$1&amp;"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38" t="str">
        <f>IF(O205=1,"",RTD("cqg.rtd",,"StudyData", "(Vol("&amp;$E$17&amp;")when  (LocalYear("&amp;$E$17&amp;")="&amp;$D$1&amp;"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38" t="str">
        <f>IF(O205=1,"",RTD("cqg.rtd",,"StudyData", "(Vol("&amp;$E$18&amp;")when  (LocalYear("&amp;$E$18&amp;")="&amp;$D$1&amp;"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38" t="str">
        <f>IF(O205=1,"",RTD("cqg.rtd",,"StudyData", "(Vol("&amp;$E$19&amp;")when  (LocalYear("&amp;$E$19&amp;")="&amp;$D$1&amp;"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38" t="str">
        <f>IF(O205=1,"",RTD("cqg.rtd",,"StudyData", "(Vol("&amp;$E$20&amp;")when  (LocalYear("&amp;$E$20&amp;")="&amp;$D$1&amp;"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38" t="str">
        <f>IF(O205=1,"",RTD("cqg.rtd",,"StudyData", "(Vol("&amp;$E$21&amp;")when  (LocalYear("&amp;$E$21&amp;")="&amp;$D$1&amp;"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38" t="str">
        <f>IF(O205=1,"",RTD("cqg.rtd",,"StudyData", "(Vol("&amp;$E$21&amp;")when  (LocalYear("&amp;$E$21&amp;")="&amp;$D$1&amp;"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39" t="str">
        <f t="shared" si="29"/>
        <v/>
      </c>
      <c r="AE205" s="138" t="str">
        <f ca="1">IF($R205=1,SUM($S$1:S205),"")</f>
        <v/>
      </c>
      <c r="AF205" s="138" t="str">
        <f ca="1">IF($R205=1,SUM($T$1:T205),"")</f>
        <v/>
      </c>
      <c r="AG205" s="138" t="str">
        <f ca="1">IF($R205=1,SUM($U$1:U205),"")</f>
        <v/>
      </c>
      <c r="AH205" s="138" t="str">
        <f ca="1">IF($R205=1,SUM($V$1:V205),"")</f>
        <v/>
      </c>
      <c r="AI205" s="138" t="str">
        <f ca="1">IF($R205=1,SUM($W$1:W205),"")</f>
        <v/>
      </c>
      <c r="AJ205" s="138" t="str">
        <f ca="1">IF($R205=1,SUM($X$1:X205),"")</f>
        <v/>
      </c>
      <c r="AK205" s="138" t="str">
        <f ca="1">IF($R205=1,SUM($Y$1:Y205),"")</f>
        <v/>
      </c>
      <c r="AL205" s="138" t="str">
        <f ca="1">IF($R205=1,SUM($Z$1:Z205),"")</f>
        <v/>
      </c>
      <c r="AM205" s="138" t="str">
        <f ca="1">IF($R205=1,SUM($AA$1:AA205),"")</f>
        <v/>
      </c>
      <c r="AN205" s="138" t="str">
        <f ca="1">IF($R205=1,SUM($AB$1:AB205),"")</f>
        <v/>
      </c>
      <c r="AO205" s="138" t="str">
        <f ca="1">IF($R205=1,SUM($AC$1:AC205),"")</f>
        <v/>
      </c>
      <c r="AQ205" s="143" t="str">
        <f t="shared" si="34"/>
        <v>24:20</v>
      </c>
    </row>
    <row r="206" spans="6:43" x14ac:dyDescent="0.25">
      <c r="F206" s="138">
        <f t="shared" si="35"/>
        <v>24</v>
      </c>
      <c r="G206" s="140">
        <f t="shared" si="30"/>
        <v>25</v>
      </c>
      <c r="H206" s="141">
        <f t="shared" si="31"/>
        <v>1.0173611111111112</v>
      </c>
      <c r="K206" s="139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39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38">
        <f t="shared" si="32"/>
        <v>1</v>
      </c>
      <c r="R206" s="138">
        <f t="shared" ca="1" si="33"/>
        <v>1.1129999999999876</v>
      </c>
      <c r="S206" s="138" t="str">
        <f>IF(O206=1,"",RTD("cqg.rtd",,"StudyData", "(Vol("&amp;$E$13&amp;")when  (LocalYear("&amp;$E$13&amp;")="&amp;$D$1&amp;"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38" t="str">
        <f>IF(O206=1,"",RTD("cqg.rtd",,"StudyData", "(Vol("&amp;$E$14&amp;")when  (LocalYear("&amp;$E$14&amp;")="&amp;$D$1&amp;"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38" t="str">
        <f>IF(O206=1,"",RTD("cqg.rtd",,"StudyData", "(Vol("&amp;$E$15&amp;")when  (LocalYear("&amp;$E$15&amp;")="&amp;$D$1&amp;"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38" t="str">
        <f>IF(O206=1,"",RTD("cqg.rtd",,"StudyData", "(Vol("&amp;$E$16&amp;")when  (LocalYear("&amp;$E$16&amp;")="&amp;$D$1&amp;"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38" t="str">
        <f>IF(O206=1,"",RTD("cqg.rtd",,"StudyData", "(Vol("&amp;$E$17&amp;")when  (LocalYear("&amp;$E$17&amp;")="&amp;$D$1&amp;"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38" t="str">
        <f>IF(O206=1,"",RTD("cqg.rtd",,"StudyData", "(Vol("&amp;$E$18&amp;")when  (LocalYear("&amp;$E$18&amp;")="&amp;$D$1&amp;"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38" t="str">
        <f>IF(O206=1,"",RTD("cqg.rtd",,"StudyData", "(Vol("&amp;$E$19&amp;")when  (LocalYear("&amp;$E$19&amp;")="&amp;$D$1&amp;"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38" t="str">
        <f>IF(O206=1,"",RTD("cqg.rtd",,"StudyData", "(Vol("&amp;$E$20&amp;")when  (LocalYear("&amp;$E$20&amp;")="&amp;$D$1&amp;"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38" t="str">
        <f>IF(O206=1,"",RTD("cqg.rtd",,"StudyData", "(Vol("&amp;$E$21&amp;")when  (LocalYear("&amp;$E$21&amp;")="&amp;$D$1&amp;"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38" t="str">
        <f>IF(O206=1,"",RTD("cqg.rtd",,"StudyData", "(Vol("&amp;$E$21&amp;")when  (LocalYear("&amp;$E$21&amp;")="&amp;$D$1&amp;"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39" t="str">
        <f t="shared" si="29"/>
        <v/>
      </c>
      <c r="AE206" s="138" t="str">
        <f ca="1">IF($R206=1,SUM($S$1:S206),"")</f>
        <v/>
      </c>
      <c r="AF206" s="138" t="str">
        <f ca="1">IF($R206=1,SUM($T$1:T206),"")</f>
        <v/>
      </c>
      <c r="AG206" s="138" t="str">
        <f ca="1">IF($R206=1,SUM($U$1:U206),"")</f>
        <v/>
      </c>
      <c r="AH206" s="138" t="str">
        <f ca="1">IF($R206=1,SUM($V$1:V206),"")</f>
        <v/>
      </c>
      <c r="AI206" s="138" t="str">
        <f ca="1">IF($R206=1,SUM($W$1:W206),"")</f>
        <v/>
      </c>
      <c r="AJ206" s="138" t="str">
        <f ca="1">IF($R206=1,SUM($X$1:X206),"")</f>
        <v/>
      </c>
      <c r="AK206" s="138" t="str">
        <f ca="1">IF($R206=1,SUM($Y$1:Y206),"")</f>
        <v/>
      </c>
      <c r="AL206" s="138" t="str">
        <f ca="1">IF($R206=1,SUM($Z$1:Z206),"")</f>
        <v/>
      </c>
      <c r="AM206" s="138" t="str">
        <f ca="1">IF($R206=1,SUM($AA$1:AA206),"")</f>
        <v/>
      </c>
      <c r="AN206" s="138" t="str">
        <f ca="1">IF($R206=1,SUM($AB$1:AB206),"")</f>
        <v/>
      </c>
      <c r="AO206" s="138" t="str">
        <f ca="1">IF($R206=1,SUM($AC$1:AC206),"")</f>
        <v/>
      </c>
      <c r="AQ206" s="143" t="str">
        <f t="shared" si="34"/>
        <v>24:25</v>
      </c>
    </row>
    <row r="207" spans="6:43" x14ac:dyDescent="0.25">
      <c r="F207" s="138">
        <f t="shared" si="35"/>
        <v>24</v>
      </c>
      <c r="G207" s="140">
        <f t="shared" si="30"/>
        <v>30</v>
      </c>
      <c r="H207" s="141">
        <f t="shared" si="31"/>
        <v>1.0208333333333333</v>
      </c>
      <c r="K207" s="139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39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38">
        <f t="shared" si="32"/>
        <v>1</v>
      </c>
      <c r="R207" s="138">
        <f t="shared" ca="1" si="33"/>
        <v>1.1139999999999874</v>
      </c>
      <c r="S207" s="138" t="str">
        <f>IF(O207=1,"",RTD("cqg.rtd",,"StudyData", "(Vol("&amp;$E$13&amp;")when  (LocalYear("&amp;$E$13&amp;")="&amp;$D$1&amp;"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38" t="str">
        <f>IF(O207=1,"",RTD("cqg.rtd",,"StudyData", "(Vol("&amp;$E$14&amp;")when  (LocalYear("&amp;$E$14&amp;")="&amp;$D$1&amp;"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38" t="str">
        <f>IF(O207=1,"",RTD("cqg.rtd",,"StudyData", "(Vol("&amp;$E$15&amp;")when  (LocalYear("&amp;$E$15&amp;")="&amp;$D$1&amp;"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38" t="str">
        <f>IF(O207=1,"",RTD("cqg.rtd",,"StudyData", "(Vol("&amp;$E$16&amp;")when  (LocalYear("&amp;$E$16&amp;")="&amp;$D$1&amp;"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38" t="str">
        <f>IF(O207=1,"",RTD("cqg.rtd",,"StudyData", "(Vol("&amp;$E$17&amp;")when  (LocalYear("&amp;$E$17&amp;")="&amp;$D$1&amp;"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38" t="str">
        <f>IF(O207=1,"",RTD("cqg.rtd",,"StudyData", "(Vol("&amp;$E$18&amp;")when  (LocalYear("&amp;$E$18&amp;")="&amp;$D$1&amp;"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38" t="str">
        <f>IF(O207=1,"",RTD("cqg.rtd",,"StudyData", "(Vol("&amp;$E$19&amp;")when  (LocalYear("&amp;$E$19&amp;")="&amp;$D$1&amp;"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38" t="str">
        <f>IF(O207=1,"",RTD("cqg.rtd",,"StudyData", "(Vol("&amp;$E$20&amp;")when  (LocalYear("&amp;$E$20&amp;")="&amp;$D$1&amp;"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38" t="str">
        <f>IF(O207=1,"",RTD("cqg.rtd",,"StudyData", "(Vol("&amp;$E$21&amp;")when  (LocalYear("&amp;$E$21&amp;")="&amp;$D$1&amp;"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38" t="str">
        <f>IF(O207=1,"",RTD("cqg.rtd",,"StudyData", "(Vol("&amp;$E$21&amp;")when  (LocalYear("&amp;$E$21&amp;")="&amp;$D$1&amp;"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39" t="str">
        <f t="shared" si="29"/>
        <v/>
      </c>
      <c r="AE207" s="138" t="str">
        <f ca="1">IF($R207=1,SUM($S$1:S207),"")</f>
        <v/>
      </c>
      <c r="AF207" s="138" t="str">
        <f ca="1">IF($R207=1,SUM($T$1:T207),"")</f>
        <v/>
      </c>
      <c r="AG207" s="138" t="str">
        <f ca="1">IF($R207=1,SUM($U$1:U207),"")</f>
        <v/>
      </c>
      <c r="AH207" s="138" t="str">
        <f ca="1">IF($R207=1,SUM($V$1:V207),"")</f>
        <v/>
      </c>
      <c r="AI207" s="138" t="str">
        <f ca="1">IF($R207=1,SUM($W$1:W207),"")</f>
        <v/>
      </c>
      <c r="AJ207" s="138" t="str">
        <f ca="1">IF($R207=1,SUM($X$1:X207),"")</f>
        <v/>
      </c>
      <c r="AK207" s="138" t="str">
        <f ca="1">IF($R207=1,SUM($Y$1:Y207),"")</f>
        <v/>
      </c>
      <c r="AL207" s="138" t="str">
        <f ca="1">IF($R207=1,SUM($Z$1:Z207),"")</f>
        <v/>
      </c>
      <c r="AM207" s="138" t="str">
        <f ca="1">IF($R207=1,SUM($AA$1:AA207),"")</f>
        <v/>
      </c>
      <c r="AN207" s="138" t="str">
        <f ca="1">IF($R207=1,SUM($AB$1:AB207),"")</f>
        <v/>
      </c>
      <c r="AO207" s="138" t="str">
        <f ca="1">IF($R207=1,SUM($AC$1:AC207),"")</f>
        <v/>
      </c>
      <c r="AQ207" s="143" t="str">
        <f t="shared" si="34"/>
        <v>24:30</v>
      </c>
    </row>
    <row r="208" spans="6:43" x14ac:dyDescent="0.25">
      <c r="F208" s="138">
        <f t="shared" si="35"/>
        <v>24</v>
      </c>
      <c r="G208" s="140">
        <f t="shared" si="30"/>
        <v>35</v>
      </c>
      <c r="H208" s="141">
        <f t="shared" si="31"/>
        <v>1.0243055555555556</v>
      </c>
      <c r="K208" s="139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39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38">
        <f t="shared" si="32"/>
        <v>1</v>
      </c>
      <c r="R208" s="138">
        <f t="shared" ca="1" si="33"/>
        <v>1.1149999999999873</v>
      </c>
      <c r="S208" s="138" t="str">
        <f>IF(O208=1,"",RTD("cqg.rtd",,"StudyData", "(Vol("&amp;$E$13&amp;")when  (LocalYear("&amp;$E$13&amp;")="&amp;$D$1&amp;"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38" t="str">
        <f>IF(O208=1,"",RTD("cqg.rtd",,"StudyData", "(Vol("&amp;$E$14&amp;")when  (LocalYear("&amp;$E$14&amp;")="&amp;$D$1&amp;"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38" t="str">
        <f>IF(O208=1,"",RTD("cqg.rtd",,"StudyData", "(Vol("&amp;$E$15&amp;")when  (LocalYear("&amp;$E$15&amp;")="&amp;$D$1&amp;"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38" t="str">
        <f>IF(O208=1,"",RTD("cqg.rtd",,"StudyData", "(Vol("&amp;$E$16&amp;")when  (LocalYear("&amp;$E$16&amp;")="&amp;$D$1&amp;"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38" t="str">
        <f>IF(O208=1,"",RTD("cqg.rtd",,"StudyData", "(Vol("&amp;$E$17&amp;")when  (LocalYear("&amp;$E$17&amp;")="&amp;$D$1&amp;"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38" t="str">
        <f>IF(O208=1,"",RTD("cqg.rtd",,"StudyData", "(Vol("&amp;$E$18&amp;")when  (LocalYear("&amp;$E$18&amp;")="&amp;$D$1&amp;"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38" t="str">
        <f>IF(O208=1,"",RTD("cqg.rtd",,"StudyData", "(Vol("&amp;$E$19&amp;")when  (LocalYear("&amp;$E$19&amp;")="&amp;$D$1&amp;"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38" t="str">
        <f>IF(O208=1,"",RTD("cqg.rtd",,"StudyData", "(Vol("&amp;$E$20&amp;")when  (LocalYear("&amp;$E$20&amp;")="&amp;$D$1&amp;"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38" t="str">
        <f>IF(O208=1,"",RTD("cqg.rtd",,"StudyData", "(Vol("&amp;$E$21&amp;")when  (LocalYear("&amp;$E$21&amp;")="&amp;$D$1&amp;"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38" t="str">
        <f>IF(O208=1,"",RTD("cqg.rtd",,"StudyData", "(Vol("&amp;$E$21&amp;")when  (LocalYear("&amp;$E$21&amp;")="&amp;$D$1&amp;"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39" t="str">
        <f t="shared" si="29"/>
        <v/>
      </c>
      <c r="AE208" s="138" t="str">
        <f ca="1">IF($R208=1,SUM($S$1:S208),"")</f>
        <v/>
      </c>
      <c r="AF208" s="138" t="str">
        <f ca="1">IF($R208=1,SUM($T$1:T208),"")</f>
        <v/>
      </c>
      <c r="AG208" s="138" t="str">
        <f ca="1">IF($R208=1,SUM($U$1:U208),"")</f>
        <v/>
      </c>
      <c r="AH208" s="138" t="str">
        <f ca="1">IF($R208=1,SUM($V$1:V208),"")</f>
        <v/>
      </c>
      <c r="AI208" s="138" t="str">
        <f ca="1">IF($R208=1,SUM($W$1:W208),"")</f>
        <v/>
      </c>
      <c r="AJ208" s="138" t="str">
        <f ca="1">IF($R208=1,SUM($X$1:X208),"")</f>
        <v/>
      </c>
      <c r="AK208" s="138" t="str">
        <f ca="1">IF($R208=1,SUM($Y$1:Y208),"")</f>
        <v/>
      </c>
      <c r="AL208" s="138" t="str">
        <f ca="1">IF($R208=1,SUM($Z$1:Z208),"")</f>
        <v/>
      </c>
      <c r="AM208" s="138" t="str">
        <f ca="1">IF($R208=1,SUM($AA$1:AA208),"")</f>
        <v/>
      </c>
      <c r="AN208" s="138" t="str">
        <f ca="1">IF($R208=1,SUM($AB$1:AB208),"")</f>
        <v/>
      </c>
      <c r="AO208" s="138" t="str">
        <f ca="1">IF($R208=1,SUM($AC$1:AC208),"")</f>
        <v/>
      </c>
      <c r="AQ208" s="143" t="str">
        <f t="shared" si="34"/>
        <v>24:35</v>
      </c>
    </row>
    <row r="209" spans="6:43" x14ac:dyDescent="0.25">
      <c r="F209" s="138">
        <f t="shared" si="35"/>
        <v>24</v>
      </c>
      <c r="G209" s="140">
        <f t="shared" si="30"/>
        <v>40</v>
      </c>
      <c r="H209" s="141">
        <f t="shared" si="31"/>
        <v>1.0277777777777779</v>
      </c>
      <c r="K209" s="139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39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38">
        <f t="shared" si="32"/>
        <v>1</v>
      </c>
      <c r="R209" s="138">
        <f t="shared" ca="1" si="33"/>
        <v>1.1159999999999872</v>
      </c>
      <c r="S209" s="138" t="str">
        <f>IF(O209=1,"",RTD("cqg.rtd",,"StudyData", "(Vol("&amp;$E$13&amp;")when  (LocalYear("&amp;$E$13&amp;")="&amp;$D$1&amp;"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38" t="str">
        <f>IF(O209=1,"",RTD("cqg.rtd",,"StudyData", "(Vol("&amp;$E$14&amp;")when  (LocalYear("&amp;$E$14&amp;")="&amp;$D$1&amp;"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38" t="str">
        <f>IF(O209=1,"",RTD("cqg.rtd",,"StudyData", "(Vol("&amp;$E$15&amp;")when  (LocalYear("&amp;$E$15&amp;")="&amp;$D$1&amp;"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38" t="str">
        <f>IF(O209=1,"",RTD("cqg.rtd",,"StudyData", "(Vol("&amp;$E$16&amp;")when  (LocalYear("&amp;$E$16&amp;")="&amp;$D$1&amp;"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38" t="str">
        <f>IF(O209=1,"",RTD("cqg.rtd",,"StudyData", "(Vol("&amp;$E$17&amp;")when  (LocalYear("&amp;$E$17&amp;")="&amp;$D$1&amp;"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38" t="str">
        <f>IF(O209=1,"",RTD("cqg.rtd",,"StudyData", "(Vol("&amp;$E$18&amp;")when  (LocalYear("&amp;$E$18&amp;")="&amp;$D$1&amp;"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38" t="str">
        <f>IF(O209=1,"",RTD("cqg.rtd",,"StudyData", "(Vol("&amp;$E$19&amp;")when  (LocalYear("&amp;$E$19&amp;")="&amp;$D$1&amp;"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38" t="str">
        <f>IF(O209=1,"",RTD("cqg.rtd",,"StudyData", "(Vol("&amp;$E$20&amp;")when  (LocalYear("&amp;$E$20&amp;")="&amp;$D$1&amp;"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38" t="str">
        <f>IF(O209=1,"",RTD("cqg.rtd",,"StudyData", "(Vol("&amp;$E$21&amp;")when  (LocalYear("&amp;$E$21&amp;")="&amp;$D$1&amp;"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38" t="str">
        <f>IF(O209=1,"",RTD("cqg.rtd",,"StudyData", "(Vol("&amp;$E$21&amp;")when  (LocalYear("&amp;$E$21&amp;")="&amp;$D$1&amp;"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39" t="str">
        <f t="shared" si="29"/>
        <v/>
      </c>
      <c r="AE209" s="138" t="str">
        <f ca="1">IF($R209=1,SUM($S$1:S209),"")</f>
        <v/>
      </c>
      <c r="AF209" s="138" t="str">
        <f ca="1">IF($R209=1,SUM($T$1:T209),"")</f>
        <v/>
      </c>
      <c r="AG209" s="138" t="str">
        <f ca="1">IF($R209=1,SUM($U$1:U209),"")</f>
        <v/>
      </c>
      <c r="AH209" s="138" t="str">
        <f ca="1">IF($R209=1,SUM($V$1:V209),"")</f>
        <v/>
      </c>
      <c r="AI209" s="138" t="str">
        <f ca="1">IF($R209=1,SUM($W$1:W209),"")</f>
        <v/>
      </c>
      <c r="AJ209" s="138" t="str">
        <f ca="1">IF($R209=1,SUM($X$1:X209),"")</f>
        <v/>
      </c>
      <c r="AK209" s="138" t="str">
        <f ca="1">IF($R209=1,SUM($Y$1:Y209),"")</f>
        <v/>
      </c>
      <c r="AL209" s="138" t="str">
        <f ca="1">IF($R209=1,SUM($Z$1:Z209),"")</f>
        <v/>
      </c>
      <c r="AM209" s="138" t="str">
        <f ca="1">IF($R209=1,SUM($AA$1:AA209),"")</f>
        <v/>
      </c>
      <c r="AN209" s="138" t="str">
        <f ca="1">IF($R209=1,SUM($AB$1:AB209),"")</f>
        <v/>
      </c>
      <c r="AO209" s="138" t="str">
        <f ca="1">IF($R209=1,SUM($AC$1:AC209),"")</f>
        <v/>
      </c>
      <c r="AQ209" s="143" t="str">
        <f t="shared" si="34"/>
        <v>24:40</v>
      </c>
    </row>
    <row r="210" spans="6:43" x14ac:dyDescent="0.25">
      <c r="F210" s="138">
        <f t="shared" si="35"/>
        <v>24</v>
      </c>
      <c r="G210" s="140">
        <f t="shared" si="30"/>
        <v>45</v>
      </c>
      <c r="H210" s="141">
        <f t="shared" si="31"/>
        <v>1.03125</v>
      </c>
      <c r="K210" s="139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39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38">
        <f t="shared" si="32"/>
        <v>1</v>
      </c>
      <c r="R210" s="138">
        <f t="shared" ca="1" si="33"/>
        <v>1.1169999999999871</v>
      </c>
      <c r="S210" s="138" t="str">
        <f>IF(O210=1,"",RTD("cqg.rtd",,"StudyData", "(Vol("&amp;$E$13&amp;")when  (LocalYear("&amp;$E$13&amp;")="&amp;$D$1&amp;"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38" t="str">
        <f>IF(O210=1,"",RTD("cqg.rtd",,"StudyData", "(Vol("&amp;$E$14&amp;")when  (LocalYear("&amp;$E$14&amp;")="&amp;$D$1&amp;"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38" t="str">
        <f>IF(O210=1,"",RTD("cqg.rtd",,"StudyData", "(Vol("&amp;$E$15&amp;")when  (LocalYear("&amp;$E$15&amp;")="&amp;$D$1&amp;"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38" t="str">
        <f>IF(O210=1,"",RTD("cqg.rtd",,"StudyData", "(Vol("&amp;$E$16&amp;")when  (LocalYear("&amp;$E$16&amp;")="&amp;$D$1&amp;"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38" t="str">
        <f>IF(O210=1,"",RTD("cqg.rtd",,"StudyData", "(Vol("&amp;$E$17&amp;")when  (LocalYear("&amp;$E$17&amp;")="&amp;$D$1&amp;"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38" t="str">
        <f>IF(O210=1,"",RTD("cqg.rtd",,"StudyData", "(Vol("&amp;$E$18&amp;")when  (LocalYear("&amp;$E$18&amp;")="&amp;$D$1&amp;"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38" t="str">
        <f>IF(O210=1,"",RTD("cqg.rtd",,"StudyData", "(Vol("&amp;$E$19&amp;")when  (LocalYear("&amp;$E$19&amp;")="&amp;$D$1&amp;"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38" t="str">
        <f>IF(O210=1,"",RTD("cqg.rtd",,"StudyData", "(Vol("&amp;$E$20&amp;")when  (LocalYear("&amp;$E$20&amp;")="&amp;$D$1&amp;"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38" t="str">
        <f>IF(O210=1,"",RTD("cqg.rtd",,"StudyData", "(Vol("&amp;$E$21&amp;")when  (LocalYear("&amp;$E$21&amp;")="&amp;$D$1&amp;"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38" t="str">
        <f>IF(O210=1,"",RTD("cqg.rtd",,"StudyData", "(Vol("&amp;$E$21&amp;")when  (LocalYear("&amp;$E$21&amp;")="&amp;$D$1&amp;"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39" t="str">
        <f t="shared" si="29"/>
        <v/>
      </c>
      <c r="AE210" s="138" t="str">
        <f ca="1">IF($R210=1,SUM($S$1:S210),"")</f>
        <v/>
      </c>
      <c r="AF210" s="138" t="str">
        <f ca="1">IF($R210=1,SUM($T$1:T210),"")</f>
        <v/>
      </c>
      <c r="AG210" s="138" t="str">
        <f ca="1">IF($R210=1,SUM($U$1:U210),"")</f>
        <v/>
      </c>
      <c r="AH210" s="138" t="str">
        <f ca="1">IF($R210=1,SUM($V$1:V210),"")</f>
        <v/>
      </c>
      <c r="AI210" s="138" t="str">
        <f ca="1">IF($R210=1,SUM($W$1:W210),"")</f>
        <v/>
      </c>
      <c r="AJ210" s="138" t="str">
        <f ca="1">IF($R210=1,SUM($X$1:X210),"")</f>
        <v/>
      </c>
      <c r="AK210" s="138" t="str">
        <f ca="1">IF($R210=1,SUM($Y$1:Y210),"")</f>
        <v/>
      </c>
      <c r="AL210" s="138" t="str">
        <f ca="1">IF($R210=1,SUM($Z$1:Z210),"")</f>
        <v/>
      </c>
      <c r="AM210" s="138" t="str">
        <f ca="1">IF($R210=1,SUM($AA$1:AA210),"")</f>
        <v/>
      </c>
      <c r="AN210" s="138" t="str">
        <f ca="1">IF($R210=1,SUM($AB$1:AB210),"")</f>
        <v/>
      </c>
      <c r="AO210" s="138" t="str">
        <f ca="1">IF($R210=1,SUM($AC$1:AC210),"")</f>
        <v/>
      </c>
      <c r="AQ210" s="143" t="str">
        <f t="shared" si="34"/>
        <v>24:45</v>
      </c>
    </row>
    <row r="211" spans="6:43" x14ac:dyDescent="0.25">
      <c r="F211" s="138">
        <f t="shared" si="35"/>
        <v>24</v>
      </c>
      <c r="G211" s="140">
        <f t="shared" si="30"/>
        <v>50</v>
      </c>
      <c r="H211" s="141">
        <f t="shared" si="31"/>
        <v>1.0347222222222221</v>
      </c>
      <c r="K211" s="139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39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38">
        <f t="shared" si="32"/>
        <v>1</v>
      </c>
      <c r="R211" s="138">
        <f t="shared" ca="1" si="33"/>
        <v>1.117999999999987</v>
      </c>
      <c r="S211" s="138" t="str">
        <f>IF(O211=1,"",RTD("cqg.rtd",,"StudyData", "(Vol("&amp;$E$13&amp;")when  (LocalYear("&amp;$E$13&amp;")="&amp;$D$1&amp;"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38" t="str">
        <f>IF(O211=1,"",RTD("cqg.rtd",,"StudyData", "(Vol("&amp;$E$14&amp;")when  (LocalYear("&amp;$E$14&amp;")="&amp;$D$1&amp;"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38" t="str">
        <f>IF(O211=1,"",RTD("cqg.rtd",,"StudyData", "(Vol("&amp;$E$15&amp;")when  (LocalYear("&amp;$E$15&amp;")="&amp;$D$1&amp;"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38" t="str">
        <f>IF(O211=1,"",RTD("cqg.rtd",,"StudyData", "(Vol("&amp;$E$16&amp;")when  (LocalYear("&amp;$E$16&amp;")="&amp;$D$1&amp;"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38" t="str">
        <f>IF(O211=1,"",RTD("cqg.rtd",,"StudyData", "(Vol("&amp;$E$17&amp;")when  (LocalYear("&amp;$E$17&amp;")="&amp;$D$1&amp;"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38" t="str">
        <f>IF(O211=1,"",RTD("cqg.rtd",,"StudyData", "(Vol("&amp;$E$18&amp;")when  (LocalYear("&amp;$E$18&amp;")="&amp;$D$1&amp;"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38" t="str">
        <f>IF(O211=1,"",RTD("cqg.rtd",,"StudyData", "(Vol("&amp;$E$19&amp;")when  (LocalYear("&amp;$E$19&amp;")="&amp;$D$1&amp;"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38" t="str">
        <f>IF(O211=1,"",RTD("cqg.rtd",,"StudyData", "(Vol("&amp;$E$20&amp;")when  (LocalYear("&amp;$E$20&amp;")="&amp;$D$1&amp;"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38" t="str">
        <f>IF(O211=1,"",RTD("cqg.rtd",,"StudyData", "(Vol("&amp;$E$21&amp;")when  (LocalYear("&amp;$E$21&amp;")="&amp;$D$1&amp;"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38" t="str">
        <f>IF(O211=1,"",RTD("cqg.rtd",,"StudyData", "(Vol("&amp;$E$21&amp;")when  (LocalYear("&amp;$E$21&amp;")="&amp;$D$1&amp;"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39" t="str">
        <f t="shared" si="29"/>
        <v/>
      </c>
      <c r="AE211" s="138" t="str">
        <f ca="1">IF($R211=1,SUM($S$1:S211),"")</f>
        <v/>
      </c>
      <c r="AF211" s="138" t="str">
        <f ca="1">IF($R211=1,SUM($T$1:T211),"")</f>
        <v/>
      </c>
      <c r="AG211" s="138" t="str">
        <f ca="1">IF($R211=1,SUM($U$1:U211),"")</f>
        <v/>
      </c>
      <c r="AH211" s="138" t="str">
        <f ca="1">IF($R211=1,SUM($V$1:V211),"")</f>
        <v/>
      </c>
      <c r="AI211" s="138" t="str">
        <f ca="1">IF($R211=1,SUM($W$1:W211),"")</f>
        <v/>
      </c>
      <c r="AJ211" s="138" t="str">
        <f ca="1">IF($R211=1,SUM($X$1:X211),"")</f>
        <v/>
      </c>
      <c r="AK211" s="138" t="str">
        <f ca="1">IF($R211=1,SUM($Y$1:Y211),"")</f>
        <v/>
      </c>
      <c r="AL211" s="138" t="str">
        <f ca="1">IF($R211=1,SUM($Z$1:Z211),"")</f>
        <v/>
      </c>
      <c r="AM211" s="138" t="str">
        <f ca="1">IF($R211=1,SUM($AA$1:AA211),"")</f>
        <v/>
      </c>
      <c r="AN211" s="138" t="str">
        <f ca="1">IF($R211=1,SUM($AB$1:AB211),"")</f>
        <v/>
      </c>
      <c r="AO211" s="138" t="str">
        <f ca="1">IF($R211=1,SUM($AC$1:AC211),"")</f>
        <v/>
      </c>
      <c r="AQ211" s="143" t="str">
        <f t="shared" si="34"/>
        <v>24:50</v>
      </c>
    </row>
    <row r="212" spans="6:43" x14ac:dyDescent="0.25">
      <c r="F212" s="138">
        <f t="shared" si="35"/>
        <v>24</v>
      </c>
      <c r="G212" s="140">
        <f t="shared" si="30"/>
        <v>55</v>
      </c>
      <c r="H212" s="141">
        <f t="shared" si="31"/>
        <v>1.0381944444444444</v>
      </c>
      <c r="K212" s="139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39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38">
        <f t="shared" si="32"/>
        <v>1</v>
      </c>
      <c r="R212" s="138">
        <f t="shared" ca="1" si="33"/>
        <v>1.1189999999999869</v>
      </c>
      <c r="S212" s="138" t="str">
        <f>IF(O212=1,"",RTD("cqg.rtd",,"StudyData", "(Vol("&amp;$E$13&amp;")when  (LocalYear("&amp;$E$13&amp;")="&amp;$D$1&amp;"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38" t="str">
        <f>IF(O212=1,"",RTD("cqg.rtd",,"StudyData", "(Vol("&amp;$E$14&amp;")when  (LocalYear("&amp;$E$14&amp;")="&amp;$D$1&amp;"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38" t="str">
        <f>IF(O212=1,"",RTD("cqg.rtd",,"StudyData", "(Vol("&amp;$E$15&amp;")when  (LocalYear("&amp;$E$15&amp;")="&amp;$D$1&amp;"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38" t="str">
        <f>IF(O212=1,"",RTD("cqg.rtd",,"StudyData", "(Vol("&amp;$E$16&amp;")when  (LocalYear("&amp;$E$16&amp;")="&amp;$D$1&amp;"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38" t="str">
        <f>IF(O212=1,"",RTD("cqg.rtd",,"StudyData", "(Vol("&amp;$E$17&amp;")when  (LocalYear("&amp;$E$17&amp;")="&amp;$D$1&amp;"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38" t="str">
        <f>IF(O212=1,"",RTD("cqg.rtd",,"StudyData", "(Vol("&amp;$E$18&amp;")when  (LocalYear("&amp;$E$18&amp;")="&amp;$D$1&amp;"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38" t="str">
        <f>IF(O212=1,"",RTD("cqg.rtd",,"StudyData", "(Vol("&amp;$E$19&amp;")when  (LocalYear("&amp;$E$19&amp;")="&amp;$D$1&amp;"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38" t="str">
        <f>IF(O212=1,"",RTD("cqg.rtd",,"StudyData", "(Vol("&amp;$E$20&amp;")when  (LocalYear("&amp;$E$20&amp;")="&amp;$D$1&amp;"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38" t="str">
        <f>IF(O212=1,"",RTD("cqg.rtd",,"StudyData", "(Vol("&amp;$E$21&amp;")when  (LocalYear("&amp;$E$21&amp;")="&amp;$D$1&amp;"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38" t="str">
        <f>IF(O212=1,"",RTD("cqg.rtd",,"StudyData", "(Vol("&amp;$E$21&amp;")when  (LocalYear("&amp;$E$21&amp;")="&amp;$D$1&amp;"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39" t="str">
        <f t="shared" si="29"/>
        <v/>
      </c>
      <c r="AE212" s="138" t="str">
        <f ca="1">IF($R212=1,SUM($S$1:S212),"")</f>
        <v/>
      </c>
      <c r="AF212" s="138" t="str">
        <f ca="1">IF($R212=1,SUM($T$1:T212),"")</f>
        <v/>
      </c>
      <c r="AG212" s="138" t="str">
        <f ca="1">IF($R212=1,SUM($U$1:U212),"")</f>
        <v/>
      </c>
      <c r="AH212" s="138" t="str">
        <f ca="1">IF($R212=1,SUM($V$1:V212),"")</f>
        <v/>
      </c>
      <c r="AI212" s="138" t="str">
        <f ca="1">IF($R212=1,SUM($W$1:W212),"")</f>
        <v/>
      </c>
      <c r="AJ212" s="138" t="str">
        <f ca="1">IF($R212=1,SUM($X$1:X212),"")</f>
        <v/>
      </c>
      <c r="AK212" s="138" t="str">
        <f ca="1">IF($R212=1,SUM($Y$1:Y212),"")</f>
        <v/>
      </c>
      <c r="AL212" s="138" t="str">
        <f ca="1">IF($R212=1,SUM($Z$1:Z212),"")</f>
        <v/>
      </c>
      <c r="AM212" s="138" t="str">
        <f ca="1">IF($R212=1,SUM($AA$1:AA212),"")</f>
        <v/>
      </c>
      <c r="AN212" s="138" t="str">
        <f ca="1">IF($R212=1,SUM($AB$1:AB212),"")</f>
        <v/>
      </c>
      <c r="AO212" s="138" t="str">
        <f ca="1">IF($R212=1,SUM($AC$1:AC212),"")</f>
        <v/>
      </c>
      <c r="AQ212" s="143" t="str">
        <f t="shared" si="34"/>
        <v>24:55</v>
      </c>
    </row>
    <row r="213" spans="6:43" x14ac:dyDescent="0.25">
      <c r="F213" s="138">
        <f t="shared" si="35"/>
        <v>25</v>
      </c>
      <c r="G213" s="140" t="str">
        <f t="shared" si="30"/>
        <v>00</v>
      </c>
      <c r="H213" s="141">
        <f t="shared" si="31"/>
        <v>1.0416666666666667</v>
      </c>
      <c r="K213" s="139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39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38">
        <f t="shared" si="32"/>
        <v>1</v>
      </c>
      <c r="R213" s="138">
        <f t="shared" ca="1" si="33"/>
        <v>1.1199999999999868</v>
      </c>
      <c r="S213" s="138" t="str">
        <f>IF(O213=1,"",RTD("cqg.rtd",,"StudyData", "(Vol("&amp;$E$13&amp;")when  (LocalYear("&amp;$E$13&amp;")="&amp;$D$1&amp;"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38" t="str">
        <f>IF(O213=1,"",RTD("cqg.rtd",,"StudyData", "(Vol("&amp;$E$14&amp;")when  (LocalYear("&amp;$E$14&amp;")="&amp;$D$1&amp;"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38" t="str">
        <f>IF(O213=1,"",RTD("cqg.rtd",,"StudyData", "(Vol("&amp;$E$15&amp;")when  (LocalYear("&amp;$E$15&amp;")="&amp;$D$1&amp;"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38" t="str">
        <f>IF(O213=1,"",RTD("cqg.rtd",,"StudyData", "(Vol("&amp;$E$16&amp;")when  (LocalYear("&amp;$E$16&amp;")="&amp;$D$1&amp;"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38" t="str">
        <f>IF(O213=1,"",RTD("cqg.rtd",,"StudyData", "(Vol("&amp;$E$17&amp;")when  (LocalYear("&amp;$E$17&amp;")="&amp;$D$1&amp;"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38" t="str">
        <f>IF(O213=1,"",RTD("cqg.rtd",,"StudyData", "(Vol("&amp;$E$18&amp;")when  (LocalYear("&amp;$E$18&amp;")="&amp;$D$1&amp;"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38" t="str">
        <f>IF(O213=1,"",RTD("cqg.rtd",,"StudyData", "(Vol("&amp;$E$19&amp;")when  (LocalYear("&amp;$E$19&amp;")="&amp;$D$1&amp;"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38" t="str">
        <f>IF(O213=1,"",RTD("cqg.rtd",,"StudyData", "(Vol("&amp;$E$20&amp;")when  (LocalYear("&amp;$E$20&amp;")="&amp;$D$1&amp;"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38" t="str">
        <f>IF(O213=1,"",RTD("cqg.rtd",,"StudyData", "(Vol("&amp;$E$21&amp;")when  (LocalYear("&amp;$E$21&amp;")="&amp;$D$1&amp;"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38" t="str">
        <f>IF(O213=1,"",RTD("cqg.rtd",,"StudyData", "(Vol("&amp;$E$21&amp;")when  (LocalYear("&amp;$E$21&amp;")="&amp;$D$1&amp;"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39" t="str">
        <f t="shared" si="29"/>
        <v/>
      </c>
      <c r="AE213" s="138" t="str">
        <f ca="1">IF($R213=1,SUM($S$1:S213),"")</f>
        <v/>
      </c>
      <c r="AF213" s="138" t="str">
        <f ca="1">IF($R213=1,SUM($T$1:T213),"")</f>
        <v/>
      </c>
      <c r="AG213" s="138" t="str">
        <f ca="1">IF($R213=1,SUM($U$1:U213),"")</f>
        <v/>
      </c>
      <c r="AH213" s="138" t="str">
        <f ca="1">IF($R213=1,SUM($V$1:V213),"")</f>
        <v/>
      </c>
      <c r="AI213" s="138" t="str">
        <f ca="1">IF($R213=1,SUM($W$1:W213),"")</f>
        <v/>
      </c>
      <c r="AJ213" s="138" t="str">
        <f ca="1">IF($R213=1,SUM($X$1:X213),"")</f>
        <v/>
      </c>
      <c r="AK213" s="138" t="str">
        <f ca="1">IF($R213=1,SUM($Y$1:Y213),"")</f>
        <v/>
      </c>
      <c r="AL213" s="138" t="str">
        <f ca="1">IF($R213=1,SUM($Z$1:Z213),"")</f>
        <v/>
      </c>
      <c r="AM213" s="138" t="str">
        <f ca="1">IF($R213=1,SUM($AA$1:AA213),"")</f>
        <v/>
      </c>
      <c r="AN213" s="138" t="str">
        <f ca="1">IF($R213=1,SUM($AB$1:AB213),"")</f>
        <v/>
      </c>
      <c r="AO213" s="138" t="str">
        <f ca="1">IF($R213=1,SUM($AC$1:AC213),"")</f>
        <v/>
      </c>
      <c r="AQ213" s="143" t="str">
        <f t="shared" si="34"/>
        <v>25:00</v>
      </c>
    </row>
    <row r="214" spans="6:43" x14ac:dyDescent="0.25">
      <c r="F214" s="138">
        <f t="shared" si="35"/>
        <v>25</v>
      </c>
      <c r="G214" s="140" t="str">
        <f t="shared" si="30"/>
        <v>05</v>
      </c>
      <c r="H214" s="141">
        <f t="shared" si="31"/>
        <v>1.0451388888888888</v>
      </c>
      <c r="K214" s="139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39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38">
        <f t="shared" si="32"/>
        <v>1</v>
      </c>
      <c r="R214" s="138">
        <f t="shared" ca="1" si="33"/>
        <v>1.1209999999999867</v>
      </c>
      <c r="S214" s="138" t="str">
        <f>IF(O214=1,"",RTD("cqg.rtd",,"StudyData", "(Vol("&amp;$E$13&amp;")when  (LocalYear("&amp;$E$13&amp;")="&amp;$D$1&amp;"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38" t="str">
        <f>IF(O214=1,"",RTD("cqg.rtd",,"StudyData", "(Vol("&amp;$E$14&amp;")when  (LocalYear("&amp;$E$14&amp;")="&amp;$D$1&amp;"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38" t="str">
        <f>IF(O214=1,"",RTD("cqg.rtd",,"StudyData", "(Vol("&amp;$E$15&amp;")when  (LocalYear("&amp;$E$15&amp;")="&amp;$D$1&amp;"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38" t="str">
        <f>IF(O214=1,"",RTD("cqg.rtd",,"StudyData", "(Vol("&amp;$E$16&amp;")when  (LocalYear("&amp;$E$16&amp;")="&amp;$D$1&amp;"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38" t="str">
        <f>IF(O214=1,"",RTD("cqg.rtd",,"StudyData", "(Vol("&amp;$E$17&amp;")when  (LocalYear("&amp;$E$17&amp;")="&amp;$D$1&amp;"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38" t="str">
        <f>IF(O214=1,"",RTD("cqg.rtd",,"StudyData", "(Vol("&amp;$E$18&amp;")when  (LocalYear("&amp;$E$18&amp;")="&amp;$D$1&amp;"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38" t="str">
        <f>IF(O214=1,"",RTD("cqg.rtd",,"StudyData", "(Vol("&amp;$E$19&amp;")when  (LocalYear("&amp;$E$19&amp;")="&amp;$D$1&amp;"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38" t="str">
        <f>IF(O214=1,"",RTD("cqg.rtd",,"StudyData", "(Vol("&amp;$E$20&amp;")when  (LocalYear("&amp;$E$20&amp;")="&amp;$D$1&amp;"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38" t="str">
        <f>IF(O214=1,"",RTD("cqg.rtd",,"StudyData", "(Vol("&amp;$E$21&amp;")when  (LocalYear("&amp;$E$21&amp;")="&amp;$D$1&amp;"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38" t="str">
        <f>IF(O214=1,"",RTD("cqg.rtd",,"StudyData", "(Vol("&amp;$E$21&amp;")when  (LocalYear("&amp;$E$21&amp;")="&amp;$D$1&amp;"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39" t="str">
        <f t="shared" si="29"/>
        <v/>
      </c>
      <c r="AE214" s="138" t="str">
        <f ca="1">IF($R214=1,SUM($S$1:S214),"")</f>
        <v/>
      </c>
      <c r="AF214" s="138" t="str">
        <f ca="1">IF($R214=1,SUM($T$1:T214),"")</f>
        <v/>
      </c>
      <c r="AG214" s="138" t="str">
        <f ca="1">IF($R214=1,SUM($U$1:U214),"")</f>
        <v/>
      </c>
      <c r="AH214" s="138" t="str">
        <f ca="1">IF($R214=1,SUM($V$1:V214),"")</f>
        <v/>
      </c>
      <c r="AI214" s="138" t="str">
        <f ca="1">IF($R214=1,SUM($W$1:W214),"")</f>
        <v/>
      </c>
      <c r="AJ214" s="138" t="str">
        <f ca="1">IF($R214=1,SUM($X$1:X214),"")</f>
        <v/>
      </c>
      <c r="AK214" s="138" t="str">
        <f ca="1">IF($R214=1,SUM($Y$1:Y214),"")</f>
        <v/>
      </c>
      <c r="AL214" s="138" t="str">
        <f ca="1">IF($R214=1,SUM($Z$1:Z214),"")</f>
        <v/>
      </c>
      <c r="AM214" s="138" t="str">
        <f ca="1">IF($R214=1,SUM($AA$1:AA214),"")</f>
        <v/>
      </c>
      <c r="AN214" s="138" t="str">
        <f ca="1">IF($R214=1,SUM($AB$1:AB214),"")</f>
        <v/>
      </c>
      <c r="AO214" s="138" t="str">
        <f ca="1">IF($R214=1,SUM($AC$1:AC214),"")</f>
        <v/>
      </c>
      <c r="AQ214" s="143" t="str">
        <f t="shared" si="34"/>
        <v>25:05</v>
      </c>
    </row>
    <row r="215" spans="6:43" x14ac:dyDescent="0.25">
      <c r="F215" s="138">
        <f t="shared" si="35"/>
        <v>25</v>
      </c>
      <c r="G215" s="140">
        <f t="shared" si="30"/>
        <v>10</v>
      </c>
      <c r="H215" s="141">
        <f t="shared" si="31"/>
        <v>1.0486111111111112</v>
      </c>
      <c r="K215" s="139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39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38">
        <f t="shared" si="32"/>
        <v>1</v>
      </c>
      <c r="R215" s="138">
        <f t="shared" ca="1" si="33"/>
        <v>1.1219999999999866</v>
      </c>
      <c r="S215" s="138" t="str">
        <f>IF(O215=1,"",RTD("cqg.rtd",,"StudyData", "(Vol("&amp;$E$13&amp;")when  (LocalYear("&amp;$E$13&amp;")="&amp;$D$1&amp;"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38" t="str">
        <f>IF(O215=1,"",RTD("cqg.rtd",,"StudyData", "(Vol("&amp;$E$14&amp;")when  (LocalYear("&amp;$E$14&amp;")="&amp;$D$1&amp;"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38" t="str">
        <f>IF(O215=1,"",RTD("cqg.rtd",,"StudyData", "(Vol("&amp;$E$15&amp;")when  (LocalYear("&amp;$E$15&amp;")="&amp;$D$1&amp;"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38" t="str">
        <f>IF(O215=1,"",RTD("cqg.rtd",,"StudyData", "(Vol("&amp;$E$16&amp;")when  (LocalYear("&amp;$E$16&amp;")="&amp;$D$1&amp;"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38" t="str">
        <f>IF(O215=1,"",RTD("cqg.rtd",,"StudyData", "(Vol("&amp;$E$17&amp;")when  (LocalYear("&amp;$E$17&amp;")="&amp;$D$1&amp;"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38" t="str">
        <f>IF(O215=1,"",RTD("cqg.rtd",,"StudyData", "(Vol("&amp;$E$18&amp;")when  (LocalYear("&amp;$E$18&amp;")="&amp;$D$1&amp;"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38" t="str">
        <f>IF(O215=1,"",RTD("cqg.rtd",,"StudyData", "(Vol("&amp;$E$19&amp;")when  (LocalYear("&amp;$E$19&amp;")="&amp;$D$1&amp;"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38" t="str">
        <f>IF(O215=1,"",RTD("cqg.rtd",,"StudyData", "(Vol("&amp;$E$20&amp;")when  (LocalYear("&amp;$E$20&amp;")="&amp;$D$1&amp;"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38" t="str">
        <f>IF(O215=1,"",RTD("cqg.rtd",,"StudyData", "(Vol("&amp;$E$21&amp;")when  (LocalYear("&amp;$E$21&amp;")="&amp;$D$1&amp;"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38" t="str">
        <f>IF(O215=1,"",RTD("cqg.rtd",,"StudyData", "(Vol("&amp;$E$21&amp;")when  (LocalYear("&amp;$E$21&amp;")="&amp;$D$1&amp;"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39" t="str">
        <f t="shared" si="29"/>
        <v/>
      </c>
      <c r="AE215" s="138" t="str">
        <f ca="1">IF($R215=1,SUM($S$1:S215),"")</f>
        <v/>
      </c>
      <c r="AF215" s="138" t="str">
        <f ca="1">IF($R215=1,SUM($T$1:T215),"")</f>
        <v/>
      </c>
      <c r="AG215" s="138" t="str">
        <f ca="1">IF($R215=1,SUM($U$1:U215),"")</f>
        <v/>
      </c>
      <c r="AH215" s="138" t="str">
        <f ca="1">IF($R215=1,SUM($V$1:V215),"")</f>
        <v/>
      </c>
      <c r="AI215" s="138" t="str">
        <f ca="1">IF($R215=1,SUM($W$1:W215),"")</f>
        <v/>
      </c>
      <c r="AJ215" s="138" t="str">
        <f ca="1">IF($R215=1,SUM($X$1:X215),"")</f>
        <v/>
      </c>
      <c r="AK215" s="138" t="str">
        <f ca="1">IF($R215=1,SUM($Y$1:Y215),"")</f>
        <v/>
      </c>
      <c r="AL215" s="138" t="str">
        <f ca="1">IF($R215=1,SUM($Z$1:Z215),"")</f>
        <v/>
      </c>
      <c r="AM215" s="138" t="str">
        <f ca="1">IF($R215=1,SUM($AA$1:AA215),"")</f>
        <v/>
      </c>
      <c r="AN215" s="138" t="str">
        <f ca="1">IF($R215=1,SUM($AB$1:AB215),"")</f>
        <v/>
      </c>
      <c r="AO215" s="138" t="str">
        <f ca="1">IF($R215=1,SUM($AC$1:AC215),"")</f>
        <v/>
      </c>
      <c r="AQ215" s="143" t="str">
        <f t="shared" si="34"/>
        <v>25:10</v>
      </c>
    </row>
    <row r="216" spans="6:43" x14ac:dyDescent="0.25">
      <c r="F216" s="138">
        <f t="shared" si="35"/>
        <v>25</v>
      </c>
      <c r="G216" s="140">
        <f t="shared" si="30"/>
        <v>15</v>
      </c>
      <c r="H216" s="141">
        <f t="shared" si="31"/>
        <v>1.0520833333333333</v>
      </c>
      <c r="K216" s="139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39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38">
        <f t="shared" si="32"/>
        <v>1</v>
      </c>
      <c r="R216" s="138">
        <f t="shared" ca="1" si="33"/>
        <v>1.1229999999999865</v>
      </c>
      <c r="S216" s="138" t="str">
        <f>IF(O216=1,"",RTD("cqg.rtd",,"StudyData", "(Vol("&amp;$E$13&amp;")when  (LocalYear("&amp;$E$13&amp;")="&amp;$D$1&amp;"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38" t="str">
        <f>IF(O216=1,"",RTD("cqg.rtd",,"StudyData", "(Vol("&amp;$E$14&amp;")when  (LocalYear("&amp;$E$14&amp;")="&amp;$D$1&amp;"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38" t="str">
        <f>IF(O216=1,"",RTD("cqg.rtd",,"StudyData", "(Vol("&amp;$E$15&amp;")when  (LocalYear("&amp;$E$15&amp;")="&amp;$D$1&amp;"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38" t="str">
        <f>IF(O216=1,"",RTD("cqg.rtd",,"StudyData", "(Vol("&amp;$E$16&amp;")when  (LocalYear("&amp;$E$16&amp;")="&amp;$D$1&amp;"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38" t="str">
        <f>IF(O216=1,"",RTD("cqg.rtd",,"StudyData", "(Vol("&amp;$E$17&amp;")when  (LocalYear("&amp;$E$17&amp;")="&amp;$D$1&amp;"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38" t="str">
        <f>IF(O216=1,"",RTD("cqg.rtd",,"StudyData", "(Vol("&amp;$E$18&amp;")when  (LocalYear("&amp;$E$18&amp;")="&amp;$D$1&amp;"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38" t="str">
        <f>IF(O216=1,"",RTD("cqg.rtd",,"StudyData", "(Vol("&amp;$E$19&amp;")when  (LocalYear("&amp;$E$19&amp;")="&amp;$D$1&amp;"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38" t="str">
        <f>IF(O216=1,"",RTD("cqg.rtd",,"StudyData", "(Vol("&amp;$E$20&amp;")when  (LocalYear("&amp;$E$20&amp;")="&amp;$D$1&amp;"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38" t="str">
        <f>IF(O216=1,"",RTD("cqg.rtd",,"StudyData", "(Vol("&amp;$E$21&amp;")when  (LocalYear("&amp;$E$21&amp;")="&amp;$D$1&amp;"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38" t="str">
        <f>IF(O216=1,"",RTD("cqg.rtd",,"StudyData", "(Vol("&amp;$E$21&amp;")when  (LocalYear("&amp;$E$21&amp;")="&amp;$D$1&amp;"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39" t="str">
        <f t="shared" si="29"/>
        <v/>
      </c>
      <c r="AE216" s="138" t="str">
        <f ca="1">IF($R216=1,SUM($S$1:S216),"")</f>
        <v/>
      </c>
      <c r="AF216" s="138" t="str">
        <f ca="1">IF($R216=1,SUM($T$1:T216),"")</f>
        <v/>
      </c>
      <c r="AG216" s="138" t="str">
        <f ca="1">IF($R216=1,SUM($U$1:U216),"")</f>
        <v/>
      </c>
      <c r="AH216" s="138" t="str">
        <f ca="1">IF($R216=1,SUM($V$1:V216),"")</f>
        <v/>
      </c>
      <c r="AI216" s="138" t="str">
        <f ca="1">IF($R216=1,SUM($W$1:W216),"")</f>
        <v/>
      </c>
      <c r="AJ216" s="138" t="str">
        <f ca="1">IF($R216=1,SUM($X$1:X216),"")</f>
        <v/>
      </c>
      <c r="AK216" s="138" t="str">
        <f ca="1">IF($R216=1,SUM($Y$1:Y216),"")</f>
        <v/>
      </c>
      <c r="AL216" s="138" t="str">
        <f ca="1">IF($R216=1,SUM($Z$1:Z216),"")</f>
        <v/>
      </c>
      <c r="AM216" s="138" t="str">
        <f ca="1">IF($R216=1,SUM($AA$1:AA216),"")</f>
        <v/>
      </c>
      <c r="AN216" s="138" t="str">
        <f ca="1">IF($R216=1,SUM($AB$1:AB216),"")</f>
        <v/>
      </c>
      <c r="AO216" s="138" t="str">
        <f ca="1">IF($R216=1,SUM($AC$1:AC216),"")</f>
        <v/>
      </c>
      <c r="AQ216" s="143" t="str">
        <f t="shared" si="34"/>
        <v>25:15</v>
      </c>
    </row>
    <row r="217" spans="6:43" x14ac:dyDescent="0.25">
      <c r="F217" s="138">
        <f t="shared" si="35"/>
        <v>25</v>
      </c>
      <c r="G217" s="140">
        <f t="shared" si="30"/>
        <v>20</v>
      </c>
      <c r="H217" s="141">
        <f t="shared" si="31"/>
        <v>1.0555555555555556</v>
      </c>
      <c r="K217" s="139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39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38">
        <f t="shared" si="32"/>
        <v>1</v>
      </c>
      <c r="R217" s="138">
        <f t="shared" ca="1" si="33"/>
        <v>1.1239999999999863</v>
      </c>
      <c r="S217" s="138" t="str">
        <f>IF(O217=1,"",RTD("cqg.rtd",,"StudyData", "(Vol("&amp;$E$13&amp;")when  (LocalYear("&amp;$E$13&amp;")="&amp;$D$1&amp;"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38" t="str">
        <f>IF(O217=1,"",RTD("cqg.rtd",,"StudyData", "(Vol("&amp;$E$14&amp;")when  (LocalYear("&amp;$E$14&amp;")="&amp;$D$1&amp;"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38" t="str">
        <f>IF(O217=1,"",RTD("cqg.rtd",,"StudyData", "(Vol("&amp;$E$15&amp;")when  (LocalYear("&amp;$E$15&amp;")="&amp;$D$1&amp;"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38" t="str">
        <f>IF(O217=1,"",RTD("cqg.rtd",,"StudyData", "(Vol("&amp;$E$16&amp;")when  (LocalYear("&amp;$E$16&amp;")="&amp;$D$1&amp;"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38" t="str">
        <f>IF(O217=1,"",RTD("cqg.rtd",,"StudyData", "(Vol("&amp;$E$17&amp;")when  (LocalYear("&amp;$E$17&amp;")="&amp;$D$1&amp;"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38" t="str">
        <f>IF(O217=1,"",RTD("cqg.rtd",,"StudyData", "(Vol("&amp;$E$18&amp;")when  (LocalYear("&amp;$E$18&amp;")="&amp;$D$1&amp;"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38" t="str">
        <f>IF(O217=1,"",RTD("cqg.rtd",,"StudyData", "(Vol("&amp;$E$19&amp;")when  (LocalYear("&amp;$E$19&amp;")="&amp;$D$1&amp;"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38" t="str">
        <f>IF(O217=1,"",RTD("cqg.rtd",,"StudyData", "(Vol("&amp;$E$20&amp;")when  (LocalYear("&amp;$E$20&amp;")="&amp;$D$1&amp;"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38" t="str">
        <f>IF(O217=1,"",RTD("cqg.rtd",,"StudyData", "(Vol("&amp;$E$21&amp;")when  (LocalYear("&amp;$E$21&amp;")="&amp;$D$1&amp;"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38" t="str">
        <f>IF(O217=1,"",RTD("cqg.rtd",,"StudyData", "(Vol("&amp;$E$21&amp;")when  (LocalYear("&amp;$E$21&amp;")="&amp;$D$1&amp;"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39" t="str">
        <f t="shared" si="29"/>
        <v/>
      </c>
      <c r="AE217" s="138" t="str">
        <f ca="1">IF($R217=1,SUM($S$1:S217),"")</f>
        <v/>
      </c>
      <c r="AF217" s="138" t="str">
        <f ca="1">IF($R217=1,SUM($T$1:T217),"")</f>
        <v/>
      </c>
      <c r="AG217" s="138" t="str">
        <f ca="1">IF($R217=1,SUM($U$1:U217),"")</f>
        <v/>
      </c>
      <c r="AH217" s="138" t="str">
        <f ca="1">IF($R217=1,SUM($V$1:V217),"")</f>
        <v/>
      </c>
      <c r="AI217" s="138" t="str">
        <f ca="1">IF($R217=1,SUM($W$1:W217),"")</f>
        <v/>
      </c>
      <c r="AJ217" s="138" t="str">
        <f ca="1">IF($R217=1,SUM($X$1:X217),"")</f>
        <v/>
      </c>
      <c r="AK217" s="138" t="str">
        <f ca="1">IF($R217=1,SUM($Y$1:Y217),"")</f>
        <v/>
      </c>
      <c r="AL217" s="138" t="str">
        <f ca="1">IF($R217=1,SUM($Z$1:Z217),"")</f>
        <v/>
      </c>
      <c r="AM217" s="138" t="str">
        <f ca="1">IF($R217=1,SUM($AA$1:AA217),"")</f>
        <v/>
      </c>
      <c r="AN217" s="138" t="str">
        <f ca="1">IF($R217=1,SUM($AB$1:AB217),"")</f>
        <v/>
      </c>
      <c r="AO217" s="138" t="str">
        <f ca="1">IF($R217=1,SUM($AC$1:AC217),"")</f>
        <v/>
      </c>
      <c r="AQ217" s="143" t="str">
        <f t="shared" si="34"/>
        <v>25:20</v>
      </c>
    </row>
    <row r="218" spans="6:43" x14ac:dyDescent="0.25">
      <c r="F218" s="138">
        <f t="shared" si="35"/>
        <v>25</v>
      </c>
      <c r="G218" s="140">
        <f t="shared" si="30"/>
        <v>25</v>
      </c>
      <c r="H218" s="141">
        <f t="shared" si="31"/>
        <v>1.0590277777777779</v>
      </c>
      <c r="K218" s="139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39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38">
        <f t="shared" si="32"/>
        <v>1</v>
      </c>
      <c r="R218" s="138">
        <f t="shared" ca="1" si="33"/>
        <v>1.1249999999999862</v>
      </c>
      <c r="S218" s="138" t="str">
        <f>IF(O218=1,"",RTD("cqg.rtd",,"StudyData", "(Vol("&amp;$E$13&amp;")when  (LocalYear("&amp;$E$13&amp;")="&amp;$D$1&amp;"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38" t="str">
        <f>IF(O218=1,"",RTD("cqg.rtd",,"StudyData", "(Vol("&amp;$E$14&amp;")when  (LocalYear("&amp;$E$14&amp;")="&amp;$D$1&amp;"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38" t="str">
        <f>IF(O218=1,"",RTD("cqg.rtd",,"StudyData", "(Vol("&amp;$E$15&amp;")when  (LocalYear("&amp;$E$15&amp;")="&amp;$D$1&amp;"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38" t="str">
        <f>IF(O218=1,"",RTD("cqg.rtd",,"StudyData", "(Vol("&amp;$E$16&amp;")when  (LocalYear("&amp;$E$16&amp;")="&amp;$D$1&amp;"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38" t="str">
        <f>IF(O218=1,"",RTD("cqg.rtd",,"StudyData", "(Vol("&amp;$E$17&amp;")when  (LocalYear("&amp;$E$17&amp;")="&amp;$D$1&amp;"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38" t="str">
        <f>IF(O218=1,"",RTD("cqg.rtd",,"StudyData", "(Vol("&amp;$E$18&amp;")when  (LocalYear("&amp;$E$18&amp;")="&amp;$D$1&amp;"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38" t="str">
        <f>IF(O218=1,"",RTD("cqg.rtd",,"StudyData", "(Vol("&amp;$E$19&amp;")when  (LocalYear("&amp;$E$19&amp;")="&amp;$D$1&amp;"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38" t="str">
        <f>IF(O218=1,"",RTD("cqg.rtd",,"StudyData", "(Vol("&amp;$E$20&amp;")when  (LocalYear("&amp;$E$20&amp;")="&amp;$D$1&amp;"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38" t="str">
        <f>IF(O218=1,"",RTD("cqg.rtd",,"StudyData", "(Vol("&amp;$E$21&amp;")when  (LocalYear("&amp;$E$21&amp;")="&amp;$D$1&amp;"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38" t="str">
        <f>IF(O218=1,"",RTD("cqg.rtd",,"StudyData", "(Vol("&amp;$E$21&amp;")when  (LocalYear("&amp;$E$21&amp;")="&amp;$D$1&amp;"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39" t="str">
        <f t="shared" si="29"/>
        <v/>
      </c>
      <c r="AE218" s="138" t="str">
        <f ca="1">IF($R218=1,SUM($S$1:S218),"")</f>
        <v/>
      </c>
      <c r="AF218" s="138" t="str">
        <f ca="1">IF($R218=1,SUM($T$1:T218),"")</f>
        <v/>
      </c>
      <c r="AG218" s="138" t="str">
        <f ca="1">IF($R218=1,SUM($U$1:U218),"")</f>
        <v/>
      </c>
      <c r="AH218" s="138" t="str">
        <f ca="1">IF($R218=1,SUM($V$1:V218),"")</f>
        <v/>
      </c>
      <c r="AI218" s="138" t="str">
        <f ca="1">IF($R218=1,SUM($W$1:W218),"")</f>
        <v/>
      </c>
      <c r="AJ218" s="138" t="str">
        <f ca="1">IF($R218=1,SUM($X$1:X218),"")</f>
        <v/>
      </c>
      <c r="AK218" s="138" t="str">
        <f ca="1">IF($R218=1,SUM($Y$1:Y218),"")</f>
        <v/>
      </c>
      <c r="AL218" s="138" t="str">
        <f ca="1">IF($R218=1,SUM($Z$1:Z218),"")</f>
        <v/>
      </c>
      <c r="AM218" s="138" t="str">
        <f ca="1">IF($R218=1,SUM($AA$1:AA218),"")</f>
        <v/>
      </c>
      <c r="AN218" s="138" t="str">
        <f ca="1">IF($R218=1,SUM($AB$1:AB218),"")</f>
        <v/>
      </c>
      <c r="AO218" s="138" t="str">
        <f ca="1">IF($R218=1,SUM($AC$1:AC218),"")</f>
        <v/>
      </c>
      <c r="AQ218" s="143" t="str">
        <f t="shared" si="34"/>
        <v>25:25</v>
      </c>
    </row>
    <row r="219" spans="6:43" x14ac:dyDescent="0.25">
      <c r="F219" s="138">
        <f t="shared" si="35"/>
        <v>25</v>
      </c>
      <c r="G219" s="140">
        <f t="shared" si="30"/>
        <v>30</v>
      </c>
      <c r="H219" s="141">
        <f t="shared" si="31"/>
        <v>1.0625</v>
      </c>
      <c r="K219" s="139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39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38">
        <f t="shared" si="32"/>
        <v>1</v>
      </c>
      <c r="R219" s="138">
        <f t="shared" ca="1" si="33"/>
        <v>1.1259999999999861</v>
      </c>
      <c r="S219" s="138" t="str">
        <f>IF(O219=1,"",RTD("cqg.rtd",,"StudyData", "(Vol("&amp;$E$13&amp;")when  (LocalYear("&amp;$E$13&amp;")="&amp;$D$1&amp;"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38" t="str">
        <f>IF(O219=1,"",RTD("cqg.rtd",,"StudyData", "(Vol("&amp;$E$14&amp;")when  (LocalYear("&amp;$E$14&amp;")="&amp;$D$1&amp;"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38" t="str">
        <f>IF(O219=1,"",RTD("cqg.rtd",,"StudyData", "(Vol("&amp;$E$15&amp;")when  (LocalYear("&amp;$E$15&amp;")="&amp;$D$1&amp;"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38" t="str">
        <f>IF(O219=1,"",RTD("cqg.rtd",,"StudyData", "(Vol("&amp;$E$16&amp;")when  (LocalYear("&amp;$E$16&amp;")="&amp;$D$1&amp;"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38" t="str">
        <f>IF(O219=1,"",RTD("cqg.rtd",,"StudyData", "(Vol("&amp;$E$17&amp;")when  (LocalYear("&amp;$E$17&amp;")="&amp;$D$1&amp;"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38" t="str">
        <f>IF(O219=1,"",RTD("cqg.rtd",,"StudyData", "(Vol("&amp;$E$18&amp;")when  (LocalYear("&amp;$E$18&amp;")="&amp;$D$1&amp;"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38" t="str">
        <f>IF(O219=1,"",RTD("cqg.rtd",,"StudyData", "(Vol("&amp;$E$19&amp;")when  (LocalYear("&amp;$E$19&amp;")="&amp;$D$1&amp;"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38" t="str">
        <f>IF(O219=1,"",RTD("cqg.rtd",,"StudyData", "(Vol("&amp;$E$20&amp;")when  (LocalYear("&amp;$E$20&amp;")="&amp;$D$1&amp;"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38" t="str">
        <f>IF(O219=1,"",RTD("cqg.rtd",,"StudyData", "(Vol("&amp;$E$21&amp;")when  (LocalYear("&amp;$E$21&amp;")="&amp;$D$1&amp;"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38" t="str">
        <f>IF(O219=1,"",RTD("cqg.rtd",,"StudyData", "(Vol("&amp;$E$21&amp;")when  (LocalYear("&amp;$E$21&amp;")="&amp;$D$1&amp;"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39" t="str">
        <f t="shared" si="29"/>
        <v/>
      </c>
      <c r="AE219" s="138" t="str">
        <f ca="1">IF($R219=1,SUM($S$1:S219),"")</f>
        <v/>
      </c>
      <c r="AF219" s="138" t="str">
        <f ca="1">IF($R219=1,SUM($T$1:T219),"")</f>
        <v/>
      </c>
      <c r="AG219" s="138" t="str">
        <f ca="1">IF($R219=1,SUM($U$1:U219),"")</f>
        <v/>
      </c>
      <c r="AH219" s="138" t="str">
        <f ca="1">IF($R219=1,SUM($V$1:V219),"")</f>
        <v/>
      </c>
      <c r="AI219" s="138" t="str">
        <f ca="1">IF($R219=1,SUM($W$1:W219),"")</f>
        <v/>
      </c>
      <c r="AJ219" s="138" t="str">
        <f ca="1">IF($R219=1,SUM($X$1:X219),"")</f>
        <v/>
      </c>
      <c r="AK219" s="138" t="str">
        <f ca="1">IF($R219=1,SUM($Y$1:Y219),"")</f>
        <v/>
      </c>
      <c r="AL219" s="138" t="str">
        <f ca="1">IF($R219=1,SUM($Z$1:Z219),"")</f>
        <v/>
      </c>
      <c r="AM219" s="138" t="str">
        <f ca="1">IF($R219=1,SUM($AA$1:AA219),"")</f>
        <v/>
      </c>
      <c r="AN219" s="138" t="str">
        <f ca="1">IF($R219=1,SUM($AB$1:AB219),"")</f>
        <v/>
      </c>
      <c r="AO219" s="138" t="str">
        <f ca="1">IF($R219=1,SUM($AC$1:AC219),"")</f>
        <v/>
      </c>
      <c r="AQ219" s="143" t="str">
        <f t="shared" si="34"/>
        <v>25:30</v>
      </c>
    </row>
    <row r="220" spans="6:43" x14ac:dyDescent="0.25">
      <c r="F220" s="138">
        <f t="shared" si="35"/>
        <v>25</v>
      </c>
      <c r="G220" s="140">
        <f t="shared" si="30"/>
        <v>35</v>
      </c>
      <c r="H220" s="141">
        <f t="shared" si="31"/>
        <v>1.0659722222222221</v>
      </c>
      <c r="K220" s="139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39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38">
        <f t="shared" si="32"/>
        <v>1</v>
      </c>
      <c r="R220" s="138">
        <f t="shared" ca="1" si="33"/>
        <v>1.126999999999986</v>
      </c>
      <c r="S220" s="138" t="str">
        <f>IF(O220=1,"",RTD("cqg.rtd",,"StudyData", "(Vol("&amp;$E$13&amp;")when  (LocalYear("&amp;$E$13&amp;")="&amp;$D$1&amp;"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38" t="str">
        <f>IF(O220=1,"",RTD("cqg.rtd",,"StudyData", "(Vol("&amp;$E$14&amp;")when  (LocalYear("&amp;$E$14&amp;")="&amp;$D$1&amp;"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38" t="str">
        <f>IF(O220=1,"",RTD("cqg.rtd",,"StudyData", "(Vol("&amp;$E$15&amp;")when  (LocalYear("&amp;$E$15&amp;")="&amp;$D$1&amp;"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38" t="str">
        <f>IF(O220=1,"",RTD("cqg.rtd",,"StudyData", "(Vol("&amp;$E$16&amp;")when  (LocalYear("&amp;$E$16&amp;")="&amp;$D$1&amp;"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38" t="str">
        <f>IF(O220=1,"",RTD("cqg.rtd",,"StudyData", "(Vol("&amp;$E$17&amp;")when  (LocalYear("&amp;$E$17&amp;")="&amp;$D$1&amp;"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38" t="str">
        <f>IF(O220=1,"",RTD("cqg.rtd",,"StudyData", "(Vol("&amp;$E$18&amp;")when  (LocalYear("&amp;$E$18&amp;")="&amp;$D$1&amp;"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38" t="str">
        <f>IF(O220=1,"",RTD("cqg.rtd",,"StudyData", "(Vol("&amp;$E$19&amp;")when  (LocalYear("&amp;$E$19&amp;")="&amp;$D$1&amp;"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38" t="str">
        <f>IF(O220=1,"",RTD("cqg.rtd",,"StudyData", "(Vol("&amp;$E$20&amp;")when  (LocalYear("&amp;$E$20&amp;")="&amp;$D$1&amp;"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38" t="str">
        <f>IF(O220=1,"",RTD("cqg.rtd",,"StudyData", "(Vol("&amp;$E$21&amp;")when  (LocalYear("&amp;$E$21&amp;")="&amp;$D$1&amp;"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38" t="str">
        <f>IF(O220=1,"",RTD("cqg.rtd",,"StudyData", "(Vol("&amp;$E$21&amp;")when  (LocalYear("&amp;$E$21&amp;")="&amp;$D$1&amp;"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39" t="str">
        <f t="shared" si="29"/>
        <v/>
      </c>
      <c r="AE220" s="138" t="str">
        <f ca="1">IF($R220=1,SUM($S$1:S220),"")</f>
        <v/>
      </c>
      <c r="AF220" s="138" t="str">
        <f ca="1">IF($R220=1,SUM($T$1:T220),"")</f>
        <v/>
      </c>
      <c r="AG220" s="138" t="str">
        <f ca="1">IF($R220=1,SUM($U$1:U220),"")</f>
        <v/>
      </c>
      <c r="AH220" s="138" t="str">
        <f ca="1">IF($R220=1,SUM($V$1:V220),"")</f>
        <v/>
      </c>
      <c r="AI220" s="138" t="str">
        <f ca="1">IF($R220=1,SUM($W$1:W220),"")</f>
        <v/>
      </c>
      <c r="AJ220" s="138" t="str">
        <f ca="1">IF($R220=1,SUM($X$1:X220),"")</f>
        <v/>
      </c>
      <c r="AK220" s="138" t="str">
        <f ca="1">IF($R220=1,SUM($Y$1:Y220),"")</f>
        <v/>
      </c>
      <c r="AL220" s="138" t="str">
        <f ca="1">IF($R220=1,SUM($Z$1:Z220),"")</f>
        <v/>
      </c>
      <c r="AM220" s="138" t="str">
        <f ca="1">IF($R220=1,SUM($AA$1:AA220),"")</f>
        <v/>
      </c>
      <c r="AN220" s="138" t="str">
        <f ca="1">IF($R220=1,SUM($AB$1:AB220),"")</f>
        <v/>
      </c>
      <c r="AO220" s="138" t="str">
        <f ca="1">IF($R220=1,SUM($AC$1:AC220),"")</f>
        <v/>
      </c>
      <c r="AQ220" s="143" t="str">
        <f t="shared" si="34"/>
        <v>25:35</v>
      </c>
    </row>
    <row r="221" spans="6:43" x14ac:dyDescent="0.25">
      <c r="F221" s="138">
        <f t="shared" si="35"/>
        <v>25</v>
      </c>
      <c r="G221" s="140">
        <f t="shared" si="30"/>
        <v>40</v>
      </c>
      <c r="H221" s="141">
        <f t="shared" si="31"/>
        <v>1.0694444444444444</v>
      </c>
      <c r="K221" s="139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39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38">
        <f t="shared" si="32"/>
        <v>1</v>
      </c>
      <c r="R221" s="138">
        <f t="shared" ca="1" si="33"/>
        <v>1.1279999999999859</v>
      </c>
      <c r="S221" s="138" t="str">
        <f>IF(O221=1,"",RTD("cqg.rtd",,"StudyData", "(Vol("&amp;$E$13&amp;")when  (LocalYear("&amp;$E$13&amp;")="&amp;$D$1&amp;"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38" t="str">
        <f>IF(O221=1,"",RTD("cqg.rtd",,"StudyData", "(Vol("&amp;$E$14&amp;")when  (LocalYear("&amp;$E$14&amp;")="&amp;$D$1&amp;"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38" t="str">
        <f>IF(O221=1,"",RTD("cqg.rtd",,"StudyData", "(Vol("&amp;$E$15&amp;")when  (LocalYear("&amp;$E$15&amp;")="&amp;$D$1&amp;"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38" t="str">
        <f>IF(O221=1,"",RTD("cqg.rtd",,"StudyData", "(Vol("&amp;$E$16&amp;")when  (LocalYear("&amp;$E$16&amp;")="&amp;$D$1&amp;"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38" t="str">
        <f>IF(O221=1,"",RTD("cqg.rtd",,"StudyData", "(Vol("&amp;$E$17&amp;")when  (LocalYear("&amp;$E$17&amp;")="&amp;$D$1&amp;"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38" t="str">
        <f>IF(O221=1,"",RTD("cqg.rtd",,"StudyData", "(Vol("&amp;$E$18&amp;")when  (LocalYear("&amp;$E$18&amp;")="&amp;$D$1&amp;"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38" t="str">
        <f>IF(O221=1,"",RTD("cqg.rtd",,"StudyData", "(Vol("&amp;$E$19&amp;")when  (LocalYear("&amp;$E$19&amp;")="&amp;$D$1&amp;"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38" t="str">
        <f>IF(O221=1,"",RTD("cqg.rtd",,"StudyData", "(Vol("&amp;$E$20&amp;")when  (LocalYear("&amp;$E$20&amp;")="&amp;$D$1&amp;"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38" t="str">
        <f>IF(O221=1,"",RTD("cqg.rtd",,"StudyData", "(Vol("&amp;$E$21&amp;")when  (LocalYear("&amp;$E$21&amp;")="&amp;$D$1&amp;"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38" t="str">
        <f>IF(O221=1,"",RTD("cqg.rtd",,"StudyData", "(Vol("&amp;$E$21&amp;")when  (LocalYear("&amp;$E$21&amp;")="&amp;$D$1&amp;"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39" t="str">
        <f t="shared" si="29"/>
        <v/>
      </c>
      <c r="AE221" s="138" t="str">
        <f ca="1">IF($R221=1,SUM($S$1:S221),"")</f>
        <v/>
      </c>
      <c r="AF221" s="138" t="str">
        <f ca="1">IF($R221=1,SUM($T$1:T221),"")</f>
        <v/>
      </c>
      <c r="AG221" s="138" t="str">
        <f ca="1">IF($R221=1,SUM($U$1:U221),"")</f>
        <v/>
      </c>
      <c r="AH221" s="138" t="str">
        <f ca="1">IF($R221=1,SUM($V$1:V221),"")</f>
        <v/>
      </c>
      <c r="AI221" s="138" t="str">
        <f ca="1">IF($R221=1,SUM($W$1:W221),"")</f>
        <v/>
      </c>
      <c r="AJ221" s="138" t="str">
        <f ca="1">IF($R221=1,SUM($X$1:X221),"")</f>
        <v/>
      </c>
      <c r="AK221" s="138" t="str">
        <f ca="1">IF($R221=1,SUM($Y$1:Y221),"")</f>
        <v/>
      </c>
      <c r="AL221" s="138" t="str">
        <f ca="1">IF($R221=1,SUM($Z$1:Z221),"")</f>
        <v/>
      </c>
      <c r="AM221" s="138" t="str">
        <f ca="1">IF($R221=1,SUM($AA$1:AA221),"")</f>
        <v/>
      </c>
      <c r="AN221" s="138" t="str">
        <f ca="1">IF($R221=1,SUM($AB$1:AB221),"")</f>
        <v/>
      </c>
      <c r="AO221" s="138" t="str">
        <f ca="1">IF($R221=1,SUM($AC$1:AC221),"")</f>
        <v/>
      </c>
      <c r="AQ221" s="143" t="str">
        <f t="shared" si="34"/>
        <v>25:40</v>
      </c>
    </row>
    <row r="222" spans="6:43" x14ac:dyDescent="0.25">
      <c r="F222" s="138">
        <f t="shared" si="35"/>
        <v>25</v>
      </c>
      <c r="G222" s="140">
        <f t="shared" si="30"/>
        <v>45</v>
      </c>
      <c r="H222" s="141">
        <f t="shared" si="31"/>
        <v>1.0729166666666667</v>
      </c>
      <c r="K222" s="139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39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38">
        <f t="shared" si="32"/>
        <v>1</v>
      </c>
      <c r="R222" s="138">
        <f t="shared" ca="1" si="33"/>
        <v>1.1289999999999858</v>
      </c>
      <c r="S222" s="138" t="str">
        <f>IF(O222=1,"",RTD("cqg.rtd",,"StudyData", "(Vol("&amp;$E$13&amp;")when  (LocalYear("&amp;$E$13&amp;")="&amp;$D$1&amp;"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38" t="str">
        <f>IF(O222=1,"",RTD("cqg.rtd",,"StudyData", "(Vol("&amp;$E$14&amp;")when  (LocalYear("&amp;$E$14&amp;")="&amp;$D$1&amp;"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38" t="str">
        <f>IF(O222=1,"",RTD("cqg.rtd",,"StudyData", "(Vol("&amp;$E$15&amp;")when  (LocalYear("&amp;$E$15&amp;")="&amp;$D$1&amp;"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38" t="str">
        <f>IF(O222=1,"",RTD("cqg.rtd",,"StudyData", "(Vol("&amp;$E$16&amp;")when  (LocalYear("&amp;$E$16&amp;")="&amp;$D$1&amp;"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38" t="str">
        <f>IF(O222=1,"",RTD("cqg.rtd",,"StudyData", "(Vol("&amp;$E$17&amp;")when  (LocalYear("&amp;$E$17&amp;")="&amp;$D$1&amp;"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38" t="str">
        <f>IF(O222=1,"",RTD("cqg.rtd",,"StudyData", "(Vol("&amp;$E$18&amp;")when  (LocalYear("&amp;$E$18&amp;")="&amp;$D$1&amp;"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38" t="str">
        <f>IF(O222=1,"",RTD("cqg.rtd",,"StudyData", "(Vol("&amp;$E$19&amp;")when  (LocalYear("&amp;$E$19&amp;")="&amp;$D$1&amp;"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38" t="str">
        <f>IF(O222=1,"",RTD("cqg.rtd",,"StudyData", "(Vol("&amp;$E$20&amp;")when  (LocalYear("&amp;$E$20&amp;")="&amp;$D$1&amp;"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38" t="str">
        <f>IF(O222=1,"",RTD("cqg.rtd",,"StudyData", "(Vol("&amp;$E$21&amp;")when  (LocalYear("&amp;$E$21&amp;")="&amp;$D$1&amp;"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38" t="str">
        <f>IF(O222=1,"",RTD("cqg.rtd",,"StudyData", "(Vol("&amp;$E$21&amp;")when  (LocalYear("&amp;$E$21&amp;")="&amp;$D$1&amp;"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39" t="str">
        <f t="shared" si="29"/>
        <v/>
      </c>
      <c r="AE222" s="138" t="str">
        <f ca="1">IF($R222=1,SUM($S$1:S222),"")</f>
        <v/>
      </c>
      <c r="AF222" s="138" t="str">
        <f ca="1">IF($R222=1,SUM($T$1:T222),"")</f>
        <v/>
      </c>
      <c r="AG222" s="138" t="str">
        <f ca="1">IF($R222=1,SUM($U$1:U222),"")</f>
        <v/>
      </c>
      <c r="AH222" s="138" t="str">
        <f ca="1">IF($R222=1,SUM($V$1:V222),"")</f>
        <v/>
      </c>
      <c r="AI222" s="138" t="str">
        <f ca="1">IF($R222=1,SUM($W$1:W222),"")</f>
        <v/>
      </c>
      <c r="AJ222" s="138" t="str">
        <f ca="1">IF($R222=1,SUM($X$1:X222),"")</f>
        <v/>
      </c>
      <c r="AK222" s="138" t="str">
        <f ca="1">IF($R222=1,SUM($Y$1:Y222),"")</f>
        <v/>
      </c>
      <c r="AL222" s="138" t="str">
        <f ca="1">IF($R222=1,SUM($Z$1:Z222),"")</f>
        <v/>
      </c>
      <c r="AM222" s="138" t="str">
        <f ca="1">IF($R222=1,SUM($AA$1:AA222),"")</f>
        <v/>
      </c>
      <c r="AN222" s="138" t="str">
        <f ca="1">IF($R222=1,SUM($AB$1:AB222),"")</f>
        <v/>
      </c>
      <c r="AO222" s="138" t="str">
        <f ca="1">IF($R222=1,SUM($AC$1:AC222),"")</f>
        <v/>
      </c>
      <c r="AQ222" s="143" t="str">
        <f t="shared" si="34"/>
        <v>25:45</v>
      </c>
    </row>
    <row r="223" spans="6:43" x14ac:dyDescent="0.25">
      <c r="F223" s="138">
        <f t="shared" si="35"/>
        <v>25</v>
      </c>
      <c r="G223" s="140">
        <f t="shared" si="30"/>
        <v>50</v>
      </c>
      <c r="H223" s="141">
        <f t="shared" si="31"/>
        <v>1.0763888888888888</v>
      </c>
      <c r="K223" s="139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39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38">
        <f t="shared" si="32"/>
        <v>1</v>
      </c>
      <c r="R223" s="138">
        <f t="shared" ca="1" si="33"/>
        <v>1.1299999999999857</v>
      </c>
      <c r="S223" s="138" t="str">
        <f>IF(O223=1,"",RTD("cqg.rtd",,"StudyData", "(Vol("&amp;$E$13&amp;")when  (LocalYear("&amp;$E$13&amp;")="&amp;$D$1&amp;"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38" t="str">
        <f>IF(O223=1,"",RTD("cqg.rtd",,"StudyData", "(Vol("&amp;$E$14&amp;")when  (LocalYear("&amp;$E$14&amp;")="&amp;$D$1&amp;"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38" t="str">
        <f>IF(O223=1,"",RTD("cqg.rtd",,"StudyData", "(Vol("&amp;$E$15&amp;")when  (LocalYear("&amp;$E$15&amp;")="&amp;$D$1&amp;"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38" t="str">
        <f>IF(O223=1,"",RTD("cqg.rtd",,"StudyData", "(Vol("&amp;$E$16&amp;")when  (LocalYear("&amp;$E$16&amp;")="&amp;$D$1&amp;"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38" t="str">
        <f>IF(O223=1,"",RTD("cqg.rtd",,"StudyData", "(Vol("&amp;$E$17&amp;")when  (LocalYear("&amp;$E$17&amp;")="&amp;$D$1&amp;"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38" t="str">
        <f>IF(O223=1,"",RTD("cqg.rtd",,"StudyData", "(Vol("&amp;$E$18&amp;")when  (LocalYear("&amp;$E$18&amp;")="&amp;$D$1&amp;"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38" t="str">
        <f>IF(O223=1,"",RTD("cqg.rtd",,"StudyData", "(Vol("&amp;$E$19&amp;")when  (LocalYear("&amp;$E$19&amp;")="&amp;$D$1&amp;"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38" t="str">
        <f>IF(O223=1,"",RTD("cqg.rtd",,"StudyData", "(Vol("&amp;$E$20&amp;")when  (LocalYear("&amp;$E$20&amp;")="&amp;$D$1&amp;"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38" t="str">
        <f>IF(O223=1,"",RTD("cqg.rtd",,"StudyData", "(Vol("&amp;$E$21&amp;")when  (LocalYear("&amp;$E$21&amp;")="&amp;$D$1&amp;"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38" t="str">
        <f>IF(O223=1,"",RTD("cqg.rtd",,"StudyData", "(Vol("&amp;$E$21&amp;")when  (LocalYear("&amp;$E$21&amp;")="&amp;$D$1&amp;"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39" t="str">
        <f t="shared" si="29"/>
        <v/>
      </c>
      <c r="AE223" s="138" t="str">
        <f ca="1">IF($R223=1,SUM($S$1:S223),"")</f>
        <v/>
      </c>
      <c r="AF223" s="138" t="str">
        <f ca="1">IF($R223=1,SUM($T$1:T223),"")</f>
        <v/>
      </c>
      <c r="AG223" s="138" t="str">
        <f ca="1">IF($R223=1,SUM($U$1:U223),"")</f>
        <v/>
      </c>
      <c r="AH223" s="138" t="str">
        <f ca="1">IF($R223=1,SUM($V$1:V223),"")</f>
        <v/>
      </c>
      <c r="AI223" s="138" t="str">
        <f ca="1">IF($R223=1,SUM($W$1:W223),"")</f>
        <v/>
      </c>
      <c r="AJ223" s="138" t="str">
        <f ca="1">IF($R223=1,SUM($X$1:X223),"")</f>
        <v/>
      </c>
      <c r="AK223" s="138" t="str">
        <f ca="1">IF($R223=1,SUM($Y$1:Y223),"")</f>
        <v/>
      </c>
      <c r="AL223" s="138" t="str">
        <f ca="1">IF($R223=1,SUM($Z$1:Z223),"")</f>
        <v/>
      </c>
      <c r="AM223" s="138" t="str">
        <f ca="1">IF($R223=1,SUM($AA$1:AA223),"")</f>
        <v/>
      </c>
      <c r="AN223" s="138" t="str">
        <f ca="1">IF($R223=1,SUM($AB$1:AB223),"")</f>
        <v/>
      </c>
      <c r="AO223" s="138" t="str">
        <f ca="1">IF($R223=1,SUM($AC$1:AC223),"")</f>
        <v/>
      </c>
      <c r="AQ223" s="143" t="str">
        <f t="shared" si="34"/>
        <v>25:50</v>
      </c>
    </row>
    <row r="224" spans="6:43" x14ac:dyDescent="0.25">
      <c r="F224" s="138">
        <f t="shared" si="35"/>
        <v>25</v>
      </c>
      <c r="G224" s="140">
        <f t="shared" si="30"/>
        <v>55</v>
      </c>
      <c r="H224" s="141">
        <f t="shared" si="31"/>
        <v>1.0798611111111112</v>
      </c>
      <c r="K224" s="139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39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38">
        <f t="shared" si="32"/>
        <v>1</v>
      </c>
      <c r="R224" s="138">
        <f t="shared" ca="1" si="33"/>
        <v>1.1309999999999856</v>
      </c>
      <c r="S224" s="138" t="str">
        <f>IF(O224=1,"",RTD("cqg.rtd",,"StudyData", "(Vol("&amp;$E$13&amp;")when  (LocalYear("&amp;$E$13&amp;")="&amp;$D$1&amp;"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38" t="str">
        <f>IF(O224=1,"",RTD("cqg.rtd",,"StudyData", "(Vol("&amp;$E$14&amp;")when  (LocalYear("&amp;$E$14&amp;")="&amp;$D$1&amp;"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38" t="str">
        <f>IF(O224=1,"",RTD("cqg.rtd",,"StudyData", "(Vol("&amp;$E$15&amp;")when  (LocalYear("&amp;$E$15&amp;")="&amp;$D$1&amp;"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38" t="str">
        <f>IF(O224=1,"",RTD("cqg.rtd",,"StudyData", "(Vol("&amp;$E$16&amp;")when  (LocalYear("&amp;$E$16&amp;")="&amp;$D$1&amp;"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38" t="str">
        <f>IF(O224=1,"",RTD("cqg.rtd",,"StudyData", "(Vol("&amp;$E$17&amp;")when  (LocalYear("&amp;$E$17&amp;")="&amp;$D$1&amp;"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38" t="str">
        <f>IF(O224=1,"",RTD("cqg.rtd",,"StudyData", "(Vol("&amp;$E$18&amp;")when  (LocalYear("&amp;$E$18&amp;")="&amp;$D$1&amp;"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38" t="str">
        <f>IF(O224=1,"",RTD("cqg.rtd",,"StudyData", "(Vol("&amp;$E$19&amp;")when  (LocalYear("&amp;$E$19&amp;")="&amp;$D$1&amp;"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38" t="str">
        <f>IF(O224=1,"",RTD("cqg.rtd",,"StudyData", "(Vol("&amp;$E$20&amp;")when  (LocalYear("&amp;$E$20&amp;")="&amp;$D$1&amp;"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38" t="str">
        <f>IF(O224=1,"",RTD("cqg.rtd",,"StudyData", "(Vol("&amp;$E$21&amp;")when  (LocalYear("&amp;$E$21&amp;")="&amp;$D$1&amp;"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38" t="str">
        <f>IF(O224=1,"",RTD("cqg.rtd",,"StudyData", "(Vol("&amp;$E$21&amp;")when  (LocalYear("&amp;$E$21&amp;")="&amp;$D$1&amp;"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39" t="str">
        <f t="shared" si="29"/>
        <v/>
      </c>
      <c r="AE224" s="138" t="str">
        <f ca="1">IF($R224=1,SUM($S$1:S224),"")</f>
        <v/>
      </c>
      <c r="AF224" s="138" t="str">
        <f ca="1">IF($R224=1,SUM($T$1:T224),"")</f>
        <v/>
      </c>
      <c r="AG224" s="138" t="str">
        <f ca="1">IF($R224=1,SUM($U$1:U224),"")</f>
        <v/>
      </c>
      <c r="AH224" s="138" t="str">
        <f ca="1">IF($R224=1,SUM($V$1:V224),"")</f>
        <v/>
      </c>
      <c r="AI224" s="138" t="str">
        <f ca="1">IF($R224=1,SUM($W$1:W224),"")</f>
        <v/>
      </c>
      <c r="AJ224" s="138" t="str">
        <f ca="1">IF($R224=1,SUM($X$1:X224),"")</f>
        <v/>
      </c>
      <c r="AK224" s="138" t="str">
        <f ca="1">IF($R224=1,SUM($Y$1:Y224),"")</f>
        <v/>
      </c>
      <c r="AL224" s="138" t="str">
        <f ca="1">IF($R224=1,SUM($Z$1:Z224),"")</f>
        <v/>
      </c>
      <c r="AM224" s="138" t="str">
        <f ca="1">IF($R224=1,SUM($AA$1:AA224),"")</f>
        <v/>
      </c>
      <c r="AN224" s="138" t="str">
        <f ca="1">IF($R224=1,SUM($AB$1:AB224),"")</f>
        <v/>
      </c>
      <c r="AO224" s="138" t="str">
        <f ca="1">IF($R224=1,SUM($AC$1:AC224),"")</f>
        <v/>
      </c>
      <c r="AQ224" s="143" t="str">
        <f t="shared" si="34"/>
        <v>25:55</v>
      </c>
    </row>
    <row r="225" spans="6:43" x14ac:dyDescent="0.25">
      <c r="F225" s="138">
        <f t="shared" si="35"/>
        <v>26</v>
      </c>
      <c r="G225" s="140" t="str">
        <f t="shared" si="30"/>
        <v>00</v>
      </c>
      <c r="H225" s="141">
        <f t="shared" si="31"/>
        <v>1.0833333333333333</v>
      </c>
      <c r="K225" s="139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39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38">
        <f t="shared" si="32"/>
        <v>1</v>
      </c>
      <c r="R225" s="138">
        <f t="shared" ca="1" si="33"/>
        <v>1.1319999999999855</v>
      </c>
      <c r="S225" s="138" t="str">
        <f>IF(O225=1,"",RTD("cqg.rtd",,"StudyData", "(Vol("&amp;$E$13&amp;")when  (LocalYear("&amp;$E$13&amp;")="&amp;$D$1&amp;"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38" t="str">
        <f>IF(O225=1,"",RTD("cqg.rtd",,"StudyData", "(Vol("&amp;$E$14&amp;")when  (LocalYear("&amp;$E$14&amp;")="&amp;$D$1&amp;"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38" t="str">
        <f>IF(O225=1,"",RTD("cqg.rtd",,"StudyData", "(Vol("&amp;$E$15&amp;")when  (LocalYear("&amp;$E$15&amp;")="&amp;$D$1&amp;"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38" t="str">
        <f>IF(O225=1,"",RTD("cqg.rtd",,"StudyData", "(Vol("&amp;$E$16&amp;")when  (LocalYear("&amp;$E$16&amp;")="&amp;$D$1&amp;"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38" t="str">
        <f>IF(O225=1,"",RTD("cqg.rtd",,"StudyData", "(Vol("&amp;$E$17&amp;")when  (LocalYear("&amp;$E$17&amp;")="&amp;$D$1&amp;"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38" t="str">
        <f>IF(O225=1,"",RTD("cqg.rtd",,"StudyData", "(Vol("&amp;$E$18&amp;")when  (LocalYear("&amp;$E$18&amp;")="&amp;$D$1&amp;"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38" t="str">
        <f>IF(O225=1,"",RTD("cqg.rtd",,"StudyData", "(Vol("&amp;$E$19&amp;")when  (LocalYear("&amp;$E$19&amp;")="&amp;$D$1&amp;"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38" t="str">
        <f>IF(O225=1,"",RTD("cqg.rtd",,"StudyData", "(Vol("&amp;$E$20&amp;")when  (LocalYear("&amp;$E$20&amp;")="&amp;$D$1&amp;"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38" t="str">
        <f>IF(O225=1,"",RTD("cqg.rtd",,"StudyData", "(Vol("&amp;$E$21&amp;")when  (LocalYear("&amp;$E$21&amp;")="&amp;$D$1&amp;"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38" t="str">
        <f>IF(O225=1,"",RTD("cqg.rtd",,"StudyData", "(Vol("&amp;$E$21&amp;")when  (LocalYear("&amp;$E$21&amp;")="&amp;$D$1&amp;"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39" t="str">
        <f t="shared" si="29"/>
        <v/>
      </c>
      <c r="AE225" s="138" t="str">
        <f ca="1">IF($R225=1,SUM($S$1:S225),"")</f>
        <v/>
      </c>
      <c r="AF225" s="138" t="str">
        <f ca="1">IF($R225=1,SUM($T$1:T225),"")</f>
        <v/>
      </c>
      <c r="AG225" s="138" t="str">
        <f ca="1">IF($R225=1,SUM($U$1:U225),"")</f>
        <v/>
      </c>
      <c r="AH225" s="138" t="str">
        <f ca="1">IF($R225=1,SUM($V$1:V225),"")</f>
        <v/>
      </c>
      <c r="AI225" s="138" t="str">
        <f ca="1">IF($R225=1,SUM($W$1:W225),"")</f>
        <v/>
      </c>
      <c r="AJ225" s="138" t="str">
        <f ca="1">IF($R225=1,SUM($X$1:X225),"")</f>
        <v/>
      </c>
      <c r="AK225" s="138" t="str">
        <f ca="1">IF($R225=1,SUM($Y$1:Y225),"")</f>
        <v/>
      </c>
      <c r="AL225" s="138" t="str">
        <f ca="1">IF($R225=1,SUM($Z$1:Z225),"")</f>
        <v/>
      </c>
      <c r="AM225" s="138" t="str">
        <f ca="1">IF($R225=1,SUM($AA$1:AA225),"")</f>
        <v/>
      </c>
      <c r="AN225" s="138" t="str">
        <f ca="1">IF($R225=1,SUM($AB$1:AB225),"")</f>
        <v/>
      </c>
      <c r="AO225" s="138" t="str">
        <f ca="1">IF($R225=1,SUM($AC$1:AC225),"")</f>
        <v/>
      </c>
      <c r="AQ225" s="143" t="str">
        <f t="shared" si="34"/>
        <v>26:00</v>
      </c>
    </row>
    <row r="226" spans="6:43" x14ac:dyDescent="0.25">
      <c r="F226" s="138">
        <f t="shared" si="35"/>
        <v>26</v>
      </c>
      <c r="G226" s="140" t="str">
        <f t="shared" si="30"/>
        <v>05</v>
      </c>
      <c r="H226" s="141">
        <f t="shared" si="31"/>
        <v>1.0868055555555556</v>
      </c>
      <c r="K226" s="139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39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38">
        <f t="shared" si="32"/>
        <v>1</v>
      </c>
      <c r="R226" s="138">
        <f t="shared" ca="1" si="33"/>
        <v>1.1329999999999854</v>
      </c>
      <c r="S226" s="138" t="str">
        <f>IF(O226=1,"",RTD("cqg.rtd",,"StudyData", "(Vol("&amp;$E$13&amp;")when  (LocalYear("&amp;$E$13&amp;")="&amp;$D$1&amp;"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38" t="str">
        <f>IF(O226=1,"",RTD("cqg.rtd",,"StudyData", "(Vol("&amp;$E$14&amp;")when  (LocalYear("&amp;$E$14&amp;")="&amp;$D$1&amp;"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38" t="str">
        <f>IF(O226=1,"",RTD("cqg.rtd",,"StudyData", "(Vol("&amp;$E$15&amp;")when  (LocalYear("&amp;$E$15&amp;")="&amp;$D$1&amp;"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38" t="str">
        <f>IF(O226=1,"",RTD("cqg.rtd",,"StudyData", "(Vol("&amp;$E$16&amp;")when  (LocalYear("&amp;$E$16&amp;")="&amp;$D$1&amp;"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38" t="str">
        <f>IF(O226=1,"",RTD("cqg.rtd",,"StudyData", "(Vol("&amp;$E$17&amp;")when  (LocalYear("&amp;$E$17&amp;")="&amp;$D$1&amp;"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38" t="str">
        <f>IF(O226=1,"",RTD("cqg.rtd",,"StudyData", "(Vol("&amp;$E$18&amp;")when  (LocalYear("&amp;$E$18&amp;")="&amp;$D$1&amp;"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38" t="str">
        <f>IF(O226=1,"",RTD("cqg.rtd",,"StudyData", "(Vol("&amp;$E$19&amp;")when  (LocalYear("&amp;$E$19&amp;")="&amp;$D$1&amp;"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38" t="str">
        <f>IF(O226=1,"",RTD("cqg.rtd",,"StudyData", "(Vol("&amp;$E$20&amp;")when  (LocalYear("&amp;$E$20&amp;")="&amp;$D$1&amp;"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38" t="str">
        <f>IF(O226=1,"",RTD("cqg.rtd",,"StudyData", "(Vol("&amp;$E$21&amp;")when  (LocalYear("&amp;$E$21&amp;")="&amp;$D$1&amp;"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38" t="str">
        <f>IF(O226=1,"",RTD("cqg.rtd",,"StudyData", "(Vol("&amp;$E$21&amp;")when  (LocalYear("&amp;$E$21&amp;")="&amp;$D$1&amp;"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39" t="str">
        <f t="shared" si="29"/>
        <v/>
      </c>
      <c r="AE226" s="138" t="str">
        <f ca="1">IF($R226=1,SUM($S$1:S226),"")</f>
        <v/>
      </c>
      <c r="AF226" s="138" t="str">
        <f ca="1">IF($R226=1,SUM($T$1:T226),"")</f>
        <v/>
      </c>
      <c r="AG226" s="138" t="str">
        <f ca="1">IF($R226=1,SUM($U$1:U226),"")</f>
        <v/>
      </c>
      <c r="AH226" s="138" t="str">
        <f ca="1">IF($R226=1,SUM($V$1:V226),"")</f>
        <v/>
      </c>
      <c r="AI226" s="138" t="str">
        <f ca="1">IF($R226=1,SUM($W$1:W226),"")</f>
        <v/>
      </c>
      <c r="AJ226" s="138" t="str">
        <f ca="1">IF($R226=1,SUM($X$1:X226),"")</f>
        <v/>
      </c>
      <c r="AK226" s="138" t="str">
        <f ca="1">IF($R226=1,SUM($Y$1:Y226),"")</f>
        <v/>
      </c>
      <c r="AL226" s="138" t="str">
        <f ca="1">IF($R226=1,SUM($Z$1:Z226),"")</f>
        <v/>
      </c>
      <c r="AM226" s="138" t="str">
        <f ca="1">IF($R226=1,SUM($AA$1:AA226),"")</f>
        <v/>
      </c>
      <c r="AN226" s="138" t="str">
        <f ca="1">IF($R226=1,SUM($AB$1:AB226),"")</f>
        <v/>
      </c>
      <c r="AO226" s="138" t="str">
        <f ca="1">IF($R226=1,SUM($AC$1:AC226),"")</f>
        <v/>
      </c>
      <c r="AQ226" s="143" t="str">
        <f t="shared" si="34"/>
        <v>26:05</v>
      </c>
    </row>
    <row r="227" spans="6:43" x14ac:dyDescent="0.25">
      <c r="F227" s="138">
        <f t="shared" si="35"/>
        <v>26</v>
      </c>
      <c r="G227" s="140">
        <f t="shared" si="30"/>
        <v>10</v>
      </c>
      <c r="H227" s="141">
        <f t="shared" si="31"/>
        <v>1.0902777777777779</v>
      </c>
      <c r="K227" s="139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39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38">
        <f t="shared" si="32"/>
        <v>1</v>
      </c>
      <c r="R227" s="138">
        <f t="shared" ca="1" si="33"/>
        <v>1.1339999999999852</v>
      </c>
      <c r="S227" s="138" t="str">
        <f>IF(O227=1,"",RTD("cqg.rtd",,"StudyData", "(Vol("&amp;$E$13&amp;")when  (LocalYear("&amp;$E$13&amp;")="&amp;$D$1&amp;"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38" t="str">
        <f>IF(O227=1,"",RTD("cqg.rtd",,"StudyData", "(Vol("&amp;$E$14&amp;")when  (LocalYear("&amp;$E$14&amp;")="&amp;$D$1&amp;"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38" t="str">
        <f>IF(O227=1,"",RTD("cqg.rtd",,"StudyData", "(Vol("&amp;$E$15&amp;")when  (LocalYear("&amp;$E$15&amp;")="&amp;$D$1&amp;"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38" t="str">
        <f>IF(O227=1,"",RTD("cqg.rtd",,"StudyData", "(Vol("&amp;$E$16&amp;")when  (LocalYear("&amp;$E$16&amp;")="&amp;$D$1&amp;"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38" t="str">
        <f>IF(O227=1,"",RTD("cqg.rtd",,"StudyData", "(Vol("&amp;$E$17&amp;")when  (LocalYear("&amp;$E$17&amp;")="&amp;$D$1&amp;"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38" t="str">
        <f>IF(O227=1,"",RTD("cqg.rtd",,"StudyData", "(Vol("&amp;$E$18&amp;")when  (LocalYear("&amp;$E$18&amp;")="&amp;$D$1&amp;"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38" t="str">
        <f>IF(O227=1,"",RTD("cqg.rtd",,"StudyData", "(Vol("&amp;$E$19&amp;")when  (LocalYear("&amp;$E$19&amp;")="&amp;$D$1&amp;"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38" t="str">
        <f>IF(O227=1,"",RTD("cqg.rtd",,"StudyData", "(Vol("&amp;$E$20&amp;")when  (LocalYear("&amp;$E$20&amp;")="&amp;$D$1&amp;"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38" t="str">
        <f>IF(O227=1,"",RTD("cqg.rtd",,"StudyData", "(Vol("&amp;$E$21&amp;")when  (LocalYear("&amp;$E$21&amp;")="&amp;$D$1&amp;"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38" t="str">
        <f>IF(O227=1,"",RTD("cqg.rtd",,"StudyData", "(Vol("&amp;$E$21&amp;")when  (LocalYear("&amp;$E$21&amp;")="&amp;$D$1&amp;"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39" t="str">
        <f t="shared" si="29"/>
        <v/>
      </c>
      <c r="AE227" s="138" t="str">
        <f ca="1">IF($R227=1,SUM($S$1:S227),"")</f>
        <v/>
      </c>
      <c r="AF227" s="138" t="str">
        <f ca="1">IF($R227=1,SUM($T$1:T227),"")</f>
        <v/>
      </c>
      <c r="AG227" s="138" t="str">
        <f ca="1">IF($R227=1,SUM($U$1:U227),"")</f>
        <v/>
      </c>
      <c r="AH227" s="138" t="str">
        <f ca="1">IF($R227=1,SUM($V$1:V227),"")</f>
        <v/>
      </c>
      <c r="AI227" s="138" t="str">
        <f ca="1">IF($R227=1,SUM($W$1:W227),"")</f>
        <v/>
      </c>
      <c r="AJ227" s="138" t="str">
        <f ca="1">IF($R227=1,SUM($X$1:X227),"")</f>
        <v/>
      </c>
      <c r="AK227" s="138" t="str">
        <f ca="1">IF($R227=1,SUM($Y$1:Y227),"")</f>
        <v/>
      </c>
      <c r="AL227" s="138" t="str">
        <f ca="1">IF($R227=1,SUM($Z$1:Z227),"")</f>
        <v/>
      </c>
      <c r="AM227" s="138" t="str">
        <f ca="1">IF($R227=1,SUM($AA$1:AA227),"")</f>
        <v/>
      </c>
      <c r="AN227" s="138" t="str">
        <f ca="1">IF($R227=1,SUM($AB$1:AB227),"")</f>
        <v/>
      </c>
      <c r="AO227" s="138" t="str">
        <f ca="1">IF($R227=1,SUM($AC$1:AC227),"")</f>
        <v/>
      </c>
      <c r="AQ227" s="143" t="str">
        <f t="shared" si="34"/>
        <v>26:10</v>
      </c>
    </row>
    <row r="228" spans="6:43" x14ac:dyDescent="0.25">
      <c r="F228" s="138">
        <f t="shared" si="35"/>
        <v>26</v>
      </c>
      <c r="G228" s="140">
        <f t="shared" si="30"/>
        <v>15</v>
      </c>
      <c r="H228" s="141">
        <f t="shared" si="31"/>
        <v>1.09375</v>
      </c>
      <c r="K228" s="139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39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38">
        <f t="shared" si="32"/>
        <v>1</v>
      </c>
      <c r="R228" s="138">
        <f t="shared" ca="1" si="33"/>
        <v>1.1349999999999851</v>
      </c>
      <c r="S228" s="138" t="str">
        <f>IF(O228=1,"",RTD("cqg.rtd",,"StudyData", "(Vol("&amp;$E$13&amp;")when  (LocalYear("&amp;$E$13&amp;")="&amp;$D$1&amp;"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38" t="str">
        <f>IF(O228=1,"",RTD("cqg.rtd",,"StudyData", "(Vol("&amp;$E$14&amp;")when  (LocalYear("&amp;$E$14&amp;")="&amp;$D$1&amp;"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38" t="str">
        <f>IF(O228=1,"",RTD("cqg.rtd",,"StudyData", "(Vol("&amp;$E$15&amp;")when  (LocalYear("&amp;$E$15&amp;")="&amp;$D$1&amp;"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38" t="str">
        <f>IF(O228=1,"",RTD("cqg.rtd",,"StudyData", "(Vol("&amp;$E$16&amp;")when  (LocalYear("&amp;$E$16&amp;")="&amp;$D$1&amp;"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38" t="str">
        <f>IF(O228=1,"",RTD("cqg.rtd",,"StudyData", "(Vol("&amp;$E$17&amp;")when  (LocalYear("&amp;$E$17&amp;")="&amp;$D$1&amp;"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38" t="str">
        <f>IF(O228=1,"",RTD("cqg.rtd",,"StudyData", "(Vol("&amp;$E$18&amp;")when  (LocalYear("&amp;$E$18&amp;")="&amp;$D$1&amp;"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38" t="str">
        <f>IF(O228=1,"",RTD("cqg.rtd",,"StudyData", "(Vol("&amp;$E$19&amp;")when  (LocalYear("&amp;$E$19&amp;")="&amp;$D$1&amp;"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38" t="str">
        <f>IF(O228=1,"",RTD("cqg.rtd",,"StudyData", "(Vol("&amp;$E$20&amp;")when  (LocalYear("&amp;$E$20&amp;")="&amp;$D$1&amp;"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38" t="str">
        <f>IF(O228=1,"",RTD("cqg.rtd",,"StudyData", "(Vol("&amp;$E$21&amp;")when  (LocalYear("&amp;$E$21&amp;")="&amp;$D$1&amp;"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38" t="str">
        <f>IF(O228=1,"",RTD("cqg.rtd",,"StudyData", "(Vol("&amp;$E$21&amp;")when  (LocalYear("&amp;$E$21&amp;")="&amp;$D$1&amp;"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39" t="str">
        <f t="shared" si="29"/>
        <v/>
      </c>
      <c r="AE228" s="138" t="str">
        <f ca="1">IF($R228=1,SUM($S$1:S228),"")</f>
        <v/>
      </c>
      <c r="AF228" s="138" t="str">
        <f ca="1">IF($R228=1,SUM($T$1:T228),"")</f>
        <v/>
      </c>
      <c r="AG228" s="138" t="str">
        <f ca="1">IF($R228=1,SUM($U$1:U228),"")</f>
        <v/>
      </c>
      <c r="AH228" s="138" t="str">
        <f ca="1">IF($R228=1,SUM($V$1:V228),"")</f>
        <v/>
      </c>
      <c r="AI228" s="138" t="str">
        <f ca="1">IF($R228=1,SUM($W$1:W228),"")</f>
        <v/>
      </c>
      <c r="AJ228" s="138" t="str">
        <f ca="1">IF($R228=1,SUM($X$1:X228),"")</f>
        <v/>
      </c>
      <c r="AK228" s="138" t="str">
        <f ca="1">IF($R228=1,SUM($Y$1:Y228),"")</f>
        <v/>
      </c>
      <c r="AL228" s="138" t="str">
        <f ca="1">IF($R228=1,SUM($Z$1:Z228),"")</f>
        <v/>
      </c>
      <c r="AM228" s="138" t="str">
        <f ca="1">IF($R228=1,SUM($AA$1:AA228),"")</f>
        <v/>
      </c>
      <c r="AN228" s="138" t="str">
        <f ca="1">IF($R228=1,SUM($AB$1:AB228),"")</f>
        <v/>
      </c>
      <c r="AO228" s="138" t="str">
        <f ca="1">IF($R228=1,SUM($AC$1:AC228),"")</f>
        <v/>
      </c>
      <c r="AQ228" s="143" t="str">
        <f t="shared" si="34"/>
        <v>26:15</v>
      </c>
    </row>
    <row r="229" spans="6:43" x14ac:dyDescent="0.25">
      <c r="F229" s="138">
        <f t="shared" si="35"/>
        <v>26</v>
      </c>
      <c r="G229" s="140">
        <f t="shared" si="30"/>
        <v>20</v>
      </c>
      <c r="H229" s="141">
        <f t="shared" si="31"/>
        <v>1.0972222222222221</v>
      </c>
      <c r="K229" s="139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39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38">
        <f t="shared" si="32"/>
        <v>1</v>
      </c>
      <c r="R229" s="138">
        <f t="shared" ca="1" si="33"/>
        <v>1.135999999999985</v>
      </c>
      <c r="S229" s="138" t="str">
        <f>IF(O229=1,"",RTD("cqg.rtd",,"StudyData", "(Vol("&amp;$E$13&amp;")when  (LocalYear("&amp;$E$13&amp;")="&amp;$D$1&amp;"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38" t="str">
        <f>IF(O229=1,"",RTD("cqg.rtd",,"StudyData", "(Vol("&amp;$E$14&amp;")when  (LocalYear("&amp;$E$14&amp;")="&amp;$D$1&amp;"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38" t="str">
        <f>IF(O229=1,"",RTD("cqg.rtd",,"StudyData", "(Vol("&amp;$E$15&amp;")when  (LocalYear("&amp;$E$15&amp;")="&amp;$D$1&amp;"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38" t="str">
        <f>IF(O229=1,"",RTD("cqg.rtd",,"StudyData", "(Vol("&amp;$E$16&amp;")when  (LocalYear("&amp;$E$16&amp;")="&amp;$D$1&amp;"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38" t="str">
        <f>IF(O229=1,"",RTD("cqg.rtd",,"StudyData", "(Vol("&amp;$E$17&amp;")when  (LocalYear("&amp;$E$17&amp;")="&amp;$D$1&amp;"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38" t="str">
        <f>IF(O229=1,"",RTD("cqg.rtd",,"StudyData", "(Vol("&amp;$E$18&amp;")when  (LocalYear("&amp;$E$18&amp;")="&amp;$D$1&amp;"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38" t="str">
        <f>IF(O229=1,"",RTD("cqg.rtd",,"StudyData", "(Vol("&amp;$E$19&amp;")when  (LocalYear("&amp;$E$19&amp;")="&amp;$D$1&amp;"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38" t="str">
        <f>IF(O229=1,"",RTD("cqg.rtd",,"StudyData", "(Vol("&amp;$E$20&amp;")when  (LocalYear("&amp;$E$20&amp;")="&amp;$D$1&amp;"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38" t="str">
        <f>IF(O229=1,"",RTD("cqg.rtd",,"StudyData", "(Vol("&amp;$E$21&amp;")when  (LocalYear("&amp;$E$21&amp;")="&amp;$D$1&amp;"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38" t="str">
        <f>IF(O229=1,"",RTD("cqg.rtd",,"StudyData", "(Vol("&amp;$E$21&amp;")when  (LocalYear("&amp;$E$21&amp;")="&amp;$D$1&amp;"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39" t="str">
        <f t="shared" si="29"/>
        <v/>
      </c>
      <c r="AE229" s="138" t="str">
        <f ca="1">IF($R229=1,SUM($S$1:S229),"")</f>
        <v/>
      </c>
      <c r="AF229" s="138" t="str">
        <f ca="1">IF($R229=1,SUM($T$1:T229),"")</f>
        <v/>
      </c>
      <c r="AG229" s="138" t="str">
        <f ca="1">IF($R229=1,SUM($U$1:U229),"")</f>
        <v/>
      </c>
      <c r="AH229" s="138" t="str">
        <f ca="1">IF($R229=1,SUM($V$1:V229),"")</f>
        <v/>
      </c>
      <c r="AI229" s="138" t="str">
        <f ca="1">IF($R229=1,SUM($W$1:W229),"")</f>
        <v/>
      </c>
      <c r="AJ229" s="138" t="str">
        <f ca="1">IF($R229=1,SUM($X$1:X229),"")</f>
        <v/>
      </c>
      <c r="AK229" s="138" t="str">
        <f ca="1">IF($R229=1,SUM($Y$1:Y229),"")</f>
        <v/>
      </c>
      <c r="AL229" s="138" t="str">
        <f ca="1">IF($R229=1,SUM($Z$1:Z229),"")</f>
        <v/>
      </c>
      <c r="AM229" s="138" t="str">
        <f ca="1">IF($R229=1,SUM($AA$1:AA229),"")</f>
        <v/>
      </c>
      <c r="AN229" s="138" t="str">
        <f ca="1">IF($R229=1,SUM($AB$1:AB229),"")</f>
        <v/>
      </c>
      <c r="AO229" s="138" t="str">
        <f ca="1">IF($R229=1,SUM($AC$1:AC229),"")</f>
        <v/>
      </c>
      <c r="AQ229" s="143" t="str">
        <f t="shared" si="34"/>
        <v>26:20</v>
      </c>
    </row>
    <row r="230" spans="6:43" x14ac:dyDescent="0.25">
      <c r="F230" s="138">
        <f t="shared" si="35"/>
        <v>26</v>
      </c>
      <c r="G230" s="140">
        <f t="shared" si="30"/>
        <v>25</v>
      </c>
      <c r="H230" s="141">
        <f t="shared" si="31"/>
        <v>1.1006944444444444</v>
      </c>
      <c r="K230" s="139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39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38">
        <f t="shared" si="32"/>
        <v>1</v>
      </c>
      <c r="R230" s="138">
        <f t="shared" ca="1" si="33"/>
        <v>1.1369999999999849</v>
      </c>
      <c r="S230" s="138" t="str">
        <f>IF(O230=1,"",RTD("cqg.rtd",,"StudyData", "(Vol("&amp;$E$13&amp;")when  (LocalYear("&amp;$E$13&amp;")="&amp;$D$1&amp;"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38" t="str">
        <f>IF(O230=1,"",RTD("cqg.rtd",,"StudyData", "(Vol("&amp;$E$14&amp;")when  (LocalYear("&amp;$E$14&amp;")="&amp;$D$1&amp;"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38" t="str">
        <f>IF(O230=1,"",RTD("cqg.rtd",,"StudyData", "(Vol("&amp;$E$15&amp;")when  (LocalYear("&amp;$E$15&amp;")="&amp;$D$1&amp;"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38" t="str">
        <f>IF(O230=1,"",RTD("cqg.rtd",,"StudyData", "(Vol("&amp;$E$16&amp;")when  (LocalYear("&amp;$E$16&amp;")="&amp;$D$1&amp;"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38" t="str">
        <f>IF(O230=1,"",RTD("cqg.rtd",,"StudyData", "(Vol("&amp;$E$17&amp;")when  (LocalYear("&amp;$E$17&amp;")="&amp;$D$1&amp;"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38" t="str">
        <f>IF(O230=1,"",RTD("cqg.rtd",,"StudyData", "(Vol("&amp;$E$18&amp;")when  (LocalYear("&amp;$E$18&amp;")="&amp;$D$1&amp;"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38" t="str">
        <f>IF(O230=1,"",RTD("cqg.rtd",,"StudyData", "(Vol("&amp;$E$19&amp;")when  (LocalYear("&amp;$E$19&amp;")="&amp;$D$1&amp;"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38" t="str">
        <f>IF(O230=1,"",RTD("cqg.rtd",,"StudyData", "(Vol("&amp;$E$20&amp;")when  (LocalYear("&amp;$E$20&amp;")="&amp;$D$1&amp;"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38" t="str">
        <f>IF(O230=1,"",RTD("cqg.rtd",,"StudyData", "(Vol("&amp;$E$21&amp;")when  (LocalYear("&amp;$E$21&amp;")="&amp;$D$1&amp;"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38" t="str">
        <f>IF(O230=1,"",RTD("cqg.rtd",,"StudyData", "(Vol("&amp;$E$21&amp;")when  (LocalYear("&amp;$E$21&amp;")="&amp;$D$1&amp;"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39" t="str">
        <f t="shared" si="29"/>
        <v/>
      </c>
      <c r="AE230" s="138" t="str">
        <f ca="1">IF($R230=1,SUM($S$1:S230),"")</f>
        <v/>
      </c>
      <c r="AF230" s="138" t="str">
        <f ca="1">IF($R230=1,SUM($T$1:T230),"")</f>
        <v/>
      </c>
      <c r="AG230" s="138" t="str">
        <f ca="1">IF($R230=1,SUM($U$1:U230),"")</f>
        <v/>
      </c>
      <c r="AH230" s="138" t="str">
        <f ca="1">IF($R230=1,SUM($V$1:V230),"")</f>
        <v/>
      </c>
      <c r="AI230" s="138" t="str">
        <f ca="1">IF($R230=1,SUM($W$1:W230),"")</f>
        <v/>
      </c>
      <c r="AJ230" s="138" t="str">
        <f ca="1">IF($R230=1,SUM($X$1:X230),"")</f>
        <v/>
      </c>
      <c r="AK230" s="138" t="str">
        <f ca="1">IF($R230=1,SUM($Y$1:Y230),"")</f>
        <v/>
      </c>
      <c r="AL230" s="138" t="str">
        <f ca="1">IF($R230=1,SUM($Z$1:Z230),"")</f>
        <v/>
      </c>
      <c r="AM230" s="138" t="str">
        <f ca="1">IF($R230=1,SUM($AA$1:AA230),"")</f>
        <v/>
      </c>
      <c r="AN230" s="138" t="str">
        <f ca="1">IF($R230=1,SUM($AB$1:AB230),"")</f>
        <v/>
      </c>
      <c r="AO230" s="138" t="str">
        <f ca="1">IF($R230=1,SUM($AC$1:AC230),"")</f>
        <v/>
      </c>
      <c r="AQ230" s="143" t="str">
        <f t="shared" si="34"/>
        <v>26:25</v>
      </c>
    </row>
    <row r="231" spans="6:43" x14ac:dyDescent="0.25">
      <c r="F231" s="138">
        <f t="shared" si="35"/>
        <v>26</v>
      </c>
      <c r="G231" s="140">
        <f t="shared" si="30"/>
        <v>30</v>
      </c>
      <c r="H231" s="141">
        <f t="shared" si="31"/>
        <v>1.1041666666666667</v>
      </c>
      <c r="K231" s="139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39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38">
        <f t="shared" si="32"/>
        <v>1</v>
      </c>
      <c r="R231" s="138">
        <f t="shared" ca="1" si="33"/>
        <v>1.1379999999999848</v>
      </c>
      <c r="S231" s="138" t="str">
        <f>IF(O231=1,"",RTD("cqg.rtd",,"StudyData", "(Vol("&amp;$E$13&amp;")when  (LocalYear("&amp;$E$13&amp;")="&amp;$D$1&amp;"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38" t="str">
        <f>IF(O231=1,"",RTD("cqg.rtd",,"StudyData", "(Vol("&amp;$E$14&amp;")when  (LocalYear("&amp;$E$14&amp;")="&amp;$D$1&amp;"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38" t="str">
        <f>IF(O231=1,"",RTD("cqg.rtd",,"StudyData", "(Vol("&amp;$E$15&amp;")when  (LocalYear("&amp;$E$15&amp;")="&amp;$D$1&amp;"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38" t="str">
        <f>IF(O231=1,"",RTD("cqg.rtd",,"StudyData", "(Vol("&amp;$E$16&amp;")when  (LocalYear("&amp;$E$16&amp;")="&amp;$D$1&amp;"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38" t="str">
        <f>IF(O231=1,"",RTD("cqg.rtd",,"StudyData", "(Vol("&amp;$E$17&amp;")when  (LocalYear("&amp;$E$17&amp;")="&amp;$D$1&amp;"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38" t="str">
        <f>IF(O231=1,"",RTD("cqg.rtd",,"StudyData", "(Vol("&amp;$E$18&amp;")when  (LocalYear("&amp;$E$18&amp;")="&amp;$D$1&amp;"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38" t="str">
        <f>IF(O231=1,"",RTD("cqg.rtd",,"StudyData", "(Vol("&amp;$E$19&amp;")when  (LocalYear("&amp;$E$19&amp;")="&amp;$D$1&amp;"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38" t="str">
        <f>IF(O231=1,"",RTD("cqg.rtd",,"StudyData", "(Vol("&amp;$E$20&amp;")when  (LocalYear("&amp;$E$20&amp;")="&amp;$D$1&amp;"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38" t="str">
        <f>IF(O231=1,"",RTD("cqg.rtd",,"StudyData", "(Vol("&amp;$E$21&amp;")when  (LocalYear("&amp;$E$21&amp;")="&amp;$D$1&amp;"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38" t="str">
        <f>IF(O231=1,"",RTD("cqg.rtd",,"StudyData", "(Vol("&amp;$E$21&amp;")when  (LocalYear("&amp;$E$21&amp;")="&amp;$D$1&amp;"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39" t="str">
        <f t="shared" si="29"/>
        <v/>
      </c>
      <c r="AE231" s="138" t="str">
        <f ca="1">IF($R231=1,SUM($S$1:S231),"")</f>
        <v/>
      </c>
      <c r="AF231" s="138" t="str">
        <f ca="1">IF($R231=1,SUM($T$1:T231),"")</f>
        <v/>
      </c>
      <c r="AG231" s="138" t="str">
        <f ca="1">IF($R231=1,SUM($U$1:U231),"")</f>
        <v/>
      </c>
      <c r="AH231" s="138" t="str">
        <f ca="1">IF($R231=1,SUM($V$1:V231),"")</f>
        <v/>
      </c>
      <c r="AI231" s="138" t="str">
        <f ca="1">IF($R231=1,SUM($W$1:W231),"")</f>
        <v/>
      </c>
      <c r="AJ231" s="138" t="str">
        <f ca="1">IF($R231=1,SUM($X$1:X231),"")</f>
        <v/>
      </c>
      <c r="AK231" s="138" t="str">
        <f ca="1">IF($R231=1,SUM($Y$1:Y231),"")</f>
        <v/>
      </c>
      <c r="AL231" s="138" t="str">
        <f ca="1">IF($R231=1,SUM($Z$1:Z231),"")</f>
        <v/>
      </c>
      <c r="AM231" s="138" t="str">
        <f ca="1">IF($R231=1,SUM($AA$1:AA231),"")</f>
        <v/>
      </c>
      <c r="AN231" s="138" t="str">
        <f ca="1">IF($R231=1,SUM($AB$1:AB231),"")</f>
        <v/>
      </c>
      <c r="AO231" s="138" t="str">
        <f ca="1">IF($R231=1,SUM($AC$1:AC231),"")</f>
        <v/>
      </c>
      <c r="AQ231" s="143" t="str">
        <f t="shared" si="34"/>
        <v>26:30</v>
      </c>
    </row>
    <row r="232" spans="6:43" x14ac:dyDescent="0.25">
      <c r="F232" s="138">
        <f t="shared" si="35"/>
        <v>26</v>
      </c>
      <c r="G232" s="140">
        <f t="shared" si="30"/>
        <v>35</v>
      </c>
      <c r="H232" s="141">
        <f t="shared" si="31"/>
        <v>1.1076388888888888</v>
      </c>
      <c r="K232" s="139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39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38">
        <f t="shared" si="32"/>
        <v>1</v>
      </c>
      <c r="R232" s="138">
        <f t="shared" ca="1" si="33"/>
        <v>1.1389999999999847</v>
      </c>
      <c r="S232" s="138" t="str">
        <f>IF(O232=1,"",RTD("cqg.rtd",,"StudyData", "(Vol("&amp;$E$13&amp;")when  (LocalYear("&amp;$E$13&amp;")="&amp;$D$1&amp;"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38" t="str">
        <f>IF(O232=1,"",RTD("cqg.rtd",,"StudyData", "(Vol("&amp;$E$14&amp;")when  (LocalYear("&amp;$E$14&amp;")="&amp;$D$1&amp;"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38" t="str">
        <f>IF(O232=1,"",RTD("cqg.rtd",,"StudyData", "(Vol("&amp;$E$15&amp;")when  (LocalYear("&amp;$E$15&amp;")="&amp;$D$1&amp;"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38" t="str">
        <f>IF(O232=1,"",RTD("cqg.rtd",,"StudyData", "(Vol("&amp;$E$16&amp;")when  (LocalYear("&amp;$E$16&amp;")="&amp;$D$1&amp;"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38" t="str">
        <f>IF(O232=1,"",RTD("cqg.rtd",,"StudyData", "(Vol("&amp;$E$17&amp;")when  (LocalYear("&amp;$E$17&amp;")="&amp;$D$1&amp;"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38" t="str">
        <f>IF(O232=1,"",RTD("cqg.rtd",,"StudyData", "(Vol("&amp;$E$18&amp;")when  (LocalYear("&amp;$E$18&amp;")="&amp;$D$1&amp;"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38" t="str">
        <f>IF(O232=1,"",RTD("cqg.rtd",,"StudyData", "(Vol("&amp;$E$19&amp;")when  (LocalYear("&amp;$E$19&amp;")="&amp;$D$1&amp;"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38" t="str">
        <f>IF(O232=1,"",RTD("cqg.rtd",,"StudyData", "(Vol("&amp;$E$20&amp;")when  (LocalYear("&amp;$E$20&amp;")="&amp;$D$1&amp;"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38" t="str">
        <f>IF(O232=1,"",RTD("cqg.rtd",,"StudyData", "(Vol("&amp;$E$21&amp;")when  (LocalYear("&amp;$E$21&amp;")="&amp;$D$1&amp;"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38" t="str">
        <f>IF(O232=1,"",RTD("cqg.rtd",,"StudyData", "(Vol("&amp;$E$21&amp;")when  (LocalYear("&amp;$E$21&amp;")="&amp;$D$1&amp;"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39" t="str">
        <f t="shared" si="29"/>
        <v/>
      </c>
      <c r="AE232" s="138" t="str">
        <f ca="1">IF($R232=1,SUM($S$1:S232),"")</f>
        <v/>
      </c>
      <c r="AF232" s="138" t="str">
        <f ca="1">IF($R232=1,SUM($T$1:T232),"")</f>
        <v/>
      </c>
      <c r="AG232" s="138" t="str">
        <f ca="1">IF($R232=1,SUM($U$1:U232),"")</f>
        <v/>
      </c>
      <c r="AH232" s="138" t="str">
        <f ca="1">IF($R232=1,SUM($V$1:V232),"")</f>
        <v/>
      </c>
      <c r="AI232" s="138" t="str">
        <f ca="1">IF($R232=1,SUM($W$1:W232),"")</f>
        <v/>
      </c>
      <c r="AJ232" s="138" t="str">
        <f ca="1">IF($R232=1,SUM($X$1:X232),"")</f>
        <v/>
      </c>
      <c r="AK232" s="138" t="str">
        <f ca="1">IF($R232=1,SUM($Y$1:Y232),"")</f>
        <v/>
      </c>
      <c r="AL232" s="138" t="str">
        <f ca="1">IF($R232=1,SUM($Z$1:Z232),"")</f>
        <v/>
      </c>
      <c r="AM232" s="138" t="str">
        <f ca="1">IF($R232=1,SUM($AA$1:AA232),"")</f>
        <v/>
      </c>
      <c r="AN232" s="138" t="str">
        <f ca="1">IF($R232=1,SUM($AB$1:AB232),"")</f>
        <v/>
      </c>
      <c r="AO232" s="138" t="str">
        <f ca="1">IF($R232=1,SUM($AC$1:AC232),"")</f>
        <v/>
      </c>
      <c r="AQ232" s="143" t="str">
        <f t="shared" si="34"/>
        <v>26:35</v>
      </c>
    </row>
    <row r="233" spans="6:43" x14ac:dyDescent="0.25">
      <c r="F233" s="138">
        <f t="shared" si="35"/>
        <v>26</v>
      </c>
      <c r="G233" s="140">
        <f t="shared" si="30"/>
        <v>40</v>
      </c>
      <c r="H233" s="141">
        <f t="shared" si="31"/>
        <v>1.1111111111111112</v>
      </c>
      <c r="K233" s="139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39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38">
        <f t="shared" si="32"/>
        <v>1</v>
      </c>
      <c r="R233" s="138">
        <f t="shared" ca="1" si="33"/>
        <v>1.1399999999999846</v>
      </c>
      <c r="S233" s="138" t="str">
        <f>IF(O233=1,"",RTD("cqg.rtd",,"StudyData", "(Vol("&amp;$E$13&amp;")when  (LocalYear("&amp;$E$13&amp;")="&amp;$D$1&amp;"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38" t="str">
        <f>IF(O233=1,"",RTD("cqg.rtd",,"StudyData", "(Vol("&amp;$E$14&amp;")when  (LocalYear("&amp;$E$14&amp;")="&amp;$D$1&amp;"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38" t="str">
        <f>IF(O233=1,"",RTD("cqg.rtd",,"StudyData", "(Vol("&amp;$E$15&amp;")when  (LocalYear("&amp;$E$15&amp;")="&amp;$D$1&amp;"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38" t="str">
        <f>IF(O233=1,"",RTD("cqg.rtd",,"StudyData", "(Vol("&amp;$E$16&amp;")when  (LocalYear("&amp;$E$16&amp;")="&amp;$D$1&amp;"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38" t="str">
        <f>IF(O233=1,"",RTD("cqg.rtd",,"StudyData", "(Vol("&amp;$E$17&amp;")when  (LocalYear("&amp;$E$17&amp;")="&amp;$D$1&amp;"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38" t="str">
        <f>IF(O233=1,"",RTD("cqg.rtd",,"StudyData", "(Vol("&amp;$E$18&amp;")when  (LocalYear("&amp;$E$18&amp;")="&amp;$D$1&amp;"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38" t="str">
        <f>IF(O233=1,"",RTD("cqg.rtd",,"StudyData", "(Vol("&amp;$E$19&amp;")when  (LocalYear("&amp;$E$19&amp;")="&amp;$D$1&amp;"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38" t="str">
        <f>IF(O233=1,"",RTD("cqg.rtd",,"StudyData", "(Vol("&amp;$E$20&amp;")when  (LocalYear("&amp;$E$20&amp;")="&amp;$D$1&amp;"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38" t="str">
        <f>IF(O233=1,"",RTD("cqg.rtd",,"StudyData", "(Vol("&amp;$E$21&amp;")when  (LocalYear("&amp;$E$21&amp;")="&amp;$D$1&amp;"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38" t="str">
        <f>IF(O233=1,"",RTD("cqg.rtd",,"StudyData", "(Vol("&amp;$E$21&amp;")when  (LocalYear("&amp;$E$21&amp;")="&amp;$D$1&amp;"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39" t="str">
        <f t="shared" si="29"/>
        <v/>
      </c>
      <c r="AE233" s="138" t="str">
        <f ca="1">IF($R233=1,SUM($S$1:S233),"")</f>
        <v/>
      </c>
      <c r="AF233" s="138" t="str">
        <f ca="1">IF($R233=1,SUM($T$1:T233),"")</f>
        <v/>
      </c>
      <c r="AG233" s="138" t="str">
        <f ca="1">IF($R233=1,SUM($U$1:U233),"")</f>
        <v/>
      </c>
      <c r="AH233" s="138" t="str">
        <f ca="1">IF($R233=1,SUM($V$1:V233),"")</f>
        <v/>
      </c>
      <c r="AI233" s="138" t="str">
        <f ca="1">IF($R233=1,SUM($W$1:W233),"")</f>
        <v/>
      </c>
      <c r="AJ233" s="138" t="str">
        <f ca="1">IF($R233=1,SUM($X$1:X233),"")</f>
        <v/>
      </c>
      <c r="AK233" s="138" t="str">
        <f ca="1">IF($R233=1,SUM($Y$1:Y233),"")</f>
        <v/>
      </c>
      <c r="AL233" s="138" t="str">
        <f ca="1">IF($R233=1,SUM($Z$1:Z233),"")</f>
        <v/>
      </c>
      <c r="AM233" s="138" t="str">
        <f ca="1">IF($R233=1,SUM($AA$1:AA233),"")</f>
        <v/>
      </c>
      <c r="AN233" s="138" t="str">
        <f ca="1">IF($R233=1,SUM($AB$1:AB233),"")</f>
        <v/>
      </c>
      <c r="AO233" s="138" t="str">
        <f ca="1">IF($R233=1,SUM($AC$1:AC233),"")</f>
        <v/>
      </c>
      <c r="AQ233" s="143" t="str">
        <f t="shared" si="34"/>
        <v>26:40</v>
      </c>
    </row>
    <row r="234" spans="6:43" x14ac:dyDescent="0.25">
      <c r="F234" s="138">
        <f t="shared" si="35"/>
        <v>26</v>
      </c>
      <c r="G234" s="140">
        <f t="shared" si="30"/>
        <v>45</v>
      </c>
      <c r="H234" s="141">
        <f t="shared" si="31"/>
        <v>1.1145833333333333</v>
      </c>
      <c r="K234" s="139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39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38">
        <f t="shared" si="32"/>
        <v>1</v>
      </c>
      <c r="R234" s="138">
        <f t="shared" ca="1" si="33"/>
        <v>1.1409999999999845</v>
      </c>
      <c r="S234" s="138" t="str">
        <f>IF(O234=1,"",RTD("cqg.rtd",,"StudyData", "(Vol("&amp;$E$13&amp;")when  (LocalYear("&amp;$E$13&amp;")="&amp;$D$1&amp;"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38" t="str">
        <f>IF(O234=1,"",RTD("cqg.rtd",,"StudyData", "(Vol("&amp;$E$14&amp;")when  (LocalYear("&amp;$E$14&amp;")="&amp;$D$1&amp;"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38" t="str">
        <f>IF(O234=1,"",RTD("cqg.rtd",,"StudyData", "(Vol("&amp;$E$15&amp;")when  (LocalYear("&amp;$E$15&amp;")="&amp;$D$1&amp;"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38" t="str">
        <f>IF(O234=1,"",RTD("cqg.rtd",,"StudyData", "(Vol("&amp;$E$16&amp;")when  (LocalYear("&amp;$E$16&amp;")="&amp;$D$1&amp;"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38" t="str">
        <f>IF(O234=1,"",RTD("cqg.rtd",,"StudyData", "(Vol("&amp;$E$17&amp;")when  (LocalYear("&amp;$E$17&amp;")="&amp;$D$1&amp;"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38" t="str">
        <f>IF(O234=1,"",RTD("cqg.rtd",,"StudyData", "(Vol("&amp;$E$18&amp;")when  (LocalYear("&amp;$E$18&amp;")="&amp;$D$1&amp;"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38" t="str">
        <f>IF(O234=1,"",RTD("cqg.rtd",,"StudyData", "(Vol("&amp;$E$19&amp;")when  (LocalYear("&amp;$E$19&amp;")="&amp;$D$1&amp;"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38" t="str">
        <f>IF(O234=1,"",RTD("cqg.rtd",,"StudyData", "(Vol("&amp;$E$20&amp;")when  (LocalYear("&amp;$E$20&amp;")="&amp;$D$1&amp;"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38" t="str">
        <f>IF(O234=1,"",RTD("cqg.rtd",,"StudyData", "(Vol("&amp;$E$21&amp;")when  (LocalYear("&amp;$E$21&amp;")="&amp;$D$1&amp;"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38" t="str">
        <f>IF(O234=1,"",RTD("cqg.rtd",,"StudyData", "(Vol("&amp;$E$21&amp;")when  (LocalYear("&amp;$E$21&amp;")="&amp;$D$1&amp;"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39" t="str">
        <f t="shared" si="29"/>
        <v/>
      </c>
      <c r="AE234" s="138" t="str">
        <f ca="1">IF($R234=1,SUM($S$1:S234),"")</f>
        <v/>
      </c>
      <c r="AF234" s="138" t="str">
        <f ca="1">IF($R234=1,SUM($T$1:T234),"")</f>
        <v/>
      </c>
      <c r="AG234" s="138" t="str">
        <f ca="1">IF($R234=1,SUM($U$1:U234),"")</f>
        <v/>
      </c>
      <c r="AH234" s="138" t="str">
        <f ca="1">IF($R234=1,SUM($V$1:V234),"")</f>
        <v/>
      </c>
      <c r="AI234" s="138" t="str">
        <f ca="1">IF($R234=1,SUM($W$1:W234),"")</f>
        <v/>
      </c>
      <c r="AJ234" s="138" t="str">
        <f ca="1">IF($R234=1,SUM($X$1:X234),"")</f>
        <v/>
      </c>
      <c r="AK234" s="138" t="str">
        <f ca="1">IF($R234=1,SUM($Y$1:Y234),"")</f>
        <v/>
      </c>
      <c r="AL234" s="138" t="str">
        <f ca="1">IF($R234=1,SUM($Z$1:Z234),"")</f>
        <v/>
      </c>
      <c r="AM234" s="138" t="str">
        <f ca="1">IF($R234=1,SUM($AA$1:AA234),"")</f>
        <v/>
      </c>
      <c r="AN234" s="138" t="str">
        <f ca="1">IF($R234=1,SUM($AB$1:AB234),"")</f>
        <v/>
      </c>
      <c r="AO234" s="138" t="str">
        <f ca="1">IF($R234=1,SUM($AC$1:AC234),"")</f>
        <v/>
      </c>
      <c r="AQ234" s="143" t="str">
        <f t="shared" si="34"/>
        <v>26:45</v>
      </c>
    </row>
    <row r="235" spans="6:43" x14ac:dyDescent="0.25">
      <c r="F235" s="138">
        <f t="shared" si="35"/>
        <v>26</v>
      </c>
      <c r="G235" s="140">
        <f t="shared" si="30"/>
        <v>50</v>
      </c>
      <c r="H235" s="141">
        <f t="shared" si="31"/>
        <v>1.1180555555555556</v>
      </c>
      <c r="K235" s="139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39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38">
        <f t="shared" si="32"/>
        <v>1</v>
      </c>
      <c r="R235" s="138">
        <f t="shared" ca="1" si="33"/>
        <v>1.1419999999999844</v>
      </c>
      <c r="S235" s="138" t="str">
        <f>IF(O235=1,"",RTD("cqg.rtd",,"StudyData", "(Vol("&amp;$E$13&amp;")when  (LocalYear("&amp;$E$13&amp;")="&amp;$D$1&amp;"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38" t="str">
        <f>IF(O235=1,"",RTD("cqg.rtd",,"StudyData", "(Vol("&amp;$E$14&amp;")when  (LocalYear("&amp;$E$14&amp;")="&amp;$D$1&amp;"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38" t="str">
        <f>IF(O235=1,"",RTD("cqg.rtd",,"StudyData", "(Vol("&amp;$E$15&amp;")when  (LocalYear("&amp;$E$15&amp;")="&amp;$D$1&amp;"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38" t="str">
        <f>IF(O235=1,"",RTD("cqg.rtd",,"StudyData", "(Vol("&amp;$E$16&amp;")when  (LocalYear("&amp;$E$16&amp;")="&amp;$D$1&amp;"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38" t="str">
        <f>IF(O235=1,"",RTD("cqg.rtd",,"StudyData", "(Vol("&amp;$E$17&amp;")when  (LocalYear("&amp;$E$17&amp;")="&amp;$D$1&amp;"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38" t="str">
        <f>IF(O235=1,"",RTD("cqg.rtd",,"StudyData", "(Vol("&amp;$E$18&amp;")when  (LocalYear("&amp;$E$18&amp;")="&amp;$D$1&amp;"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38" t="str">
        <f>IF(O235=1,"",RTD("cqg.rtd",,"StudyData", "(Vol("&amp;$E$19&amp;")when  (LocalYear("&amp;$E$19&amp;")="&amp;$D$1&amp;"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38" t="str">
        <f>IF(O235=1,"",RTD("cqg.rtd",,"StudyData", "(Vol("&amp;$E$20&amp;")when  (LocalYear("&amp;$E$20&amp;")="&amp;$D$1&amp;"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38" t="str">
        <f>IF(O235=1,"",RTD("cqg.rtd",,"StudyData", "(Vol("&amp;$E$21&amp;")when  (LocalYear("&amp;$E$21&amp;")="&amp;$D$1&amp;"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38" t="str">
        <f>IF(O235=1,"",RTD("cqg.rtd",,"StudyData", "(Vol("&amp;$E$21&amp;")when  (LocalYear("&amp;$E$21&amp;")="&amp;$D$1&amp;"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39" t="str">
        <f t="shared" si="29"/>
        <v/>
      </c>
      <c r="AE235" s="138" t="str">
        <f ca="1">IF($R235=1,SUM($S$1:S235),"")</f>
        <v/>
      </c>
      <c r="AF235" s="138" t="str">
        <f ca="1">IF($R235=1,SUM($T$1:T235),"")</f>
        <v/>
      </c>
      <c r="AG235" s="138" t="str">
        <f ca="1">IF($R235=1,SUM($U$1:U235),"")</f>
        <v/>
      </c>
      <c r="AH235" s="138" t="str">
        <f ca="1">IF($R235=1,SUM($V$1:V235),"")</f>
        <v/>
      </c>
      <c r="AI235" s="138" t="str">
        <f ca="1">IF($R235=1,SUM($W$1:W235),"")</f>
        <v/>
      </c>
      <c r="AJ235" s="138" t="str">
        <f ca="1">IF($R235=1,SUM($X$1:X235),"")</f>
        <v/>
      </c>
      <c r="AK235" s="138" t="str">
        <f ca="1">IF($R235=1,SUM($Y$1:Y235),"")</f>
        <v/>
      </c>
      <c r="AL235" s="138" t="str">
        <f ca="1">IF($R235=1,SUM($Z$1:Z235),"")</f>
        <v/>
      </c>
      <c r="AM235" s="138" t="str">
        <f ca="1">IF($R235=1,SUM($AA$1:AA235),"")</f>
        <v/>
      </c>
      <c r="AN235" s="138" t="str">
        <f ca="1">IF($R235=1,SUM($AB$1:AB235),"")</f>
        <v/>
      </c>
      <c r="AO235" s="138" t="str">
        <f ca="1">IF($R235=1,SUM($AC$1:AC235),"")</f>
        <v/>
      </c>
      <c r="AQ235" s="143" t="str">
        <f t="shared" si="34"/>
        <v>26:50</v>
      </c>
    </row>
    <row r="236" spans="6:43" x14ac:dyDescent="0.25">
      <c r="F236" s="138">
        <f t="shared" si="35"/>
        <v>26</v>
      </c>
      <c r="G236" s="140">
        <f t="shared" si="30"/>
        <v>55</v>
      </c>
      <c r="H236" s="141">
        <f t="shared" si="31"/>
        <v>1.1215277777777779</v>
      </c>
      <c r="K236" s="139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39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38">
        <f t="shared" si="32"/>
        <v>1</v>
      </c>
      <c r="R236" s="138">
        <f t="shared" ca="1" si="33"/>
        <v>1.1429999999999843</v>
      </c>
      <c r="S236" s="138" t="str">
        <f>IF(O236=1,"",RTD("cqg.rtd",,"StudyData", "(Vol("&amp;$E$13&amp;")when  (LocalYear("&amp;$E$13&amp;")="&amp;$D$1&amp;"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38" t="str">
        <f>IF(O236=1,"",RTD("cqg.rtd",,"StudyData", "(Vol("&amp;$E$14&amp;")when  (LocalYear("&amp;$E$14&amp;")="&amp;$D$1&amp;"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38" t="str">
        <f>IF(O236=1,"",RTD("cqg.rtd",,"StudyData", "(Vol("&amp;$E$15&amp;")when  (LocalYear("&amp;$E$15&amp;")="&amp;$D$1&amp;"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38" t="str">
        <f>IF(O236=1,"",RTD("cqg.rtd",,"StudyData", "(Vol("&amp;$E$16&amp;")when  (LocalYear("&amp;$E$16&amp;")="&amp;$D$1&amp;"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38" t="str">
        <f>IF(O236=1,"",RTD("cqg.rtd",,"StudyData", "(Vol("&amp;$E$17&amp;")when  (LocalYear("&amp;$E$17&amp;")="&amp;$D$1&amp;"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38" t="str">
        <f>IF(O236=1,"",RTD("cqg.rtd",,"StudyData", "(Vol("&amp;$E$18&amp;")when  (LocalYear("&amp;$E$18&amp;")="&amp;$D$1&amp;"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38" t="str">
        <f>IF(O236=1,"",RTD("cqg.rtd",,"StudyData", "(Vol("&amp;$E$19&amp;")when  (LocalYear("&amp;$E$19&amp;")="&amp;$D$1&amp;"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38" t="str">
        <f>IF(O236=1,"",RTD("cqg.rtd",,"StudyData", "(Vol("&amp;$E$20&amp;")when  (LocalYear("&amp;$E$20&amp;")="&amp;$D$1&amp;"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38" t="str">
        <f>IF(O236=1,"",RTD("cqg.rtd",,"StudyData", "(Vol("&amp;$E$21&amp;")when  (LocalYear("&amp;$E$21&amp;")="&amp;$D$1&amp;"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38" t="str">
        <f>IF(O236=1,"",RTD("cqg.rtd",,"StudyData", "(Vol("&amp;$E$21&amp;")when  (LocalYear("&amp;$E$21&amp;")="&amp;$D$1&amp;"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39" t="str">
        <f t="shared" si="29"/>
        <v/>
      </c>
      <c r="AE236" s="138" t="str">
        <f ca="1">IF($R236=1,SUM($S$1:S236),"")</f>
        <v/>
      </c>
      <c r="AF236" s="138" t="str">
        <f ca="1">IF($R236=1,SUM($T$1:T236),"")</f>
        <v/>
      </c>
      <c r="AG236" s="138" t="str">
        <f ca="1">IF($R236=1,SUM($U$1:U236),"")</f>
        <v/>
      </c>
      <c r="AH236" s="138" t="str">
        <f ca="1">IF($R236=1,SUM($V$1:V236),"")</f>
        <v/>
      </c>
      <c r="AI236" s="138" t="str">
        <f ca="1">IF($R236=1,SUM($W$1:W236),"")</f>
        <v/>
      </c>
      <c r="AJ236" s="138" t="str">
        <f ca="1">IF($R236=1,SUM($X$1:X236),"")</f>
        <v/>
      </c>
      <c r="AK236" s="138" t="str">
        <f ca="1">IF($R236=1,SUM($Y$1:Y236),"")</f>
        <v/>
      </c>
      <c r="AL236" s="138" t="str">
        <f ca="1">IF($R236=1,SUM($Z$1:Z236),"")</f>
        <v/>
      </c>
      <c r="AM236" s="138" t="str">
        <f ca="1">IF($R236=1,SUM($AA$1:AA236),"")</f>
        <v/>
      </c>
      <c r="AN236" s="138" t="str">
        <f ca="1">IF($R236=1,SUM($AB$1:AB236),"")</f>
        <v/>
      </c>
      <c r="AO236" s="138" t="str">
        <f ca="1">IF($R236=1,SUM($AC$1:AC236),"")</f>
        <v/>
      </c>
      <c r="AQ236" s="143" t="str">
        <f t="shared" si="34"/>
        <v>26:55</v>
      </c>
    </row>
    <row r="237" spans="6:43" x14ac:dyDescent="0.25">
      <c r="F237" s="138">
        <f t="shared" si="35"/>
        <v>27</v>
      </c>
      <c r="G237" s="140" t="str">
        <f t="shared" si="30"/>
        <v>00</v>
      </c>
      <c r="H237" s="141">
        <f t="shared" si="31"/>
        <v>1.125</v>
      </c>
      <c r="K237" s="139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39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38">
        <f t="shared" si="32"/>
        <v>1</v>
      </c>
      <c r="R237" s="138">
        <f t="shared" ca="1" si="33"/>
        <v>1.1439999999999841</v>
      </c>
      <c r="S237" s="138" t="str">
        <f>IF(O237=1,"",RTD("cqg.rtd",,"StudyData", "(Vol("&amp;$E$13&amp;")when  (LocalYear("&amp;$E$13&amp;")="&amp;$D$1&amp;"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38" t="str">
        <f>IF(O237=1,"",RTD("cqg.rtd",,"StudyData", "(Vol("&amp;$E$14&amp;")when  (LocalYear("&amp;$E$14&amp;")="&amp;$D$1&amp;"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38" t="str">
        <f>IF(O237=1,"",RTD("cqg.rtd",,"StudyData", "(Vol("&amp;$E$15&amp;")when  (LocalYear("&amp;$E$15&amp;")="&amp;$D$1&amp;"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38" t="str">
        <f>IF(O237=1,"",RTD("cqg.rtd",,"StudyData", "(Vol("&amp;$E$16&amp;")when  (LocalYear("&amp;$E$16&amp;")="&amp;$D$1&amp;"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38" t="str">
        <f>IF(O237=1,"",RTD("cqg.rtd",,"StudyData", "(Vol("&amp;$E$17&amp;")when  (LocalYear("&amp;$E$17&amp;")="&amp;$D$1&amp;"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38" t="str">
        <f>IF(O237=1,"",RTD("cqg.rtd",,"StudyData", "(Vol("&amp;$E$18&amp;")when  (LocalYear("&amp;$E$18&amp;")="&amp;$D$1&amp;"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38" t="str">
        <f>IF(O237=1,"",RTD("cqg.rtd",,"StudyData", "(Vol("&amp;$E$19&amp;")when  (LocalYear("&amp;$E$19&amp;")="&amp;$D$1&amp;"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38" t="str">
        <f>IF(O237=1,"",RTD("cqg.rtd",,"StudyData", "(Vol("&amp;$E$20&amp;")when  (LocalYear("&amp;$E$20&amp;")="&amp;$D$1&amp;"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38" t="str">
        <f>IF(O237=1,"",RTD("cqg.rtd",,"StudyData", "(Vol("&amp;$E$21&amp;")when  (LocalYear("&amp;$E$21&amp;")="&amp;$D$1&amp;"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38" t="str">
        <f>IF(O237=1,"",RTD("cqg.rtd",,"StudyData", "(Vol("&amp;$E$21&amp;")when  (LocalYear("&amp;$E$21&amp;")="&amp;$D$1&amp;"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39" t="str">
        <f t="shared" si="29"/>
        <v/>
      </c>
      <c r="AE237" s="138" t="str">
        <f ca="1">IF($R237=1,SUM($S$1:S237),"")</f>
        <v/>
      </c>
      <c r="AF237" s="138" t="str">
        <f ca="1">IF($R237=1,SUM($T$1:T237),"")</f>
        <v/>
      </c>
      <c r="AG237" s="138" t="str">
        <f ca="1">IF($R237=1,SUM($U$1:U237),"")</f>
        <v/>
      </c>
      <c r="AH237" s="138" t="str">
        <f ca="1">IF($R237=1,SUM($V$1:V237),"")</f>
        <v/>
      </c>
      <c r="AI237" s="138" t="str">
        <f ca="1">IF($R237=1,SUM($W$1:W237),"")</f>
        <v/>
      </c>
      <c r="AJ237" s="138" t="str">
        <f ca="1">IF($R237=1,SUM($X$1:X237),"")</f>
        <v/>
      </c>
      <c r="AK237" s="138" t="str">
        <f ca="1">IF($R237=1,SUM($Y$1:Y237),"")</f>
        <v/>
      </c>
      <c r="AL237" s="138" t="str">
        <f ca="1">IF($R237=1,SUM($Z$1:Z237),"")</f>
        <v/>
      </c>
      <c r="AM237" s="138" t="str">
        <f ca="1">IF($R237=1,SUM($AA$1:AA237),"")</f>
        <v/>
      </c>
      <c r="AN237" s="138" t="str">
        <f ca="1">IF($R237=1,SUM($AB$1:AB237),"")</f>
        <v/>
      </c>
      <c r="AO237" s="138" t="str">
        <f ca="1">IF($R237=1,SUM($AC$1:AC237),"")</f>
        <v/>
      </c>
      <c r="AQ237" s="143" t="str">
        <f t="shared" si="34"/>
        <v>27:00</v>
      </c>
    </row>
    <row r="238" spans="6:43" x14ac:dyDescent="0.25">
      <c r="F238" s="138">
        <f t="shared" si="35"/>
        <v>27</v>
      </c>
      <c r="G238" s="140" t="str">
        <f t="shared" si="30"/>
        <v>05</v>
      </c>
      <c r="H238" s="141">
        <f t="shared" si="31"/>
        <v>1.1284722222222221</v>
      </c>
      <c r="K238" s="139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39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38">
        <f t="shared" si="32"/>
        <v>1</v>
      </c>
      <c r="R238" s="138">
        <f t="shared" ca="1" si="33"/>
        <v>1.144999999999984</v>
      </c>
      <c r="S238" s="138" t="str">
        <f>IF(O238=1,"",RTD("cqg.rtd",,"StudyData", "(Vol("&amp;$E$13&amp;")when  (LocalYear("&amp;$E$13&amp;")="&amp;$D$1&amp;"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38" t="str">
        <f>IF(O238=1,"",RTD("cqg.rtd",,"StudyData", "(Vol("&amp;$E$14&amp;")when  (LocalYear("&amp;$E$14&amp;")="&amp;$D$1&amp;"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38" t="str">
        <f>IF(O238=1,"",RTD("cqg.rtd",,"StudyData", "(Vol("&amp;$E$15&amp;")when  (LocalYear("&amp;$E$15&amp;")="&amp;$D$1&amp;"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38" t="str">
        <f>IF(O238=1,"",RTD("cqg.rtd",,"StudyData", "(Vol("&amp;$E$16&amp;")when  (LocalYear("&amp;$E$16&amp;")="&amp;$D$1&amp;"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38" t="str">
        <f>IF(O238=1,"",RTD("cqg.rtd",,"StudyData", "(Vol("&amp;$E$17&amp;")when  (LocalYear("&amp;$E$17&amp;")="&amp;$D$1&amp;"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38" t="str">
        <f>IF(O238=1,"",RTD("cqg.rtd",,"StudyData", "(Vol("&amp;$E$18&amp;")when  (LocalYear("&amp;$E$18&amp;")="&amp;$D$1&amp;"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38" t="str">
        <f>IF(O238=1,"",RTD("cqg.rtd",,"StudyData", "(Vol("&amp;$E$19&amp;")when  (LocalYear("&amp;$E$19&amp;")="&amp;$D$1&amp;"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38" t="str">
        <f>IF(O238=1,"",RTD("cqg.rtd",,"StudyData", "(Vol("&amp;$E$20&amp;")when  (LocalYear("&amp;$E$20&amp;")="&amp;$D$1&amp;"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38" t="str">
        <f>IF(O238=1,"",RTD("cqg.rtd",,"StudyData", "(Vol("&amp;$E$21&amp;")when  (LocalYear("&amp;$E$21&amp;")="&amp;$D$1&amp;"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38" t="str">
        <f>IF(O238=1,"",RTD("cqg.rtd",,"StudyData", "(Vol("&amp;$E$21&amp;")when  (LocalYear("&amp;$E$21&amp;")="&amp;$D$1&amp;"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39" t="str">
        <f t="shared" si="29"/>
        <v/>
      </c>
      <c r="AE238" s="138" t="str">
        <f ca="1">IF($R238=1,SUM($S$1:S238),"")</f>
        <v/>
      </c>
      <c r="AF238" s="138" t="str">
        <f ca="1">IF($R238=1,SUM($T$1:T238),"")</f>
        <v/>
      </c>
      <c r="AG238" s="138" t="str">
        <f ca="1">IF($R238=1,SUM($U$1:U238),"")</f>
        <v/>
      </c>
      <c r="AH238" s="138" t="str">
        <f ca="1">IF($R238=1,SUM($V$1:V238),"")</f>
        <v/>
      </c>
      <c r="AI238" s="138" t="str">
        <f ca="1">IF($R238=1,SUM($W$1:W238),"")</f>
        <v/>
      </c>
      <c r="AJ238" s="138" t="str">
        <f ca="1">IF($R238=1,SUM($X$1:X238),"")</f>
        <v/>
      </c>
      <c r="AK238" s="138" t="str">
        <f ca="1">IF($R238=1,SUM($Y$1:Y238),"")</f>
        <v/>
      </c>
      <c r="AL238" s="138" t="str">
        <f ca="1">IF($R238=1,SUM($Z$1:Z238),"")</f>
        <v/>
      </c>
      <c r="AM238" s="138" t="str">
        <f ca="1">IF($R238=1,SUM($AA$1:AA238),"")</f>
        <v/>
      </c>
      <c r="AN238" s="138" t="str">
        <f ca="1">IF($R238=1,SUM($AB$1:AB238),"")</f>
        <v/>
      </c>
      <c r="AO238" s="138" t="str">
        <f ca="1">IF($R238=1,SUM($AC$1:AC238),"")</f>
        <v/>
      </c>
      <c r="AQ238" s="143" t="str">
        <f t="shared" si="34"/>
        <v>27:05</v>
      </c>
    </row>
    <row r="239" spans="6:43" x14ac:dyDescent="0.25">
      <c r="F239" s="138">
        <f t="shared" si="35"/>
        <v>27</v>
      </c>
      <c r="G239" s="140">
        <f t="shared" si="30"/>
        <v>10</v>
      </c>
      <c r="H239" s="141">
        <f t="shared" si="31"/>
        <v>1.1319444444444444</v>
      </c>
      <c r="K239" s="139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39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38">
        <f t="shared" si="32"/>
        <v>1</v>
      </c>
      <c r="R239" s="138">
        <f t="shared" ca="1" si="33"/>
        <v>1.1459999999999839</v>
      </c>
      <c r="S239" s="138" t="str">
        <f>IF(O239=1,"",RTD("cqg.rtd",,"StudyData", "(Vol("&amp;$E$13&amp;")when  (LocalYear("&amp;$E$13&amp;")="&amp;$D$1&amp;"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38" t="str">
        <f>IF(O239=1,"",RTD("cqg.rtd",,"StudyData", "(Vol("&amp;$E$14&amp;")when  (LocalYear("&amp;$E$14&amp;")="&amp;$D$1&amp;"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38" t="str">
        <f>IF(O239=1,"",RTD("cqg.rtd",,"StudyData", "(Vol("&amp;$E$15&amp;")when  (LocalYear("&amp;$E$15&amp;")="&amp;$D$1&amp;"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38" t="str">
        <f>IF(O239=1,"",RTD("cqg.rtd",,"StudyData", "(Vol("&amp;$E$16&amp;")when  (LocalYear("&amp;$E$16&amp;")="&amp;$D$1&amp;"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38" t="str">
        <f>IF(O239=1,"",RTD("cqg.rtd",,"StudyData", "(Vol("&amp;$E$17&amp;")when  (LocalYear("&amp;$E$17&amp;")="&amp;$D$1&amp;"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38" t="str">
        <f>IF(O239=1,"",RTD("cqg.rtd",,"StudyData", "(Vol("&amp;$E$18&amp;")when  (LocalYear("&amp;$E$18&amp;")="&amp;$D$1&amp;"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38" t="str">
        <f>IF(O239=1,"",RTD("cqg.rtd",,"StudyData", "(Vol("&amp;$E$19&amp;")when  (LocalYear("&amp;$E$19&amp;")="&amp;$D$1&amp;"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38" t="str">
        <f>IF(O239=1,"",RTD("cqg.rtd",,"StudyData", "(Vol("&amp;$E$20&amp;")when  (LocalYear("&amp;$E$20&amp;")="&amp;$D$1&amp;"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38" t="str">
        <f>IF(O239=1,"",RTD("cqg.rtd",,"StudyData", "(Vol("&amp;$E$21&amp;")when  (LocalYear("&amp;$E$21&amp;")="&amp;$D$1&amp;"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38" t="str">
        <f>IF(O239=1,"",RTD("cqg.rtd",,"StudyData", "(Vol("&amp;$E$21&amp;")when  (LocalYear("&amp;$E$21&amp;")="&amp;$D$1&amp;"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39" t="str">
        <f t="shared" si="29"/>
        <v/>
      </c>
      <c r="AE239" s="138" t="str">
        <f ca="1">IF($R239=1,SUM($S$1:S239),"")</f>
        <v/>
      </c>
      <c r="AF239" s="138" t="str">
        <f ca="1">IF($R239=1,SUM($T$1:T239),"")</f>
        <v/>
      </c>
      <c r="AG239" s="138" t="str">
        <f ca="1">IF($R239=1,SUM($U$1:U239),"")</f>
        <v/>
      </c>
      <c r="AH239" s="138" t="str">
        <f ca="1">IF($R239=1,SUM($V$1:V239),"")</f>
        <v/>
      </c>
      <c r="AI239" s="138" t="str">
        <f ca="1">IF($R239=1,SUM($W$1:W239),"")</f>
        <v/>
      </c>
      <c r="AJ239" s="138" t="str">
        <f ca="1">IF($R239=1,SUM($X$1:X239),"")</f>
        <v/>
      </c>
      <c r="AK239" s="138" t="str">
        <f ca="1">IF($R239=1,SUM($Y$1:Y239),"")</f>
        <v/>
      </c>
      <c r="AL239" s="138" t="str">
        <f ca="1">IF($R239=1,SUM($Z$1:Z239),"")</f>
        <v/>
      </c>
      <c r="AM239" s="138" t="str">
        <f ca="1">IF($R239=1,SUM($AA$1:AA239),"")</f>
        <v/>
      </c>
      <c r="AN239" s="138" t="str">
        <f ca="1">IF($R239=1,SUM($AB$1:AB239),"")</f>
        <v/>
      </c>
      <c r="AO239" s="138" t="str">
        <f ca="1">IF($R239=1,SUM($AC$1:AC239),"")</f>
        <v/>
      </c>
      <c r="AQ239" s="143" t="str">
        <f t="shared" si="34"/>
        <v>27:10</v>
      </c>
    </row>
    <row r="240" spans="6:43" x14ac:dyDescent="0.25">
      <c r="F240" s="138">
        <f t="shared" si="35"/>
        <v>27</v>
      </c>
      <c r="G240" s="140">
        <f t="shared" si="30"/>
        <v>15</v>
      </c>
      <c r="H240" s="141">
        <f t="shared" si="31"/>
        <v>1.1354166666666667</v>
      </c>
      <c r="K240" s="139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39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38">
        <f t="shared" si="32"/>
        <v>1</v>
      </c>
      <c r="R240" s="138">
        <f t="shared" ca="1" si="33"/>
        <v>1.1469999999999838</v>
      </c>
      <c r="S240" s="138" t="str">
        <f>IF(O240=1,"",RTD("cqg.rtd",,"StudyData", "(Vol("&amp;$E$13&amp;")when  (LocalYear("&amp;$E$13&amp;")="&amp;$D$1&amp;"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38" t="str">
        <f>IF(O240=1,"",RTD("cqg.rtd",,"StudyData", "(Vol("&amp;$E$14&amp;")when  (LocalYear("&amp;$E$14&amp;")="&amp;$D$1&amp;"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38" t="str">
        <f>IF(O240=1,"",RTD("cqg.rtd",,"StudyData", "(Vol("&amp;$E$15&amp;")when  (LocalYear("&amp;$E$15&amp;")="&amp;$D$1&amp;"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38" t="str">
        <f>IF(O240=1,"",RTD("cqg.rtd",,"StudyData", "(Vol("&amp;$E$16&amp;")when  (LocalYear("&amp;$E$16&amp;")="&amp;$D$1&amp;"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38" t="str">
        <f>IF(O240=1,"",RTD("cqg.rtd",,"StudyData", "(Vol("&amp;$E$17&amp;")when  (LocalYear("&amp;$E$17&amp;")="&amp;$D$1&amp;"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38" t="str">
        <f>IF(O240=1,"",RTD("cqg.rtd",,"StudyData", "(Vol("&amp;$E$18&amp;")when  (LocalYear("&amp;$E$18&amp;")="&amp;$D$1&amp;"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38" t="str">
        <f>IF(O240=1,"",RTD("cqg.rtd",,"StudyData", "(Vol("&amp;$E$19&amp;")when  (LocalYear("&amp;$E$19&amp;")="&amp;$D$1&amp;"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38" t="str">
        <f>IF(O240=1,"",RTD("cqg.rtd",,"StudyData", "(Vol("&amp;$E$20&amp;")when  (LocalYear("&amp;$E$20&amp;")="&amp;$D$1&amp;"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38" t="str">
        <f>IF(O240=1,"",RTD("cqg.rtd",,"StudyData", "(Vol("&amp;$E$21&amp;")when  (LocalYear("&amp;$E$21&amp;")="&amp;$D$1&amp;"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38" t="str">
        <f>IF(O240=1,"",RTD("cqg.rtd",,"StudyData", "(Vol("&amp;$E$21&amp;")when  (LocalYear("&amp;$E$21&amp;")="&amp;$D$1&amp;"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39" t="str">
        <f t="shared" si="29"/>
        <v/>
      </c>
      <c r="AE240" s="138" t="str">
        <f ca="1">IF($R240=1,SUM($S$1:S240),"")</f>
        <v/>
      </c>
      <c r="AF240" s="138" t="str">
        <f ca="1">IF($R240=1,SUM($T$1:T240),"")</f>
        <v/>
      </c>
      <c r="AG240" s="138" t="str">
        <f ca="1">IF($R240=1,SUM($U$1:U240),"")</f>
        <v/>
      </c>
      <c r="AH240" s="138" t="str">
        <f ca="1">IF($R240=1,SUM($V$1:V240),"")</f>
        <v/>
      </c>
      <c r="AI240" s="138" t="str">
        <f ca="1">IF($R240=1,SUM($W$1:W240),"")</f>
        <v/>
      </c>
      <c r="AJ240" s="138" t="str">
        <f ca="1">IF($R240=1,SUM($X$1:X240),"")</f>
        <v/>
      </c>
      <c r="AK240" s="138" t="str">
        <f ca="1">IF($R240=1,SUM($Y$1:Y240),"")</f>
        <v/>
      </c>
      <c r="AL240" s="138" t="str">
        <f ca="1">IF($R240=1,SUM($Z$1:Z240),"")</f>
        <v/>
      </c>
      <c r="AM240" s="138" t="str">
        <f ca="1">IF($R240=1,SUM($AA$1:AA240),"")</f>
        <v/>
      </c>
      <c r="AN240" s="138" t="str">
        <f ca="1">IF($R240=1,SUM($AB$1:AB240),"")</f>
        <v/>
      </c>
      <c r="AO240" s="138" t="str">
        <f ca="1">IF($R240=1,SUM($AC$1:AC240),"")</f>
        <v/>
      </c>
      <c r="AQ240" s="143" t="str">
        <f t="shared" si="34"/>
        <v>27:15</v>
      </c>
    </row>
    <row r="241" spans="6:43" x14ac:dyDescent="0.25">
      <c r="F241" s="138">
        <f t="shared" si="35"/>
        <v>27</v>
      </c>
      <c r="G241" s="140">
        <f t="shared" si="30"/>
        <v>20</v>
      </c>
      <c r="H241" s="141">
        <f t="shared" si="31"/>
        <v>1.1388888888888888</v>
      </c>
      <c r="K241" s="139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39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38">
        <f t="shared" si="32"/>
        <v>1</v>
      </c>
      <c r="R241" s="138">
        <f t="shared" ca="1" si="33"/>
        <v>1.1479999999999837</v>
      </c>
      <c r="S241" s="138" t="str">
        <f>IF(O241=1,"",RTD("cqg.rtd",,"StudyData", "(Vol("&amp;$E$13&amp;")when  (LocalYear("&amp;$E$13&amp;")="&amp;$D$1&amp;"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38" t="str">
        <f>IF(O241=1,"",RTD("cqg.rtd",,"StudyData", "(Vol("&amp;$E$14&amp;")when  (LocalYear("&amp;$E$14&amp;")="&amp;$D$1&amp;"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38" t="str">
        <f>IF(O241=1,"",RTD("cqg.rtd",,"StudyData", "(Vol("&amp;$E$15&amp;")when  (LocalYear("&amp;$E$15&amp;")="&amp;$D$1&amp;"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38" t="str">
        <f>IF(O241=1,"",RTD("cqg.rtd",,"StudyData", "(Vol("&amp;$E$16&amp;")when  (LocalYear("&amp;$E$16&amp;")="&amp;$D$1&amp;"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38" t="str">
        <f>IF(O241=1,"",RTD("cqg.rtd",,"StudyData", "(Vol("&amp;$E$17&amp;")when  (LocalYear("&amp;$E$17&amp;")="&amp;$D$1&amp;"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38" t="str">
        <f>IF(O241=1,"",RTD("cqg.rtd",,"StudyData", "(Vol("&amp;$E$18&amp;")when  (LocalYear("&amp;$E$18&amp;")="&amp;$D$1&amp;"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38" t="str">
        <f>IF(O241=1,"",RTD("cqg.rtd",,"StudyData", "(Vol("&amp;$E$19&amp;")when  (LocalYear("&amp;$E$19&amp;")="&amp;$D$1&amp;"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38" t="str">
        <f>IF(O241=1,"",RTD("cqg.rtd",,"StudyData", "(Vol("&amp;$E$20&amp;")when  (LocalYear("&amp;$E$20&amp;")="&amp;$D$1&amp;"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38" t="str">
        <f>IF(O241=1,"",RTD("cqg.rtd",,"StudyData", "(Vol("&amp;$E$21&amp;")when  (LocalYear("&amp;$E$21&amp;")="&amp;$D$1&amp;"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38" t="str">
        <f>IF(O241=1,"",RTD("cqg.rtd",,"StudyData", "(Vol("&amp;$E$21&amp;")when  (LocalYear("&amp;$E$21&amp;")="&amp;$D$1&amp;"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39" t="str">
        <f t="shared" si="29"/>
        <v/>
      </c>
      <c r="AE241" s="138" t="str">
        <f ca="1">IF($R241=1,SUM($S$1:S241),"")</f>
        <v/>
      </c>
      <c r="AF241" s="138" t="str">
        <f ca="1">IF($R241=1,SUM($T$1:T241),"")</f>
        <v/>
      </c>
      <c r="AG241" s="138" t="str">
        <f ca="1">IF($R241=1,SUM($U$1:U241),"")</f>
        <v/>
      </c>
      <c r="AH241" s="138" t="str">
        <f ca="1">IF($R241=1,SUM($V$1:V241),"")</f>
        <v/>
      </c>
      <c r="AI241" s="138" t="str">
        <f ca="1">IF($R241=1,SUM($W$1:W241),"")</f>
        <v/>
      </c>
      <c r="AJ241" s="138" t="str">
        <f ca="1">IF($R241=1,SUM($X$1:X241),"")</f>
        <v/>
      </c>
      <c r="AK241" s="138" t="str">
        <f ca="1">IF($R241=1,SUM($Y$1:Y241),"")</f>
        <v/>
      </c>
      <c r="AL241" s="138" t="str">
        <f ca="1">IF($R241=1,SUM($Z$1:Z241),"")</f>
        <v/>
      </c>
      <c r="AM241" s="138" t="str">
        <f ca="1">IF($R241=1,SUM($AA$1:AA241),"")</f>
        <v/>
      </c>
      <c r="AN241" s="138" t="str">
        <f ca="1">IF($R241=1,SUM($AB$1:AB241),"")</f>
        <v/>
      </c>
      <c r="AO241" s="138" t="str">
        <f ca="1">IF($R241=1,SUM($AC$1:AC241),"")</f>
        <v/>
      </c>
      <c r="AQ241" s="143" t="str">
        <f t="shared" si="34"/>
        <v>27:20</v>
      </c>
    </row>
    <row r="242" spans="6:43" x14ac:dyDescent="0.25">
      <c r="F242" s="138">
        <f t="shared" si="35"/>
        <v>27</v>
      </c>
      <c r="G242" s="140">
        <f t="shared" si="30"/>
        <v>25</v>
      </c>
      <c r="H242" s="141">
        <f t="shared" si="31"/>
        <v>1.1423611111111112</v>
      </c>
      <c r="K242" s="139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39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38">
        <f t="shared" si="32"/>
        <v>1</v>
      </c>
      <c r="R242" s="138">
        <f t="shared" ca="1" si="33"/>
        <v>1.1489999999999836</v>
      </c>
      <c r="S242" s="138" t="str">
        <f>IF(O242=1,"",RTD("cqg.rtd",,"StudyData", "(Vol("&amp;$E$13&amp;")when  (LocalYear("&amp;$E$13&amp;")="&amp;$D$1&amp;"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38" t="str">
        <f>IF(O242=1,"",RTD("cqg.rtd",,"StudyData", "(Vol("&amp;$E$14&amp;")when  (LocalYear("&amp;$E$14&amp;")="&amp;$D$1&amp;"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38" t="str">
        <f>IF(O242=1,"",RTD("cqg.rtd",,"StudyData", "(Vol("&amp;$E$15&amp;")when  (LocalYear("&amp;$E$15&amp;")="&amp;$D$1&amp;"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38" t="str">
        <f>IF(O242=1,"",RTD("cqg.rtd",,"StudyData", "(Vol("&amp;$E$16&amp;")when  (LocalYear("&amp;$E$16&amp;")="&amp;$D$1&amp;"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38" t="str">
        <f>IF(O242=1,"",RTD("cqg.rtd",,"StudyData", "(Vol("&amp;$E$17&amp;")when  (LocalYear("&amp;$E$17&amp;")="&amp;$D$1&amp;"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38" t="str">
        <f>IF(O242=1,"",RTD("cqg.rtd",,"StudyData", "(Vol("&amp;$E$18&amp;")when  (LocalYear("&amp;$E$18&amp;")="&amp;$D$1&amp;"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38" t="str">
        <f>IF(O242=1,"",RTD("cqg.rtd",,"StudyData", "(Vol("&amp;$E$19&amp;")when  (LocalYear("&amp;$E$19&amp;")="&amp;$D$1&amp;"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38" t="str">
        <f>IF(O242=1,"",RTD("cqg.rtd",,"StudyData", "(Vol("&amp;$E$20&amp;")when  (LocalYear("&amp;$E$20&amp;")="&amp;$D$1&amp;"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38" t="str">
        <f>IF(O242=1,"",RTD("cqg.rtd",,"StudyData", "(Vol("&amp;$E$21&amp;")when  (LocalYear("&amp;$E$21&amp;")="&amp;$D$1&amp;"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38" t="str">
        <f>IF(O242=1,"",RTD("cqg.rtd",,"StudyData", "(Vol("&amp;$E$21&amp;")when  (LocalYear("&amp;$E$21&amp;")="&amp;$D$1&amp;"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39" t="str">
        <f t="shared" si="29"/>
        <v/>
      </c>
      <c r="AE242" s="138" t="str">
        <f ca="1">IF($R242=1,SUM($S$1:S242),"")</f>
        <v/>
      </c>
      <c r="AF242" s="138" t="str">
        <f ca="1">IF($R242=1,SUM($T$1:T242),"")</f>
        <v/>
      </c>
      <c r="AG242" s="138" t="str">
        <f ca="1">IF($R242=1,SUM($U$1:U242),"")</f>
        <v/>
      </c>
      <c r="AH242" s="138" t="str">
        <f ca="1">IF($R242=1,SUM($V$1:V242),"")</f>
        <v/>
      </c>
      <c r="AI242" s="138" t="str">
        <f ca="1">IF($R242=1,SUM($W$1:W242),"")</f>
        <v/>
      </c>
      <c r="AJ242" s="138" t="str">
        <f ca="1">IF($R242=1,SUM($X$1:X242),"")</f>
        <v/>
      </c>
      <c r="AK242" s="138" t="str">
        <f ca="1">IF($R242=1,SUM($Y$1:Y242),"")</f>
        <v/>
      </c>
      <c r="AL242" s="138" t="str">
        <f ca="1">IF($R242=1,SUM($Z$1:Z242),"")</f>
        <v/>
      </c>
      <c r="AM242" s="138" t="str">
        <f ca="1">IF($R242=1,SUM($AA$1:AA242),"")</f>
        <v/>
      </c>
      <c r="AN242" s="138" t="str">
        <f ca="1">IF($R242=1,SUM($AB$1:AB242),"")</f>
        <v/>
      </c>
      <c r="AO242" s="138" t="str">
        <f ca="1">IF($R242=1,SUM($AC$1:AC242),"")</f>
        <v/>
      </c>
      <c r="AQ242" s="143" t="str">
        <f t="shared" si="34"/>
        <v>27:25</v>
      </c>
    </row>
    <row r="243" spans="6:43" x14ac:dyDescent="0.25">
      <c r="F243" s="138">
        <f t="shared" si="35"/>
        <v>27</v>
      </c>
      <c r="G243" s="140">
        <f t="shared" si="30"/>
        <v>30</v>
      </c>
      <c r="H243" s="141">
        <f t="shared" si="31"/>
        <v>1.1458333333333333</v>
      </c>
      <c r="K243" s="139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39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38">
        <f t="shared" si="32"/>
        <v>1</v>
      </c>
      <c r="R243" s="138">
        <f t="shared" ca="1" si="33"/>
        <v>1.1499999999999835</v>
      </c>
      <c r="S243" s="138" t="str">
        <f>IF(O243=1,"",RTD("cqg.rtd",,"StudyData", "(Vol("&amp;$E$13&amp;")when  (LocalYear("&amp;$E$13&amp;")="&amp;$D$1&amp;"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38" t="str">
        <f>IF(O243=1,"",RTD("cqg.rtd",,"StudyData", "(Vol("&amp;$E$14&amp;")when  (LocalYear("&amp;$E$14&amp;")="&amp;$D$1&amp;"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38" t="str">
        <f>IF(O243=1,"",RTD("cqg.rtd",,"StudyData", "(Vol("&amp;$E$15&amp;")when  (LocalYear("&amp;$E$15&amp;")="&amp;$D$1&amp;"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38" t="str">
        <f>IF(O243=1,"",RTD("cqg.rtd",,"StudyData", "(Vol("&amp;$E$16&amp;")when  (LocalYear("&amp;$E$16&amp;")="&amp;$D$1&amp;"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38" t="str">
        <f>IF(O243=1,"",RTD("cqg.rtd",,"StudyData", "(Vol("&amp;$E$17&amp;")when  (LocalYear("&amp;$E$17&amp;")="&amp;$D$1&amp;"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38" t="str">
        <f>IF(O243=1,"",RTD("cqg.rtd",,"StudyData", "(Vol("&amp;$E$18&amp;")when  (LocalYear("&amp;$E$18&amp;")="&amp;$D$1&amp;"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38" t="str">
        <f>IF(O243=1,"",RTD("cqg.rtd",,"StudyData", "(Vol("&amp;$E$19&amp;")when  (LocalYear("&amp;$E$19&amp;")="&amp;$D$1&amp;"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38" t="str">
        <f>IF(O243=1,"",RTD("cqg.rtd",,"StudyData", "(Vol("&amp;$E$20&amp;")when  (LocalYear("&amp;$E$20&amp;")="&amp;$D$1&amp;"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38" t="str">
        <f>IF(O243=1,"",RTD("cqg.rtd",,"StudyData", "(Vol("&amp;$E$21&amp;")when  (LocalYear("&amp;$E$21&amp;")="&amp;$D$1&amp;"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38" t="str">
        <f>IF(O243=1,"",RTD("cqg.rtd",,"StudyData", "(Vol("&amp;$E$21&amp;")when  (LocalYear("&amp;$E$21&amp;")="&amp;$D$1&amp;"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39" t="str">
        <f t="shared" si="29"/>
        <v/>
      </c>
      <c r="AE243" s="138" t="str">
        <f ca="1">IF($R243=1,SUM($S$1:S243),"")</f>
        <v/>
      </c>
      <c r="AF243" s="138" t="str">
        <f ca="1">IF($R243=1,SUM($T$1:T243),"")</f>
        <v/>
      </c>
      <c r="AG243" s="138" t="str">
        <f ca="1">IF($R243=1,SUM($U$1:U243),"")</f>
        <v/>
      </c>
      <c r="AH243" s="138" t="str">
        <f ca="1">IF($R243=1,SUM($V$1:V243),"")</f>
        <v/>
      </c>
      <c r="AI243" s="138" t="str">
        <f ca="1">IF($R243=1,SUM($W$1:W243),"")</f>
        <v/>
      </c>
      <c r="AJ243" s="138" t="str">
        <f ca="1">IF($R243=1,SUM($X$1:X243),"")</f>
        <v/>
      </c>
      <c r="AK243" s="138" t="str">
        <f ca="1">IF($R243=1,SUM($Y$1:Y243),"")</f>
        <v/>
      </c>
      <c r="AL243" s="138" t="str">
        <f ca="1">IF($R243=1,SUM($Z$1:Z243),"")</f>
        <v/>
      </c>
      <c r="AM243" s="138" t="str">
        <f ca="1">IF($R243=1,SUM($AA$1:AA243),"")</f>
        <v/>
      </c>
      <c r="AN243" s="138" t="str">
        <f ca="1">IF($R243=1,SUM($AB$1:AB243),"")</f>
        <v/>
      </c>
      <c r="AO243" s="138" t="str">
        <f ca="1">IF($R243=1,SUM($AC$1:AC243),"")</f>
        <v/>
      </c>
      <c r="AQ243" s="143" t="str">
        <f t="shared" si="34"/>
        <v>27:30</v>
      </c>
    </row>
    <row r="244" spans="6:43" x14ac:dyDescent="0.25">
      <c r="F244" s="138">
        <f t="shared" si="35"/>
        <v>27</v>
      </c>
      <c r="G244" s="140">
        <f t="shared" si="30"/>
        <v>35</v>
      </c>
      <c r="H244" s="141">
        <f t="shared" si="31"/>
        <v>1.1493055555555556</v>
      </c>
      <c r="K244" s="139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39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38">
        <f t="shared" si="32"/>
        <v>1</v>
      </c>
      <c r="R244" s="138">
        <f t="shared" ca="1" si="33"/>
        <v>1.1509999999999834</v>
      </c>
      <c r="S244" s="138" t="str">
        <f>IF(O244=1,"",RTD("cqg.rtd",,"StudyData", "(Vol("&amp;$E$13&amp;")when  (LocalYear("&amp;$E$13&amp;")="&amp;$D$1&amp;"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38" t="str">
        <f>IF(O244=1,"",RTD("cqg.rtd",,"StudyData", "(Vol("&amp;$E$14&amp;")when  (LocalYear("&amp;$E$14&amp;")="&amp;$D$1&amp;"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38" t="str">
        <f>IF(O244=1,"",RTD("cqg.rtd",,"StudyData", "(Vol("&amp;$E$15&amp;")when  (LocalYear("&amp;$E$15&amp;")="&amp;$D$1&amp;"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38" t="str">
        <f>IF(O244=1,"",RTD("cqg.rtd",,"StudyData", "(Vol("&amp;$E$16&amp;")when  (LocalYear("&amp;$E$16&amp;")="&amp;$D$1&amp;"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38" t="str">
        <f>IF(O244=1,"",RTD("cqg.rtd",,"StudyData", "(Vol("&amp;$E$17&amp;")when  (LocalYear("&amp;$E$17&amp;")="&amp;$D$1&amp;"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38" t="str">
        <f>IF(O244=1,"",RTD("cqg.rtd",,"StudyData", "(Vol("&amp;$E$18&amp;")when  (LocalYear("&amp;$E$18&amp;")="&amp;$D$1&amp;"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38" t="str">
        <f>IF(O244=1,"",RTD("cqg.rtd",,"StudyData", "(Vol("&amp;$E$19&amp;")when  (LocalYear("&amp;$E$19&amp;")="&amp;$D$1&amp;"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38" t="str">
        <f>IF(O244=1,"",RTD("cqg.rtd",,"StudyData", "(Vol("&amp;$E$20&amp;")when  (LocalYear("&amp;$E$20&amp;")="&amp;$D$1&amp;"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38" t="str">
        <f>IF(O244=1,"",RTD("cqg.rtd",,"StudyData", "(Vol("&amp;$E$21&amp;")when  (LocalYear("&amp;$E$21&amp;")="&amp;$D$1&amp;"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38" t="str">
        <f>IF(O244=1,"",RTD("cqg.rtd",,"StudyData", "(Vol("&amp;$E$21&amp;")when  (LocalYear("&amp;$E$21&amp;")="&amp;$D$1&amp;"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39" t="str">
        <f t="shared" si="29"/>
        <v/>
      </c>
      <c r="AE244" s="138" t="str">
        <f ca="1">IF($R244=1,SUM($S$1:S244),"")</f>
        <v/>
      </c>
      <c r="AF244" s="138" t="str">
        <f ca="1">IF($R244=1,SUM($T$1:T244),"")</f>
        <v/>
      </c>
      <c r="AG244" s="138" t="str">
        <f ca="1">IF($R244=1,SUM($U$1:U244),"")</f>
        <v/>
      </c>
      <c r="AH244" s="138" t="str">
        <f ca="1">IF($R244=1,SUM($V$1:V244),"")</f>
        <v/>
      </c>
      <c r="AI244" s="138" t="str">
        <f ca="1">IF($R244=1,SUM($W$1:W244),"")</f>
        <v/>
      </c>
      <c r="AJ244" s="138" t="str">
        <f ca="1">IF($R244=1,SUM($X$1:X244),"")</f>
        <v/>
      </c>
      <c r="AK244" s="138" t="str">
        <f ca="1">IF($R244=1,SUM($Y$1:Y244),"")</f>
        <v/>
      </c>
      <c r="AL244" s="138" t="str">
        <f ca="1">IF($R244=1,SUM($Z$1:Z244),"")</f>
        <v/>
      </c>
      <c r="AM244" s="138" t="str">
        <f ca="1">IF($R244=1,SUM($AA$1:AA244),"")</f>
        <v/>
      </c>
      <c r="AN244" s="138" t="str">
        <f ca="1">IF($R244=1,SUM($AB$1:AB244),"")</f>
        <v/>
      </c>
      <c r="AO244" s="138" t="str">
        <f ca="1">IF($R244=1,SUM($AC$1:AC244),"")</f>
        <v/>
      </c>
      <c r="AQ244" s="143" t="str">
        <f t="shared" si="34"/>
        <v>27:35</v>
      </c>
    </row>
    <row r="245" spans="6:43" x14ac:dyDescent="0.25">
      <c r="F245" s="138">
        <f t="shared" si="35"/>
        <v>27</v>
      </c>
      <c r="G245" s="140">
        <f t="shared" si="30"/>
        <v>40</v>
      </c>
      <c r="H245" s="141">
        <f t="shared" si="31"/>
        <v>1.1527777777777779</v>
      </c>
      <c r="K245" s="139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39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38">
        <f t="shared" si="32"/>
        <v>1</v>
      </c>
      <c r="R245" s="138">
        <f t="shared" ca="1" si="33"/>
        <v>1.1519999999999833</v>
      </c>
      <c r="S245" s="138" t="str">
        <f>IF(O245=1,"",RTD("cqg.rtd",,"StudyData", "(Vol("&amp;$E$13&amp;")when  (LocalYear("&amp;$E$13&amp;")="&amp;$D$1&amp;"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38" t="str">
        <f>IF(O245=1,"",RTD("cqg.rtd",,"StudyData", "(Vol("&amp;$E$14&amp;")when  (LocalYear("&amp;$E$14&amp;")="&amp;$D$1&amp;"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38" t="str">
        <f>IF(O245=1,"",RTD("cqg.rtd",,"StudyData", "(Vol("&amp;$E$15&amp;")when  (LocalYear("&amp;$E$15&amp;")="&amp;$D$1&amp;"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38" t="str">
        <f>IF(O245=1,"",RTD("cqg.rtd",,"StudyData", "(Vol("&amp;$E$16&amp;")when  (LocalYear("&amp;$E$16&amp;")="&amp;$D$1&amp;"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38" t="str">
        <f>IF(O245=1,"",RTD("cqg.rtd",,"StudyData", "(Vol("&amp;$E$17&amp;")when  (LocalYear("&amp;$E$17&amp;")="&amp;$D$1&amp;"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38" t="str">
        <f>IF(O245=1,"",RTD("cqg.rtd",,"StudyData", "(Vol("&amp;$E$18&amp;")when  (LocalYear("&amp;$E$18&amp;")="&amp;$D$1&amp;"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38" t="str">
        <f>IF(O245=1,"",RTD("cqg.rtd",,"StudyData", "(Vol("&amp;$E$19&amp;")when  (LocalYear("&amp;$E$19&amp;")="&amp;$D$1&amp;"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38" t="str">
        <f>IF(O245=1,"",RTD("cqg.rtd",,"StudyData", "(Vol("&amp;$E$20&amp;")when  (LocalYear("&amp;$E$20&amp;")="&amp;$D$1&amp;"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38" t="str">
        <f>IF(O245=1,"",RTD("cqg.rtd",,"StudyData", "(Vol("&amp;$E$21&amp;")when  (LocalYear("&amp;$E$21&amp;")="&amp;$D$1&amp;"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38" t="str">
        <f>IF(O245=1,"",RTD("cqg.rtd",,"StudyData", "(Vol("&amp;$E$21&amp;")when  (LocalYear("&amp;$E$21&amp;")="&amp;$D$1&amp;"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39" t="str">
        <f t="shared" si="29"/>
        <v/>
      </c>
      <c r="AE245" s="138" t="str">
        <f ca="1">IF($R245=1,SUM($S$1:S245),"")</f>
        <v/>
      </c>
      <c r="AF245" s="138" t="str">
        <f ca="1">IF($R245=1,SUM($T$1:T245),"")</f>
        <v/>
      </c>
      <c r="AG245" s="138" t="str">
        <f ca="1">IF($R245=1,SUM($U$1:U245),"")</f>
        <v/>
      </c>
      <c r="AH245" s="138" t="str">
        <f ca="1">IF($R245=1,SUM($V$1:V245),"")</f>
        <v/>
      </c>
      <c r="AI245" s="138" t="str">
        <f ca="1">IF($R245=1,SUM($W$1:W245),"")</f>
        <v/>
      </c>
      <c r="AJ245" s="138" t="str">
        <f ca="1">IF($R245=1,SUM($X$1:X245),"")</f>
        <v/>
      </c>
      <c r="AK245" s="138" t="str">
        <f ca="1">IF($R245=1,SUM($Y$1:Y245),"")</f>
        <v/>
      </c>
      <c r="AL245" s="138" t="str">
        <f ca="1">IF($R245=1,SUM($Z$1:Z245),"")</f>
        <v/>
      </c>
      <c r="AM245" s="138" t="str">
        <f ca="1">IF($R245=1,SUM($AA$1:AA245),"")</f>
        <v/>
      </c>
      <c r="AN245" s="138" t="str">
        <f ca="1">IF($R245=1,SUM($AB$1:AB245),"")</f>
        <v/>
      </c>
      <c r="AO245" s="138" t="str">
        <f ca="1">IF($R245=1,SUM($AC$1:AC245),"")</f>
        <v/>
      </c>
      <c r="AQ245" s="143" t="str">
        <f t="shared" si="34"/>
        <v>27:40</v>
      </c>
    </row>
    <row r="246" spans="6:43" x14ac:dyDescent="0.25">
      <c r="F246" s="138">
        <f t="shared" si="35"/>
        <v>27</v>
      </c>
      <c r="G246" s="140">
        <f t="shared" si="30"/>
        <v>45</v>
      </c>
      <c r="H246" s="141">
        <f t="shared" si="31"/>
        <v>1.15625</v>
      </c>
      <c r="K246" s="139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39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38">
        <f t="shared" si="32"/>
        <v>1</v>
      </c>
      <c r="R246" s="138">
        <f t="shared" ca="1" si="33"/>
        <v>1.1529999999999831</v>
      </c>
      <c r="S246" s="138" t="str">
        <f>IF(O246=1,"",RTD("cqg.rtd",,"StudyData", "(Vol("&amp;$E$13&amp;")when  (LocalYear("&amp;$E$13&amp;")="&amp;$D$1&amp;"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38" t="str">
        <f>IF(O246=1,"",RTD("cqg.rtd",,"StudyData", "(Vol("&amp;$E$14&amp;")when  (LocalYear("&amp;$E$14&amp;")="&amp;$D$1&amp;"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38" t="str">
        <f>IF(O246=1,"",RTD("cqg.rtd",,"StudyData", "(Vol("&amp;$E$15&amp;")when  (LocalYear("&amp;$E$15&amp;")="&amp;$D$1&amp;"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38" t="str">
        <f>IF(O246=1,"",RTD("cqg.rtd",,"StudyData", "(Vol("&amp;$E$16&amp;")when  (LocalYear("&amp;$E$16&amp;")="&amp;$D$1&amp;"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38" t="str">
        <f>IF(O246=1,"",RTD("cqg.rtd",,"StudyData", "(Vol("&amp;$E$17&amp;")when  (LocalYear("&amp;$E$17&amp;")="&amp;$D$1&amp;"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38" t="str">
        <f>IF(O246=1,"",RTD("cqg.rtd",,"StudyData", "(Vol("&amp;$E$18&amp;")when  (LocalYear("&amp;$E$18&amp;")="&amp;$D$1&amp;"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38" t="str">
        <f>IF(O246=1,"",RTD("cqg.rtd",,"StudyData", "(Vol("&amp;$E$19&amp;")when  (LocalYear("&amp;$E$19&amp;")="&amp;$D$1&amp;"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38" t="str">
        <f>IF(O246=1,"",RTD("cqg.rtd",,"StudyData", "(Vol("&amp;$E$20&amp;")when  (LocalYear("&amp;$E$20&amp;")="&amp;$D$1&amp;"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38" t="str">
        <f>IF(O246=1,"",RTD("cqg.rtd",,"StudyData", "(Vol("&amp;$E$21&amp;")when  (LocalYear("&amp;$E$21&amp;")="&amp;$D$1&amp;"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38" t="str">
        <f>IF(O246=1,"",RTD("cqg.rtd",,"StudyData", "(Vol("&amp;$E$21&amp;")when  (LocalYear("&amp;$E$21&amp;")="&amp;$D$1&amp;"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39" t="str">
        <f t="shared" si="29"/>
        <v/>
      </c>
      <c r="AE246" s="138" t="str">
        <f ca="1">IF($R246=1,SUM($S$1:S246),"")</f>
        <v/>
      </c>
      <c r="AF246" s="138" t="str">
        <f ca="1">IF($R246=1,SUM($T$1:T246),"")</f>
        <v/>
      </c>
      <c r="AG246" s="138" t="str">
        <f ca="1">IF($R246=1,SUM($U$1:U246),"")</f>
        <v/>
      </c>
      <c r="AH246" s="138" t="str">
        <f ca="1">IF($R246=1,SUM($V$1:V246),"")</f>
        <v/>
      </c>
      <c r="AI246" s="138" t="str">
        <f ca="1">IF($R246=1,SUM($W$1:W246),"")</f>
        <v/>
      </c>
      <c r="AJ246" s="138" t="str">
        <f ca="1">IF($R246=1,SUM($X$1:X246),"")</f>
        <v/>
      </c>
      <c r="AK246" s="138" t="str">
        <f ca="1">IF($R246=1,SUM($Y$1:Y246),"")</f>
        <v/>
      </c>
      <c r="AL246" s="138" t="str">
        <f ca="1">IF($R246=1,SUM($Z$1:Z246),"")</f>
        <v/>
      </c>
      <c r="AM246" s="138" t="str">
        <f ca="1">IF($R246=1,SUM($AA$1:AA246),"")</f>
        <v/>
      </c>
      <c r="AN246" s="138" t="str">
        <f ca="1">IF($R246=1,SUM($AB$1:AB246),"")</f>
        <v/>
      </c>
      <c r="AO246" s="138" t="str">
        <f ca="1">IF($R246=1,SUM($AC$1:AC246),"")</f>
        <v/>
      </c>
      <c r="AQ246" s="143" t="str">
        <f t="shared" si="34"/>
        <v>27:45</v>
      </c>
    </row>
    <row r="247" spans="6:43" x14ac:dyDescent="0.25">
      <c r="F247" s="138">
        <f t="shared" si="35"/>
        <v>27</v>
      </c>
      <c r="G247" s="140">
        <f t="shared" si="30"/>
        <v>50</v>
      </c>
      <c r="H247" s="141">
        <f t="shared" si="31"/>
        <v>1.1597222222222221</v>
      </c>
      <c r="K247" s="139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39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38">
        <f t="shared" si="32"/>
        <v>1</v>
      </c>
      <c r="R247" s="138">
        <f t="shared" ca="1" si="33"/>
        <v>1.153999999999983</v>
      </c>
      <c r="S247" s="138" t="str">
        <f>IF(O247=1,"",RTD("cqg.rtd",,"StudyData", "(Vol("&amp;$E$13&amp;")when  (LocalYear("&amp;$E$13&amp;")="&amp;$D$1&amp;"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38" t="str">
        <f>IF(O247=1,"",RTD("cqg.rtd",,"StudyData", "(Vol("&amp;$E$14&amp;")when  (LocalYear("&amp;$E$14&amp;")="&amp;$D$1&amp;"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38" t="str">
        <f>IF(O247=1,"",RTD("cqg.rtd",,"StudyData", "(Vol("&amp;$E$15&amp;")when  (LocalYear("&amp;$E$15&amp;")="&amp;$D$1&amp;"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38" t="str">
        <f>IF(O247=1,"",RTD("cqg.rtd",,"StudyData", "(Vol("&amp;$E$16&amp;")when  (LocalYear("&amp;$E$16&amp;")="&amp;$D$1&amp;"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38" t="str">
        <f>IF(O247=1,"",RTD("cqg.rtd",,"StudyData", "(Vol("&amp;$E$17&amp;")when  (LocalYear("&amp;$E$17&amp;")="&amp;$D$1&amp;"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38" t="str">
        <f>IF(O247=1,"",RTD("cqg.rtd",,"StudyData", "(Vol("&amp;$E$18&amp;")when  (LocalYear("&amp;$E$18&amp;")="&amp;$D$1&amp;"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38" t="str">
        <f>IF(O247=1,"",RTD("cqg.rtd",,"StudyData", "(Vol("&amp;$E$19&amp;")when  (LocalYear("&amp;$E$19&amp;")="&amp;$D$1&amp;"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38" t="str">
        <f>IF(O247=1,"",RTD("cqg.rtd",,"StudyData", "(Vol("&amp;$E$20&amp;")when  (LocalYear("&amp;$E$20&amp;")="&amp;$D$1&amp;"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38" t="str">
        <f>IF(O247=1,"",RTD("cqg.rtd",,"StudyData", "(Vol("&amp;$E$21&amp;")when  (LocalYear("&amp;$E$21&amp;")="&amp;$D$1&amp;"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38" t="str">
        <f>IF(O247=1,"",RTD("cqg.rtd",,"StudyData", "(Vol("&amp;$E$21&amp;")when  (LocalYear("&amp;$E$21&amp;")="&amp;$D$1&amp;"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39" t="str">
        <f t="shared" si="29"/>
        <v/>
      </c>
      <c r="AE247" s="138" t="str">
        <f ca="1">IF($R247=1,SUM($S$1:S247),"")</f>
        <v/>
      </c>
      <c r="AF247" s="138" t="str">
        <f ca="1">IF($R247=1,SUM($T$1:T247),"")</f>
        <v/>
      </c>
      <c r="AG247" s="138" t="str">
        <f ca="1">IF($R247=1,SUM($U$1:U247),"")</f>
        <v/>
      </c>
      <c r="AH247" s="138" t="str">
        <f ca="1">IF($R247=1,SUM($V$1:V247),"")</f>
        <v/>
      </c>
      <c r="AI247" s="138" t="str">
        <f ca="1">IF($R247=1,SUM($W$1:W247),"")</f>
        <v/>
      </c>
      <c r="AJ247" s="138" t="str">
        <f ca="1">IF($R247=1,SUM($X$1:X247),"")</f>
        <v/>
      </c>
      <c r="AK247" s="138" t="str">
        <f ca="1">IF($R247=1,SUM($Y$1:Y247),"")</f>
        <v/>
      </c>
      <c r="AL247" s="138" t="str">
        <f ca="1">IF($R247=1,SUM($Z$1:Z247),"")</f>
        <v/>
      </c>
      <c r="AM247" s="138" t="str">
        <f ca="1">IF($R247=1,SUM($AA$1:AA247),"")</f>
        <v/>
      </c>
      <c r="AN247" s="138" t="str">
        <f ca="1">IF($R247=1,SUM($AB$1:AB247),"")</f>
        <v/>
      </c>
      <c r="AO247" s="138" t="str">
        <f ca="1">IF($R247=1,SUM($AC$1:AC247),"")</f>
        <v/>
      </c>
      <c r="AQ247" s="143" t="str">
        <f t="shared" si="34"/>
        <v>27:50</v>
      </c>
    </row>
    <row r="248" spans="6:43" x14ac:dyDescent="0.25">
      <c r="F248" s="138">
        <f t="shared" si="35"/>
        <v>27</v>
      </c>
      <c r="G248" s="140">
        <f t="shared" si="30"/>
        <v>55</v>
      </c>
      <c r="H248" s="141">
        <f t="shared" si="31"/>
        <v>1.1631944444444444</v>
      </c>
      <c r="K248" s="139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39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38">
        <f t="shared" si="32"/>
        <v>1</v>
      </c>
      <c r="R248" s="138">
        <f t="shared" ca="1" si="33"/>
        <v>1.1549999999999829</v>
      </c>
      <c r="S248" s="138" t="str">
        <f>IF(O248=1,"",RTD("cqg.rtd",,"StudyData", "(Vol("&amp;$E$13&amp;")when  (LocalYear("&amp;$E$13&amp;")="&amp;$D$1&amp;"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38" t="str">
        <f>IF(O248=1,"",RTD("cqg.rtd",,"StudyData", "(Vol("&amp;$E$14&amp;")when  (LocalYear("&amp;$E$14&amp;")="&amp;$D$1&amp;"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38" t="str">
        <f>IF(O248=1,"",RTD("cqg.rtd",,"StudyData", "(Vol("&amp;$E$15&amp;")when  (LocalYear("&amp;$E$15&amp;")="&amp;$D$1&amp;"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38" t="str">
        <f>IF(O248=1,"",RTD("cqg.rtd",,"StudyData", "(Vol("&amp;$E$16&amp;")when  (LocalYear("&amp;$E$16&amp;")="&amp;$D$1&amp;"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38" t="str">
        <f>IF(O248=1,"",RTD("cqg.rtd",,"StudyData", "(Vol("&amp;$E$17&amp;")when  (LocalYear("&amp;$E$17&amp;")="&amp;$D$1&amp;"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38" t="str">
        <f>IF(O248=1,"",RTD("cqg.rtd",,"StudyData", "(Vol("&amp;$E$18&amp;")when  (LocalYear("&amp;$E$18&amp;")="&amp;$D$1&amp;"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38" t="str">
        <f>IF(O248=1,"",RTD("cqg.rtd",,"StudyData", "(Vol("&amp;$E$19&amp;")when  (LocalYear("&amp;$E$19&amp;")="&amp;$D$1&amp;"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38" t="str">
        <f>IF(O248=1,"",RTD("cqg.rtd",,"StudyData", "(Vol("&amp;$E$20&amp;")when  (LocalYear("&amp;$E$20&amp;")="&amp;$D$1&amp;"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38" t="str">
        <f>IF(O248=1,"",RTD("cqg.rtd",,"StudyData", "(Vol("&amp;$E$21&amp;")when  (LocalYear("&amp;$E$21&amp;")="&amp;$D$1&amp;"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38" t="str">
        <f>IF(O248=1,"",RTD("cqg.rtd",,"StudyData", "(Vol("&amp;$E$21&amp;")when  (LocalYear("&amp;$E$21&amp;")="&amp;$D$1&amp;"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39" t="str">
        <f t="shared" si="29"/>
        <v/>
      </c>
      <c r="AE248" s="138" t="str">
        <f ca="1">IF($R248=1,SUM($S$1:S248),"")</f>
        <v/>
      </c>
      <c r="AF248" s="138" t="str">
        <f ca="1">IF($R248=1,SUM($T$1:T248),"")</f>
        <v/>
      </c>
      <c r="AG248" s="138" t="str">
        <f ca="1">IF($R248=1,SUM($U$1:U248),"")</f>
        <v/>
      </c>
      <c r="AH248" s="138" t="str">
        <f ca="1">IF($R248=1,SUM($V$1:V248),"")</f>
        <v/>
      </c>
      <c r="AI248" s="138" t="str">
        <f ca="1">IF($R248=1,SUM($W$1:W248),"")</f>
        <v/>
      </c>
      <c r="AJ248" s="138" t="str">
        <f ca="1">IF($R248=1,SUM($X$1:X248),"")</f>
        <v/>
      </c>
      <c r="AK248" s="138" t="str">
        <f ca="1">IF($R248=1,SUM($Y$1:Y248),"")</f>
        <v/>
      </c>
      <c r="AL248" s="138" t="str">
        <f ca="1">IF($R248=1,SUM($Z$1:Z248),"")</f>
        <v/>
      </c>
      <c r="AM248" s="138" t="str">
        <f ca="1">IF($R248=1,SUM($AA$1:AA248),"")</f>
        <v/>
      </c>
      <c r="AN248" s="138" t="str">
        <f ca="1">IF($R248=1,SUM($AB$1:AB248),"")</f>
        <v/>
      </c>
      <c r="AO248" s="138" t="str">
        <f ca="1">IF($R248=1,SUM($AC$1:AC248),"")</f>
        <v/>
      </c>
      <c r="AQ248" s="143" t="str">
        <f t="shared" si="34"/>
        <v>27:55</v>
      </c>
    </row>
    <row r="249" spans="6:43" x14ac:dyDescent="0.25">
      <c r="F249" s="138">
        <f t="shared" si="35"/>
        <v>28</v>
      </c>
      <c r="G249" s="140" t="str">
        <f t="shared" si="30"/>
        <v>00</v>
      </c>
      <c r="H249" s="141">
        <f t="shared" si="31"/>
        <v>1.1666666666666667</v>
      </c>
      <c r="K249" s="139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39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38">
        <f t="shared" si="32"/>
        <v>1</v>
      </c>
      <c r="R249" s="138">
        <f t="shared" ca="1" si="33"/>
        <v>1.1559999999999828</v>
      </c>
      <c r="S249" s="138" t="str">
        <f>IF(O249=1,"",RTD("cqg.rtd",,"StudyData", "(Vol("&amp;$E$13&amp;")when  (LocalYear("&amp;$E$13&amp;")="&amp;$D$1&amp;"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38" t="str">
        <f>IF(O249=1,"",RTD("cqg.rtd",,"StudyData", "(Vol("&amp;$E$14&amp;")when  (LocalYear("&amp;$E$14&amp;")="&amp;$D$1&amp;"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38" t="str">
        <f>IF(O249=1,"",RTD("cqg.rtd",,"StudyData", "(Vol("&amp;$E$15&amp;")when  (LocalYear("&amp;$E$15&amp;")="&amp;$D$1&amp;"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38" t="str">
        <f>IF(O249=1,"",RTD("cqg.rtd",,"StudyData", "(Vol("&amp;$E$16&amp;")when  (LocalYear("&amp;$E$16&amp;")="&amp;$D$1&amp;"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38" t="str">
        <f>IF(O249=1,"",RTD("cqg.rtd",,"StudyData", "(Vol("&amp;$E$17&amp;")when  (LocalYear("&amp;$E$17&amp;")="&amp;$D$1&amp;"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38" t="str">
        <f>IF(O249=1,"",RTD("cqg.rtd",,"StudyData", "(Vol("&amp;$E$18&amp;")when  (LocalYear("&amp;$E$18&amp;")="&amp;$D$1&amp;"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38" t="str">
        <f>IF(O249=1,"",RTD("cqg.rtd",,"StudyData", "(Vol("&amp;$E$19&amp;")when  (LocalYear("&amp;$E$19&amp;")="&amp;$D$1&amp;"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38" t="str">
        <f>IF(O249=1,"",RTD("cqg.rtd",,"StudyData", "(Vol("&amp;$E$20&amp;")when  (LocalYear("&amp;$E$20&amp;")="&amp;$D$1&amp;"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38" t="str">
        <f>IF(O249=1,"",RTD("cqg.rtd",,"StudyData", "(Vol("&amp;$E$21&amp;")when  (LocalYear("&amp;$E$21&amp;")="&amp;$D$1&amp;"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38" t="str">
        <f>IF(O249=1,"",RTD("cqg.rtd",,"StudyData", "(Vol("&amp;$E$21&amp;")when  (LocalYear("&amp;$E$21&amp;")="&amp;$D$1&amp;"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39" t="str">
        <f t="shared" si="29"/>
        <v/>
      </c>
      <c r="AE249" s="138" t="str">
        <f ca="1">IF($R249=1,SUM($S$1:S249),"")</f>
        <v/>
      </c>
      <c r="AF249" s="138" t="str">
        <f ca="1">IF($R249=1,SUM($T$1:T249),"")</f>
        <v/>
      </c>
      <c r="AG249" s="138" t="str">
        <f ca="1">IF($R249=1,SUM($U$1:U249),"")</f>
        <v/>
      </c>
      <c r="AH249" s="138" t="str">
        <f ca="1">IF($R249=1,SUM($V$1:V249),"")</f>
        <v/>
      </c>
      <c r="AI249" s="138" t="str">
        <f ca="1">IF($R249=1,SUM($W$1:W249),"")</f>
        <v/>
      </c>
      <c r="AJ249" s="138" t="str">
        <f ca="1">IF($R249=1,SUM($X$1:X249),"")</f>
        <v/>
      </c>
      <c r="AK249" s="138" t="str">
        <f ca="1">IF($R249=1,SUM($Y$1:Y249),"")</f>
        <v/>
      </c>
      <c r="AL249" s="138" t="str">
        <f ca="1">IF($R249=1,SUM($Z$1:Z249),"")</f>
        <v/>
      </c>
      <c r="AM249" s="138" t="str">
        <f ca="1">IF($R249=1,SUM($AA$1:AA249),"")</f>
        <v/>
      </c>
      <c r="AN249" s="138" t="str">
        <f ca="1">IF($R249=1,SUM($AB$1:AB249),"")</f>
        <v/>
      </c>
      <c r="AO249" s="138" t="str">
        <f ca="1">IF($R249=1,SUM($AC$1:AC249),"")</f>
        <v/>
      </c>
      <c r="AQ249" s="143" t="str">
        <f t="shared" si="34"/>
        <v>28:00</v>
      </c>
    </row>
    <row r="250" spans="6:43" x14ac:dyDescent="0.25">
      <c r="F250" s="138">
        <f t="shared" si="35"/>
        <v>28</v>
      </c>
      <c r="G250" s="140" t="str">
        <f t="shared" si="30"/>
        <v>05</v>
      </c>
      <c r="H250" s="141">
        <f t="shared" si="31"/>
        <v>1.1701388888888888</v>
      </c>
      <c r="K250" s="139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39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38">
        <f t="shared" si="32"/>
        <v>1</v>
      </c>
      <c r="R250" s="138">
        <f t="shared" ca="1" si="33"/>
        <v>1.1569999999999827</v>
      </c>
      <c r="S250" s="138" t="str">
        <f>IF(O250=1,"",RTD("cqg.rtd",,"StudyData", "(Vol("&amp;$E$13&amp;")when  (LocalYear("&amp;$E$13&amp;")="&amp;$D$1&amp;"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38" t="str">
        <f>IF(O250=1,"",RTD("cqg.rtd",,"StudyData", "(Vol("&amp;$E$14&amp;")when  (LocalYear("&amp;$E$14&amp;")="&amp;$D$1&amp;"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38" t="str">
        <f>IF(O250=1,"",RTD("cqg.rtd",,"StudyData", "(Vol("&amp;$E$15&amp;")when  (LocalYear("&amp;$E$15&amp;")="&amp;$D$1&amp;"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38" t="str">
        <f>IF(O250=1,"",RTD("cqg.rtd",,"StudyData", "(Vol("&amp;$E$16&amp;")when  (LocalYear("&amp;$E$16&amp;")="&amp;$D$1&amp;"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38" t="str">
        <f>IF(O250=1,"",RTD("cqg.rtd",,"StudyData", "(Vol("&amp;$E$17&amp;")when  (LocalYear("&amp;$E$17&amp;")="&amp;$D$1&amp;"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38" t="str">
        <f>IF(O250=1,"",RTD("cqg.rtd",,"StudyData", "(Vol("&amp;$E$18&amp;")when  (LocalYear("&amp;$E$18&amp;")="&amp;$D$1&amp;"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38" t="str">
        <f>IF(O250=1,"",RTD("cqg.rtd",,"StudyData", "(Vol("&amp;$E$19&amp;")when  (LocalYear("&amp;$E$19&amp;")="&amp;$D$1&amp;"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38" t="str">
        <f>IF(O250=1,"",RTD("cqg.rtd",,"StudyData", "(Vol("&amp;$E$20&amp;")when  (LocalYear("&amp;$E$20&amp;")="&amp;$D$1&amp;"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38" t="str">
        <f>IF(O250=1,"",RTD("cqg.rtd",,"StudyData", "(Vol("&amp;$E$21&amp;")when  (LocalYear("&amp;$E$21&amp;")="&amp;$D$1&amp;"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38" t="str">
        <f>IF(O250=1,"",RTD("cqg.rtd",,"StudyData", "(Vol("&amp;$E$21&amp;")when  (LocalYear("&amp;$E$21&amp;")="&amp;$D$1&amp;"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39" t="str">
        <f t="shared" si="29"/>
        <v/>
      </c>
      <c r="AE250" s="138" t="str">
        <f ca="1">IF($R250=1,SUM($S$1:S250),"")</f>
        <v/>
      </c>
      <c r="AF250" s="138" t="str">
        <f ca="1">IF($R250=1,SUM($T$1:T250),"")</f>
        <v/>
      </c>
      <c r="AG250" s="138" t="str">
        <f ca="1">IF($R250=1,SUM($U$1:U250),"")</f>
        <v/>
      </c>
      <c r="AH250" s="138" t="str">
        <f ca="1">IF($R250=1,SUM($V$1:V250),"")</f>
        <v/>
      </c>
      <c r="AI250" s="138" t="str">
        <f ca="1">IF($R250=1,SUM($W$1:W250),"")</f>
        <v/>
      </c>
      <c r="AJ250" s="138" t="str">
        <f ca="1">IF($R250=1,SUM($X$1:X250),"")</f>
        <v/>
      </c>
      <c r="AK250" s="138" t="str">
        <f ca="1">IF($R250=1,SUM($Y$1:Y250),"")</f>
        <v/>
      </c>
      <c r="AL250" s="138" t="str">
        <f ca="1">IF($R250=1,SUM($Z$1:Z250),"")</f>
        <v/>
      </c>
      <c r="AM250" s="138" t="str">
        <f ca="1">IF($R250=1,SUM($AA$1:AA250),"")</f>
        <v/>
      </c>
      <c r="AN250" s="138" t="str">
        <f ca="1">IF($R250=1,SUM($AB$1:AB250),"")</f>
        <v/>
      </c>
      <c r="AO250" s="138" t="str">
        <f ca="1">IF($R250=1,SUM($AC$1:AC250),"")</f>
        <v/>
      </c>
      <c r="AQ250" s="143" t="str">
        <f t="shared" si="34"/>
        <v>28:05</v>
      </c>
    </row>
    <row r="251" spans="6:43" x14ac:dyDescent="0.25">
      <c r="F251" s="138">
        <f t="shared" si="35"/>
        <v>28</v>
      </c>
      <c r="G251" s="140">
        <f t="shared" si="30"/>
        <v>10</v>
      </c>
      <c r="H251" s="141">
        <f t="shared" si="31"/>
        <v>1.1736111111111112</v>
      </c>
      <c r="K251" s="139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39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38">
        <f t="shared" si="32"/>
        <v>1</v>
      </c>
      <c r="R251" s="138">
        <f t="shared" ca="1" si="33"/>
        <v>1.1579999999999826</v>
      </c>
      <c r="S251" s="138" t="str">
        <f>IF(O251=1,"",RTD("cqg.rtd",,"StudyData", "(Vol("&amp;$E$13&amp;")when  (LocalYear("&amp;$E$13&amp;")="&amp;$D$1&amp;"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38" t="str">
        <f>IF(O251=1,"",RTD("cqg.rtd",,"StudyData", "(Vol("&amp;$E$14&amp;")when  (LocalYear("&amp;$E$14&amp;")="&amp;$D$1&amp;"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38" t="str">
        <f>IF(O251=1,"",RTD("cqg.rtd",,"StudyData", "(Vol("&amp;$E$15&amp;")when  (LocalYear("&amp;$E$15&amp;")="&amp;$D$1&amp;"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38" t="str">
        <f>IF(O251=1,"",RTD("cqg.rtd",,"StudyData", "(Vol("&amp;$E$16&amp;")when  (LocalYear("&amp;$E$16&amp;")="&amp;$D$1&amp;"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38" t="str">
        <f>IF(O251=1,"",RTD("cqg.rtd",,"StudyData", "(Vol("&amp;$E$17&amp;")when  (LocalYear("&amp;$E$17&amp;")="&amp;$D$1&amp;"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38" t="str">
        <f>IF(O251=1,"",RTD("cqg.rtd",,"StudyData", "(Vol("&amp;$E$18&amp;")when  (LocalYear("&amp;$E$18&amp;")="&amp;$D$1&amp;"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38" t="str">
        <f>IF(O251=1,"",RTD("cqg.rtd",,"StudyData", "(Vol("&amp;$E$19&amp;")when  (LocalYear("&amp;$E$19&amp;")="&amp;$D$1&amp;"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38" t="str">
        <f>IF(O251=1,"",RTD("cqg.rtd",,"StudyData", "(Vol("&amp;$E$20&amp;")when  (LocalYear("&amp;$E$20&amp;")="&amp;$D$1&amp;"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38" t="str">
        <f>IF(O251=1,"",RTD("cqg.rtd",,"StudyData", "(Vol("&amp;$E$21&amp;")when  (LocalYear("&amp;$E$21&amp;")="&amp;$D$1&amp;"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38" t="str">
        <f>IF(O251=1,"",RTD("cqg.rtd",,"StudyData", "(Vol("&amp;$E$21&amp;")when  (LocalYear("&amp;$E$21&amp;")="&amp;$D$1&amp;"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39" t="str">
        <f t="shared" si="29"/>
        <v/>
      </c>
      <c r="AE251" s="138" t="str">
        <f ca="1">IF($R251=1,SUM($S$1:S251),"")</f>
        <v/>
      </c>
      <c r="AF251" s="138" t="str">
        <f ca="1">IF($R251=1,SUM($T$1:T251),"")</f>
        <v/>
      </c>
      <c r="AG251" s="138" t="str">
        <f ca="1">IF($R251=1,SUM($U$1:U251),"")</f>
        <v/>
      </c>
      <c r="AH251" s="138" t="str">
        <f ca="1">IF($R251=1,SUM($V$1:V251),"")</f>
        <v/>
      </c>
      <c r="AI251" s="138" t="str">
        <f ca="1">IF($R251=1,SUM($W$1:W251),"")</f>
        <v/>
      </c>
      <c r="AJ251" s="138" t="str">
        <f ca="1">IF($R251=1,SUM($X$1:X251),"")</f>
        <v/>
      </c>
      <c r="AK251" s="138" t="str">
        <f ca="1">IF($R251=1,SUM($Y$1:Y251),"")</f>
        <v/>
      </c>
      <c r="AL251" s="138" t="str">
        <f ca="1">IF($R251=1,SUM($Z$1:Z251),"")</f>
        <v/>
      </c>
      <c r="AM251" s="138" t="str">
        <f ca="1">IF($R251=1,SUM($AA$1:AA251),"")</f>
        <v/>
      </c>
      <c r="AN251" s="138" t="str">
        <f ca="1">IF($R251=1,SUM($AB$1:AB251),"")</f>
        <v/>
      </c>
      <c r="AO251" s="138" t="str">
        <f ca="1">IF($R251=1,SUM($AC$1:AC251),"")</f>
        <v/>
      </c>
      <c r="AQ251" s="143" t="str">
        <f t="shared" si="34"/>
        <v>28:10</v>
      </c>
    </row>
    <row r="252" spans="6:43" x14ac:dyDescent="0.25">
      <c r="F252" s="138">
        <f t="shared" si="35"/>
        <v>28</v>
      </c>
      <c r="G252" s="140">
        <f t="shared" si="30"/>
        <v>15</v>
      </c>
      <c r="H252" s="141">
        <f t="shared" si="31"/>
        <v>1.1770833333333333</v>
      </c>
      <c r="K252" s="139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39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38">
        <f t="shared" si="32"/>
        <v>1</v>
      </c>
      <c r="R252" s="138">
        <f t="shared" ca="1" si="33"/>
        <v>1.1589999999999825</v>
      </c>
      <c r="S252" s="138" t="str">
        <f>IF(O252=1,"",RTD("cqg.rtd",,"StudyData", "(Vol("&amp;$E$13&amp;")when  (LocalYear("&amp;$E$13&amp;")="&amp;$D$1&amp;"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38" t="str">
        <f>IF(O252=1,"",RTD("cqg.rtd",,"StudyData", "(Vol("&amp;$E$14&amp;")when  (LocalYear("&amp;$E$14&amp;")="&amp;$D$1&amp;"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38" t="str">
        <f>IF(O252=1,"",RTD("cqg.rtd",,"StudyData", "(Vol("&amp;$E$15&amp;")when  (LocalYear("&amp;$E$15&amp;")="&amp;$D$1&amp;"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38" t="str">
        <f>IF(O252=1,"",RTD("cqg.rtd",,"StudyData", "(Vol("&amp;$E$16&amp;")when  (LocalYear("&amp;$E$16&amp;")="&amp;$D$1&amp;"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38" t="str">
        <f>IF(O252=1,"",RTD("cqg.rtd",,"StudyData", "(Vol("&amp;$E$17&amp;")when  (LocalYear("&amp;$E$17&amp;")="&amp;$D$1&amp;"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38" t="str">
        <f>IF(O252=1,"",RTD("cqg.rtd",,"StudyData", "(Vol("&amp;$E$18&amp;")when  (LocalYear("&amp;$E$18&amp;")="&amp;$D$1&amp;"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38" t="str">
        <f>IF(O252=1,"",RTD("cqg.rtd",,"StudyData", "(Vol("&amp;$E$19&amp;")when  (LocalYear("&amp;$E$19&amp;")="&amp;$D$1&amp;"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38" t="str">
        <f>IF(O252=1,"",RTD("cqg.rtd",,"StudyData", "(Vol("&amp;$E$20&amp;")when  (LocalYear("&amp;$E$20&amp;")="&amp;$D$1&amp;"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38" t="str">
        <f>IF(O252=1,"",RTD("cqg.rtd",,"StudyData", "(Vol("&amp;$E$21&amp;")when  (LocalYear("&amp;$E$21&amp;")="&amp;$D$1&amp;"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38" t="str">
        <f>IF(O252=1,"",RTD("cqg.rtd",,"StudyData", "(Vol("&amp;$E$21&amp;")when  (LocalYear("&amp;$E$21&amp;")="&amp;$D$1&amp;"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39" t="str">
        <f t="shared" si="29"/>
        <v/>
      </c>
      <c r="AE252" s="138" t="str">
        <f ca="1">IF($R252=1,SUM($S$1:S252),"")</f>
        <v/>
      </c>
      <c r="AF252" s="138" t="str">
        <f ca="1">IF($R252=1,SUM($T$1:T252),"")</f>
        <v/>
      </c>
      <c r="AG252" s="138" t="str">
        <f ca="1">IF($R252=1,SUM($U$1:U252),"")</f>
        <v/>
      </c>
      <c r="AH252" s="138" t="str">
        <f ca="1">IF($R252=1,SUM($V$1:V252),"")</f>
        <v/>
      </c>
      <c r="AI252" s="138" t="str">
        <f ca="1">IF($R252=1,SUM($W$1:W252),"")</f>
        <v/>
      </c>
      <c r="AJ252" s="138" t="str">
        <f ca="1">IF($R252=1,SUM($X$1:X252),"")</f>
        <v/>
      </c>
      <c r="AK252" s="138" t="str">
        <f ca="1">IF($R252=1,SUM($Y$1:Y252),"")</f>
        <v/>
      </c>
      <c r="AL252" s="138" t="str">
        <f ca="1">IF($R252=1,SUM($Z$1:Z252),"")</f>
        <v/>
      </c>
      <c r="AM252" s="138" t="str">
        <f ca="1">IF($R252=1,SUM($AA$1:AA252),"")</f>
        <v/>
      </c>
      <c r="AN252" s="138" t="str">
        <f ca="1">IF($R252=1,SUM($AB$1:AB252),"")</f>
        <v/>
      </c>
      <c r="AO252" s="138" t="str">
        <f ca="1">IF($R252=1,SUM($AC$1:AC252),"")</f>
        <v/>
      </c>
      <c r="AQ252" s="143" t="str">
        <f t="shared" si="34"/>
        <v>28:15</v>
      </c>
    </row>
    <row r="253" spans="6:43" x14ac:dyDescent="0.25">
      <c r="F253" s="138">
        <f t="shared" si="35"/>
        <v>28</v>
      </c>
      <c r="G253" s="140">
        <f t="shared" si="30"/>
        <v>20</v>
      </c>
      <c r="H253" s="141">
        <f t="shared" si="31"/>
        <v>1.1805555555555556</v>
      </c>
      <c r="K253" s="139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39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38">
        <f t="shared" si="32"/>
        <v>1</v>
      </c>
      <c r="R253" s="138">
        <f t="shared" ca="1" si="33"/>
        <v>1.1599999999999824</v>
      </c>
      <c r="S253" s="138" t="str">
        <f>IF(O253=1,"",RTD("cqg.rtd",,"StudyData", "(Vol("&amp;$E$13&amp;")when  (LocalYear("&amp;$E$13&amp;")="&amp;$D$1&amp;"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38" t="str">
        <f>IF(O253=1,"",RTD("cqg.rtd",,"StudyData", "(Vol("&amp;$E$14&amp;")when  (LocalYear("&amp;$E$14&amp;")="&amp;$D$1&amp;"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38" t="str">
        <f>IF(O253=1,"",RTD("cqg.rtd",,"StudyData", "(Vol("&amp;$E$15&amp;")when  (LocalYear("&amp;$E$15&amp;")="&amp;$D$1&amp;"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38" t="str">
        <f>IF(O253=1,"",RTD("cqg.rtd",,"StudyData", "(Vol("&amp;$E$16&amp;")when  (LocalYear("&amp;$E$16&amp;")="&amp;$D$1&amp;"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38" t="str">
        <f>IF(O253=1,"",RTD("cqg.rtd",,"StudyData", "(Vol("&amp;$E$17&amp;")when  (LocalYear("&amp;$E$17&amp;")="&amp;$D$1&amp;"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38" t="str">
        <f>IF(O253=1,"",RTD("cqg.rtd",,"StudyData", "(Vol("&amp;$E$18&amp;")when  (LocalYear("&amp;$E$18&amp;")="&amp;$D$1&amp;"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38" t="str">
        <f>IF(O253=1,"",RTD("cqg.rtd",,"StudyData", "(Vol("&amp;$E$19&amp;")when  (LocalYear("&amp;$E$19&amp;")="&amp;$D$1&amp;"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38" t="str">
        <f>IF(O253=1,"",RTD("cqg.rtd",,"StudyData", "(Vol("&amp;$E$20&amp;")when  (LocalYear("&amp;$E$20&amp;")="&amp;$D$1&amp;"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38" t="str">
        <f>IF(O253=1,"",RTD("cqg.rtd",,"StudyData", "(Vol("&amp;$E$21&amp;")when  (LocalYear("&amp;$E$21&amp;")="&amp;$D$1&amp;"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38" t="str">
        <f>IF(O253=1,"",RTD("cqg.rtd",,"StudyData", "(Vol("&amp;$E$21&amp;")when  (LocalYear("&amp;$E$21&amp;")="&amp;$D$1&amp;"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39" t="str">
        <f t="shared" si="29"/>
        <v/>
      </c>
      <c r="AE253" s="138" t="str">
        <f ca="1">IF($R253=1,SUM($S$1:S253),"")</f>
        <v/>
      </c>
      <c r="AF253" s="138" t="str">
        <f ca="1">IF($R253=1,SUM($T$1:T253),"")</f>
        <v/>
      </c>
      <c r="AG253" s="138" t="str">
        <f ca="1">IF($R253=1,SUM($U$1:U253),"")</f>
        <v/>
      </c>
      <c r="AH253" s="138" t="str">
        <f ca="1">IF($R253=1,SUM($V$1:V253),"")</f>
        <v/>
      </c>
      <c r="AI253" s="138" t="str">
        <f ca="1">IF($R253=1,SUM($W$1:W253),"")</f>
        <v/>
      </c>
      <c r="AJ253" s="138" t="str">
        <f ca="1">IF($R253=1,SUM($X$1:X253),"")</f>
        <v/>
      </c>
      <c r="AK253" s="138" t="str">
        <f ca="1">IF($R253=1,SUM($Y$1:Y253),"")</f>
        <v/>
      </c>
      <c r="AL253" s="138" t="str">
        <f ca="1">IF($R253=1,SUM($Z$1:Z253),"")</f>
        <v/>
      </c>
      <c r="AM253" s="138" t="str">
        <f ca="1">IF($R253=1,SUM($AA$1:AA253),"")</f>
        <v/>
      </c>
      <c r="AN253" s="138" t="str">
        <f ca="1">IF($R253=1,SUM($AB$1:AB253),"")</f>
        <v/>
      </c>
      <c r="AO253" s="138" t="str">
        <f ca="1">IF($R253=1,SUM($AC$1:AC253),"")</f>
        <v/>
      </c>
      <c r="AQ253" s="143" t="str">
        <f t="shared" si="34"/>
        <v>28:20</v>
      </c>
    </row>
    <row r="254" spans="6:43" x14ac:dyDescent="0.25">
      <c r="F254" s="138">
        <f t="shared" si="35"/>
        <v>28</v>
      </c>
      <c r="G254" s="140">
        <f t="shared" si="30"/>
        <v>25</v>
      </c>
      <c r="H254" s="141">
        <f t="shared" si="31"/>
        <v>1.1840277777777779</v>
      </c>
      <c r="K254" s="139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39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38">
        <f t="shared" si="32"/>
        <v>1</v>
      </c>
      <c r="R254" s="138">
        <f t="shared" ca="1" si="33"/>
        <v>1.1609999999999823</v>
      </c>
      <c r="S254" s="138" t="str">
        <f>IF(O254=1,"",RTD("cqg.rtd",,"StudyData", "(Vol("&amp;$E$13&amp;")when  (LocalYear("&amp;$E$13&amp;")="&amp;$D$1&amp;"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38" t="str">
        <f>IF(O254=1,"",RTD("cqg.rtd",,"StudyData", "(Vol("&amp;$E$14&amp;")when  (LocalYear("&amp;$E$14&amp;")="&amp;$D$1&amp;"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38" t="str">
        <f>IF(O254=1,"",RTD("cqg.rtd",,"StudyData", "(Vol("&amp;$E$15&amp;")when  (LocalYear("&amp;$E$15&amp;")="&amp;$D$1&amp;"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38" t="str">
        <f>IF(O254=1,"",RTD("cqg.rtd",,"StudyData", "(Vol("&amp;$E$16&amp;")when  (LocalYear("&amp;$E$16&amp;")="&amp;$D$1&amp;"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38" t="str">
        <f>IF(O254=1,"",RTD("cqg.rtd",,"StudyData", "(Vol("&amp;$E$17&amp;")when  (LocalYear("&amp;$E$17&amp;")="&amp;$D$1&amp;"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38" t="str">
        <f>IF(O254=1,"",RTD("cqg.rtd",,"StudyData", "(Vol("&amp;$E$18&amp;")when  (LocalYear("&amp;$E$18&amp;")="&amp;$D$1&amp;"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38" t="str">
        <f>IF(O254=1,"",RTD("cqg.rtd",,"StudyData", "(Vol("&amp;$E$19&amp;")when  (LocalYear("&amp;$E$19&amp;")="&amp;$D$1&amp;"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38" t="str">
        <f>IF(O254=1,"",RTD("cqg.rtd",,"StudyData", "(Vol("&amp;$E$20&amp;")when  (LocalYear("&amp;$E$20&amp;")="&amp;$D$1&amp;"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38" t="str">
        <f>IF(O254=1,"",RTD("cqg.rtd",,"StudyData", "(Vol("&amp;$E$21&amp;")when  (LocalYear("&amp;$E$21&amp;")="&amp;$D$1&amp;"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38" t="str">
        <f>IF(O254=1,"",RTD("cqg.rtd",,"StudyData", "(Vol("&amp;$E$21&amp;")when  (LocalYear("&amp;$E$21&amp;")="&amp;$D$1&amp;"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39" t="str">
        <f t="shared" si="29"/>
        <v/>
      </c>
      <c r="AE254" s="138" t="str">
        <f ca="1">IF($R254=1,SUM($S$1:S254),"")</f>
        <v/>
      </c>
      <c r="AF254" s="138" t="str">
        <f ca="1">IF($R254=1,SUM($T$1:T254),"")</f>
        <v/>
      </c>
      <c r="AG254" s="138" t="str">
        <f ca="1">IF($R254=1,SUM($U$1:U254),"")</f>
        <v/>
      </c>
      <c r="AH254" s="138" t="str">
        <f ca="1">IF($R254=1,SUM($V$1:V254),"")</f>
        <v/>
      </c>
      <c r="AI254" s="138" t="str">
        <f ca="1">IF($R254=1,SUM($W$1:W254),"")</f>
        <v/>
      </c>
      <c r="AJ254" s="138" t="str">
        <f ca="1">IF($R254=1,SUM($X$1:X254),"")</f>
        <v/>
      </c>
      <c r="AK254" s="138" t="str">
        <f ca="1">IF($R254=1,SUM($Y$1:Y254),"")</f>
        <v/>
      </c>
      <c r="AL254" s="138" t="str">
        <f ca="1">IF($R254=1,SUM($Z$1:Z254),"")</f>
        <v/>
      </c>
      <c r="AM254" s="138" t="str">
        <f ca="1">IF($R254=1,SUM($AA$1:AA254),"")</f>
        <v/>
      </c>
      <c r="AN254" s="138" t="str">
        <f ca="1">IF($R254=1,SUM($AB$1:AB254),"")</f>
        <v/>
      </c>
      <c r="AO254" s="138" t="str">
        <f ca="1">IF($R254=1,SUM($AC$1:AC254),"")</f>
        <v/>
      </c>
      <c r="AQ254" s="143" t="str">
        <f t="shared" si="34"/>
        <v>28:25</v>
      </c>
    </row>
    <row r="255" spans="6:43" x14ac:dyDescent="0.25">
      <c r="F255" s="138">
        <f t="shared" si="35"/>
        <v>28</v>
      </c>
      <c r="G255" s="140">
        <f t="shared" si="30"/>
        <v>30</v>
      </c>
      <c r="H255" s="141">
        <f t="shared" si="31"/>
        <v>1.1875</v>
      </c>
      <c r="K255" s="139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39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38">
        <f t="shared" si="32"/>
        <v>1</v>
      </c>
      <c r="R255" s="138">
        <f t="shared" ca="1" si="33"/>
        <v>1.1619999999999822</v>
      </c>
      <c r="S255" s="138" t="str">
        <f>IF(O255=1,"",RTD("cqg.rtd",,"StudyData", "(Vol("&amp;$E$13&amp;")when  (LocalYear("&amp;$E$13&amp;")="&amp;$D$1&amp;"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38" t="str">
        <f>IF(O255=1,"",RTD("cqg.rtd",,"StudyData", "(Vol("&amp;$E$14&amp;")when  (LocalYear("&amp;$E$14&amp;")="&amp;$D$1&amp;"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38" t="str">
        <f>IF(O255=1,"",RTD("cqg.rtd",,"StudyData", "(Vol("&amp;$E$15&amp;")when  (LocalYear("&amp;$E$15&amp;")="&amp;$D$1&amp;"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38" t="str">
        <f>IF(O255=1,"",RTD("cqg.rtd",,"StudyData", "(Vol("&amp;$E$16&amp;")when  (LocalYear("&amp;$E$16&amp;")="&amp;$D$1&amp;"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38" t="str">
        <f>IF(O255=1,"",RTD("cqg.rtd",,"StudyData", "(Vol("&amp;$E$17&amp;")when  (LocalYear("&amp;$E$17&amp;")="&amp;$D$1&amp;"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38" t="str">
        <f>IF(O255=1,"",RTD("cqg.rtd",,"StudyData", "(Vol("&amp;$E$18&amp;")when  (LocalYear("&amp;$E$18&amp;")="&amp;$D$1&amp;"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38" t="str">
        <f>IF(O255=1,"",RTD("cqg.rtd",,"StudyData", "(Vol("&amp;$E$19&amp;")when  (LocalYear("&amp;$E$19&amp;")="&amp;$D$1&amp;"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38" t="str">
        <f>IF(O255=1,"",RTD("cqg.rtd",,"StudyData", "(Vol("&amp;$E$20&amp;")when  (LocalYear("&amp;$E$20&amp;")="&amp;$D$1&amp;"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38" t="str">
        <f>IF(O255=1,"",RTD("cqg.rtd",,"StudyData", "(Vol("&amp;$E$21&amp;")when  (LocalYear("&amp;$E$21&amp;")="&amp;$D$1&amp;"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38" t="str">
        <f>IF(O255=1,"",RTD("cqg.rtd",,"StudyData", "(Vol("&amp;$E$21&amp;")when  (LocalYear("&amp;$E$21&amp;")="&amp;$D$1&amp;"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39" t="str">
        <f t="shared" si="29"/>
        <v/>
      </c>
      <c r="AE255" s="138" t="str">
        <f ca="1">IF($R255=1,SUM($S$1:S255),"")</f>
        <v/>
      </c>
      <c r="AF255" s="138" t="str">
        <f ca="1">IF($R255=1,SUM($T$1:T255),"")</f>
        <v/>
      </c>
      <c r="AG255" s="138" t="str">
        <f ca="1">IF($R255=1,SUM($U$1:U255),"")</f>
        <v/>
      </c>
      <c r="AH255" s="138" t="str">
        <f ca="1">IF($R255=1,SUM($V$1:V255),"")</f>
        <v/>
      </c>
      <c r="AI255" s="138" t="str">
        <f ca="1">IF($R255=1,SUM($W$1:W255),"")</f>
        <v/>
      </c>
      <c r="AJ255" s="138" t="str">
        <f ca="1">IF($R255=1,SUM($X$1:X255),"")</f>
        <v/>
      </c>
      <c r="AK255" s="138" t="str">
        <f ca="1">IF($R255=1,SUM($Y$1:Y255),"")</f>
        <v/>
      </c>
      <c r="AL255" s="138" t="str">
        <f ca="1">IF($R255=1,SUM($Z$1:Z255),"")</f>
        <v/>
      </c>
      <c r="AM255" s="138" t="str">
        <f ca="1">IF($R255=1,SUM($AA$1:AA255),"")</f>
        <v/>
      </c>
      <c r="AN255" s="138" t="str">
        <f ca="1">IF($R255=1,SUM($AB$1:AB255),"")</f>
        <v/>
      </c>
      <c r="AO255" s="138" t="str">
        <f ca="1">IF($R255=1,SUM($AC$1:AC255),"")</f>
        <v/>
      </c>
      <c r="AQ255" s="143" t="str">
        <f t="shared" si="34"/>
        <v>28:30</v>
      </c>
    </row>
    <row r="256" spans="6:43" x14ac:dyDescent="0.25">
      <c r="F256" s="138">
        <f t="shared" si="35"/>
        <v>28</v>
      </c>
      <c r="G256" s="140">
        <f t="shared" si="30"/>
        <v>35</v>
      </c>
      <c r="H256" s="141">
        <f t="shared" si="31"/>
        <v>1.1909722222222221</v>
      </c>
      <c r="K256" s="139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39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38">
        <f t="shared" si="32"/>
        <v>1</v>
      </c>
      <c r="R256" s="138">
        <f t="shared" ca="1" si="33"/>
        <v>1.162999999999982</v>
      </c>
      <c r="S256" s="138" t="str">
        <f>IF(O256=1,"",RTD("cqg.rtd",,"StudyData", "(Vol("&amp;$E$13&amp;")when  (LocalYear("&amp;$E$13&amp;")="&amp;$D$1&amp;"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38" t="str">
        <f>IF(O256=1,"",RTD("cqg.rtd",,"StudyData", "(Vol("&amp;$E$14&amp;")when  (LocalYear("&amp;$E$14&amp;")="&amp;$D$1&amp;"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38" t="str">
        <f>IF(O256=1,"",RTD("cqg.rtd",,"StudyData", "(Vol("&amp;$E$15&amp;")when  (LocalYear("&amp;$E$15&amp;")="&amp;$D$1&amp;"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38" t="str">
        <f>IF(O256=1,"",RTD("cqg.rtd",,"StudyData", "(Vol("&amp;$E$16&amp;")when  (LocalYear("&amp;$E$16&amp;")="&amp;$D$1&amp;"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38" t="str">
        <f>IF(O256=1,"",RTD("cqg.rtd",,"StudyData", "(Vol("&amp;$E$17&amp;")when  (LocalYear("&amp;$E$17&amp;")="&amp;$D$1&amp;"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38" t="str">
        <f>IF(O256=1,"",RTD("cqg.rtd",,"StudyData", "(Vol("&amp;$E$18&amp;")when  (LocalYear("&amp;$E$18&amp;")="&amp;$D$1&amp;"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38" t="str">
        <f>IF(O256=1,"",RTD("cqg.rtd",,"StudyData", "(Vol("&amp;$E$19&amp;")when  (LocalYear("&amp;$E$19&amp;")="&amp;$D$1&amp;"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38" t="str">
        <f>IF(O256=1,"",RTD("cqg.rtd",,"StudyData", "(Vol("&amp;$E$20&amp;")when  (LocalYear("&amp;$E$20&amp;")="&amp;$D$1&amp;"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38" t="str">
        <f>IF(O256=1,"",RTD("cqg.rtd",,"StudyData", "(Vol("&amp;$E$21&amp;")when  (LocalYear("&amp;$E$21&amp;")="&amp;$D$1&amp;"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38" t="str">
        <f>IF(O256=1,"",RTD("cqg.rtd",,"StudyData", "(Vol("&amp;$E$21&amp;")when  (LocalYear("&amp;$E$21&amp;")="&amp;$D$1&amp;"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39" t="str">
        <f t="shared" si="29"/>
        <v/>
      </c>
      <c r="AE256" s="138" t="str">
        <f ca="1">IF($R256=1,SUM($S$1:S256),"")</f>
        <v/>
      </c>
      <c r="AF256" s="138" t="str">
        <f ca="1">IF($R256=1,SUM($T$1:T256),"")</f>
        <v/>
      </c>
      <c r="AG256" s="138" t="str">
        <f ca="1">IF($R256=1,SUM($U$1:U256),"")</f>
        <v/>
      </c>
      <c r="AH256" s="138" t="str">
        <f ca="1">IF($R256=1,SUM($V$1:V256),"")</f>
        <v/>
      </c>
      <c r="AI256" s="138" t="str">
        <f ca="1">IF($R256=1,SUM($W$1:W256),"")</f>
        <v/>
      </c>
      <c r="AJ256" s="138" t="str">
        <f ca="1">IF($R256=1,SUM($X$1:X256),"")</f>
        <v/>
      </c>
      <c r="AK256" s="138" t="str">
        <f ca="1">IF($R256=1,SUM($Y$1:Y256),"")</f>
        <v/>
      </c>
      <c r="AL256" s="138" t="str">
        <f ca="1">IF($R256=1,SUM($Z$1:Z256),"")</f>
        <v/>
      </c>
      <c r="AM256" s="138" t="str">
        <f ca="1">IF($R256=1,SUM($AA$1:AA256),"")</f>
        <v/>
      </c>
      <c r="AN256" s="138" t="str">
        <f ca="1">IF($R256=1,SUM($AB$1:AB256),"")</f>
        <v/>
      </c>
      <c r="AO256" s="138" t="str">
        <f ca="1">IF($R256=1,SUM($AC$1:AC256),"")</f>
        <v/>
      </c>
      <c r="AQ256" s="143" t="str">
        <f t="shared" si="34"/>
        <v>28:35</v>
      </c>
    </row>
    <row r="257" spans="6:43" x14ac:dyDescent="0.25">
      <c r="F257" s="138">
        <f t="shared" si="35"/>
        <v>28</v>
      </c>
      <c r="G257" s="140">
        <f t="shared" si="30"/>
        <v>40</v>
      </c>
      <c r="H257" s="141">
        <f t="shared" si="31"/>
        <v>1.1944444444444444</v>
      </c>
      <c r="K257" s="139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39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38">
        <f t="shared" si="32"/>
        <v>1</v>
      </c>
      <c r="R257" s="138">
        <f t="shared" ca="1" si="33"/>
        <v>1.1639999999999819</v>
      </c>
      <c r="S257" s="138" t="str">
        <f>IF(O257=1,"",RTD("cqg.rtd",,"StudyData", "(Vol("&amp;$E$13&amp;")when  (LocalYear("&amp;$E$13&amp;")="&amp;$D$1&amp;"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38" t="str">
        <f>IF(O257=1,"",RTD("cqg.rtd",,"StudyData", "(Vol("&amp;$E$14&amp;")when  (LocalYear("&amp;$E$14&amp;")="&amp;$D$1&amp;"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38" t="str">
        <f>IF(O257=1,"",RTD("cqg.rtd",,"StudyData", "(Vol("&amp;$E$15&amp;")when  (LocalYear("&amp;$E$15&amp;")="&amp;$D$1&amp;"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38" t="str">
        <f>IF(O257=1,"",RTD("cqg.rtd",,"StudyData", "(Vol("&amp;$E$16&amp;")when  (LocalYear("&amp;$E$16&amp;")="&amp;$D$1&amp;"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38" t="str">
        <f>IF(O257=1,"",RTD("cqg.rtd",,"StudyData", "(Vol("&amp;$E$17&amp;")when  (LocalYear("&amp;$E$17&amp;")="&amp;$D$1&amp;"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38" t="str">
        <f>IF(O257=1,"",RTD("cqg.rtd",,"StudyData", "(Vol("&amp;$E$18&amp;")when  (LocalYear("&amp;$E$18&amp;")="&amp;$D$1&amp;"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38" t="str">
        <f>IF(O257=1,"",RTD("cqg.rtd",,"StudyData", "(Vol("&amp;$E$19&amp;")when  (LocalYear("&amp;$E$19&amp;")="&amp;$D$1&amp;"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38" t="str">
        <f>IF(O257=1,"",RTD("cqg.rtd",,"StudyData", "(Vol("&amp;$E$20&amp;")when  (LocalYear("&amp;$E$20&amp;")="&amp;$D$1&amp;"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38" t="str">
        <f>IF(O257=1,"",RTD("cqg.rtd",,"StudyData", "(Vol("&amp;$E$21&amp;")when  (LocalYear("&amp;$E$21&amp;")="&amp;$D$1&amp;"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38" t="str">
        <f>IF(O257=1,"",RTD("cqg.rtd",,"StudyData", "(Vol("&amp;$E$21&amp;")when  (LocalYear("&amp;$E$21&amp;")="&amp;$D$1&amp;"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39" t="str">
        <f t="shared" ref="AC257:AC288" si="36">K257</f>
        <v/>
      </c>
      <c r="AE257" s="138" t="str">
        <f ca="1">IF($R257=1,SUM($S$1:S257),"")</f>
        <v/>
      </c>
      <c r="AF257" s="138" t="str">
        <f ca="1">IF($R257=1,SUM($T$1:T257),"")</f>
        <v/>
      </c>
      <c r="AG257" s="138" t="str">
        <f ca="1">IF($R257=1,SUM($U$1:U257),"")</f>
        <v/>
      </c>
      <c r="AH257" s="138" t="str">
        <f ca="1">IF($R257=1,SUM($V$1:V257),"")</f>
        <v/>
      </c>
      <c r="AI257" s="138" t="str">
        <f ca="1">IF($R257=1,SUM($W$1:W257),"")</f>
        <v/>
      </c>
      <c r="AJ257" s="138" t="str">
        <f ca="1">IF($R257=1,SUM($X$1:X257),"")</f>
        <v/>
      </c>
      <c r="AK257" s="138" t="str">
        <f ca="1">IF($R257=1,SUM($Y$1:Y257),"")</f>
        <v/>
      </c>
      <c r="AL257" s="138" t="str">
        <f ca="1">IF($R257=1,SUM($Z$1:Z257),"")</f>
        <v/>
      </c>
      <c r="AM257" s="138" t="str">
        <f ca="1">IF($R257=1,SUM($AA$1:AA257),"")</f>
        <v/>
      </c>
      <c r="AN257" s="138" t="str">
        <f ca="1">IF($R257=1,SUM($AB$1:AB257),"")</f>
        <v/>
      </c>
      <c r="AO257" s="138" t="str">
        <f ca="1">IF($R257=1,SUM($AC$1:AC257),"")</f>
        <v/>
      </c>
      <c r="AQ257" s="143" t="str">
        <f t="shared" si="34"/>
        <v>28:40</v>
      </c>
    </row>
    <row r="258" spans="6:43" x14ac:dyDescent="0.25">
      <c r="F258" s="138">
        <f t="shared" si="35"/>
        <v>28</v>
      </c>
      <c r="G258" s="140">
        <f t="shared" ref="G258:G288" si="37">IF(G257=55,0&amp;0,IF(G257=0&amp;0,G257+0&amp;5,G257+5))</f>
        <v>45</v>
      </c>
      <c r="H258" s="141">
        <f t="shared" ref="H258:H288" si="38">_xlfn.NUMBERVALUE(F258&amp;":"&amp;G258)</f>
        <v>1.1979166666666667</v>
      </c>
      <c r="K258" s="139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39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38">
        <f t="shared" ref="O258:O288" si="39">IF(H258&gt;$I$3,1,0)</f>
        <v>1</v>
      </c>
      <c r="R258" s="138">
        <f t="shared" ref="R258:R288" ca="1" si="40">IF(AND(K259="",K258&lt;&gt;""),1,0.001+R257)</f>
        <v>1.1649999999999818</v>
      </c>
      <c r="S258" s="138" t="str">
        <f>IF(O258=1,"",RTD("cqg.rtd",,"StudyData", "(Vol("&amp;$E$13&amp;")when  (LocalYear("&amp;$E$13&amp;")="&amp;$D$1&amp;"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38" t="str">
        <f>IF(O258=1,"",RTD("cqg.rtd",,"StudyData", "(Vol("&amp;$E$14&amp;")when  (LocalYear("&amp;$E$14&amp;")="&amp;$D$1&amp;"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38" t="str">
        <f>IF(O258=1,"",RTD("cqg.rtd",,"StudyData", "(Vol("&amp;$E$15&amp;")when  (LocalYear("&amp;$E$15&amp;")="&amp;$D$1&amp;"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38" t="str">
        <f>IF(O258=1,"",RTD("cqg.rtd",,"StudyData", "(Vol("&amp;$E$16&amp;")when  (LocalYear("&amp;$E$16&amp;")="&amp;$D$1&amp;"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38" t="str">
        <f>IF(O258=1,"",RTD("cqg.rtd",,"StudyData", "(Vol("&amp;$E$17&amp;")when  (LocalYear("&amp;$E$17&amp;")="&amp;$D$1&amp;"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38" t="str">
        <f>IF(O258=1,"",RTD("cqg.rtd",,"StudyData", "(Vol("&amp;$E$18&amp;")when  (LocalYear("&amp;$E$18&amp;")="&amp;$D$1&amp;"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38" t="str">
        <f>IF(O258=1,"",RTD("cqg.rtd",,"StudyData", "(Vol("&amp;$E$19&amp;")when  (LocalYear("&amp;$E$19&amp;")="&amp;$D$1&amp;"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38" t="str">
        <f>IF(O258=1,"",RTD("cqg.rtd",,"StudyData", "(Vol("&amp;$E$20&amp;")when  (LocalYear("&amp;$E$20&amp;")="&amp;$D$1&amp;"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38" t="str">
        <f>IF(O258=1,"",RTD("cqg.rtd",,"StudyData", "(Vol("&amp;$E$21&amp;")when  (LocalYear("&amp;$E$21&amp;")="&amp;$D$1&amp;"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38" t="str">
        <f>IF(O258=1,"",RTD("cqg.rtd",,"StudyData", "(Vol("&amp;$E$21&amp;")when  (LocalYear("&amp;$E$21&amp;")="&amp;$D$1&amp;"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39" t="str">
        <f t="shared" si="36"/>
        <v/>
      </c>
      <c r="AE258" s="138" t="str">
        <f ca="1">IF($R258=1,SUM($S$1:S258),"")</f>
        <v/>
      </c>
      <c r="AF258" s="138" t="str">
        <f ca="1">IF($R258=1,SUM($T$1:T258),"")</f>
        <v/>
      </c>
      <c r="AG258" s="138" t="str">
        <f ca="1">IF($R258=1,SUM($U$1:U258),"")</f>
        <v/>
      </c>
      <c r="AH258" s="138" t="str">
        <f ca="1">IF($R258=1,SUM($V$1:V258),"")</f>
        <v/>
      </c>
      <c r="AI258" s="138" t="str">
        <f ca="1">IF($R258=1,SUM($W$1:W258),"")</f>
        <v/>
      </c>
      <c r="AJ258" s="138" t="str">
        <f ca="1">IF($R258=1,SUM($X$1:X258),"")</f>
        <v/>
      </c>
      <c r="AK258" s="138" t="str">
        <f ca="1">IF($R258=1,SUM($Y$1:Y258),"")</f>
        <v/>
      </c>
      <c r="AL258" s="138" t="str">
        <f ca="1">IF($R258=1,SUM($Z$1:Z258),"")</f>
        <v/>
      </c>
      <c r="AM258" s="138" t="str">
        <f ca="1">IF($R258=1,SUM($AA$1:AA258),"")</f>
        <v/>
      </c>
      <c r="AN258" s="138" t="str">
        <f ca="1">IF($R258=1,SUM($AB$1:AB258),"")</f>
        <v/>
      </c>
      <c r="AO258" s="138" t="str">
        <f ca="1">IF($R258=1,SUM($AC$1:AC258),"")</f>
        <v/>
      </c>
      <c r="AQ258" s="143" t="str">
        <f t="shared" ref="AQ258:AQ288" si="41">F258&amp;":"&amp;G258</f>
        <v>28:45</v>
      </c>
    </row>
    <row r="259" spans="6:43" x14ac:dyDescent="0.25">
      <c r="F259" s="138">
        <f t="shared" ref="F259:F288" si="42">IF(G258=55,F258+1,F258)</f>
        <v>28</v>
      </c>
      <c r="G259" s="140">
        <f t="shared" si="37"/>
        <v>50</v>
      </c>
      <c r="H259" s="141">
        <f t="shared" si="38"/>
        <v>1.2013888888888888</v>
      </c>
      <c r="K259" s="139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39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38">
        <f t="shared" si="39"/>
        <v>1</v>
      </c>
      <c r="R259" s="138">
        <f t="shared" ca="1" si="40"/>
        <v>1.1659999999999817</v>
      </c>
      <c r="S259" s="138" t="str">
        <f>IF(O259=1,"",RTD("cqg.rtd",,"StudyData", "(Vol("&amp;$E$13&amp;")when  (LocalYear("&amp;$E$13&amp;")="&amp;$D$1&amp;"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38" t="str">
        <f>IF(O259=1,"",RTD("cqg.rtd",,"StudyData", "(Vol("&amp;$E$14&amp;")when  (LocalYear("&amp;$E$14&amp;")="&amp;$D$1&amp;"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38" t="str">
        <f>IF(O259=1,"",RTD("cqg.rtd",,"StudyData", "(Vol("&amp;$E$15&amp;")when  (LocalYear("&amp;$E$15&amp;")="&amp;$D$1&amp;"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38" t="str">
        <f>IF(O259=1,"",RTD("cqg.rtd",,"StudyData", "(Vol("&amp;$E$16&amp;")when  (LocalYear("&amp;$E$16&amp;")="&amp;$D$1&amp;"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38" t="str">
        <f>IF(O259=1,"",RTD("cqg.rtd",,"StudyData", "(Vol("&amp;$E$17&amp;")when  (LocalYear("&amp;$E$17&amp;")="&amp;$D$1&amp;"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38" t="str">
        <f>IF(O259=1,"",RTD("cqg.rtd",,"StudyData", "(Vol("&amp;$E$18&amp;")when  (LocalYear("&amp;$E$18&amp;")="&amp;$D$1&amp;"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38" t="str">
        <f>IF(O259=1,"",RTD("cqg.rtd",,"StudyData", "(Vol("&amp;$E$19&amp;")when  (LocalYear("&amp;$E$19&amp;")="&amp;$D$1&amp;"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38" t="str">
        <f>IF(O259=1,"",RTD("cqg.rtd",,"StudyData", "(Vol("&amp;$E$20&amp;")when  (LocalYear("&amp;$E$20&amp;")="&amp;$D$1&amp;"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38" t="str">
        <f>IF(O259=1,"",RTD("cqg.rtd",,"StudyData", "(Vol("&amp;$E$21&amp;")when  (LocalYear("&amp;$E$21&amp;")="&amp;$D$1&amp;"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38" t="str">
        <f>IF(O259=1,"",RTD("cqg.rtd",,"StudyData", "(Vol("&amp;$E$21&amp;")when  (LocalYear("&amp;$E$21&amp;")="&amp;$D$1&amp;"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39" t="str">
        <f t="shared" si="36"/>
        <v/>
      </c>
      <c r="AE259" s="138" t="str">
        <f ca="1">IF($R259=1,SUM($S$1:S259),"")</f>
        <v/>
      </c>
      <c r="AF259" s="138" t="str">
        <f ca="1">IF($R259=1,SUM($T$1:T259),"")</f>
        <v/>
      </c>
      <c r="AG259" s="138" t="str">
        <f ca="1">IF($R259=1,SUM($U$1:U259),"")</f>
        <v/>
      </c>
      <c r="AH259" s="138" t="str">
        <f ca="1">IF($R259=1,SUM($V$1:V259),"")</f>
        <v/>
      </c>
      <c r="AI259" s="138" t="str">
        <f ca="1">IF($R259=1,SUM($W$1:W259),"")</f>
        <v/>
      </c>
      <c r="AJ259" s="138" t="str">
        <f ca="1">IF($R259=1,SUM($X$1:X259),"")</f>
        <v/>
      </c>
      <c r="AK259" s="138" t="str">
        <f ca="1">IF($R259=1,SUM($Y$1:Y259),"")</f>
        <v/>
      </c>
      <c r="AL259" s="138" t="str">
        <f ca="1">IF($R259=1,SUM($Z$1:Z259),"")</f>
        <v/>
      </c>
      <c r="AM259" s="138" t="str">
        <f ca="1">IF($R259=1,SUM($AA$1:AA259),"")</f>
        <v/>
      </c>
      <c r="AN259" s="138" t="str">
        <f ca="1">IF($R259=1,SUM($AB$1:AB259),"")</f>
        <v/>
      </c>
      <c r="AO259" s="138" t="str">
        <f ca="1">IF($R259=1,SUM($AC$1:AC259),"")</f>
        <v/>
      </c>
      <c r="AQ259" s="143" t="str">
        <f t="shared" si="41"/>
        <v>28:50</v>
      </c>
    </row>
    <row r="260" spans="6:43" x14ac:dyDescent="0.25">
      <c r="F260" s="138">
        <f t="shared" si="42"/>
        <v>28</v>
      </c>
      <c r="G260" s="140">
        <f t="shared" si="37"/>
        <v>55</v>
      </c>
      <c r="H260" s="141">
        <f t="shared" si="38"/>
        <v>1.2048611111111112</v>
      </c>
      <c r="K260" s="139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39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38">
        <f t="shared" si="39"/>
        <v>1</v>
      </c>
      <c r="R260" s="138">
        <f t="shared" ca="1" si="40"/>
        <v>1.1669999999999816</v>
      </c>
      <c r="S260" s="138" t="str">
        <f>IF(O260=1,"",RTD("cqg.rtd",,"StudyData", "(Vol("&amp;$E$13&amp;")when  (LocalYear("&amp;$E$13&amp;")="&amp;$D$1&amp;"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38" t="str">
        <f>IF(O260=1,"",RTD("cqg.rtd",,"StudyData", "(Vol("&amp;$E$14&amp;")when  (LocalYear("&amp;$E$14&amp;")="&amp;$D$1&amp;"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38" t="str">
        <f>IF(O260=1,"",RTD("cqg.rtd",,"StudyData", "(Vol("&amp;$E$15&amp;")when  (LocalYear("&amp;$E$15&amp;")="&amp;$D$1&amp;"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38" t="str">
        <f>IF(O260=1,"",RTD("cqg.rtd",,"StudyData", "(Vol("&amp;$E$16&amp;")when  (LocalYear("&amp;$E$16&amp;")="&amp;$D$1&amp;"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38" t="str">
        <f>IF(O260=1,"",RTD("cqg.rtd",,"StudyData", "(Vol("&amp;$E$17&amp;")when  (LocalYear("&amp;$E$17&amp;")="&amp;$D$1&amp;"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38" t="str">
        <f>IF(O260=1,"",RTD("cqg.rtd",,"StudyData", "(Vol("&amp;$E$18&amp;")when  (LocalYear("&amp;$E$18&amp;")="&amp;$D$1&amp;"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38" t="str">
        <f>IF(O260=1,"",RTD("cqg.rtd",,"StudyData", "(Vol("&amp;$E$19&amp;")when  (LocalYear("&amp;$E$19&amp;")="&amp;$D$1&amp;"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38" t="str">
        <f>IF(O260=1,"",RTD("cqg.rtd",,"StudyData", "(Vol("&amp;$E$20&amp;")when  (LocalYear("&amp;$E$20&amp;")="&amp;$D$1&amp;"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38" t="str">
        <f>IF(O260=1,"",RTD("cqg.rtd",,"StudyData", "(Vol("&amp;$E$21&amp;")when  (LocalYear("&amp;$E$21&amp;")="&amp;$D$1&amp;"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38" t="str">
        <f>IF(O260=1,"",RTD("cqg.rtd",,"StudyData", "(Vol("&amp;$E$21&amp;")when  (LocalYear("&amp;$E$21&amp;")="&amp;$D$1&amp;"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39" t="str">
        <f t="shared" si="36"/>
        <v/>
      </c>
      <c r="AE260" s="138" t="str">
        <f ca="1">IF($R260=1,SUM($S$1:S260),"")</f>
        <v/>
      </c>
      <c r="AF260" s="138" t="str">
        <f ca="1">IF($R260=1,SUM($T$1:T260),"")</f>
        <v/>
      </c>
      <c r="AG260" s="138" t="str">
        <f ca="1">IF($R260=1,SUM($U$1:U260),"")</f>
        <v/>
      </c>
      <c r="AH260" s="138" t="str">
        <f ca="1">IF($R260=1,SUM($V$1:V260),"")</f>
        <v/>
      </c>
      <c r="AI260" s="138" t="str">
        <f ca="1">IF($R260=1,SUM($W$1:W260),"")</f>
        <v/>
      </c>
      <c r="AJ260" s="138" t="str">
        <f ca="1">IF($R260=1,SUM($X$1:X260),"")</f>
        <v/>
      </c>
      <c r="AK260" s="138" t="str">
        <f ca="1">IF($R260=1,SUM($Y$1:Y260),"")</f>
        <v/>
      </c>
      <c r="AL260" s="138" t="str">
        <f ca="1">IF($R260=1,SUM($Z$1:Z260),"")</f>
        <v/>
      </c>
      <c r="AM260" s="138" t="str">
        <f ca="1">IF($R260=1,SUM($AA$1:AA260),"")</f>
        <v/>
      </c>
      <c r="AN260" s="138" t="str">
        <f ca="1">IF($R260=1,SUM($AB$1:AB260),"")</f>
        <v/>
      </c>
      <c r="AO260" s="138" t="str">
        <f ca="1">IF($R260=1,SUM($AC$1:AC260),"")</f>
        <v/>
      </c>
      <c r="AQ260" s="143" t="str">
        <f t="shared" si="41"/>
        <v>28:55</v>
      </c>
    </row>
    <row r="261" spans="6:43" x14ac:dyDescent="0.25">
      <c r="F261" s="138">
        <f t="shared" si="42"/>
        <v>29</v>
      </c>
      <c r="G261" s="140" t="str">
        <f t="shared" si="37"/>
        <v>00</v>
      </c>
      <c r="H261" s="141">
        <f t="shared" si="38"/>
        <v>1.2083333333333333</v>
      </c>
      <c r="K261" s="139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39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38">
        <f t="shared" si="39"/>
        <v>1</v>
      </c>
      <c r="R261" s="138">
        <f t="shared" ca="1" si="40"/>
        <v>1.1679999999999815</v>
      </c>
      <c r="S261" s="138" t="str">
        <f>IF(O261=1,"",RTD("cqg.rtd",,"StudyData", "(Vol("&amp;$E$13&amp;")when  (LocalYear("&amp;$E$13&amp;")="&amp;$D$1&amp;"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38" t="str">
        <f>IF(O261=1,"",RTD("cqg.rtd",,"StudyData", "(Vol("&amp;$E$14&amp;")when  (LocalYear("&amp;$E$14&amp;")="&amp;$D$1&amp;"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38" t="str">
        <f>IF(O261=1,"",RTD("cqg.rtd",,"StudyData", "(Vol("&amp;$E$15&amp;")when  (LocalYear("&amp;$E$15&amp;")="&amp;$D$1&amp;"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38" t="str">
        <f>IF(O261=1,"",RTD("cqg.rtd",,"StudyData", "(Vol("&amp;$E$16&amp;")when  (LocalYear("&amp;$E$16&amp;")="&amp;$D$1&amp;"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38" t="str">
        <f>IF(O261=1,"",RTD("cqg.rtd",,"StudyData", "(Vol("&amp;$E$17&amp;")when  (LocalYear("&amp;$E$17&amp;")="&amp;$D$1&amp;"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38" t="str">
        <f>IF(O261=1,"",RTD("cqg.rtd",,"StudyData", "(Vol("&amp;$E$18&amp;")when  (LocalYear("&amp;$E$18&amp;")="&amp;$D$1&amp;"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38" t="str">
        <f>IF(O261=1,"",RTD("cqg.rtd",,"StudyData", "(Vol("&amp;$E$19&amp;")when  (LocalYear("&amp;$E$19&amp;")="&amp;$D$1&amp;"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38" t="str">
        <f>IF(O261=1,"",RTD("cqg.rtd",,"StudyData", "(Vol("&amp;$E$20&amp;")when  (LocalYear("&amp;$E$20&amp;")="&amp;$D$1&amp;"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38" t="str">
        <f>IF(O261=1,"",RTD("cqg.rtd",,"StudyData", "(Vol("&amp;$E$21&amp;")when  (LocalYear("&amp;$E$21&amp;")="&amp;$D$1&amp;"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38" t="str">
        <f>IF(O261=1,"",RTD("cqg.rtd",,"StudyData", "(Vol("&amp;$E$21&amp;")when  (LocalYear("&amp;$E$21&amp;")="&amp;$D$1&amp;"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39" t="str">
        <f t="shared" si="36"/>
        <v/>
      </c>
      <c r="AE261" s="138" t="str">
        <f ca="1">IF($R261=1,SUM($S$1:S261),"")</f>
        <v/>
      </c>
      <c r="AF261" s="138" t="str">
        <f ca="1">IF($R261=1,SUM($T$1:T261),"")</f>
        <v/>
      </c>
      <c r="AG261" s="138" t="str">
        <f ca="1">IF($R261=1,SUM($U$1:U261),"")</f>
        <v/>
      </c>
      <c r="AH261" s="138" t="str">
        <f ca="1">IF($R261=1,SUM($V$1:V261),"")</f>
        <v/>
      </c>
      <c r="AI261" s="138" t="str">
        <f ca="1">IF($R261=1,SUM($W$1:W261),"")</f>
        <v/>
      </c>
      <c r="AJ261" s="138" t="str">
        <f ca="1">IF($R261=1,SUM($X$1:X261),"")</f>
        <v/>
      </c>
      <c r="AK261" s="138" t="str">
        <f ca="1">IF($R261=1,SUM($Y$1:Y261),"")</f>
        <v/>
      </c>
      <c r="AL261" s="138" t="str">
        <f ca="1">IF($R261=1,SUM($Z$1:Z261),"")</f>
        <v/>
      </c>
      <c r="AM261" s="138" t="str">
        <f ca="1">IF($R261=1,SUM($AA$1:AA261),"")</f>
        <v/>
      </c>
      <c r="AN261" s="138" t="str">
        <f ca="1">IF($R261=1,SUM($AB$1:AB261),"")</f>
        <v/>
      </c>
      <c r="AO261" s="138" t="str">
        <f ca="1">IF($R261=1,SUM($AC$1:AC261),"")</f>
        <v/>
      </c>
      <c r="AQ261" s="143" t="str">
        <f t="shared" si="41"/>
        <v>29:00</v>
      </c>
    </row>
    <row r="262" spans="6:43" x14ac:dyDescent="0.25">
      <c r="F262" s="138">
        <f t="shared" si="42"/>
        <v>29</v>
      </c>
      <c r="G262" s="140" t="str">
        <f t="shared" si="37"/>
        <v>05</v>
      </c>
      <c r="H262" s="141">
        <f t="shared" si="38"/>
        <v>1.2118055555555556</v>
      </c>
      <c r="K262" s="139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39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38">
        <f t="shared" si="39"/>
        <v>1</v>
      </c>
      <c r="R262" s="138">
        <f t="shared" ca="1" si="40"/>
        <v>1.1689999999999814</v>
      </c>
      <c r="S262" s="138" t="str">
        <f>IF(O262=1,"",RTD("cqg.rtd",,"StudyData", "(Vol("&amp;$E$13&amp;")when  (LocalYear("&amp;$E$13&amp;")="&amp;$D$1&amp;"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38" t="str">
        <f>IF(O262=1,"",RTD("cqg.rtd",,"StudyData", "(Vol("&amp;$E$14&amp;")when  (LocalYear("&amp;$E$14&amp;")="&amp;$D$1&amp;"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38" t="str">
        <f>IF(O262=1,"",RTD("cqg.rtd",,"StudyData", "(Vol("&amp;$E$15&amp;")when  (LocalYear("&amp;$E$15&amp;")="&amp;$D$1&amp;"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38" t="str">
        <f>IF(O262=1,"",RTD("cqg.rtd",,"StudyData", "(Vol("&amp;$E$16&amp;")when  (LocalYear("&amp;$E$16&amp;")="&amp;$D$1&amp;"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38" t="str">
        <f>IF(O262=1,"",RTD("cqg.rtd",,"StudyData", "(Vol("&amp;$E$17&amp;")when  (LocalYear("&amp;$E$17&amp;")="&amp;$D$1&amp;"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38" t="str">
        <f>IF(O262=1,"",RTD("cqg.rtd",,"StudyData", "(Vol("&amp;$E$18&amp;")when  (LocalYear("&amp;$E$18&amp;")="&amp;$D$1&amp;"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38" t="str">
        <f>IF(O262=1,"",RTD("cqg.rtd",,"StudyData", "(Vol("&amp;$E$19&amp;")when  (LocalYear("&amp;$E$19&amp;")="&amp;$D$1&amp;"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38" t="str">
        <f>IF(O262=1,"",RTD("cqg.rtd",,"StudyData", "(Vol("&amp;$E$20&amp;")when  (LocalYear("&amp;$E$20&amp;")="&amp;$D$1&amp;"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38" t="str">
        <f>IF(O262=1,"",RTD("cqg.rtd",,"StudyData", "(Vol("&amp;$E$21&amp;")when  (LocalYear("&amp;$E$21&amp;")="&amp;$D$1&amp;"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38" t="str">
        <f>IF(O262=1,"",RTD("cqg.rtd",,"StudyData", "(Vol("&amp;$E$21&amp;")when  (LocalYear("&amp;$E$21&amp;")="&amp;$D$1&amp;"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39" t="str">
        <f t="shared" si="36"/>
        <v/>
      </c>
      <c r="AE262" s="138" t="str">
        <f ca="1">IF($R262=1,SUM($S$1:S262),"")</f>
        <v/>
      </c>
      <c r="AF262" s="138" t="str">
        <f ca="1">IF($R262=1,SUM($T$1:T262),"")</f>
        <v/>
      </c>
      <c r="AG262" s="138" t="str">
        <f ca="1">IF($R262=1,SUM($U$1:U262),"")</f>
        <v/>
      </c>
      <c r="AH262" s="138" t="str">
        <f ca="1">IF($R262=1,SUM($V$1:V262),"")</f>
        <v/>
      </c>
      <c r="AI262" s="138" t="str">
        <f ca="1">IF($R262=1,SUM($W$1:W262),"")</f>
        <v/>
      </c>
      <c r="AJ262" s="138" t="str">
        <f ca="1">IF($R262=1,SUM($X$1:X262),"")</f>
        <v/>
      </c>
      <c r="AK262" s="138" t="str">
        <f ca="1">IF($R262=1,SUM($Y$1:Y262),"")</f>
        <v/>
      </c>
      <c r="AL262" s="138" t="str">
        <f ca="1">IF($R262=1,SUM($Z$1:Z262),"")</f>
        <v/>
      </c>
      <c r="AM262" s="138" t="str">
        <f ca="1">IF($R262=1,SUM($AA$1:AA262),"")</f>
        <v/>
      </c>
      <c r="AN262" s="138" t="str">
        <f ca="1">IF($R262=1,SUM($AB$1:AB262),"")</f>
        <v/>
      </c>
      <c r="AO262" s="138" t="str">
        <f ca="1">IF($R262=1,SUM($AC$1:AC262),"")</f>
        <v/>
      </c>
      <c r="AQ262" s="143" t="str">
        <f t="shared" si="41"/>
        <v>29:05</v>
      </c>
    </row>
    <row r="263" spans="6:43" x14ac:dyDescent="0.25">
      <c r="F263" s="138">
        <f t="shared" si="42"/>
        <v>29</v>
      </c>
      <c r="G263" s="140">
        <f t="shared" si="37"/>
        <v>10</v>
      </c>
      <c r="H263" s="141">
        <f t="shared" si="38"/>
        <v>1.2152777777777779</v>
      </c>
      <c r="K263" s="139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39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38">
        <f t="shared" si="39"/>
        <v>1</v>
      </c>
      <c r="R263" s="138">
        <f t="shared" ca="1" si="40"/>
        <v>1.1699999999999813</v>
      </c>
      <c r="S263" s="138" t="str">
        <f>IF(O263=1,"",RTD("cqg.rtd",,"StudyData", "(Vol("&amp;$E$13&amp;")when  (LocalYear("&amp;$E$13&amp;")="&amp;$D$1&amp;"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38" t="str">
        <f>IF(O263=1,"",RTD("cqg.rtd",,"StudyData", "(Vol("&amp;$E$14&amp;")when  (LocalYear("&amp;$E$14&amp;")="&amp;$D$1&amp;"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38" t="str">
        <f>IF(O263=1,"",RTD("cqg.rtd",,"StudyData", "(Vol("&amp;$E$15&amp;")when  (LocalYear("&amp;$E$15&amp;")="&amp;$D$1&amp;"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38" t="str">
        <f>IF(O263=1,"",RTD("cqg.rtd",,"StudyData", "(Vol("&amp;$E$16&amp;")when  (LocalYear("&amp;$E$16&amp;")="&amp;$D$1&amp;"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38" t="str">
        <f>IF(O263=1,"",RTD("cqg.rtd",,"StudyData", "(Vol("&amp;$E$17&amp;")when  (LocalYear("&amp;$E$17&amp;")="&amp;$D$1&amp;"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38" t="str">
        <f>IF(O263=1,"",RTD("cqg.rtd",,"StudyData", "(Vol("&amp;$E$18&amp;")when  (LocalYear("&amp;$E$18&amp;")="&amp;$D$1&amp;"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38" t="str">
        <f>IF(O263=1,"",RTD("cqg.rtd",,"StudyData", "(Vol("&amp;$E$19&amp;")when  (LocalYear("&amp;$E$19&amp;")="&amp;$D$1&amp;"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38" t="str">
        <f>IF(O263=1,"",RTD("cqg.rtd",,"StudyData", "(Vol("&amp;$E$20&amp;")when  (LocalYear("&amp;$E$20&amp;")="&amp;$D$1&amp;"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38" t="str">
        <f>IF(O263=1,"",RTD("cqg.rtd",,"StudyData", "(Vol("&amp;$E$21&amp;")when  (LocalYear("&amp;$E$21&amp;")="&amp;$D$1&amp;"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38" t="str">
        <f>IF(O263=1,"",RTD("cqg.rtd",,"StudyData", "(Vol("&amp;$E$21&amp;")when  (LocalYear("&amp;$E$21&amp;")="&amp;$D$1&amp;"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39" t="str">
        <f t="shared" si="36"/>
        <v/>
      </c>
      <c r="AE263" s="138" t="str">
        <f ca="1">IF($R263=1,SUM($S$1:S263),"")</f>
        <v/>
      </c>
      <c r="AF263" s="138" t="str">
        <f ca="1">IF($R263=1,SUM($T$1:T263),"")</f>
        <v/>
      </c>
      <c r="AG263" s="138" t="str">
        <f ca="1">IF($R263=1,SUM($U$1:U263),"")</f>
        <v/>
      </c>
      <c r="AH263" s="138" t="str">
        <f ca="1">IF($R263=1,SUM($V$1:V263),"")</f>
        <v/>
      </c>
      <c r="AI263" s="138" t="str">
        <f ca="1">IF($R263=1,SUM($W$1:W263),"")</f>
        <v/>
      </c>
      <c r="AJ263" s="138" t="str">
        <f ca="1">IF($R263=1,SUM($X$1:X263),"")</f>
        <v/>
      </c>
      <c r="AK263" s="138" t="str">
        <f ca="1">IF($R263=1,SUM($Y$1:Y263),"")</f>
        <v/>
      </c>
      <c r="AL263" s="138" t="str">
        <f ca="1">IF($R263=1,SUM($Z$1:Z263),"")</f>
        <v/>
      </c>
      <c r="AM263" s="138" t="str">
        <f ca="1">IF($R263=1,SUM($AA$1:AA263),"")</f>
        <v/>
      </c>
      <c r="AN263" s="138" t="str">
        <f ca="1">IF($R263=1,SUM($AB$1:AB263),"")</f>
        <v/>
      </c>
      <c r="AO263" s="138" t="str">
        <f ca="1">IF($R263=1,SUM($AC$1:AC263),"")</f>
        <v/>
      </c>
      <c r="AQ263" s="143" t="str">
        <f t="shared" si="41"/>
        <v>29:10</v>
      </c>
    </row>
    <row r="264" spans="6:43" x14ac:dyDescent="0.25">
      <c r="F264" s="138">
        <f t="shared" si="42"/>
        <v>29</v>
      </c>
      <c r="G264" s="140">
        <f t="shared" si="37"/>
        <v>15</v>
      </c>
      <c r="H264" s="141">
        <f t="shared" si="38"/>
        <v>1.21875</v>
      </c>
      <c r="K264" s="139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39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38">
        <f t="shared" si="39"/>
        <v>1</v>
      </c>
      <c r="R264" s="138">
        <f t="shared" ca="1" si="40"/>
        <v>1.1709999999999812</v>
      </c>
      <c r="S264" s="138" t="str">
        <f>IF(O264=1,"",RTD("cqg.rtd",,"StudyData", "(Vol("&amp;$E$13&amp;")when  (LocalYear("&amp;$E$13&amp;")="&amp;$D$1&amp;"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38" t="str">
        <f>IF(O264=1,"",RTD("cqg.rtd",,"StudyData", "(Vol("&amp;$E$14&amp;")when  (LocalYear("&amp;$E$14&amp;")="&amp;$D$1&amp;"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38" t="str">
        <f>IF(O264=1,"",RTD("cqg.rtd",,"StudyData", "(Vol("&amp;$E$15&amp;")when  (LocalYear("&amp;$E$15&amp;")="&amp;$D$1&amp;"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38" t="str">
        <f>IF(O264=1,"",RTD("cqg.rtd",,"StudyData", "(Vol("&amp;$E$16&amp;")when  (LocalYear("&amp;$E$16&amp;")="&amp;$D$1&amp;"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38" t="str">
        <f>IF(O264=1,"",RTD("cqg.rtd",,"StudyData", "(Vol("&amp;$E$17&amp;")when  (LocalYear("&amp;$E$17&amp;")="&amp;$D$1&amp;"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38" t="str">
        <f>IF(O264=1,"",RTD("cqg.rtd",,"StudyData", "(Vol("&amp;$E$18&amp;")when  (LocalYear("&amp;$E$18&amp;")="&amp;$D$1&amp;"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38" t="str">
        <f>IF(O264=1,"",RTD("cqg.rtd",,"StudyData", "(Vol("&amp;$E$19&amp;")when  (LocalYear("&amp;$E$19&amp;")="&amp;$D$1&amp;"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38" t="str">
        <f>IF(O264=1,"",RTD("cqg.rtd",,"StudyData", "(Vol("&amp;$E$20&amp;")when  (LocalYear("&amp;$E$20&amp;")="&amp;$D$1&amp;"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38" t="str">
        <f>IF(O264=1,"",RTD("cqg.rtd",,"StudyData", "(Vol("&amp;$E$21&amp;")when  (LocalYear("&amp;$E$21&amp;")="&amp;$D$1&amp;"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38" t="str">
        <f>IF(O264=1,"",RTD("cqg.rtd",,"StudyData", "(Vol("&amp;$E$21&amp;")when  (LocalYear("&amp;$E$21&amp;")="&amp;$D$1&amp;"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39" t="str">
        <f t="shared" si="36"/>
        <v/>
      </c>
      <c r="AE264" s="138" t="str">
        <f ca="1">IF($R264=1,SUM($S$1:S264),"")</f>
        <v/>
      </c>
      <c r="AF264" s="138" t="str">
        <f ca="1">IF($R264=1,SUM($T$1:T264),"")</f>
        <v/>
      </c>
      <c r="AG264" s="138" t="str">
        <f ca="1">IF($R264=1,SUM($U$1:U264),"")</f>
        <v/>
      </c>
      <c r="AH264" s="138" t="str">
        <f ca="1">IF($R264=1,SUM($V$1:V264),"")</f>
        <v/>
      </c>
      <c r="AI264" s="138" t="str">
        <f ca="1">IF($R264=1,SUM($W$1:W264),"")</f>
        <v/>
      </c>
      <c r="AJ264" s="138" t="str">
        <f ca="1">IF($R264=1,SUM($X$1:X264),"")</f>
        <v/>
      </c>
      <c r="AK264" s="138" t="str">
        <f ca="1">IF($R264=1,SUM($Y$1:Y264),"")</f>
        <v/>
      </c>
      <c r="AL264" s="138" t="str">
        <f ca="1">IF($R264=1,SUM($Z$1:Z264),"")</f>
        <v/>
      </c>
      <c r="AM264" s="138" t="str">
        <f ca="1">IF($R264=1,SUM($AA$1:AA264),"")</f>
        <v/>
      </c>
      <c r="AN264" s="138" t="str">
        <f ca="1">IF($R264=1,SUM($AB$1:AB264),"")</f>
        <v/>
      </c>
      <c r="AO264" s="138" t="str">
        <f ca="1">IF($R264=1,SUM($AC$1:AC264),"")</f>
        <v/>
      </c>
      <c r="AQ264" s="143" t="str">
        <f t="shared" si="41"/>
        <v>29:15</v>
      </c>
    </row>
    <row r="265" spans="6:43" x14ac:dyDescent="0.25">
      <c r="F265" s="138">
        <f t="shared" si="42"/>
        <v>29</v>
      </c>
      <c r="G265" s="140">
        <f t="shared" si="37"/>
        <v>20</v>
      </c>
      <c r="H265" s="141">
        <f t="shared" si="38"/>
        <v>1.2222222222222221</v>
      </c>
      <c r="K265" s="139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39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38">
        <f t="shared" si="39"/>
        <v>1</v>
      </c>
      <c r="R265" s="138">
        <f t="shared" ca="1" si="40"/>
        <v>1.1719999999999811</v>
      </c>
      <c r="S265" s="138" t="str">
        <f>IF(O265=1,"",RTD("cqg.rtd",,"StudyData", "(Vol("&amp;$E$13&amp;")when  (LocalYear("&amp;$E$13&amp;")="&amp;$D$1&amp;"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38" t="str">
        <f>IF(O265=1,"",RTD("cqg.rtd",,"StudyData", "(Vol("&amp;$E$14&amp;")when  (LocalYear("&amp;$E$14&amp;")="&amp;$D$1&amp;"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38" t="str">
        <f>IF(O265=1,"",RTD("cqg.rtd",,"StudyData", "(Vol("&amp;$E$15&amp;")when  (LocalYear("&amp;$E$15&amp;")="&amp;$D$1&amp;"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38" t="str">
        <f>IF(O265=1,"",RTD("cqg.rtd",,"StudyData", "(Vol("&amp;$E$16&amp;")when  (LocalYear("&amp;$E$16&amp;")="&amp;$D$1&amp;"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38" t="str">
        <f>IF(O265=1,"",RTD("cqg.rtd",,"StudyData", "(Vol("&amp;$E$17&amp;")when  (LocalYear("&amp;$E$17&amp;")="&amp;$D$1&amp;"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38" t="str">
        <f>IF(O265=1,"",RTD("cqg.rtd",,"StudyData", "(Vol("&amp;$E$18&amp;")when  (LocalYear("&amp;$E$18&amp;")="&amp;$D$1&amp;"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38" t="str">
        <f>IF(O265=1,"",RTD("cqg.rtd",,"StudyData", "(Vol("&amp;$E$19&amp;")when  (LocalYear("&amp;$E$19&amp;")="&amp;$D$1&amp;"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38" t="str">
        <f>IF(O265=1,"",RTD("cqg.rtd",,"StudyData", "(Vol("&amp;$E$20&amp;")when  (LocalYear("&amp;$E$20&amp;")="&amp;$D$1&amp;"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38" t="str">
        <f>IF(O265=1,"",RTD("cqg.rtd",,"StudyData", "(Vol("&amp;$E$21&amp;")when  (LocalYear("&amp;$E$21&amp;")="&amp;$D$1&amp;"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38" t="str">
        <f>IF(O265=1,"",RTD("cqg.rtd",,"StudyData", "(Vol("&amp;$E$21&amp;")when  (LocalYear("&amp;$E$21&amp;")="&amp;$D$1&amp;"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39" t="str">
        <f t="shared" si="36"/>
        <v/>
      </c>
      <c r="AE265" s="138" t="str">
        <f ca="1">IF($R265=1,SUM($S$1:S265),"")</f>
        <v/>
      </c>
      <c r="AF265" s="138" t="str">
        <f ca="1">IF($R265=1,SUM($T$1:T265),"")</f>
        <v/>
      </c>
      <c r="AG265" s="138" t="str">
        <f ca="1">IF($R265=1,SUM($U$1:U265),"")</f>
        <v/>
      </c>
      <c r="AH265" s="138" t="str">
        <f ca="1">IF($R265=1,SUM($V$1:V265),"")</f>
        <v/>
      </c>
      <c r="AI265" s="138" t="str">
        <f ca="1">IF($R265=1,SUM($W$1:W265),"")</f>
        <v/>
      </c>
      <c r="AJ265" s="138" t="str">
        <f ca="1">IF($R265=1,SUM($X$1:X265),"")</f>
        <v/>
      </c>
      <c r="AK265" s="138" t="str">
        <f ca="1">IF($R265=1,SUM($Y$1:Y265),"")</f>
        <v/>
      </c>
      <c r="AL265" s="138" t="str">
        <f ca="1">IF($R265=1,SUM($Z$1:Z265),"")</f>
        <v/>
      </c>
      <c r="AM265" s="138" t="str">
        <f ca="1">IF($R265=1,SUM($AA$1:AA265),"")</f>
        <v/>
      </c>
      <c r="AN265" s="138" t="str">
        <f ca="1">IF($R265=1,SUM($AB$1:AB265),"")</f>
        <v/>
      </c>
      <c r="AO265" s="138" t="str">
        <f ca="1">IF($R265=1,SUM($AC$1:AC265),"")</f>
        <v/>
      </c>
      <c r="AQ265" s="143" t="str">
        <f t="shared" si="41"/>
        <v>29:20</v>
      </c>
    </row>
    <row r="266" spans="6:43" x14ac:dyDescent="0.25">
      <c r="F266" s="138">
        <f t="shared" si="42"/>
        <v>29</v>
      </c>
      <c r="G266" s="140">
        <f t="shared" si="37"/>
        <v>25</v>
      </c>
      <c r="H266" s="141">
        <f t="shared" si="38"/>
        <v>1.2256944444444444</v>
      </c>
      <c r="K266" s="139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39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38">
        <f t="shared" si="39"/>
        <v>1</v>
      </c>
      <c r="R266" s="138">
        <f t="shared" ca="1" si="40"/>
        <v>1.1729999999999809</v>
      </c>
      <c r="S266" s="138" t="str">
        <f>IF(O266=1,"",RTD("cqg.rtd",,"StudyData", "(Vol("&amp;$E$13&amp;")when  (LocalYear("&amp;$E$13&amp;")="&amp;$D$1&amp;"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38" t="str">
        <f>IF(O266=1,"",RTD("cqg.rtd",,"StudyData", "(Vol("&amp;$E$14&amp;")when  (LocalYear("&amp;$E$14&amp;")="&amp;$D$1&amp;"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38" t="str">
        <f>IF(O266=1,"",RTD("cqg.rtd",,"StudyData", "(Vol("&amp;$E$15&amp;")when  (LocalYear("&amp;$E$15&amp;")="&amp;$D$1&amp;"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38" t="str">
        <f>IF(O266=1,"",RTD("cqg.rtd",,"StudyData", "(Vol("&amp;$E$16&amp;")when  (LocalYear("&amp;$E$16&amp;")="&amp;$D$1&amp;"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38" t="str">
        <f>IF(O266=1,"",RTD("cqg.rtd",,"StudyData", "(Vol("&amp;$E$17&amp;")when  (LocalYear("&amp;$E$17&amp;")="&amp;$D$1&amp;"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38" t="str">
        <f>IF(O266=1,"",RTD("cqg.rtd",,"StudyData", "(Vol("&amp;$E$18&amp;")when  (LocalYear("&amp;$E$18&amp;")="&amp;$D$1&amp;"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38" t="str">
        <f>IF(O266=1,"",RTD("cqg.rtd",,"StudyData", "(Vol("&amp;$E$19&amp;")when  (LocalYear("&amp;$E$19&amp;")="&amp;$D$1&amp;"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38" t="str">
        <f>IF(O266=1,"",RTD("cqg.rtd",,"StudyData", "(Vol("&amp;$E$20&amp;")when  (LocalYear("&amp;$E$20&amp;")="&amp;$D$1&amp;"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38" t="str">
        <f>IF(O266=1,"",RTD("cqg.rtd",,"StudyData", "(Vol("&amp;$E$21&amp;")when  (LocalYear("&amp;$E$21&amp;")="&amp;$D$1&amp;"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38" t="str">
        <f>IF(O266=1,"",RTD("cqg.rtd",,"StudyData", "(Vol("&amp;$E$21&amp;")when  (LocalYear("&amp;$E$21&amp;")="&amp;$D$1&amp;"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39" t="str">
        <f t="shared" si="36"/>
        <v/>
      </c>
      <c r="AE266" s="138" t="str">
        <f ca="1">IF($R266=1,SUM($S$1:S266),"")</f>
        <v/>
      </c>
      <c r="AF266" s="138" t="str">
        <f ca="1">IF($R266=1,SUM($T$1:T266),"")</f>
        <v/>
      </c>
      <c r="AG266" s="138" t="str">
        <f ca="1">IF($R266=1,SUM($U$1:U266),"")</f>
        <v/>
      </c>
      <c r="AH266" s="138" t="str">
        <f ca="1">IF($R266=1,SUM($V$1:V266),"")</f>
        <v/>
      </c>
      <c r="AI266" s="138" t="str">
        <f ca="1">IF($R266=1,SUM($W$1:W266),"")</f>
        <v/>
      </c>
      <c r="AJ266" s="138" t="str">
        <f ca="1">IF($R266=1,SUM($X$1:X266),"")</f>
        <v/>
      </c>
      <c r="AK266" s="138" t="str">
        <f ca="1">IF($R266=1,SUM($Y$1:Y266),"")</f>
        <v/>
      </c>
      <c r="AL266" s="138" t="str">
        <f ca="1">IF($R266=1,SUM($Z$1:Z266),"")</f>
        <v/>
      </c>
      <c r="AM266" s="138" t="str">
        <f ca="1">IF($R266=1,SUM($AA$1:AA266),"")</f>
        <v/>
      </c>
      <c r="AN266" s="138" t="str">
        <f ca="1">IF($R266=1,SUM($AB$1:AB266),"")</f>
        <v/>
      </c>
      <c r="AO266" s="138" t="str">
        <f ca="1">IF($R266=1,SUM($AC$1:AC266),"")</f>
        <v/>
      </c>
      <c r="AQ266" s="143" t="str">
        <f t="shared" si="41"/>
        <v>29:25</v>
      </c>
    </row>
    <row r="267" spans="6:43" x14ac:dyDescent="0.25">
      <c r="F267" s="138">
        <f t="shared" si="42"/>
        <v>29</v>
      </c>
      <c r="G267" s="140">
        <f t="shared" si="37"/>
        <v>30</v>
      </c>
      <c r="H267" s="141">
        <f t="shared" si="38"/>
        <v>1.2291666666666667</v>
      </c>
      <c r="K267" s="139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39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38">
        <f t="shared" si="39"/>
        <v>1</v>
      </c>
      <c r="R267" s="138">
        <f t="shared" ca="1" si="40"/>
        <v>1.1739999999999808</v>
      </c>
      <c r="S267" s="138" t="str">
        <f>IF(O267=1,"",RTD("cqg.rtd",,"StudyData", "(Vol("&amp;$E$13&amp;")when  (LocalYear("&amp;$E$13&amp;")="&amp;$D$1&amp;"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38" t="str">
        <f>IF(O267=1,"",RTD("cqg.rtd",,"StudyData", "(Vol("&amp;$E$14&amp;")when  (LocalYear("&amp;$E$14&amp;")="&amp;$D$1&amp;"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38" t="str">
        <f>IF(O267=1,"",RTD("cqg.rtd",,"StudyData", "(Vol("&amp;$E$15&amp;")when  (LocalYear("&amp;$E$15&amp;")="&amp;$D$1&amp;"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38" t="str">
        <f>IF(O267=1,"",RTD("cqg.rtd",,"StudyData", "(Vol("&amp;$E$16&amp;")when  (LocalYear("&amp;$E$16&amp;")="&amp;$D$1&amp;"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38" t="str">
        <f>IF(O267=1,"",RTD("cqg.rtd",,"StudyData", "(Vol("&amp;$E$17&amp;")when  (LocalYear("&amp;$E$17&amp;")="&amp;$D$1&amp;"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38" t="str">
        <f>IF(O267=1,"",RTD("cqg.rtd",,"StudyData", "(Vol("&amp;$E$18&amp;")when  (LocalYear("&amp;$E$18&amp;")="&amp;$D$1&amp;"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38" t="str">
        <f>IF(O267=1,"",RTD("cqg.rtd",,"StudyData", "(Vol("&amp;$E$19&amp;")when  (LocalYear("&amp;$E$19&amp;")="&amp;$D$1&amp;"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38" t="str">
        <f>IF(O267=1,"",RTD("cqg.rtd",,"StudyData", "(Vol("&amp;$E$20&amp;")when  (LocalYear("&amp;$E$20&amp;")="&amp;$D$1&amp;"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38" t="str">
        <f>IF(O267=1,"",RTD("cqg.rtd",,"StudyData", "(Vol("&amp;$E$21&amp;")when  (LocalYear("&amp;$E$21&amp;")="&amp;$D$1&amp;"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38" t="str">
        <f>IF(O267=1,"",RTD("cqg.rtd",,"StudyData", "(Vol("&amp;$E$21&amp;")when  (LocalYear("&amp;$E$21&amp;")="&amp;$D$1&amp;"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39" t="str">
        <f t="shared" si="36"/>
        <v/>
      </c>
      <c r="AE267" s="138" t="str">
        <f ca="1">IF($R267=1,SUM($S$1:S267),"")</f>
        <v/>
      </c>
      <c r="AF267" s="138" t="str">
        <f ca="1">IF($R267=1,SUM($T$1:T267),"")</f>
        <v/>
      </c>
      <c r="AG267" s="138" t="str">
        <f ca="1">IF($R267=1,SUM($U$1:U267),"")</f>
        <v/>
      </c>
      <c r="AH267" s="138" t="str">
        <f ca="1">IF($R267=1,SUM($V$1:V267),"")</f>
        <v/>
      </c>
      <c r="AI267" s="138" t="str">
        <f ca="1">IF($R267=1,SUM($W$1:W267),"")</f>
        <v/>
      </c>
      <c r="AJ267" s="138" t="str">
        <f ca="1">IF($R267=1,SUM($X$1:X267),"")</f>
        <v/>
      </c>
      <c r="AK267" s="138" t="str">
        <f ca="1">IF($R267=1,SUM($Y$1:Y267),"")</f>
        <v/>
      </c>
      <c r="AL267" s="138" t="str">
        <f ca="1">IF($R267=1,SUM($Z$1:Z267),"")</f>
        <v/>
      </c>
      <c r="AM267" s="138" t="str">
        <f ca="1">IF($R267=1,SUM($AA$1:AA267),"")</f>
        <v/>
      </c>
      <c r="AN267" s="138" t="str">
        <f ca="1">IF($R267=1,SUM($AB$1:AB267),"")</f>
        <v/>
      </c>
      <c r="AO267" s="138" t="str">
        <f ca="1">IF($R267=1,SUM($AC$1:AC267),"")</f>
        <v/>
      </c>
      <c r="AQ267" s="143" t="str">
        <f t="shared" si="41"/>
        <v>29:30</v>
      </c>
    </row>
    <row r="268" spans="6:43" x14ac:dyDescent="0.25">
      <c r="F268" s="138">
        <f t="shared" si="42"/>
        <v>29</v>
      </c>
      <c r="G268" s="140">
        <f t="shared" si="37"/>
        <v>35</v>
      </c>
      <c r="H268" s="141">
        <f t="shared" si="38"/>
        <v>1.2326388888888888</v>
      </c>
      <c r="K268" s="139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39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38">
        <f t="shared" si="39"/>
        <v>1</v>
      </c>
      <c r="R268" s="138">
        <f t="shared" ca="1" si="40"/>
        <v>1.1749999999999807</v>
      </c>
      <c r="S268" s="138" t="str">
        <f>IF(O268=1,"",RTD("cqg.rtd",,"StudyData", "(Vol("&amp;$E$13&amp;")when  (LocalYear("&amp;$E$13&amp;")="&amp;$D$1&amp;"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38" t="str">
        <f>IF(O268=1,"",RTD("cqg.rtd",,"StudyData", "(Vol("&amp;$E$14&amp;")when  (LocalYear("&amp;$E$14&amp;")="&amp;$D$1&amp;"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38" t="str">
        <f>IF(O268=1,"",RTD("cqg.rtd",,"StudyData", "(Vol("&amp;$E$15&amp;")when  (LocalYear("&amp;$E$15&amp;")="&amp;$D$1&amp;"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38" t="str">
        <f>IF(O268=1,"",RTD("cqg.rtd",,"StudyData", "(Vol("&amp;$E$16&amp;")when  (LocalYear("&amp;$E$16&amp;")="&amp;$D$1&amp;"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38" t="str">
        <f>IF(O268=1,"",RTD("cqg.rtd",,"StudyData", "(Vol("&amp;$E$17&amp;")when  (LocalYear("&amp;$E$17&amp;")="&amp;$D$1&amp;"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38" t="str">
        <f>IF(O268=1,"",RTD("cqg.rtd",,"StudyData", "(Vol("&amp;$E$18&amp;")when  (LocalYear("&amp;$E$18&amp;")="&amp;$D$1&amp;"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38" t="str">
        <f>IF(O268=1,"",RTD("cqg.rtd",,"StudyData", "(Vol("&amp;$E$19&amp;")when  (LocalYear("&amp;$E$19&amp;")="&amp;$D$1&amp;"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38" t="str">
        <f>IF(O268=1,"",RTD("cqg.rtd",,"StudyData", "(Vol("&amp;$E$20&amp;")when  (LocalYear("&amp;$E$20&amp;")="&amp;$D$1&amp;"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38" t="str">
        <f>IF(O268=1,"",RTD("cqg.rtd",,"StudyData", "(Vol("&amp;$E$21&amp;")when  (LocalYear("&amp;$E$21&amp;")="&amp;$D$1&amp;"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38" t="str">
        <f>IF(O268=1,"",RTD("cqg.rtd",,"StudyData", "(Vol("&amp;$E$21&amp;")when  (LocalYear("&amp;$E$21&amp;")="&amp;$D$1&amp;"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39" t="str">
        <f t="shared" si="36"/>
        <v/>
      </c>
      <c r="AE268" s="138" t="str">
        <f ca="1">IF($R268=1,SUM($S$1:S268),"")</f>
        <v/>
      </c>
      <c r="AF268" s="138" t="str">
        <f ca="1">IF($R268=1,SUM($T$1:T268),"")</f>
        <v/>
      </c>
      <c r="AG268" s="138" t="str">
        <f ca="1">IF($R268=1,SUM($U$1:U268),"")</f>
        <v/>
      </c>
      <c r="AH268" s="138" t="str">
        <f ca="1">IF($R268=1,SUM($V$1:V268),"")</f>
        <v/>
      </c>
      <c r="AI268" s="138" t="str">
        <f ca="1">IF($R268=1,SUM($W$1:W268),"")</f>
        <v/>
      </c>
      <c r="AJ268" s="138" t="str">
        <f ca="1">IF($R268=1,SUM($X$1:X268),"")</f>
        <v/>
      </c>
      <c r="AK268" s="138" t="str">
        <f ca="1">IF($R268=1,SUM($Y$1:Y268),"")</f>
        <v/>
      </c>
      <c r="AL268" s="138" t="str">
        <f ca="1">IF($R268=1,SUM($Z$1:Z268),"")</f>
        <v/>
      </c>
      <c r="AM268" s="138" t="str">
        <f ca="1">IF($R268=1,SUM($AA$1:AA268),"")</f>
        <v/>
      </c>
      <c r="AN268" s="138" t="str">
        <f ca="1">IF($R268=1,SUM($AB$1:AB268),"")</f>
        <v/>
      </c>
      <c r="AO268" s="138" t="str">
        <f ca="1">IF($R268=1,SUM($AC$1:AC268),"")</f>
        <v/>
      </c>
      <c r="AQ268" s="143" t="str">
        <f t="shared" si="41"/>
        <v>29:35</v>
      </c>
    </row>
    <row r="269" spans="6:43" x14ac:dyDescent="0.25">
      <c r="F269" s="138">
        <f t="shared" si="42"/>
        <v>29</v>
      </c>
      <c r="G269" s="140">
        <f t="shared" si="37"/>
        <v>40</v>
      </c>
      <c r="H269" s="141">
        <f t="shared" si="38"/>
        <v>1.2361111111111112</v>
      </c>
      <c r="K269" s="139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39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38">
        <f t="shared" si="39"/>
        <v>1</v>
      </c>
      <c r="R269" s="138">
        <f t="shared" ca="1" si="40"/>
        <v>1.1759999999999806</v>
      </c>
      <c r="S269" s="138" t="str">
        <f>IF(O269=1,"",RTD("cqg.rtd",,"StudyData", "(Vol("&amp;$E$13&amp;")when  (LocalYear("&amp;$E$13&amp;")="&amp;$D$1&amp;"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38" t="str">
        <f>IF(O269=1,"",RTD("cqg.rtd",,"StudyData", "(Vol("&amp;$E$14&amp;")when  (LocalYear("&amp;$E$14&amp;")="&amp;$D$1&amp;"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38" t="str">
        <f>IF(O269=1,"",RTD("cqg.rtd",,"StudyData", "(Vol("&amp;$E$15&amp;")when  (LocalYear("&amp;$E$15&amp;")="&amp;$D$1&amp;"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38" t="str">
        <f>IF(O269=1,"",RTD("cqg.rtd",,"StudyData", "(Vol("&amp;$E$16&amp;")when  (LocalYear("&amp;$E$16&amp;")="&amp;$D$1&amp;"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38" t="str">
        <f>IF(O269=1,"",RTD("cqg.rtd",,"StudyData", "(Vol("&amp;$E$17&amp;")when  (LocalYear("&amp;$E$17&amp;")="&amp;$D$1&amp;"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38" t="str">
        <f>IF(O269=1,"",RTD("cqg.rtd",,"StudyData", "(Vol("&amp;$E$18&amp;")when  (LocalYear("&amp;$E$18&amp;")="&amp;$D$1&amp;"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38" t="str">
        <f>IF(O269=1,"",RTD("cqg.rtd",,"StudyData", "(Vol("&amp;$E$19&amp;")when  (LocalYear("&amp;$E$19&amp;")="&amp;$D$1&amp;"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38" t="str">
        <f>IF(O269=1,"",RTD("cqg.rtd",,"StudyData", "(Vol("&amp;$E$20&amp;")when  (LocalYear("&amp;$E$20&amp;")="&amp;$D$1&amp;"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38" t="str">
        <f>IF(O269=1,"",RTD("cqg.rtd",,"StudyData", "(Vol("&amp;$E$21&amp;")when  (LocalYear("&amp;$E$21&amp;")="&amp;$D$1&amp;"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38" t="str">
        <f>IF(O269=1,"",RTD("cqg.rtd",,"StudyData", "(Vol("&amp;$E$21&amp;")when  (LocalYear("&amp;$E$21&amp;")="&amp;$D$1&amp;"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39" t="str">
        <f t="shared" si="36"/>
        <v/>
      </c>
      <c r="AE269" s="138" t="str">
        <f ca="1">IF($R269=1,SUM($S$1:S269),"")</f>
        <v/>
      </c>
      <c r="AF269" s="138" t="str">
        <f ca="1">IF($R269=1,SUM($T$1:T269),"")</f>
        <v/>
      </c>
      <c r="AG269" s="138" t="str">
        <f ca="1">IF($R269=1,SUM($U$1:U269),"")</f>
        <v/>
      </c>
      <c r="AH269" s="138" t="str">
        <f ca="1">IF($R269=1,SUM($V$1:V269),"")</f>
        <v/>
      </c>
      <c r="AI269" s="138" t="str">
        <f ca="1">IF($R269=1,SUM($W$1:W269),"")</f>
        <v/>
      </c>
      <c r="AJ269" s="138" t="str">
        <f ca="1">IF($R269=1,SUM($X$1:X269),"")</f>
        <v/>
      </c>
      <c r="AK269" s="138" t="str">
        <f ca="1">IF($R269=1,SUM($Y$1:Y269),"")</f>
        <v/>
      </c>
      <c r="AL269" s="138" t="str">
        <f ca="1">IF($R269=1,SUM($Z$1:Z269),"")</f>
        <v/>
      </c>
      <c r="AM269" s="138" t="str">
        <f ca="1">IF($R269=1,SUM($AA$1:AA269),"")</f>
        <v/>
      </c>
      <c r="AN269" s="138" t="str">
        <f ca="1">IF($R269=1,SUM($AB$1:AB269),"")</f>
        <v/>
      </c>
      <c r="AO269" s="138" t="str">
        <f ca="1">IF($R269=1,SUM($AC$1:AC269),"")</f>
        <v/>
      </c>
      <c r="AQ269" s="143" t="str">
        <f t="shared" si="41"/>
        <v>29:40</v>
      </c>
    </row>
    <row r="270" spans="6:43" x14ac:dyDescent="0.25">
      <c r="F270" s="138">
        <f t="shared" si="42"/>
        <v>29</v>
      </c>
      <c r="G270" s="140">
        <f t="shared" si="37"/>
        <v>45</v>
      </c>
      <c r="H270" s="141">
        <f t="shared" si="38"/>
        <v>1.2395833333333333</v>
      </c>
      <c r="K270" s="139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39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38">
        <f t="shared" si="39"/>
        <v>1</v>
      </c>
      <c r="R270" s="138">
        <f t="shared" ca="1" si="40"/>
        <v>1.1769999999999805</v>
      </c>
      <c r="S270" s="138" t="str">
        <f>IF(O270=1,"",RTD("cqg.rtd",,"StudyData", "(Vol("&amp;$E$13&amp;")when  (LocalYear("&amp;$E$13&amp;")="&amp;$D$1&amp;"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38" t="str">
        <f>IF(O270=1,"",RTD("cqg.rtd",,"StudyData", "(Vol("&amp;$E$14&amp;")when  (LocalYear("&amp;$E$14&amp;")="&amp;$D$1&amp;"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38" t="str">
        <f>IF(O270=1,"",RTD("cqg.rtd",,"StudyData", "(Vol("&amp;$E$15&amp;")when  (LocalYear("&amp;$E$15&amp;")="&amp;$D$1&amp;"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38" t="str">
        <f>IF(O270=1,"",RTD("cqg.rtd",,"StudyData", "(Vol("&amp;$E$16&amp;")when  (LocalYear("&amp;$E$16&amp;")="&amp;$D$1&amp;"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38" t="str">
        <f>IF(O270=1,"",RTD("cqg.rtd",,"StudyData", "(Vol("&amp;$E$17&amp;")when  (LocalYear("&amp;$E$17&amp;")="&amp;$D$1&amp;"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38" t="str">
        <f>IF(O270=1,"",RTD("cqg.rtd",,"StudyData", "(Vol("&amp;$E$18&amp;")when  (LocalYear("&amp;$E$18&amp;")="&amp;$D$1&amp;"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38" t="str">
        <f>IF(O270=1,"",RTD("cqg.rtd",,"StudyData", "(Vol("&amp;$E$19&amp;")when  (LocalYear("&amp;$E$19&amp;")="&amp;$D$1&amp;"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38" t="str">
        <f>IF(O270=1,"",RTD("cqg.rtd",,"StudyData", "(Vol("&amp;$E$20&amp;")when  (LocalYear("&amp;$E$20&amp;")="&amp;$D$1&amp;"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38" t="str">
        <f>IF(O270=1,"",RTD("cqg.rtd",,"StudyData", "(Vol("&amp;$E$21&amp;")when  (LocalYear("&amp;$E$21&amp;")="&amp;$D$1&amp;"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38" t="str">
        <f>IF(O270=1,"",RTD("cqg.rtd",,"StudyData", "(Vol("&amp;$E$21&amp;")when  (LocalYear("&amp;$E$21&amp;")="&amp;$D$1&amp;"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39" t="str">
        <f t="shared" si="36"/>
        <v/>
      </c>
      <c r="AE270" s="138" t="str">
        <f ca="1">IF($R270=1,SUM($S$1:S270),"")</f>
        <v/>
      </c>
      <c r="AF270" s="138" t="str">
        <f ca="1">IF($R270=1,SUM($T$1:T270),"")</f>
        <v/>
      </c>
      <c r="AG270" s="138" t="str">
        <f ca="1">IF($R270=1,SUM($U$1:U270),"")</f>
        <v/>
      </c>
      <c r="AH270" s="138" t="str">
        <f ca="1">IF($R270=1,SUM($V$1:V270),"")</f>
        <v/>
      </c>
      <c r="AI270" s="138" t="str">
        <f ca="1">IF($R270=1,SUM($W$1:W270),"")</f>
        <v/>
      </c>
      <c r="AJ270" s="138" t="str">
        <f ca="1">IF($R270=1,SUM($X$1:X270),"")</f>
        <v/>
      </c>
      <c r="AK270" s="138" t="str">
        <f ca="1">IF($R270=1,SUM($Y$1:Y270),"")</f>
        <v/>
      </c>
      <c r="AL270" s="138" t="str">
        <f ca="1">IF($R270=1,SUM($Z$1:Z270),"")</f>
        <v/>
      </c>
      <c r="AM270" s="138" t="str">
        <f ca="1">IF($R270=1,SUM($AA$1:AA270),"")</f>
        <v/>
      </c>
      <c r="AN270" s="138" t="str">
        <f ca="1">IF($R270=1,SUM($AB$1:AB270),"")</f>
        <v/>
      </c>
      <c r="AO270" s="138" t="str">
        <f ca="1">IF($R270=1,SUM($AC$1:AC270),"")</f>
        <v/>
      </c>
      <c r="AQ270" s="143" t="str">
        <f t="shared" si="41"/>
        <v>29:45</v>
      </c>
    </row>
    <row r="271" spans="6:43" x14ac:dyDescent="0.25">
      <c r="F271" s="138">
        <f t="shared" si="42"/>
        <v>29</v>
      </c>
      <c r="G271" s="140">
        <f t="shared" si="37"/>
        <v>50</v>
      </c>
      <c r="H271" s="141">
        <f t="shared" si="38"/>
        <v>1.2430555555555556</v>
      </c>
      <c r="K271" s="139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39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38">
        <f t="shared" si="39"/>
        <v>1</v>
      </c>
      <c r="R271" s="138">
        <f t="shared" ca="1" si="40"/>
        <v>1.1779999999999804</v>
      </c>
      <c r="S271" s="138" t="str">
        <f>IF(O271=1,"",RTD("cqg.rtd",,"StudyData", "(Vol("&amp;$E$13&amp;")when  (LocalYear("&amp;$E$13&amp;")="&amp;$D$1&amp;"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38" t="str">
        <f>IF(O271=1,"",RTD("cqg.rtd",,"StudyData", "(Vol("&amp;$E$14&amp;")when  (LocalYear("&amp;$E$14&amp;")="&amp;$D$1&amp;"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38" t="str">
        <f>IF(O271=1,"",RTD("cqg.rtd",,"StudyData", "(Vol("&amp;$E$15&amp;")when  (LocalYear("&amp;$E$15&amp;")="&amp;$D$1&amp;"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38" t="str">
        <f>IF(O271=1,"",RTD("cqg.rtd",,"StudyData", "(Vol("&amp;$E$16&amp;")when  (LocalYear("&amp;$E$16&amp;")="&amp;$D$1&amp;"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38" t="str">
        <f>IF(O271=1,"",RTD("cqg.rtd",,"StudyData", "(Vol("&amp;$E$17&amp;")when  (LocalYear("&amp;$E$17&amp;")="&amp;$D$1&amp;"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38" t="str">
        <f>IF(O271=1,"",RTD("cqg.rtd",,"StudyData", "(Vol("&amp;$E$18&amp;")when  (LocalYear("&amp;$E$18&amp;")="&amp;$D$1&amp;"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38" t="str">
        <f>IF(O271=1,"",RTD("cqg.rtd",,"StudyData", "(Vol("&amp;$E$19&amp;")when  (LocalYear("&amp;$E$19&amp;")="&amp;$D$1&amp;"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38" t="str">
        <f>IF(O271=1,"",RTD("cqg.rtd",,"StudyData", "(Vol("&amp;$E$20&amp;")when  (LocalYear("&amp;$E$20&amp;")="&amp;$D$1&amp;"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38" t="str">
        <f>IF(O271=1,"",RTD("cqg.rtd",,"StudyData", "(Vol("&amp;$E$21&amp;")when  (LocalYear("&amp;$E$21&amp;")="&amp;$D$1&amp;"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38" t="str">
        <f>IF(O271=1,"",RTD("cqg.rtd",,"StudyData", "(Vol("&amp;$E$21&amp;")when  (LocalYear("&amp;$E$21&amp;")="&amp;$D$1&amp;"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39" t="str">
        <f t="shared" si="36"/>
        <v/>
      </c>
      <c r="AE271" s="138" t="str">
        <f ca="1">IF($R271=1,SUM($S$1:S271),"")</f>
        <v/>
      </c>
      <c r="AF271" s="138" t="str">
        <f ca="1">IF($R271=1,SUM($T$1:T271),"")</f>
        <v/>
      </c>
      <c r="AG271" s="138" t="str">
        <f ca="1">IF($R271=1,SUM($U$1:U271),"")</f>
        <v/>
      </c>
      <c r="AH271" s="138" t="str">
        <f ca="1">IF($R271=1,SUM($V$1:V271),"")</f>
        <v/>
      </c>
      <c r="AI271" s="138" t="str">
        <f ca="1">IF($R271=1,SUM($W$1:W271),"")</f>
        <v/>
      </c>
      <c r="AJ271" s="138" t="str">
        <f ca="1">IF($R271=1,SUM($X$1:X271),"")</f>
        <v/>
      </c>
      <c r="AK271" s="138" t="str">
        <f ca="1">IF($R271=1,SUM($Y$1:Y271),"")</f>
        <v/>
      </c>
      <c r="AL271" s="138" t="str">
        <f ca="1">IF($R271=1,SUM($Z$1:Z271),"")</f>
        <v/>
      </c>
      <c r="AM271" s="138" t="str">
        <f ca="1">IF($R271=1,SUM($AA$1:AA271),"")</f>
        <v/>
      </c>
      <c r="AN271" s="138" t="str">
        <f ca="1">IF($R271=1,SUM($AB$1:AB271),"")</f>
        <v/>
      </c>
      <c r="AO271" s="138" t="str">
        <f ca="1">IF($R271=1,SUM($AC$1:AC271),"")</f>
        <v/>
      </c>
      <c r="AQ271" s="143" t="str">
        <f t="shared" si="41"/>
        <v>29:50</v>
      </c>
    </row>
    <row r="272" spans="6:43" x14ac:dyDescent="0.25">
      <c r="F272" s="138">
        <f t="shared" si="42"/>
        <v>29</v>
      </c>
      <c r="G272" s="140">
        <f t="shared" si="37"/>
        <v>55</v>
      </c>
      <c r="H272" s="141">
        <f t="shared" si="38"/>
        <v>1.2465277777777779</v>
      </c>
      <c r="K272" s="139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39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38">
        <f t="shared" si="39"/>
        <v>1</v>
      </c>
      <c r="R272" s="138">
        <f t="shared" ca="1" si="40"/>
        <v>1.1789999999999803</v>
      </c>
      <c r="S272" s="138" t="str">
        <f>IF(O272=1,"",RTD("cqg.rtd",,"StudyData", "(Vol("&amp;$E$13&amp;")when  (LocalYear("&amp;$E$13&amp;")="&amp;$D$1&amp;"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38" t="str">
        <f>IF(O272=1,"",RTD("cqg.rtd",,"StudyData", "(Vol("&amp;$E$14&amp;")when  (LocalYear("&amp;$E$14&amp;")="&amp;$D$1&amp;"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38" t="str">
        <f>IF(O272=1,"",RTD("cqg.rtd",,"StudyData", "(Vol("&amp;$E$15&amp;")when  (LocalYear("&amp;$E$15&amp;")="&amp;$D$1&amp;"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38" t="str">
        <f>IF(O272=1,"",RTD("cqg.rtd",,"StudyData", "(Vol("&amp;$E$16&amp;")when  (LocalYear("&amp;$E$16&amp;")="&amp;$D$1&amp;"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38" t="str">
        <f>IF(O272=1,"",RTD("cqg.rtd",,"StudyData", "(Vol("&amp;$E$17&amp;")when  (LocalYear("&amp;$E$17&amp;")="&amp;$D$1&amp;"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38" t="str">
        <f>IF(O272=1,"",RTD("cqg.rtd",,"StudyData", "(Vol("&amp;$E$18&amp;")when  (LocalYear("&amp;$E$18&amp;")="&amp;$D$1&amp;"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38" t="str">
        <f>IF(O272=1,"",RTD("cqg.rtd",,"StudyData", "(Vol("&amp;$E$19&amp;")when  (LocalYear("&amp;$E$19&amp;")="&amp;$D$1&amp;"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38" t="str">
        <f>IF(O272=1,"",RTD("cqg.rtd",,"StudyData", "(Vol("&amp;$E$20&amp;")when  (LocalYear("&amp;$E$20&amp;")="&amp;$D$1&amp;"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38" t="str">
        <f>IF(O272=1,"",RTD("cqg.rtd",,"StudyData", "(Vol("&amp;$E$21&amp;")when  (LocalYear("&amp;$E$21&amp;")="&amp;$D$1&amp;"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38" t="str">
        <f>IF(O272=1,"",RTD("cqg.rtd",,"StudyData", "(Vol("&amp;$E$21&amp;")when  (LocalYear("&amp;$E$21&amp;")="&amp;$D$1&amp;"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39" t="str">
        <f t="shared" si="36"/>
        <v/>
      </c>
      <c r="AE272" s="138" t="str">
        <f ca="1">IF($R272=1,SUM($S$1:S272),"")</f>
        <v/>
      </c>
      <c r="AF272" s="138" t="str">
        <f ca="1">IF($R272=1,SUM($T$1:T272),"")</f>
        <v/>
      </c>
      <c r="AG272" s="138" t="str">
        <f ca="1">IF($R272=1,SUM($U$1:U272),"")</f>
        <v/>
      </c>
      <c r="AH272" s="138" t="str">
        <f ca="1">IF($R272=1,SUM($V$1:V272),"")</f>
        <v/>
      </c>
      <c r="AI272" s="138" t="str">
        <f ca="1">IF($R272=1,SUM($W$1:W272),"")</f>
        <v/>
      </c>
      <c r="AJ272" s="138" t="str">
        <f ca="1">IF($R272=1,SUM($X$1:X272),"")</f>
        <v/>
      </c>
      <c r="AK272" s="138" t="str">
        <f ca="1">IF($R272=1,SUM($Y$1:Y272),"")</f>
        <v/>
      </c>
      <c r="AL272" s="138" t="str">
        <f ca="1">IF($R272=1,SUM($Z$1:Z272),"")</f>
        <v/>
      </c>
      <c r="AM272" s="138" t="str">
        <f ca="1">IF($R272=1,SUM($AA$1:AA272),"")</f>
        <v/>
      </c>
      <c r="AN272" s="138" t="str">
        <f ca="1">IF($R272=1,SUM($AB$1:AB272),"")</f>
        <v/>
      </c>
      <c r="AO272" s="138" t="str">
        <f ca="1">IF($R272=1,SUM($AC$1:AC272),"")</f>
        <v/>
      </c>
      <c r="AQ272" s="143" t="str">
        <f t="shared" si="41"/>
        <v>29:55</v>
      </c>
    </row>
    <row r="273" spans="6:43" x14ac:dyDescent="0.25">
      <c r="F273" s="138">
        <f t="shared" si="42"/>
        <v>30</v>
      </c>
      <c r="G273" s="140" t="str">
        <f t="shared" si="37"/>
        <v>00</v>
      </c>
      <c r="H273" s="141">
        <f t="shared" si="38"/>
        <v>1.25</v>
      </c>
      <c r="K273" s="139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39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38">
        <f t="shared" si="39"/>
        <v>1</v>
      </c>
      <c r="R273" s="138">
        <f t="shared" ca="1" si="40"/>
        <v>1.1799999999999802</v>
      </c>
      <c r="S273" s="138" t="str">
        <f>IF(O273=1,"",RTD("cqg.rtd",,"StudyData", "(Vol("&amp;$E$13&amp;")when  (LocalYear("&amp;$E$13&amp;")="&amp;$D$1&amp;"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38" t="str">
        <f>IF(O273=1,"",RTD("cqg.rtd",,"StudyData", "(Vol("&amp;$E$14&amp;")when  (LocalYear("&amp;$E$14&amp;")="&amp;$D$1&amp;"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38" t="str">
        <f>IF(O273=1,"",RTD("cqg.rtd",,"StudyData", "(Vol("&amp;$E$15&amp;")when  (LocalYear("&amp;$E$15&amp;")="&amp;$D$1&amp;"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38" t="str">
        <f>IF(O273=1,"",RTD("cqg.rtd",,"StudyData", "(Vol("&amp;$E$16&amp;")when  (LocalYear("&amp;$E$16&amp;")="&amp;$D$1&amp;"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38" t="str">
        <f>IF(O273=1,"",RTD("cqg.rtd",,"StudyData", "(Vol("&amp;$E$17&amp;")when  (LocalYear("&amp;$E$17&amp;")="&amp;$D$1&amp;"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38" t="str">
        <f>IF(O273=1,"",RTD("cqg.rtd",,"StudyData", "(Vol("&amp;$E$18&amp;")when  (LocalYear("&amp;$E$18&amp;")="&amp;$D$1&amp;"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38" t="str">
        <f>IF(O273=1,"",RTD("cqg.rtd",,"StudyData", "(Vol("&amp;$E$19&amp;")when  (LocalYear("&amp;$E$19&amp;")="&amp;$D$1&amp;"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38" t="str">
        <f>IF(O273=1,"",RTD("cqg.rtd",,"StudyData", "(Vol("&amp;$E$20&amp;")when  (LocalYear("&amp;$E$20&amp;")="&amp;$D$1&amp;"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38" t="str">
        <f>IF(O273=1,"",RTD("cqg.rtd",,"StudyData", "(Vol("&amp;$E$21&amp;")when  (LocalYear("&amp;$E$21&amp;")="&amp;$D$1&amp;"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38" t="str">
        <f>IF(O273=1,"",RTD("cqg.rtd",,"StudyData", "(Vol("&amp;$E$21&amp;")when  (LocalYear("&amp;$E$21&amp;")="&amp;$D$1&amp;"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39" t="str">
        <f t="shared" si="36"/>
        <v/>
      </c>
      <c r="AE273" s="138" t="str">
        <f ca="1">IF($R273=1,SUM($S$1:S273),"")</f>
        <v/>
      </c>
      <c r="AF273" s="138" t="str">
        <f ca="1">IF($R273=1,SUM($T$1:T273),"")</f>
        <v/>
      </c>
      <c r="AG273" s="138" t="str">
        <f ca="1">IF($R273=1,SUM($U$1:U273),"")</f>
        <v/>
      </c>
      <c r="AH273" s="138" t="str">
        <f ca="1">IF($R273=1,SUM($V$1:V273),"")</f>
        <v/>
      </c>
      <c r="AI273" s="138" t="str">
        <f ca="1">IF($R273=1,SUM($W$1:W273),"")</f>
        <v/>
      </c>
      <c r="AJ273" s="138" t="str">
        <f ca="1">IF($R273=1,SUM($X$1:X273),"")</f>
        <v/>
      </c>
      <c r="AK273" s="138" t="str">
        <f ca="1">IF($R273=1,SUM($Y$1:Y273),"")</f>
        <v/>
      </c>
      <c r="AL273" s="138" t="str">
        <f ca="1">IF($R273=1,SUM($Z$1:Z273),"")</f>
        <v/>
      </c>
      <c r="AM273" s="138" t="str">
        <f ca="1">IF($R273=1,SUM($AA$1:AA273),"")</f>
        <v/>
      </c>
      <c r="AN273" s="138" t="str">
        <f ca="1">IF($R273=1,SUM($AB$1:AB273),"")</f>
        <v/>
      </c>
      <c r="AO273" s="138" t="str">
        <f ca="1">IF($R273=1,SUM($AC$1:AC273),"")</f>
        <v/>
      </c>
      <c r="AQ273" s="143" t="str">
        <f t="shared" si="41"/>
        <v>30:00</v>
      </c>
    </row>
    <row r="274" spans="6:43" x14ac:dyDescent="0.25">
      <c r="F274" s="138">
        <f t="shared" si="42"/>
        <v>30</v>
      </c>
      <c r="G274" s="140" t="str">
        <f t="shared" si="37"/>
        <v>05</v>
      </c>
      <c r="H274" s="141">
        <f t="shared" si="38"/>
        <v>1.2534722222222221</v>
      </c>
      <c r="K274" s="139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39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38">
        <f t="shared" si="39"/>
        <v>1</v>
      </c>
      <c r="R274" s="138">
        <f t="shared" ca="1" si="40"/>
        <v>1.1809999999999801</v>
      </c>
      <c r="S274" s="138" t="str">
        <f>IF(O274=1,"",RTD("cqg.rtd",,"StudyData", "(Vol("&amp;$E$13&amp;")when  (LocalYear("&amp;$E$13&amp;")="&amp;$D$1&amp;"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38" t="str">
        <f>IF(O274=1,"",RTD("cqg.rtd",,"StudyData", "(Vol("&amp;$E$14&amp;")when  (LocalYear("&amp;$E$14&amp;")="&amp;$D$1&amp;"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38" t="str">
        <f>IF(O274=1,"",RTD("cqg.rtd",,"StudyData", "(Vol("&amp;$E$15&amp;")when  (LocalYear("&amp;$E$15&amp;")="&amp;$D$1&amp;"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38" t="str">
        <f>IF(O274=1,"",RTD("cqg.rtd",,"StudyData", "(Vol("&amp;$E$16&amp;")when  (LocalYear("&amp;$E$16&amp;")="&amp;$D$1&amp;"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38" t="str">
        <f>IF(O274=1,"",RTD("cqg.rtd",,"StudyData", "(Vol("&amp;$E$17&amp;")when  (LocalYear("&amp;$E$17&amp;")="&amp;$D$1&amp;"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38" t="str">
        <f>IF(O274=1,"",RTD("cqg.rtd",,"StudyData", "(Vol("&amp;$E$18&amp;")when  (LocalYear("&amp;$E$18&amp;")="&amp;$D$1&amp;"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38" t="str">
        <f>IF(O274=1,"",RTD("cqg.rtd",,"StudyData", "(Vol("&amp;$E$19&amp;")when  (LocalYear("&amp;$E$19&amp;")="&amp;$D$1&amp;"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38" t="str">
        <f>IF(O274=1,"",RTD("cqg.rtd",,"StudyData", "(Vol("&amp;$E$20&amp;")when  (LocalYear("&amp;$E$20&amp;")="&amp;$D$1&amp;"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38" t="str">
        <f>IF(O274=1,"",RTD("cqg.rtd",,"StudyData", "(Vol("&amp;$E$21&amp;")when  (LocalYear("&amp;$E$21&amp;")="&amp;$D$1&amp;"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38" t="str">
        <f>IF(O274=1,"",RTD("cqg.rtd",,"StudyData", "(Vol("&amp;$E$21&amp;")when  (LocalYear("&amp;$E$21&amp;")="&amp;$D$1&amp;"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39" t="str">
        <f t="shared" si="36"/>
        <v/>
      </c>
      <c r="AE274" s="138" t="str">
        <f ca="1">IF($R274=1,SUM($S$1:S274),"")</f>
        <v/>
      </c>
      <c r="AF274" s="138" t="str">
        <f ca="1">IF($R274=1,SUM($T$1:T274),"")</f>
        <v/>
      </c>
      <c r="AG274" s="138" t="str">
        <f ca="1">IF($R274=1,SUM($U$1:U274),"")</f>
        <v/>
      </c>
      <c r="AH274" s="138" t="str">
        <f ca="1">IF($R274=1,SUM($V$1:V274),"")</f>
        <v/>
      </c>
      <c r="AI274" s="138" t="str">
        <f ca="1">IF($R274=1,SUM($W$1:W274),"")</f>
        <v/>
      </c>
      <c r="AJ274" s="138" t="str">
        <f ca="1">IF($R274=1,SUM($X$1:X274),"")</f>
        <v/>
      </c>
      <c r="AK274" s="138" t="str">
        <f ca="1">IF($R274=1,SUM($Y$1:Y274),"")</f>
        <v/>
      </c>
      <c r="AL274" s="138" t="str">
        <f ca="1">IF($R274=1,SUM($Z$1:Z274),"")</f>
        <v/>
      </c>
      <c r="AM274" s="138" t="str">
        <f ca="1">IF($R274=1,SUM($AA$1:AA274),"")</f>
        <v/>
      </c>
      <c r="AN274" s="138" t="str">
        <f ca="1">IF($R274=1,SUM($AB$1:AB274),"")</f>
        <v/>
      </c>
      <c r="AO274" s="138" t="str">
        <f ca="1">IF($R274=1,SUM($AC$1:AC274),"")</f>
        <v/>
      </c>
      <c r="AQ274" s="143" t="str">
        <f t="shared" si="41"/>
        <v>30:05</v>
      </c>
    </row>
    <row r="275" spans="6:43" x14ac:dyDescent="0.25">
      <c r="F275" s="138">
        <f t="shared" si="42"/>
        <v>30</v>
      </c>
      <c r="G275" s="140">
        <f t="shared" si="37"/>
        <v>10</v>
      </c>
      <c r="H275" s="141">
        <f t="shared" si="38"/>
        <v>1.2569444444444444</v>
      </c>
      <c r="K275" s="139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39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38">
        <f t="shared" si="39"/>
        <v>1</v>
      </c>
      <c r="R275" s="138">
        <f t="shared" ca="1" si="40"/>
        <v>1.18199999999998</v>
      </c>
      <c r="S275" s="138" t="str">
        <f>IF(O275=1,"",RTD("cqg.rtd",,"StudyData", "(Vol("&amp;$E$13&amp;")when  (LocalYear("&amp;$E$13&amp;")="&amp;$D$1&amp;"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38" t="str">
        <f>IF(O275=1,"",RTD("cqg.rtd",,"StudyData", "(Vol("&amp;$E$14&amp;")when  (LocalYear("&amp;$E$14&amp;")="&amp;$D$1&amp;"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38" t="str">
        <f>IF(O275=1,"",RTD("cqg.rtd",,"StudyData", "(Vol("&amp;$E$15&amp;")when  (LocalYear("&amp;$E$15&amp;")="&amp;$D$1&amp;"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38" t="str">
        <f>IF(O275=1,"",RTD("cqg.rtd",,"StudyData", "(Vol("&amp;$E$16&amp;")when  (LocalYear("&amp;$E$16&amp;")="&amp;$D$1&amp;"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38" t="str">
        <f>IF(O275=1,"",RTD("cqg.rtd",,"StudyData", "(Vol("&amp;$E$17&amp;")when  (LocalYear("&amp;$E$17&amp;")="&amp;$D$1&amp;"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38" t="str">
        <f>IF(O275=1,"",RTD("cqg.rtd",,"StudyData", "(Vol("&amp;$E$18&amp;")when  (LocalYear("&amp;$E$18&amp;")="&amp;$D$1&amp;"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38" t="str">
        <f>IF(O275=1,"",RTD("cqg.rtd",,"StudyData", "(Vol("&amp;$E$19&amp;")when  (LocalYear("&amp;$E$19&amp;")="&amp;$D$1&amp;"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38" t="str">
        <f>IF(O275=1,"",RTD("cqg.rtd",,"StudyData", "(Vol("&amp;$E$20&amp;")when  (LocalYear("&amp;$E$20&amp;")="&amp;$D$1&amp;"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38" t="str">
        <f>IF(O275=1,"",RTD("cqg.rtd",,"StudyData", "(Vol("&amp;$E$21&amp;")when  (LocalYear("&amp;$E$21&amp;")="&amp;$D$1&amp;"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38" t="str">
        <f>IF(O275=1,"",RTD("cqg.rtd",,"StudyData", "(Vol("&amp;$E$21&amp;")when  (LocalYear("&amp;$E$21&amp;")="&amp;$D$1&amp;"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39" t="str">
        <f t="shared" si="36"/>
        <v/>
      </c>
      <c r="AE275" s="138" t="str">
        <f ca="1">IF($R275=1,SUM($S$1:S275),"")</f>
        <v/>
      </c>
      <c r="AF275" s="138" t="str">
        <f ca="1">IF($R275=1,SUM($T$1:T275),"")</f>
        <v/>
      </c>
      <c r="AG275" s="138" t="str">
        <f ca="1">IF($R275=1,SUM($U$1:U275),"")</f>
        <v/>
      </c>
      <c r="AH275" s="138" t="str">
        <f ca="1">IF($R275=1,SUM($V$1:V275),"")</f>
        <v/>
      </c>
      <c r="AI275" s="138" t="str">
        <f ca="1">IF($R275=1,SUM($W$1:W275),"")</f>
        <v/>
      </c>
      <c r="AJ275" s="138" t="str">
        <f ca="1">IF($R275=1,SUM($X$1:X275),"")</f>
        <v/>
      </c>
      <c r="AK275" s="138" t="str">
        <f ca="1">IF($R275=1,SUM($Y$1:Y275),"")</f>
        <v/>
      </c>
      <c r="AL275" s="138" t="str">
        <f ca="1">IF($R275=1,SUM($Z$1:Z275),"")</f>
        <v/>
      </c>
      <c r="AM275" s="138" t="str">
        <f ca="1">IF($R275=1,SUM($AA$1:AA275),"")</f>
        <v/>
      </c>
      <c r="AN275" s="138" t="str">
        <f ca="1">IF($R275=1,SUM($AB$1:AB275),"")</f>
        <v/>
      </c>
      <c r="AO275" s="138" t="str">
        <f ca="1">IF($R275=1,SUM($AC$1:AC275),"")</f>
        <v/>
      </c>
      <c r="AQ275" s="143" t="str">
        <f t="shared" si="41"/>
        <v>30:10</v>
      </c>
    </row>
    <row r="276" spans="6:43" x14ac:dyDescent="0.25">
      <c r="F276" s="138">
        <f t="shared" si="42"/>
        <v>30</v>
      </c>
      <c r="G276" s="140">
        <f t="shared" si="37"/>
        <v>15</v>
      </c>
      <c r="H276" s="141">
        <f t="shared" si="38"/>
        <v>1.2604166666666667</v>
      </c>
      <c r="K276" s="139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39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38">
        <f t="shared" si="39"/>
        <v>1</v>
      </c>
      <c r="R276" s="138">
        <f t="shared" ca="1" si="40"/>
        <v>1.1829999999999798</v>
      </c>
      <c r="S276" s="138" t="str">
        <f>IF(O276=1,"",RTD("cqg.rtd",,"StudyData", "(Vol("&amp;$E$13&amp;")when  (LocalYear("&amp;$E$13&amp;")="&amp;$D$1&amp;"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38" t="str">
        <f>IF(O276=1,"",RTD("cqg.rtd",,"StudyData", "(Vol("&amp;$E$14&amp;")when  (LocalYear("&amp;$E$14&amp;")="&amp;$D$1&amp;"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38" t="str">
        <f>IF(O276=1,"",RTD("cqg.rtd",,"StudyData", "(Vol("&amp;$E$15&amp;")when  (LocalYear("&amp;$E$15&amp;")="&amp;$D$1&amp;"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38" t="str">
        <f>IF(O276=1,"",RTD("cqg.rtd",,"StudyData", "(Vol("&amp;$E$16&amp;")when  (LocalYear("&amp;$E$16&amp;")="&amp;$D$1&amp;"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38" t="str">
        <f>IF(O276=1,"",RTD("cqg.rtd",,"StudyData", "(Vol("&amp;$E$17&amp;")when  (LocalYear("&amp;$E$17&amp;")="&amp;$D$1&amp;"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38" t="str">
        <f>IF(O276=1,"",RTD("cqg.rtd",,"StudyData", "(Vol("&amp;$E$18&amp;")when  (LocalYear("&amp;$E$18&amp;")="&amp;$D$1&amp;"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38" t="str">
        <f>IF(O276=1,"",RTD("cqg.rtd",,"StudyData", "(Vol("&amp;$E$19&amp;")when  (LocalYear("&amp;$E$19&amp;")="&amp;$D$1&amp;"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38" t="str">
        <f>IF(O276=1,"",RTD("cqg.rtd",,"StudyData", "(Vol("&amp;$E$20&amp;")when  (LocalYear("&amp;$E$20&amp;")="&amp;$D$1&amp;"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38" t="str">
        <f>IF(O276=1,"",RTD("cqg.rtd",,"StudyData", "(Vol("&amp;$E$21&amp;")when  (LocalYear("&amp;$E$21&amp;")="&amp;$D$1&amp;"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38" t="str">
        <f>IF(O276=1,"",RTD("cqg.rtd",,"StudyData", "(Vol("&amp;$E$21&amp;")when  (LocalYear("&amp;$E$21&amp;")="&amp;$D$1&amp;"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39" t="str">
        <f t="shared" si="36"/>
        <v/>
      </c>
      <c r="AE276" s="138" t="str">
        <f ca="1">IF($R276=1,SUM($S$1:S276),"")</f>
        <v/>
      </c>
      <c r="AF276" s="138" t="str">
        <f ca="1">IF($R276=1,SUM($T$1:T276),"")</f>
        <v/>
      </c>
      <c r="AG276" s="138" t="str">
        <f ca="1">IF($R276=1,SUM($U$1:U276),"")</f>
        <v/>
      </c>
      <c r="AH276" s="138" t="str">
        <f ca="1">IF($R276=1,SUM($V$1:V276),"")</f>
        <v/>
      </c>
      <c r="AI276" s="138" t="str">
        <f ca="1">IF($R276=1,SUM($W$1:W276),"")</f>
        <v/>
      </c>
      <c r="AJ276" s="138" t="str">
        <f ca="1">IF($R276=1,SUM($X$1:X276),"")</f>
        <v/>
      </c>
      <c r="AK276" s="138" t="str">
        <f ca="1">IF($R276=1,SUM($Y$1:Y276),"")</f>
        <v/>
      </c>
      <c r="AL276" s="138" t="str">
        <f ca="1">IF($R276=1,SUM($Z$1:Z276),"")</f>
        <v/>
      </c>
      <c r="AM276" s="138" t="str">
        <f ca="1">IF($R276=1,SUM($AA$1:AA276),"")</f>
        <v/>
      </c>
      <c r="AN276" s="138" t="str">
        <f ca="1">IF($R276=1,SUM($AB$1:AB276),"")</f>
        <v/>
      </c>
      <c r="AO276" s="138" t="str">
        <f ca="1">IF($R276=1,SUM($AC$1:AC276),"")</f>
        <v/>
      </c>
      <c r="AQ276" s="143" t="str">
        <f t="shared" si="41"/>
        <v>30:15</v>
      </c>
    </row>
    <row r="277" spans="6:43" x14ac:dyDescent="0.25">
      <c r="F277" s="138">
        <f t="shared" si="42"/>
        <v>30</v>
      </c>
      <c r="G277" s="140">
        <f t="shared" si="37"/>
        <v>20</v>
      </c>
      <c r="H277" s="141">
        <f t="shared" si="38"/>
        <v>1.2638888888888888</v>
      </c>
      <c r="K277" s="139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39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38">
        <f t="shared" si="39"/>
        <v>1</v>
      </c>
      <c r="R277" s="138">
        <f t="shared" ca="1" si="40"/>
        <v>1.1839999999999797</v>
      </c>
      <c r="S277" s="138" t="str">
        <f>IF(O277=1,"",RTD("cqg.rtd",,"StudyData", "(Vol("&amp;$E$13&amp;")when  (LocalYear("&amp;$E$13&amp;")="&amp;$D$1&amp;"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38" t="str">
        <f>IF(O277=1,"",RTD("cqg.rtd",,"StudyData", "(Vol("&amp;$E$14&amp;")when  (LocalYear("&amp;$E$14&amp;")="&amp;$D$1&amp;"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38" t="str">
        <f>IF(O277=1,"",RTD("cqg.rtd",,"StudyData", "(Vol("&amp;$E$15&amp;")when  (LocalYear("&amp;$E$15&amp;")="&amp;$D$1&amp;"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38" t="str">
        <f>IF(O277=1,"",RTD("cqg.rtd",,"StudyData", "(Vol("&amp;$E$16&amp;")when  (LocalYear("&amp;$E$16&amp;")="&amp;$D$1&amp;"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38" t="str">
        <f>IF(O277=1,"",RTD("cqg.rtd",,"StudyData", "(Vol("&amp;$E$17&amp;")when  (LocalYear("&amp;$E$17&amp;")="&amp;$D$1&amp;"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38" t="str">
        <f>IF(O277=1,"",RTD("cqg.rtd",,"StudyData", "(Vol("&amp;$E$18&amp;")when  (LocalYear("&amp;$E$18&amp;")="&amp;$D$1&amp;"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38" t="str">
        <f>IF(O277=1,"",RTD("cqg.rtd",,"StudyData", "(Vol("&amp;$E$19&amp;")when  (LocalYear("&amp;$E$19&amp;")="&amp;$D$1&amp;"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38" t="str">
        <f>IF(O277=1,"",RTD("cqg.rtd",,"StudyData", "(Vol("&amp;$E$20&amp;")when  (LocalYear("&amp;$E$20&amp;")="&amp;$D$1&amp;"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38" t="str">
        <f>IF(O277=1,"",RTD("cqg.rtd",,"StudyData", "(Vol("&amp;$E$21&amp;")when  (LocalYear("&amp;$E$21&amp;")="&amp;$D$1&amp;"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38" t="str">
        <f>IF(O277=1,"",RTD("cqg.rtd",,"StudyData", "(Vol("&amp;$E$21&amp;")when  (LocalYear("&amp;$E$21&amp;")="&amp;$D$1&amp;"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39" t="str">
        <f t="shared" si="36"/>
        <v/>
      </c>
      <c r="AE277" s="138" t="str">
        <f ca="1">IF($R277=1,SUM($S$1:S277),"")</f>
        <v/>
      </c>
      <c r="AF277" s="138" t="str">
        <f ca="1">IF($R277=1,SUM($T$1:T277),"")</f>
        <v/>
      </c>
      <c r="AG277" s="138" t="str">
        <f ca="1">IF($R277=1,SUM($U$1:U277),"")</f>
        <v/>
      </c>
      <c r="AH277" s="138" t="str">
        <f ca="1">IF($R277=1,SUM($V$1:V277),"")</f>
        <v/>
      </c>
      <c r="AI277" s="138" t="str">
        <f ca="1">IF($R277=1,SUM($W$1:W277),"")</f>
        <v/>
      </c>
      <c r="AJ277" s="138" t="str">
        <f ca="1">IF($R277=1,SUM($X$1:X277),"")</f>
        <v/>
      </c>
      <c r="AK277" s="138" t="str">
        <f ca="1">IF($R277=1,SUM($Y$1:Y277),"")</f>
        <v/>
      </c>
      <c r="AL277" s="138" t="str">
        <f ca="1">IF($R277=1,SUM($Z$1:Z277),"")</f>
        <v/>
      </c>
      <c r="AM277" s="138" t="str">
        <f ca="1">IF($R277=1,SUM($AA$1:AA277),"")</f>
        <v/>
      </c>
      <c r="AN277" s="138" t="str">
        <f ca="1">IF($R277=1,SUM($AB$1:AB277),"")</f>
        <v/>
      </c>
      <c r="AO277" s="138" t="str">
        <f ca="1">IF($R277=1,SUM($AC$1:AC277),"")</f>
        <v/>
      </c>
      <c r="AQ277" s="143" t="str">
        <f t="shared" si="41"/>
        <v>30:20</v>
      </c>
    </row>
    <row r="278" spans="6:43" x14ac:dyDescent="0.25">
      <c r="F278" s="138">
        <f t="shared" si="42"/>
        <v>30</v>
      </c>
      <c r="G278" s="140">
        <f t="shared" si="37"/>
        <v>25</v>
      </c>
      <c r="H278" s="141">
        <f t="shared" si="38"/>
        <v>1.2673611111111112</v>
      </c>
      <c r="K278" s="139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39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38">
        <f t="shared" si="39"/>
        <v>1</v>
      </c>
      <c r="R278" s="138">
        <f t="shared" ca="1" si="40"/>
        <v>1.1849999999999796</v>
      </c>
      <c r="S278" s="138" t="str">
        <f>IF(O278=1,"",RTD("cqg.rtd",,"StudyData", "(Vol("&amp;$E$13&amp;")when  (LocalYear("&amp;$E$13&amp;")="&amp;$D$1&amp;"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38" t="str">
        <f>IF(O278=1,"",RTD("cqg.rtd",,"StudyData", "(Vol("&amp;$E$14&amp;")when  (LocalYear("&amp;$E$14&amp;")="&amp;$D$1&amp;"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38" t="str">
        <f>IF(O278=1,"",RTD("cqg.rtd",,"StudyData", "(Vol("&amp;$E$15&amp;")when  (LocalYear("&amp;$E$15&amp;")="&amp;$D$1&amp;"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38" t="str">
        <f>IF(O278=1,"",RTD("cqg.rtd",,"StudyData", "(Vol("&amp;$E$16&amp;")when  (LocalYear("&amp;$E$16&amp;")="&amp;$D$1&amp;"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38" t="str">
        <f>IF(O278=1,"",RTD("cqg.rtd",,"StudyData", "(Vol("&amp;$E$17&amp;")when  (LocalYear("&amp;$E$17&amp;")="&amp;$D$1&amp;"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38" t="str">
        <f>IF(O278=1,"",RTD("cqg.rtd",,"StudyData", "(Vol("&amp;$E$18&amp;")when  (LocalYear("&amp;$E$18&amp;")="&amp;$D$1&amp;"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38" t="str">
        <f>IF(O278=1,"",RTD("cqg.rtd",,"StudyData", "(Vol("&amp;$E$19&amp;")when  (LocalYear("&amp;$E$19&amp;")="&amp;$D$1&amp;"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38" t="str">
        <f>IF(O278=1,"",RTD("cqg.rtd",,"StudyData", "(Vol("&amp;$E$20&amp;")when  (LocalYear("&amp;$E$20&amp;")="&amp;$D$1&amp;"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38" t="str">
        <f>IF(O278=1,"",RTD("cqg.rtd",,"StudyData", "(Vol("&amp;$E$21&amp;")when  (LocalYear("&amp;$E$21&amp;")="&amp;$D$1&amp;"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38" t="str">
        <f>IF(O278=1,"",RTD("cqg.rtd",,"StudyData", "(Vol("&amp;$E$21&amp;")when  (LocalYear("&amp;$E$21&amp;")="&amp;$D$1&amp;"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39" t="str">
        <f t="shared" si="36"/>
        <v/>
      </c>
      <c r="AE278" s="138" t="str">
        <f ca="1">IF($R278=1,SUM($S$1:S278),"")</f>
        <v/>
      </c>
      <c r="AF278" s="138" t="str">
        <f ca="1">IF($R278=1,SUM($T$1:T278),"")</f>
        <v/>
      </c>
      <c r="AG278" s="138" t="str">
        <f ca="1">IF($R278=1,SUM($U$1:U278),"")</f>
        <v/>
      </c>
      <c r="AH278" s="138" t="str">
        <f ca="1">IF($R278=1,SUM($V$1:V278),"")</f>
        <v/>
      </c>
      <c r="AI278" s="138" t="str">
        <f ca="1">IF($R278=1,SUM($W$1:W278),"")</f>
        <v/>
      </c>
      <c r="AJ278" s="138" t="str">
        <f ca="1">IF($R278=1,SUM($X$1:X278),"")</f>
        <v/>
      </c>
      <c r="AK278" s="138" t="str">
        <f ca="1">IF($R278=1,SUM($Y$1:Y278),"")</f>
        <v/>
      </c>
      <c r="AL278" s="138" t="str">
        <f ca="1">IF($R278=1,SUM($Z$1:Z278),"")</f>
        <v/>
      </c>
      <c r="AM278" s="138" t="str">
        <f ca="1">IF($R278=1,SUM($AA$1:AA278),"")</f>
        <v/>
      </c>
      <c r="AN278" s="138" t="str">
        <f ca="1">IF($R278=1,SUM($AB$1:AB278),"")</f>
        <v/>
      </c>
      <c r="AO278" s="138" t="str">
        <f ca="1">IF($R278=1,SUM($AC$1:AC278),"")</f>
        <v/>
      </c>
      <c r="AQ278" s="143" t="str">
        <f t="shared" si="41"/>
        <v>30:25</v>
      </c>
    </row>
    <row r="279" spans="6:43" x14ac:dyDescent="0.25">
      <c r="F279" s="138">
        <f t="shared" si="42"/>
        <v>30</v>
      </c>
      <c r="G279" s="140">
        <f t="shared" si="37"/>
        <v>30</v>
      </c>
      <c r="H279" s="141">
        <f t="shared" si="38"/>
        <v>1.2708333333333333</v>
      </c>
      <c r="K279" s="139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39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38">
        <f t="shared" si="39"/>
        <v>1</v>
      </c>
      <c r="R279" s="138">
        <f t="shared" ca="1" si="40"/>
        <v>1.1859999999999795</v>
      </c>
      <c r="S279" s="138" t="str">
        <f>IF(O279=1,"",RTD("cqg.rtd",,"StudyData", "(Vol("&amp;$E$13&amp;")when  (LocalYear("&amp;$E$13&amp;")="&amp;$D$1&amp;"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38" t="str">
        <f>IF(O279=1,"",RTD("cqg.rtd",,"StudyData", "(Vol("&amp;$E$14&amp;")when  (LocalYear("&amp;$E$14&amp;")="&amp;$D$1&amp;"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38" t="str">
        <f>IF(O279=1,"",RTD("cqg.rtd",,"StudyData", "(Vol("&amp;$E$15&amp;")when  (LocalYear("&amp;$E$15&amp;")="&amp;$D$1&amp;"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38" t="str">
        <f>IF(O279=1,"",RTD("cqg.rtd",,"StudyData", "(Vol("&amp;$E$16&amp;")when  (LocalYear("&amp;$E$16&amp;")="&amp;$D$1&amp;"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38" t="str">
        <f>IF(O279=1,"",RTD("cqg.rtd",,"StudyData", "(Vol("&amp;$E$17&amp;")when  (LocalYear("&amp;$E$17&amp;")="&amp;$D$1&amp;"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38" t="str">
        <f>IF(O279=1,"",RTD("cqg.rtd",,"StudyData", "(Vol("&amp;$E$18&amp;")when  (LocalYear("&amp;$E$18&amp;")="&amp;$D$1&amp;"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38" t="str">
        <f>IF(O279=1,"",RTD("cqg.rtd",,"StudyData", "(Vol("&amp;$E$19&amp;")when  (LocalYear("&amp;$E$19&amp;")="&amp;$D$1&amp;"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38" t="str">
        <f>IF(O279=1,"",RTD("cqg.rtd",,"StudyData", "(Vol("&amp;$E$20&amp;")when  (LocalYear("&amp;$E$20&amp;")="&amp;$D$1&amp;"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38" t="str">
        <f>IF(O279=1,"",RTD("cqg.rtd",,"StudyData", "(Vol("&amp;$E$21&amp;")when  (LocalYear("&amp;$E$21&amp;")="&amp;$D$1&amp;"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38" t="str">
        <f>IF(O279=1,"",RTD("cqg.rtd",,"StudyData", "(Vol("&amp;$E$21&amp;")when  (LocalYear("&amp;$E$21&amp;")="&amp;$D$1&amp;"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39" t="str">
        <f t="shared" si="36"/>
        <v/>
      </c>
      <c r="AE279" s="138" t="str">
        <f ca="1">IF($R279=1,SUM($S$1:S279),"")</f>
        <v/>
      </c>
      <c r="AF279" s="138" t="str">
        <f ca="1">IF($R279=1,SUM($T$1:T279),"")</f>
        <v/>
      </c>
      <c r="AG279" s="138" t="str">
        <f ca="1">IF($R279=1,SUM($U$1:U279),"")</f>
        <v/>
      </c>
      <c r="AH279" s="138" t="str">
        <f ca="1">IF($R279=1,SUM($V$1:V279),"")</f>
        <v/>
      </c>
      <c r="AI279" s="138" t="str">
        <f ca="1">IF($R279=1,SUM($W$1:W279),"")</f>
        <v/>
      </c>
      <c r="AJ279" s="138" t="str">
        <f ca="1">IF($R279=1,SUM($X$1:X279),"")</f>
        <v/>
      </c>
      <c r="AK279" s="138" t="str">
        <f ca="1">IF($R279=1,SUM($Y$1:Y279),"")</f>
        <v/>
      </c>
      <c r="AL279" s="138" t="str">
        <f ca="1">IF($R279=1,SUM($Z$1:Z279),"")</f>
        <v/>
      </c>
      <c r="AM279" s="138" t="str">
        <f ca="1">IF($R279=1,SUM($AA$1:AA279),"")</f>
        <v/>
      </c>
      <c r="AN279" s="138" t="str">
        <f ca="1">IF($R279=1,SUM($AB$1:AB279),"")</f>
        <v/>
      </c>
      <c r="AO279" s="138" t="str">
        <f ca="1">IF($R279=1,SUM($AC$1:AC279),"")</f>
        <v/>
      </c>
      <c r="AQ279" s="143" t="str">
        <f t="shared" si="41"/>
        <v>30:30</v>
      </c>
    </row>
    <row r="280" spans="6:43" x14ac:dyDescent="0.25">
      <c r="F280" s="138">
        <f t="shared" si="42"/>
        <v>30</v>
      </c>
      <c r="G280" s="140">
        <f t="shared" si="37"/>
        <v>35</v>
      </c>
      <c r="H280" s="141">
        <f t="shared" si="38"/>
        <v>1.2743055555555556</v>
      </c>
      <c r="K280" s="139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39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38">
        <f t="shared" si="39"/>
        <v>1</v>
      </c>
      <c r="R280" s="138">
        <f t="shared" ca="1" si="40"/>
        <v>1.1869999999999794</v>
      </c>
      <c r="S280" s="138" t="str">
        <f>IF(O280=1,"",RTD("cqg.rtd",,"StudyData", "(Vol("&amp;$E$13&amp;")when  (LocalYear("&amp;$E$13&amp;")="&amp;$D$1&amp;"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38" t="str">
        <f>IF(O280=1,"",RTD("cqg.rtd",,"StudyData", "(Vol("&amp;$E$14&amp;")when  (LocalYear("&amp;$E$14&amp;")="&amp;$D$1&amp;"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38" t="str">
        <f>IF(O280=1,"",RTD("cqg.rtd",,"StudyData", "(Vol("&amp;$E$15&amp;")when  (LocalYear("&amp;$E$15&amp;")="&amp;$D$1&amp;"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38" t="str">
        <f>IF(O280=1,"",RTD("cqg.rtd",,"StudyData", "(Vol("&amp;$E$16&amp;")when  (LocalYear("&amp;$E$16&amp;")="&amp;$D$1&amp;"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38" t="str">
        <f>IF(O280=1,"",RTD("cqg.rtd",,"StudyData", "(Vol("&amp;$E$17&amp;")when  (LocalYear("&amp;$E$17&amp;")="&amp;$D$1&amp;"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38" t="str">
        <f>IF(O280=1,"",RTD("cqg.rtd",,"StudyData", "(Vol("&amp;$E$18&amp;")when  (LocalYear("&amp;$E$18&amp;")="&amp;$D$1&amp;"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38" t="str">
        <f>IF(O280=1,"",RTD("cqg.rtd",,"StudyData", "(Vol("&amp;$E$19&amp;")when  (LocalYear("&amp;$E$19&amp;")="&amp;$D$1&amp;"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38" t="str">
        <f>IF(O280=1,"",RTD("cqg.rtd",,"StudyData", "(Vol("&amp;$E$20&amp;")when  (LocalYear("&amp;$E$20&amp;")="&amp;$D$1&amp;"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38" t="str">
        <f>IF(O280=1,"",RTD("cqg.rtd",,"StudyData", "(Vol("&amp;$E$21&amp;")when  (LocalYear("&amp;$E$21&amp;")="&amp;$D$1&amp;"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38" t="str">
        <f>IF(O280=1,"",RTD("cqg.rtd",,"StudyData", "(Vol("&amp;$E$21&amp;")when  (LocalYear("&amp;$E$21&amp;")="&amp;$D$1&amp;"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39" t="str">
        <f t="shared" si="36"/>
        <v/>
      </c>
      <c r="AE280" s="138" t="str">
        <f ca="1">IF($R280=1,SUM($S$1:S280),"")</f>
        <v/>
      </c>
      <c r="AF280" s="138" t="str">
        <f ca="1">IF($R280=1,SUM($T$1:T280),"")</f>
        <v/>
      </c>
      <c r="AG280" s="138" t="str">
        <f ca="1">IF($R280=1,SUM($U$1:U280),"")</f>
        <v/>
      </c>
      <c r="AH280" s="138" t="str">
        <f ca="1">IF($R280=1,SUM($V$1:V280),"")</f>
        <v/>
      </c>
      <c r="AI280" s="138" t="str">
        <f ca="1">IF($R280=1,SUM($W$1:W280),"")</f>
        <v/>
      </c>
      <c r="AJ280" s="138" t="str">
        <f ca="1">IF($R280=1,SUM($X$1:X280),"")</f>
        <v/>
      </c>
      <c r="AK280" s="138" t="str">
        <f ca="1">IF($R280=1,SUM($Y$1:Y280),"")</f>
        <v/>
      </c>
      <c r="AL280" s="138" t="str">
        <f ca="1">IF($R280=1,SUM($Z$1:Z280),"")</f>
        <v/>
      </c>
      <c r="AM280" s="138" t="str">
        <f ca="1">IF($R280=1,SUM($AA$1:AA280),"")</f>
        <v/>
      </c>
      <c r="AN280" s="138" t="str">
        <f ca="1">IF($R280=1,SUM($AB$1:AB280),"")</f>
        <v/>
      </c>
      <c r="AO280" s="138" t="str">
        <f ca="1">IF($R280=1,SUM($AC$1:AC280),"")</f>
        <v/>
      </c>
      <c r="AQ280" s="143" t="str">
        <f t="shared" si="41"/>
        <v>30:35</v>
      </c>
    </row>
    <row r="281" spans="6:43" x14ac:dyDescent="0.25">
      <c r="F281" s="138">
        <f t="shared" si="42"/>
        <v>30</v>
      </c>
      <c r="G281" s="140">
        <f t="shared" si="37"/>
        <v>40</v>
      </c>
      <c r="H281" s="141">
        <f t="shared" si="38"/>
        <v>1.2777777777777779</v>
      </c>
      <c r="K281" s="139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39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38">
        <f t="shared" si="39"/>
        <v>1</v>
      </c>
      <c r="R281" s="138">
        <f t="shared" ca="1" si="40"/>
        <v>1.1879999999999793</v>
      </c>
      <c r="S281" s="138" t="str">
        <f>IF(O281=1,"",RTD("cqg.rtd",,"StudyData", "(Vol("&amp;$E$13&amp;")when  (LocalYear("&amp;$E$13&amp;")="&amp;$D$1&amp;"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38" t="str">
        <f>IF(O281=1,"",RTD("cqg.rtd",,"StudyData", "(Vol("&amp;$E$14&amp;")when  (LocalYear("&amp;$E$14&amp;")="&amp;$D$1&amp;"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38" t="str">
        <f>IF(O281=1,"",RTD("cqg.rtd",,"StudyData", "(Vol("&amp;$E$15&amp;")when  (LocalYear("&amp;$E$15&amp;")="&amp;$D$1&amp;"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38" t="str">
        <f>IF(O281=1,"",RTD("cqg.rtd",,"StudyData", "(Vol("&amp;$E$16&amp;")when  (LocalYear("&amp;$E$16&amp;")="&amp;$D$1&amp;"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38" t="str">
        <f>IF(O281=1,"",RTD("cqg.rtd",,"StudyData", "(Vol("&amp;$E$17&amp;")when  (LocalYear("&amp;$E$17&amp;")="&amp;$D$1&amp;"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38" t="str">
        <f>IF(O281=1,"",RTD("cqg.rtd",,"StudyData", "(Vol("&amp;$E$18&amp;")when  (LocalYear("&amp;$E$18&amp;")="&amp;$D$1&amp;"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38" t="str">
        <f>IF(O281=1,"",RTD("cqg.rtd",,"StudyData", "(Vol("&amp;$E$19&amp;")when  (LocalYear("&amp;$E$19&amp;")="&amp;$D$1&amp;"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38" t="str">
        <f>IF(O281=1,"",RTD("cqg.rtd",,"StudyData", "(Vol("&amp;$E$20&amp;")when  (LocalYear("&amp;$E$20&amp;")="&amp;$D$1&amp;"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38" t="str">
        <f>IF(O281=1,"",RTD("cqg.rtd",,"StudyData", "(Vol("&amp;$E$21&amp;")when  (LocalYear("&amp;$E$21&amp;")="&amp;$D$1&amp;"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38" t="str">
        <f>IF(O281=1,"",RTD("cqg.rtd",,"StudyData", "(Vol("&amp;$E$21&amp;")when  (LocalYear("&amp;$E$21&amp;")="&amp;$D$1&amp;"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39" t="str">
        <f t="shared" si="36"/>
        <v/>
      </c>
      <c r="AE281" s="138" t="str">
        <f ca="1">IF($R281=1,SUM($S$1:S281),"")</f>
        <v/>
      </c>
      <c r="AF281" s="138" t="str">
        <f ca="1">IF($R281=1,SUM($T$1:T281),"")</f>
        <v/>
      </c>
      <c r="AG281" s="138" t="str">
        <f ca="1">IF($R281=1,SUM($U$1:U281),"")</f>
        <v/>
      </c>
      <c r="AH281" s="138" t="str">
        <f ca="1">IF($R281=1,SUM($V$1:V281),"")</f>
        <v/>
      </c>
      <c r="AI281" s="138" t="str">
        <f ca="1">IF($R281=1,SUM($W$1:W281),"")</f>
        <v/>
      </c>
      <c r="AJ281" s="138" t="str">
        <f ca="1">IF($R281=1,SUM($X$1:X281),"")</f>
        <v/>
      </c>
      <c r="AK281" s="138" t="str">
        <f ca="1">IF($R281=1,SUM($Y$1:Y281),"")</f>
        <v/>
      </c>
      <c r="AL281" s="138" t="str">
        <f ca="1">IF($R281=1,SUM($Z$1:Z281),"")</f>
        <v/>
      </c>
      <c r="AM281" s="138" t="str">
        <f ca="1">IF($R281=1,SUM($AA$1:AA281),"")</f>
        <v/>
      </c>
      <c r="AN281" s="138" t="str">
        <f ca="1">IF($R281=1,SUM($AB$1:AB281),"")</f>
        <v/>
      </c>
      <c r="AO281" s="138" t="str">
        <f ca="1">IF($R281=1,SUM($AC$1:AC281),"")</f>
        <v/>
      </c>
      <c r="AQ281" s="143" t="str">
        <f t="shared" si="41"/>
        <v>30:40</v>
      </c>
    </row>
    <row r="282" spans="6:43" x14ac:dyDescent="0.25">
      <c r="F282" s="138">
        <f t="shared" si="42"/>
        <v>30</v>
      </c>
      <c r="G282" s="140">
        <f t="shared" si="37"/>
        <v>45</v>
      </c>
      <c r="H282" s="141">
        <f t="shared" si="38"/>
        <v>1.28125</v>
      </c>
      <c r="K282" s="139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39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38">
        <f t="shared" si="39"/>
        <v>1</v>
      </c>
      <c r="R282" s="138">
        <f t="shared" ca="1" si="40"/>
        <v>1.1889999999999792</v>
      </c>
      <c r="S282" s="138" t="str">
        <f>IF(O282=1,"",RTD("cqg.rtd",,"StudyData", "(Vol("&amp;$E$13&amp;")when  (LocalYear("&amp;$E$13&amp;")="&amp;$D$1&amp;"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38" t="str">
        <f>IF(O282=1,"",RTD("cqg.rtd",,"StudyData", "(Vol("&amp;$E$14&amp;")when  (LocalYear("&amp;$E$14&amp;")="&amp;$D$1&amp;"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38" t="str">
        <f>IF(O282=1,"",RTD("cqg.rtd",,"StudyData", "(Vol("&amp;$E$15&amp;")when  (LocalYear("&amp;$E$15&amp;")="&amp;$D$1&amp;"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38" t="str">
        <f>IF(O282=1,"",RTD("cqg.rtd",,"StudyData", "(Vol("&amp;$E$16&amp;")when  (LocalYear("&amp;$E$16&amp;")="&amp;$D$1&amp;"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38" t="str">
        <f>IF(O282=1,"",RTD("cqg.rtd",,"StudyData", "(Vol("&amp;$E$17&amp;")when  (LocalYear("&amp;$E$17&amp;")="&amp;$D$1&amp;"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38" t="str">
        <f>IF(O282=1,"",RTD("cqg.rtd",,"StudyData", "(Vol("&amp;$E$18&amp;")when  (LocalYear("&amp;$E$18&amp;")="&amp;$D$1&amp;"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38" t="str">
        <f>IF(O282=1,"",RTD("cqg.rtd",,"StudyData", "(Vol("&amp;$E$19&amp;")when  (LocalYear("&amp;$E$19&amp;")="&amp;$D$1&amp;"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38" t="str">
        <f>IF(O282=1,"",RTD("cqg.rtd",,"StudyData", "(Vol("&amp;$E$20&amp;")when  (LocalYear("&amp;$E$20&amp;")="&amp;$D$1&amp;"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38" t="str">
        <f>IF(O282=1,"",RTD("cqg.rtd",,"StudyData", "(Vol("&amp;$E$21&amp;")when  (LocalYear("&amp;$E$21&amp;")="&amp;$D$1&amp;"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38" t="str">
        <f>IF(O282=1,"",RTD("cqg.rtd",,"StudyData", "(Vol("&amp;$E$21&amp;")when  (LocalYear("&amp;$E$21&amp;")="&amp;$D$1&amp;"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39" t="str">
        <f t="shared" si="36"/>
        <v/>
      </c>
      <c r="AE282" s="138" t="str">
        <f ca="1">IF($R282=1,SUM($S$1:S282),"")</f>
        <v/>
      </c>
      <c r="AF282" s="138" t="str">
        <f ca="1">IF($R282=1,SUM($T$1:T282),"")</f>
        <v/>
      </c>
      <c r="AG282" s="138" t="str">
        <f ca="1">IF($R282=1,SUM($U$1:U282),"")</f>
        <v/>
      </c>
      <c r="AH282" s="138" t="str">
        <f ca="1">IF($R282=1,SUM($V$1:V282),"")</f>
        <v/>
      </c>
      <c r="AI282" s="138" t="str">
        <f ca="1">IF($R282=1,SUM($W$1:W282),"")</f>
        <v/>
      </c>
      <c r="AJ282" s="138" t="str">
        <f ca="1">IF($R282=1,SUM($X$1:X282),"")</f>
        <v/>
      </c>
      <c r="AK282" s="138" t="str">
        <f ca="1">IF($R282=1,SUM($Y$1:Y282),"")</f>
        <v/>
      </c>
      <c r="AL282" s="138" t="str">
        <f ca="1">IF($R282=1,SUM($Z$1:Z282),"")</f>
        <v/>
      </c>
      <c r="AM282" s="138" t="str">
        <f ca="1">IF($R282=1,SUM($AA$1:AA282),"")</f>
        <v/>
      </c>
      <c r="AN282" s="138" t="str">
        <f ca="1">IF($R282=1,SUM($AB$1:AB282),"")</f>
        <v/>
      </c>
      <c r="AO282" s="138" t="str">
        <f ca="1">IF($R282=1,SUM($AC$1:AC282),"")</f>
        <v/>
      </c>
      <c r="AQ282" s="143" t="str">
        <f t="shared" si="41"/>
        <v>30:45</v>
      </c>
    </row>
    <row r="283" spans="6:43" x14ac:dyDescent="0.25">
      <c r="F283" s="138">
        <f t="shared" si="42"/>
        <v>30</v>
      </c>
      <c r="G283" s="140">
        <f t="shared" si="37"/>
        <v>50</v>
      </c>
      <c r="H283" s="141">
        <f t="shared" si="38"/>
        <v>1.2847222222222221</v>
      </c>
      <c r="K283" s="139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39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38">
        <f t="shared" si="39"/>
        <v>1</v>
      </c>
      <c r="R283" s="138">
        <f t="shared" ca="1" si="40"/>
        <v>1.1899999999999791</v>
      </c>
      <c r="S283" s="138" t="str">
        <f>IF(O283=1,"",RTD("cqg.rtd",,"StudyData", "(Vol("&amp;$E$13&amp;")when  (LocalYear("&amp;$E$13&amp;")="&amp;$D$1&amp;"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38" t="str">
        <f>IF(O283=1,"",RTD("cqg.rtd",,"StudyData", "(Vol("&amp;$E$14&amp;")when  (LocalYear("&amp;$E$14&amp;")="&amp;$D$1&amp;"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38" t="str">
        <f>IF(O283=1,"",RTD("cqg.rtd",,"StudyData", "(Vol("&amp;$E$15&amp;")when  (LocalYear("&amp;$E$15&amp;")="&amp;$D$1&amp;"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38" t="str">
        <f>IF(O283=1,"",RTD("cqg.rtd",,"StudyData", "(Vol("&amp;$E$16&amp;")when  (LocalYear("&amp;$E$16&amp;")="&amp;$D$1&amp;"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38" t="str">
        <f>IF(O283=1,"",RTD("cqg.rtd",,"StudyData", "(Vol("&amp;$E$17&amp;")when  (LocalYear("&amp;$E$17&amp;")="&amp;$D$1&amp;"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38" t="str">
        <f>IF(O283=1,"",RTD("cqg.rtd",,"StudyData", "(Vol("&amp;$E$18&amp;")when  (LocalYear("&amp;$E$18&amp;")="&amp;$D$1&amp;"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38" t="str">
        <f>IF(O283=1,"",RTD("cqg.rtd",,"StudyData", "(Vol("&amp;$E$19&amp;")when  (LocalYear("&amp;$E$19&amp;")="&amp;$D$1&amp;"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38" t="str">
        <f>IF(O283=1,"",RTD("cqg.rtd",,"StudyData", "(Vol("&amp;$E$20&amp;")when  (LocalYear("&amp;$E$20&amp;")="&amp;$D$1&amp;"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38" t="str">
        <f>IF(O283=1,"",RTD("cqg.rtd",,"StudyData", "(Vol("&amp;$E$21&amp;")when  (LocalYear("&amp;$E$21&amp;")="&amp;$D$1&amp;"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38" t="str">
        <f>IF(O283=1,"",RTD("cqg.rtd",,"StudyData", "(Vol("&amp;$E$21&amp;")when  (LocalYear("&amp;$E$21&amp;")="&amp;$D$1&amp;"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39" t="str">
        <f t="shared" si="36"/>
        <v/>
      </c>
      <c r="AE283" s="138" t="str">
        <f ca="1">IF($R283=1,SUM($S$1:S283),"")</f>
        <v/>
      </c>
      <c r="AF283" s="138" t="str">
        <f ca="1">IF($R283=1,SUM($T$1:T283),"")</f>
        <v/>
      </c>
      <c r="AG283" s="138" t="str">
        <f ca="1">IF($R283=1,SUM($U$1:U283),"")</f>
        <v/>
      </c>
      <c r="AH283" s="138" t="str">
        <f ca="1">IF($R283=1,SUM($V$1:V283),"")</f>
        <v/>
      </c>
      <c r="AI283" s="138" t="str">
        <f ca="1">IF($R283=1,SUM($W$1:W283),"")</f>
        <v/>
      </c>
      <c r="AJ283" s="138" t="str">
        <f ca="1">IF($R283=1,SUM($X$1:X283),"")</f>
        <v/>
      </c>
      <c r="AK283" s="138" t="str">
        <f ca="1">IF($R283=1,SUM($Y$1:Y283),"")</f>
        <v/>
      </c>
      <c r="AL283" s="138" t="str">
        <f ca="1">IF($R283=1,SUM($Z$1:Z283),"")</f>
        <v/>
      </c>
      <c r="AM283" s="138" t="str">
        <f ca="1">IF($R283=1,SUM($AA$1:AA283),"")</f>
        <v/>
      </c>
      <c r="AN283" s="138" t="str">
        <f ca="1">IF($R283=1,SUM($AB$1:AB283),"")</f>
        <v/>
      </c>
      <c r="AO283" s="138" t="str">
        <f ca="1">IF($R283=1,SUM($AC$1:AC283),"")</f>
        <v/>
      </c>
      <c r="AQ283" s="143" t="str">
        <f t="shared" si="41"/>
        <v>30:50</v>
      </c>
    </row>
    <row r="284" spans="6:43" x14ac:dyDescent="0.25">
      <c r="F284" s="138">
        <f t="shared" si="42"/>
        <v>30</v>
      </c>
      <c r="G284" s="140">
        <f t="shared" si="37"/>
        <v>55</v>
      </c>
      <c r="H284" s="141">
        <f t="shared" si="38"/>
        <v>1.2881944444444444</v>
      </c>
      <c r="K284" s="139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39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38">
        <f t="shared" si="39"/>
        <v>1</v>
      </c>
      <c r="R284" s="138">
        <f t="shared" ca="1" si="40"/>
        <v>1.190999999999979</v>
      </c>
      <c r="S284" s="138" t="str">
        <f>IF(O284=1,"",RTD("cqg.rtd",,"StudyData", "(Vol("&amp;$E$13&amp;")when  (LocalYear("&amp;$E$13&amp;")="&amp;$D$1&amp;"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38" t="str">
        <f>IF(O284=1,"",RTD("cqg.rtd",,"StudyData", "(Vol("&amp;$E$14&amp;")when  (LocalYear("&amp;$E$14&amp;")="&amp;$D$1&amp;"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38" t="str">
        <f>IF(O284=1,"",RTD("cqg.rtd",,"StudyData", "(Vol("&amp;$E$15&amp;")when  (LocalYear("&amp;$E$15&amp;")="&amp;$D$1&amp;"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38" t="str">
        <f>IF(O284=1,"",RTD("cqg.rtd",,"StudyData", "(Vol("&amp;$E$16&amp;")when  (LocalYear("&amp;$E$16&amp;")="&amp;$D$1&amp;"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38" t="str">
        <f>IF(O284=1,"",RTD("cqg.rtd",,"StudyData", "(Vol("&amp;$E$17&amp;")when  (LocalYear("&amp;$E$17&amp;")="&amp;$D$1&amp;"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38" t="str">
        <f>IF(O284=1,"",RTD("cqg.rtd",,"StudyData", "(Vol("&amp;$E$18&amp;")when  (LocalYear("&amp;$E$18&amp;")="&amp;$D$1&amp;"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38" t="str">
        <f>IF(O284=1,"",RTD("cqg.rtd",,"StudyData", "(Vol("&amp;$E$19&amp;")when  (LocalYear("&amp;$E$19&amp;")="&amp;$D$1&amp;"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38" t="str">
        <f>IF(O284=1,"",RTD("cqg.rtd",,"StudyData", "(Vol("&amp;$E$20&amp;")when  (LocalYear("&amp;$E$20&amp;")="&amp;$D$1&amp;"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38" t="str">
        <f>IF(O284=1,"",RTD("cqg.rtd",,"StudyData", "(Vol("&amp;$E$21&amp;")when  (LocalYear("&amp;$E$21&amp;")="&amp;$D$1&amp;"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38" t="str">
        <f>IF(O284=1,"",RTD("cqg.rtd",,"StudyData", "(Vol("&amp;$E$21&amp;")when  (LocalYear("&amp;$E$21&amp;")="&amp;$D$1&amp;"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39" t="str">
        <f t="shared" si="36"/>
        <v/>
      </c>
      <c r="AE284" s="138" t="str">
        <f ca="1">IF($R284=1,SUM($S$1:S284),"")</f>
        <v/>
      </c>
      <c r="AF284" s="138" t="str">
        <f ca="1">IF($R284=1,SUM($T$1:T284),"")</f>
        <v/>
      </c>
      <c r="AG284" s="138" t="str">
        <f ca="1">IF($R284=1,SUM($U$1:U284),"")</f>
        <v/>
      </c>
      <c r="AH284" s="138" t="str">
        <f ca="1">IF($R284=1,SUM($V$1:V284),"")</f>
        <v/>
      </c>
      <c r="AI284" s="138" t="str">
        <f ca="1">IF($R284=1,SUM($W$1:W284),"")</f>
        <v/>
      </c>
      <c r="AJ284" s="138" t="str">
        <f ca="1">IF($R284=1,SUM($X$1:X284),"")</f>
        <v/>
      </c>
      <c r="AK284" s="138" t="str">
        <f ca="1">IF($R284=1,SUM($Y$1:Y284),"")</f>
        <v/>
      </c>
      <c r="AL284" s="138" t="str">
        <f ca="1">IF($R284=1,SUM($Z$1:Z284),"")</f>
        <v/>
      </c>
      <c r="AM284" s="138" t="str">
        <f ca="1">IF($R284=1,SUM($AA$1:AA284),"")</f>
        <v/>
      </c>
      <c r="AN284" s="138" t="str">
        <f ca="1">IF($R284=1,SUM($AB$1:AB284),"")</f>
        <v/>
      </c>
      <c r="AO284" s="138" t="str">
        <f ca="1">IF($R284=1,SUM($AC$1:AC284),"")</f>
        <v/>
      </c>
      <c r="AQ284" s="143" t="str">
        <f t="shared" si="41"/>
        <v>30:55</v>
      </c>
    </row>
    <row r="285" spans="6:43" x14ac:dyDescent="0.25">
      <c r="F285" s="138">
        <f t="shared" si="42"/>
        <v>31</v>
      </c>
      <c r="G285" s="140" t="str">
        <f t="shared" si="37"/>
        <v>00</v>
      </c>
      <c r="H285" s="141">
        <f t="shared" si="38"/>
        <v>1.2916666666666667</v>
      </c>
      <c r="K285" s="139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39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38">
        <f t="shared" si="39"/>
        <v>1</v>
      </c>
      <c r="R285" s="138">
        <f t="shared" ca="1" si="40"/>
        <v>1.1919999999999789</v>
      </c>
      <c r="S285" s="138" t="str">
        <f>IF(O285=1,"",RTD("cqg.rtd",,"StudyData", "(Vol("&amp;$E$13&amp;")when  (LocalYear("&amp;$E$13&amp;")="&amp;$D$1&amp;"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38" t="str">
        <f>IF(O285=1,"",RTD("cqg.rtd",,"StudyData", "(Vol("&amp;$E$14&amp;")when  (LocalYear("&amp;$E$14&amp;")="&amp;$D$1&amp;"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38" t="str">
        <f>IF(O285=1,"",RTD("cqg.rtd",,"StudyData", "(Vol("&amp;$E$15&amp;")when  (LocalYear("&amp;$E$15&amp;")="&amp;$D$1&amp;"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38" t="str">
        <f>IF(O285=1,"",RTD("cqg.rtd",,"StudyData", "(Vol("&amp;$E$16&amp;")when  (LocalYear("&amp;$E$16&amp;")="&amp;$D$1&amp;"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38" t="str">
        <f>IF(O285=1,"",RTD("cqg.rtd",,"StudyData", "(Vol("&amp;$E$17&amp;")when  (LocalYear("&amp;$E$17&amp;")="&amp;$D$1&amp;"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38" t="str">
        <f>IF(O285=1,"",RTD("cqg.rtd",,"StudyData", "(Vol("&amp;$E$18&amp;")when  (LocalYear("&amp;$E$18&amp;")="&amp;$D$1&amp;"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38" t="str">
        <f>IF(O285=1,"",RTD("cqg.rtd",,"StudyData", "(Vol("&amp;$E$19&amp;")when  (LocalYear("&amp;$E$19&amp;")="&amp;$D$1&amp;"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38" t="str">
        <f>IF(O285=1,"",RTD("cqg.rtd",,"StudyData", "(Vol("&amp;$E$20&amp;")when  (LocalYear("&amp;$E$20&amp;")="&amp;$D$1&amp;"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38" t="str">
        <f>IF(O285=1,"",RTD("cqg.rtd",,"StudyData", "(Vol("&amp;$E$21&amp;")when  (LocalYear("&amp;$E$21&amp;")="&amp;$D$1&amp;"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38" t="str">
        <f>IF(O285=1,"",RTD("cqg.rtd",,"StudyData", "(Vol("&amp;$E$21&amp;")when  (LocalYear("&amp;$E$21&amp;")="&amp;$D$1&amp;"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39" t="str">
        <f t="shared" si="36"/>
        <v/>
      </c>
      <c r="AE285" s="138" t="str">
        <f ca="1">IF($R285=1,SUM($S$1:S285),"")</f>
        <v/>
      </c>
      <c r="AF285" s="138" t="str">
        <f ca="1">IF($R285=1,SUM($T$1:T285),"")</f>
        <v/>
      </c>
      <c r="AG285" s="138" t="str">
        <f ca="1">IF($R285=1,SUM($U$1:U285),"")</f>
        <v/>
      </c>
      <c r="AH285" s="138" t="str">
        <f ca="1">IF($R285=1,SUM($V$1:V285),"")</f>
        <v/>
      </c>
      <c r="AI285" s="138" t="str">
        <f ca="1">IF($R285=1,SUM($W$1:W285),"")</f>
        <v/>
      </c>
      <c r="AJ285" s="138" t="str">
        <f ca="1">IF($R285=1,SUM($X$1:X285),"")</f>
        <v/>
      </c>
      <c r="AK285" s="138" t="str">
        <f ca="1">IF($R285=1,SUM($Y$1:Y285),"")</f>
        <v/>
      </c>
      <c r="AL285" s="138" t="str">
        <f ca="1">IF($R285=1,SUM($Z$1:Z285),"")</f>
        <v/>
      </c>
      <c r="AM285" s="138" t="str">
        <f ca="1">IF($R285=1,SUM($AA$1:AA285),"")</f>
        <v/>
      </c>
      <c r="AN285" s="138" t="str">
        <f ca="1">IF($R285=1,SUM($AB$1:AB285),"")</f>
        <v/>
      </c>
      <c r="AO285" s="138" t="str">
        <f ca="1">IF($R285=1,SUM($AC$1:AC285),"")</f>
        <v/>
      </c>
      <c r="AQ285" s="143" t="str">
        <f t="shared" si="41"/>
        <v>31:00</v>
      </c>
    </row>
    <row r="286" spans="6:43" x14ac:dyDescent="0.25">
      <c r="F286" s="138">
        <f t="shared" si="42"/>
        <v>31</v>
      </c>
      <c r="G286" s="140" t="str">
        <f t="shared" si="37"/>
        <v>05</v>
      </c>
      <c r="H286" s="141">
        <f t="shared" si="38"/>
        <v>1.2951388888888888</v>
      </c>
      <c r="K286" s="139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39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38">
        <f t="shared" si="39"/>
        <v>1</v>
      </c>
      <c r="R286" s="138">
        <f t="shared" ca="1" si="40"/>
        <v>1.1929999999999787</v>
      </c>
      <c r="S286" s="138" t="str">
        <f>IF(O286=1,"",RTD("cqg.rtd",,"StudyData", "(Vol("&amp;$E$13&amp;")when  (LocalYear("&amp;$E$13&amp;")="&amp;$D$1&amp;"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38" t="str">
        <f>IF(O286=1,"",RTD("cqg.rtd",,"StudyData", "(Vol("&amp;$E$14&amp;")when  (LocalYear("&amp;$E$14&amp;")="&amp;$D$1&amp;"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38" t="str">
        <f>IF(O286=1,"",RTD("cqg.rtd",,"StudyData", "(Vol("&amp;$E$15&amp;")when  (LocalYear("&amp;$E$15&amp;")="&amp;$D$1&amp;"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38" t="str">
        <f>IF(O286=1,"",RTD("cqg.rtd",,"StudyData", "(Vol("&amp;$E$16&amp;")when  (LocalYear("&amp;$E$16&amp;")="&amp;$D$1&amp;"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38" t="str">
        <f>IF(O286=1,"",RTD("cqg.rtd",,"StudyData", "(Vol("&amp;$E$17&amp;")when  (LocalYear("&amp;$E$17&amp;")="&amp;$D$1&amp;"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38" t="str">
        <f>IF(O286=1,"",RTD("cqg.rtd",,"StudyData", "(Vol("&amp;$E$18&amp;")when  (LocalYear("&amp;$E$18&amp;")="&amp;$D$1&amp;"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38" t="str">
        <f>IF(O286=1,"",RTD("cqg.rtd",,"StudyData", "(Vol("&amp;$E$19&amp;")when  (LocalYear("&amp;$E$19&amp;")="&amp;$D$1&amp;"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38" t="str">
        <f>IF(O286=1,"",RTD("cqg.rtd",,"StudyData", "(Vol("&amp;$E$20&amp;")when  (LocalYear("&amp;$E$20&amp;")="&amp;$D$1&amp;"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38" t="str">
        <f>IF(O286=1,"",RTD("cqg.rtd",,"StudyData", "(Vol("&amp;$E$21&amp;")when  (LocalYear("&amp;$E$21&amp;")="&amp;$D$1&amp;"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38" t="str">
        <f>IF(O286=1,"",RTD("cqg.rtd",,"StudyData", "(Vol("&amp;$E$21&amp;")when  (LocalYear("&amp;$E$21&amp;")="&amp;$D$1&amp;"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39" t="str">
        <f t="shared" si="36"/>
        <v/>
      </c>
      <c r="AE286" s="138" t="str">
        <f ca="1">IF($R286=1,SUM($S$1:S286),"")</f>
        <v/>
      </c>
      <c r="AF286" s="138" t="str">
        <f ca="1">IF($R286=1,SUM($T$1:T286),"")</f>
        <v/>
      </c>
      <c r="AG286" s="138" t="str">
        <f ca="1">IF($R286=1,SUM($U$1:U286),"")</f>
        <v/>
      </c>
      <c r="AH286" s="138" t="str">
        <f ca="1">IF($R286=1,SUM($V$1:V286),"")</f>
        <v/>
      </c>
      <c r="AI286" s="138" t="str">
        <f ca="1">IF($R286=1,SUM($W$1:W286),"")</f>
        <v/>
      </c>
      <c r="AJ286" s="138" t="str">
        <f ca="1">IF($R286=1,SUM($X$1:X286),"")</f>
        <v/>
      </c>
      <c r="AK286" s="138" t="str">
        <f ca="1">IF($R286=1,SUM($Y$1:Y286),"")</f>
        <v/>
      </c>
      <c r="AL286" s="138" t="str">
        <f ca="1">IF($R286=1,SUM($Z$1:Z286),"")</f>
        <v/>
      </c>
      <c r="AM286" s="138" t="str">
        <f ca="1">IF($R286=1,SUM($AA$1:AA286),"")</f>
        <v/>
      </c>
      <c r="AN286" s="138" t="str">
        <f ca="1">IF($R286=1,SUM($AB$1:AB286),"")</f>
        <v/>
      </c>
      <c r="AO286" s="138" t="str">
        <f ca="1">IF($R286=1,SUM($AC$1:AC286),"")</f>
        <v/>
      </c>
      <c r="AQ286" s="143" t="str">
        <f t="shared" si="41"/>
        <v>31:05</v>
      </c>
    </row>
    <row r="287" spans="6:43" x14ac:dyDescent="0.25">
      <c r="F287" s="138">
        <f t="shared" si="42"/>
        <v>31</v>
      </c>
      <c r="G287" s="140">
        <f t="shared" si="37"/>
        <v>10</v>
      </c>
      <c r="H287" s="141">
        <f t="shared" si="38"/>
        <v>1.2986111111111112</v>
      </c>
      <c r="K287" s="139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39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38">
        <f t="shared" si="39"/>
        <v>1</v>
      </c>
      <c r="R287" s="138">
        <f t="shared" ca="1" si="40"/>
        <v>1.1939999999999786</v>
      </c>
      <c r="S287" s="138" t="str">
        <f>IF(O287=1,"",RTD("cqg.rtd",,"StudyData", "(Vol("&amp;$E$13&amp;")when  (LocalYear("&amp;$E$13&amp;")="&amp;$D$1&amp;"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38" t="str">
        <f>IF(O287=1,"",RTD("cqg.rtd",,"StudyData", "(Vol("&amp;$E$14&amp;")when  (LocalYear("&amp;$E$14&amp;")="&amp;$D$1&amp;"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38" t="str">
        <f>IF(O287=1,"",RTD("cqg.rtd",,"StudyData", "(Vol("&amp;$E$15&amp;")when  (LocalYear("&amp;$E$15&amp;")="&amp;$D$1&amp;"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38" t="str">
        <f>IF(O287=1,"",RTD("cqg.rtd",,"StudyData", "(Vol("&amp;$E$16&amp;")when  (LocalYear("&amp;$E$16&amp;")="&amp;$D$1&amp;"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38" t="str">
        <f>IF(O287=1,"",RTD("cqg.rtd",,"StudyData", "(Vol("&amp;$E$17&amp;")when  (LocalYear("&amp;$E$17&amp;")="&amp;$D$1&amp;"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38" t="str">
        <f>IF(O287=1,"",RTD("cqg.rtd",,"StudyData", "(Vol("&amp;$E$18&amp;")when  (LocalYear("&amp;$E$18&amp;")="&amp;$D$1&amp;"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38" t="str">
        <f>IF(O287=1,"",RTD("cqg.rtd",,"StudyData", "(Vol("&amp;$E$19&amp;")when  (LocalYear("&amp;$E$19&amp;")="&amp;$D$1&amp;"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38" t="str">
        <f>IF(O287=1,"",RTD("cqg.rtd",,"StudyData", "(Vol("&amp;$E$20&amp;")when  (LocalYear("&amp;$E$20&amp;")="&amp;$D$1&amp;"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38" t="str">
        <f>IF(O287=1,"",RTD("cqg.rtd",,"StudyData", "(Vol("&amp;$E$21&amp;")when  (LocalYear("&amp;$E$21&amp;")="&amp;$D$1&amp;"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38" t="str">
        <f>IF(O287=1,"",RTD("cqg.rtd",,"StudyData", "(Vol("&amp;$E$21&amp;")when  (LocalYear("&amp;$E$21&amp;")="&amp;$D$1&amp;"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39" t="str">
        <f t="shared" si="36"/>
        <v/>
      </c>
      <c r="AE287" s="138" t="str">
        <f ca="1">IF($R287=1,SUM($S$1:S287),"")</f>
        <v/>
      </c>
      <c r="AF287" s="138" t="str">
        <f ca="1">IF($R287=1,SUM($T$1:T287),"")</f>
        <v/>
      </c>
      <c r="AG287" s="138" t="str">
        <f ca="1">IF($R287=1,SUM($U$1:U287),"")</f>
        <v/>
      </c>
      <c r="AH287" s="138" t="str">
        <f ca="1">IF($R287=1,SUM($V$1:V287),"")</f>
        <v/>
      </c>
      <c r="AI287" s="138" t="str">
        <f ca="1">IF($R287=1,SUM($W$1:W287),"")</f>
        <v/>
      </c>
      <c r="AJ287" s="138" t="str">
        <f ca="1">IF($R287=1,SUM($X$1:X287),"")</f>
        <v/>
      </c>
      <c r="AK287" s="138" t="str">
        <f ca="1">IF($R287=1,SUM($Y$1:Y287),"")</f>
        <v/>
      </c>
      <c r="AL287" s="138" t="str">
        <f ca="1">IF($R287=1,SUM($Z$1:Z287),"")</f>
        <v/>
      </c>
      <c r="AM287" s="138" t="str">
        <f ca="1">IF($R287=1,SUM($AA$1:AA287),"")</f>
        <v/>
      </c>
      <c r="AN287" s="138" t="str">
        <f ca="1">IF($R287=1,SUM($AB$1:AB287),"")</f>
        <v/>
      </c>
      <c r="AO287" s="138" t="str">
        <f ca="1">IF($R287=1,SUM($AC$1:AC287),"")</f>
        <v/>
      </c>
      <c r="AQ287" s="143" t="str">
        <f t="shared" si="41"/>
        <v>31:10</v>
      </c>
    </row>
    <row r="288" spans="6:43" x14ac:dyDescent="0.25">
      <c r="F288" s="138">
        <f t="shared" si="42"/>
        <v>31</v>
      </c>
      <c r="G288" s="140">
        <f t="shared" si="37"/>
        <v>15</v>
      </c>
      <c r="H288" s="141">
        <f t="shared" si="38"/>
        <v>1.3020833333333333</v>
      </c>
      <c r="K288" s="139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39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38">
        <f t="shared" si="39"/>
        <v>1</v>
      </c>
      <c r="R288" s="138">
        <f t="shared" ca="1" si="40"/>
        <v>1.1949999999999785</v>
      </c>
      <c r="S288" s="138" t="str">
        <f>IF(O288=1,"",RTD("cqg.rtd",,"StudyData", "(Vol("&amp;$E$13&amp;")when  (LocalYear("&amp;$E$13&amp;")="&amp;$D$1&amp;"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38" t="str">
        <f>IF(O288=1,"",RTD("cqg.rtd",,"StudyData", "(Vol("&amp;$E$14&amp;")when  (LocalYear("&amp;$E$14&amp;")="&amp;$D$1&amp;"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38" t="str">
        <f>IF(O288=1,"",RTD("cqg.rtd",,"StudyData", "(Vol("&amp;$E$15&amp;")when  (LocalYear("&amp;$E$15&amp;")="&amp;$D$1&amp;"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38" t="str">
        <f>IF(O288=1,"",RTD("cqg.rtd",,"StudyData", "(Vol("&amp;$E$16&amp;")when  (LocalYear("&amp;$E$16&amp;")="&amp;$D$1&amp;"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38" t="str">
        <f>IF(O288=1,"",RTD("cqg.rtd",,"StudyData", "(Vol("&amp;$E$17&amp;")when  (LocalYear("&amp;$E$17&amp;")="&amp;$D$1&amp;"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38" t="str">
        <f>IF(O288=1,"",RTD("cqg.rtd",,"StudyData", "(Vol("&amp;$E$18&amp;")when  (LocalYear("&amp;$E$18&amp;")="&amp;$D$1&amp;"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38" t="str">
        <f>IF(O288=1,"",RTD("cqg.rtd",,"StudyData", "(Vol("&amp;$E$19&amp;")when  (LocalYear("&amp;$E$19&amp;")="&amp;$D$1&amp;"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38" t="str">
        <f>IF(O288=1,"",RTD("cqg.rtd",,"StudyData", "(Vol("&amp;$E$20&amp;")when  (LocalYear("&amp;$E$20&amp;")="&amp;$D$1&amp;"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38" t="str">
        <f>IF(O288=1,"",RTD("cqg.rtd",,"StudyData", "(Vol("&amp;$E$21&amp;")when  (LocalYear("&amp;$E$21&amp;")="&amp;$D$1&amp;"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38" t="str">
        <f>IF(O288=1,"",RTD("cqg.rtd",,"StudyData", "(Vol("&amp;$E$21&amp;")when  (LocalYear("&amp;$E$21&amp;")="&amp;$D$1&amp;"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39" t="str">
        <f t="shared" si="36"/>
        <v/>
      </c>
      <c r="AE288" s="138" t="str">
        <f ca="1">IF($R288=1,SUM($S$1:S288),"")</f>
        <v/>
      </c>
      <c r="AF288" s="138" t="str">
        <f ca="1">IF($R288=1,SUM($T$1:T288),"")</f>
        <v/>
      </c>
      <c r="AG288" s="138" t="str">
        <f ca="1">IF($R288=1,SUM($U$1:U288),"")</f>
        <v/>
      </c>
      <c r="AH288" s="138" t="str">
        <f ca="1">IF($R288=1,SUM($V$1:V288),"")</f>
        <v/>
      </c>
      <c r="AI288" s="138" t="str">
        <f ca="1">IF($R288=1,SUM($W$1:W288),"")</f>
        <v/>
      </c>
      <c r="AJ288" s="138" t="str">
        <f ca="1">IF($R288=1,SUM($X$1:X288),"")</f>
        <v/>
      </c>
      <c r="AK288" s="138" t="str">
        <f ca="1">IF($R288=1,SUM($Y$1:Y288),"")</f>
        <v/>
      </c>
      <c r="AL288" s="138" t="str">
        <f ca="1">IF($R288=1,SUM($Z$1:Z288),"")</f>
        <v/>
      </c>
      <c r="AM288" s="138" t="str">
        <f ca="1">IF($R288=1,SUM($AA$1:AA288),"")</f>
        <v/>
      </c>
      <c r="AN288" s="138" t="str">
        <f ca="1">IF($R288=1,SUM($AB$1:AB288),"")</f>
        <v/>
      </c>
      <c r="AO288" s="138" t="str">
        <f ca="1">IF($R288=1,SUM($AC$1:AC288),"")</f>
        <v/>
      </c>
      <c r="AQ288" s="143" t="str">
        <f t="shared" si="41"/>
        <v>31:15</v>
      </c>
    </row>
    <row r="289" spans="7:41" x14ac:dyDescent="0.25">
      <c r="G289" s="140"/>
      <c r="H289" s="141"/>
      <c r="AE289" s="142">
        <f t="shared" ref="AE289:AO289" ca="1" si="43">SUM(AE2:AE288)</f>
        <v>45606</v>
      </c>
      <c r="AF289" s="142">
        <f t="shared" ca="1" si="43"/>
        <v>75239</v>
      </c>
      <c r="AG289" s="142">
        <f t="shared" ca="1" si="43"/>
        <v>62070</v>
      </c>
      <c r="AH289" s="142">
        <f t="shared" ca="1" si="43"/>
        <v>62322</v>
      </c>
      <c r="AI289" s="142">
        <f t="shared" ca="1" si="43"/>
        <v>61352</v>
      </c>
      <c r="AJ289" s="142">
        <f t="shared" ca="1" si="43"/>
        <v>81288</v>
      </c>
      <c r="AK289" s="142">
        <f t="shared" ca="1" si="43"/>
        <v>86718</v>
      </c>
      <c r="AL289" s="142">
        <f t="shared" ca="1" si="43"/>
        <v>11808</v>
      </c>
      <c r="AM289" s="142">
        <f t="shared" ca="1" si="43"/>
        <v>52001</v>
      </c>
      <c r="AN289" s="142">
        <f t="shared" ca="1" si="43"/>
        <v>49287</v>
      </c>
      <c r="AO289" s="142">
        <f t="shared" ca="1" si="43"/>
        <v>62634</v>
      </c>
    </row>
    <row r="290" spans="7:41" x14ac:dyDescent="0.25">
      <c r="G290" s="140"/>
      <c r="H290" s="141"/>
      <c r="AD290" s="138">
        <f ca="1">AO289</f>
        <v>62634</v>
      </c>
    </row>
    <row r="291" spans="7:41" x14ac:dyDescent="0.25">
      <c r="G291" s="140"/>
      <c r="H291" s="141"/>
    </row>
  </sheetData>
  <sheetProtection algorithmName="SHA-512" hashValue="0u3mgzZ5F3KwFlDioTEmeFx6fXdfuh8bOjoYmL5cWXHkzdXJoVTzgCxFKCN6D9CnwMy3vpKSTid6uaDk130amw==" saltValue="L4wsMTIU31VlHH6idNQD1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32"/>
  <sheetViews>
    <sheetView workbookViewId="0">
      <selection sqref="A1:XFD1048576"/>
    </sheetView>
  </sheetViews>
  <sheetFormatPr defaultRowHeight="13.8" x14ac:dyDescent="0.25"/>
  <cols>
    <col min="1" max="6" width="8.796875" style="132"/>
    <col min="7" max="7" width="10.59765625" style="132" bestFit="1" customWidth="1"/>
    <col min="8" max="18" width="8.796875" style="132"/>
    <col min="19" max="20" width="9.5" style="132" bestFit="1" customWidth="1"/>
    <col min="21" max="16384" width="8.796875" style="132"/>
  </cols>
  <sheetData>
    <row r="5" spans="2:9" x14ac:dyDescent="0.25">
      <c r="I5" s="133"/>
    </row>
    <row r="14" spans="2:9" x14ac:dyDescent="0.25">
      <c r="B14" s="132">
        <f ca="1">VLOOKUP(1,Sheet3!R1:AC288,12,TRUE)</f>
        <v>126</v>
      </c>
    </row>
    <row r="15" spans="2:9" x14ac:dyDescent="0.25">
      <c r="C15" s="132">
        <f ca="1">VLOOKUP(1,Sheet3!R1:AB288,2,TRUE)</f>
        <v>191</v>
      </c>
    </row>
    <row r="16" spans="2:9" x14ac:dyDescent="0.25">
      <c r="C16" s="132">
        <f ca="1">VLOOKUP(1,Sheet3!R1:AB288,3,TRUE)</f>
        <v>106</v>
      </c>
    </row>
    <row r="17" spans="3:20" x14ac:dyDescent="0.25">
      <c r="C17" s="132">
        <f ca="1">VLOOKUP(1,Sheet3!R1:AB288,4,TRUE)</f>
        <v>106</v>
      </c>
    </row>
    <row r="18" spans="3:20" x14ac:dyDescent="0.25">
      <c r="C18" s="132">
        <f ca="1">VLOOKUP(1,Sheet3!R1:AB288,5,TRUE)</f>
        <v>179</v>
      </c>
    </row>
    <row r="19" spans="3:20" x14ac:dyDescent="0.25">
      <c r="C19" s="132">
        <f ca="1">VLOOKUP(1,Sheet3!R1:AB288,6,TRUE)</f>
        <v>214</v>
      </c>
    </row>
    <row r="20" spans="3:20" x14ac:dyDescent="0.25">
      <c r="C20" s="132">
        <f ca="1">VLOOKUP(1,Sheet3!R1:AB288,7,TRUE)</f>
        <v>122</v>
      </c>
      <c r="G20" s="256">
        <f>RTD("cqg.rtd", ,"SystemInfo", "Linetime")</f>
        <v>42061.627326388887</v>
      </c>
      <c r="H20" s="256"/>
    </row>
    <row r="21" spans="3:20" x14ac:dyDescent="0.25">
      <c r="C21" s="132">
        <f ca="1">VLOOKUP(1,Sheet3!R1:AB288,8,TRUE)</f>
        <v>210</v>
      </c>
    </row>
    <row r="22" spans="3:20" x14ac:dyDescent="0.25">
      <c r="C22" s="132" t="str">
        <f ca="1">VLOOKUP(1,Sheet3!R1:AB288,9,TRUE)</f>
        <v/>
      </c>
      <c r="S22" s="134"/>
      <c r="T22" s="134">
        <f ca="1">Sheet3!A16</f>
        <v>42061.585762499999</v>
      </c>
    </row>
    <row r="23" spans="3:20" x14ac:dyDescent="0.25">
      <c r="C23" s="132">
        <f ca="1">VLOOKUP(1,Sheet3!R1:AB288,10,TRUE)</f>
        <v>132</v>
      </c>
      <c r="S23" s="134"/>
      <c r="T23" s="134">
        <f ca="1">Sheet3!A17</f>
        <v>42060.585762499999</v>
      </c>
    </row>
    <row r="24" spans="3:20" x14ac:dyDescent="0.25">
      <c r="C24" s="132">
        <f ca="1">VLOOKUP(1,Sheet3!R1:AB288,11,TRUE)</f>
        <v>102</v>
      </c>
      <c r="O24" s="135" t="str">
        <f ca="1">VLOOKUP(1,Sheet3!R1:AQ288,26,TRUE)&amp;" 5-Minute Bar"</f>
        <v>15:00 5-Minute Bar</v>
      </c>
      <c r="S24" s="134"/>
      <c r="T24" s="134">
        <f ca="1">Sheet3!A18</f>
        <v>42059.585762499999</v>
      </c>
    </row>
    <row r="25" spans="3:20" x14ac:dyDescent="0.25">
      <c r="S25" s="134"/>
      <c r="T25" s="134">
        <f ca="1">Sheet3!A19</f>
        <v>42058.585762499999</v>
      </c>
    </row>
    <row r="26" spans="3:20" x14ac:dyDescent="0.25">
      <c r="S26" s="134"/>
      <c r="T26" s="134">
        <f ca="1">Sheet3!A20</f>
        <v>42055.585762499999</v>
      </c>
    </row>
    <row r="27" spans="3:20" x14ac:dyDescent="0.25">
      <c r="S27" s="134"/>
      <c r="T27" s="134">
        <f ca="1">Sheet3!A21</f>
        <v>42054.585762499999</v>
      </c>
    </row>
    <row r="28" spans="3:20" x14ac:dyDescent="0.25">
      <c r="S28" s="134"/>
      <c r="T28" s="134">
        <f ca="1">Sheet3!A22</f>
        <v>42053.585762499999</v>
      </c>
    </row>
    <row r="29" spans="3:20" x14ac:dyDescent="0.25">
      <c r="S29" s="134"/>
      <c r="T29" s="134">
        <f ca="1">Sheet3!A23</f>
        <v>42052.585762499999</v>
      </c>
    </row>
    <row r="30" spans="3:20" x14ac:dyDescent="0.25">
      <c r="S30" s="134"/>
      <c r="T30" s="134">
        <f ca="1">Sheet3!A24</f>
        <v>42051.585762499999</v>
      </c>
    </row>
    <row r="31" spans="3:20" x14ac:dyDescent="0.25">
      <c r="S31" s="134"/>
      <c r="T31" s="134">
        <f ca="1">Sheet3!A25</f>
        <v>42048.585762499999</v>
      </c>
    </row>
    <row r="32" spans="3:20" ht="15.6" x14ac:dyDescent="0.3">
      <c r="O32" s="136"/>
      <c r="S32" s="134"/>
      <c r="T32" s="134">
        <f ca="1">Sheet3!A26</f>
        <v>42047.585762499999</v>
      </c>
    </row>
  </sheetData>
  <sheetProtection algorithmName="SHA-512" hashValue="aB6VjO/w8racaOSYkO+XPcOQXBtcPzTOKrqcMbDiQfw4Ipj9r+7IrNigjp/4m43o4+FgrXH267JZuJpuvansYQ==" saltValue="oYVIOtmeyKzw7rMKHmnxcQ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1"/>
  <sheetViews>
    <sheetView workbookViewId="0">
      <selection sqref="A1:XFD1048576"/>
    </sheetView>
  </sheetViews>
  <sheetFormatPr defaultRowHeight="13.8" x14ac:dyDescent="0.25"/>
  <cols>
    <col min="1" max="1" width="14.59765625" style="138" bestFit="1" customWidth="1"/>
    <col min="2" max="6" width="6.69921875" style="138" customWidth="1"/>
    <col min="7" max="7" width="6.69921875" style="148" customWidth="1"/>
    <col min="8" max="8" width="8.8984375" style="138" customWidth="1"/>
    <col min="9" max="9" width="9.09765625" style="138" customWidth="1"/>
    <col min="10" max="10" width="6.69921875" style="138" customWidth="1"/>
    <col min="11" max="12" width="11.09765625" style="138" customWidth="1"/>
    <col min="13" max="13" width="10.69921875" style="138" customWidth="1"/>
    <col min="14" max="17" width="8.796875" style="138" customWidth="1"/>
    <col min="18" max="16384" width="8.796875" style="138"/>
  </cols>
  <sheetData>
    <row r="1" spans="1:43" x14ac:dyDescent="0.25">
      <c r="A1" s="137">
        <f ca="1">NOW()</f>
        <v>42061.585762499999</v>
      </c>
      <c r="B1" s="138">
        <f t="shared" ref="B1:B11" ca="1" si="0">DAY(A16)</f>
        <v>26</v>
      </c>
      <c r="C1" s="138">
        <f t="shared" ref="C1:C11" ca="1" si="1">MONTH(A16)</f>
        <v>2</v>
      </c>
      <c r="D1" s="138">
        <f ca="1">YEAR(A1)</f>
        <v>2015</v>
      </c>
      <c r="F1" s="139">
        <f>I1</f>
        <v>7</v>
      </c>
      <c r="G1" s="140">
        <f>J1</f>
        <v>20</v>
      </c>
      <c r="H1" s="141">
        <f>_xlfn.NUMBERVALUE(F1&amp;":"&amp;G1)</f>
        <v>0.30555555555555552</v>
      </c>
      <c r="I1" s="139">
        <f>FormatMainDisplay!C39</f>
        <v>7</v>
      </c>
      <c r="J1" s="139">
        <f>FormatMainDisplay!D39</f>
        <v>20</v>
      </c>
      <c r="K1" s="139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4960</v>
      </c>
      <c r="L1" s="139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4960</v>
      </c>
      <c r="M1" s="139">
        <f t="shared" ref="M1:M64" ca="1" si="2">SUM(S1:AB1)/10</f>
        <v>12560.4</v>
      </c>
      <c r="N1" s="142" t="s">
        <v>79</v>
      </c>
      <c r="O1" s="138">
        <f>IF(H1&gt;$I$3,1,0)</f>
        <v>0</v>
      </c>
      <c r="R1" s="138">
        <f ca="1">IF(AND(K2="",K1&lt;&gt;""),1,0)</f>
        <v>0</v>
      </c>
      <c r="S1" s="138">
        <f ca="1">IF(O1=1,"",RTD("cqg.rtd",,"StudyData", "(Vol("&amp;$E$13&amp;")when  (LocalYear("&amp;$E$13&amp;")="&amp;$D$1&amp;" AND LocalMonth("&amp;$E$13&amp;")="&amp;$C$2&amp;" AND LocalDay("&amp;$E$13&amp;")="&amp;$B$2&amp;" AND LocalHour("&amp;$E$13&amp;")="&amp;F1&amp;" AND LocalMinute("&amp;$E$13&amp;")="&amp;G1&amp;"))", "Bar", "", "Close", "5", "0", "", "", "","FALSE","T"))</f>
        <v>8130</v>
      </c>
      <c r="T1" s="138">
        <f ca="1">IF(O1=1,"",RTD("cqg.rtd",,"StudyData", "(Vol("&amp;$E$14&amp;")when  (LocalYear("&amp;$E$14&amp;")="&amp;$D$1&amp;" AND LocalMonth("&amp;$E$14&amp;")="&amp;$C$3&amp;" AND LocalDay("&amp;$E$14&amp;")="&amp;$B$3&amp;" AND LocalHour("&amp;$E$14&amp;")="&amp;F1&amp;" AND LocalMinute("&amp;$E$14&amp;")="&amp;G1&amp;"))", "Bar", "", "Close", "5", "0", "", "", "","FALSE","T"))</f>
        <v>8925</v>
      </c>
      <c r="U1" s="138">
        <f ca="1">IF(O1=1,"",RTD("cqg.rtd",,"StudyData", "(Vol("&amp;$E$15&amp;")when  (LocalYear("&amp;$E$15&amp;")="&amp;$D$1&amp;" AND LocalMonth("&amp;$E$15&amp;")="&amp;$C$4&amp;" AND LocalDay("&amp;$E$15&amp;")="&amp;$B$4&amp;" AND LocalHour("&amp;$E$15&amp;")="&amp;F1&amp;" AND LocalMinute("&amp;$E$15&amp;")="&amp;G1&amp;"))", "Bar", "", "Close", "5", "0", "", "", "","FALSE","T"))</f>
        <v>16765</v>
      </c>
      <c r="V1" s="138">
        <f ca="1">IF(O1=1,"",RTD("cqg.rtd",,"StudyData", "(Vol("&amp;$E$16&amp;")when  (LocalYear("&amp;$E$16&amp;")="&amp;$D$1&amp;" AND LocalMonth("&amp;$E$16&amp;")="&amp;$C$5&amp;" AND LocalDay("&amp;$E$16&amp;")="&amp;$B$5&amp;" AND LocalHour("&amp;$E$16&amp;")="&amp;F1&amp;" AND LocalMinute("&amp;$E$16&amp;")="&amp;G1&amp;"))", "Bar", "", "Close", "5", "0", "", "", "","FALSE","T"))</f>
        <v>11767</v>
      </c>
      <c r="W1" s="138">
        <f ca="1">IF(O1=1,"",RTD("cqg.rtd",,"StudyData", "(Vol("&amp;$E$17&amp;")when  (LocalYear("&amp;$E$17&amp;")="&amp;$D$1&amp;" AND LocalMonth("&amp;$E$17&amp;")="&amp;$C$6&amp;" AND LocalDay("&amp;$E$17&amp;")="&amp;$B$6&amp;" AND LocalHour("&amp;$E$17&amp;")="&amp;F1&amp;" AND LocalMinute("&amp;$E$17&amp;")="&amp;G1&amp;"))", "Bar", "", "Close", "5", "0", "", "", "","FALSE","T"))</f>
        <v>13432</v>
      </c>
      <c r="X1" s="138">
        <f ca="1">IF(O1=1,"",RTD("cqg.rtd",,"StudyData", "(Vol("&amp;$E$18&amp;")when  (LocalYear("&amp;$E$18&amp;")="&amp;$D$1&amp;" AND LocalMonth("&amp;$E$18&amp;")="&amp;$C$7&amp;" AND LocalDay("&amp;$E$18&amp;")="&amp;$B$7&amp;" AND LocalHour("&amp;$E$18&amp;")="&amp;F1&amp;" AND LocalMinute("&amp;$E$18&amp;")="&amp;G1&amp;"))", "Bar", "", "Close", "5", "0", "", "", "","FALSE","T"))</f>
        <v>18871</v>
      </c>
      <c r="Y1" s="138">
        <f ca="1">IF(O1=1,"",RTD("cqg.rtd",,"StudyData", "(Vol("&amp;$E$19&amp;")when  (LocalYear("&amp;$E$19&amp;")="&amp;$D$1&amp;" AND LocalMonth("&amp;$E$19&amp;")="&amp;$C$8&amp;" AND LocalDay("&amp;$E$19&amp;")="&amp;$B$8&amp;" AND LocalHour("&amp;$E$19&amp;")="&amp;F1&amp;" AND LocalMinute("&amp;$E$19&amp;")="&amp;G1&amp;"))", "Bar", "", "Close", "5", "0", "", "", "","FALSE","T"))</f>
        <v>18766</v>
      </c>
      <c r="Z1" s="138">
        <f ca="1">IF(O1=1,"",RTD("cqg.rtd",,"StudyData", "(Vol("&amp;$E$20&amp;")when  (LocalYear("&amp;$E$20&amp;")="&amp;$D$1&amp;" AND LocalMonth("&amp;$E$20&amp;")="&amp;$C$9&amp;" AND LocalDay("&amp;$E$20&amp;")="&amp;$B$9&amp;" AND LocalHour("&amp;$E$20&amp;")="&amp;F1&amp;" AND LocalMinute("&amp;$E$20&amp;")="&amp;G1&amp;"))", "Bar", "", "Close", "5", "0", "", "", "","FALSE","T"))</f>
        <v>475</v>
      </c>
      <c r="AA1" s="138">
        <f ca="1">IF(O1=1,"",RTD("cqg.rtd",,"StudyData", "(Vol("&amp;$E$21&amp;")when  (LocalYear("&amp;$E$21&amp;")="&amp;$D$1&amp;"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6686</v>
      </c>
      <c r="AB1" s="138">
        <f ca="1">IF(O1=1,"",RTD("cqg.rtd",,"StudyData", "(Vol("&amp;$E$21&amp;")when  (LocalYear("&amp;$E$21&amp;")="&amp;$D$1&amp;"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21787</v>
      </c>
      <c r="AC1" s="139">
        <f t="shared" ref="AC1:AC64" ca="1" si="3">K1</f>
        <v>4960</v>
      </c>
      <c r="AE1" s="138">
        <f t="shared" ref="AE1:AO1" ca="1" si="4">S1</f>
        <v>8130</v>
      </c>
      <c r="AF1" s="138">
        <f t="shared" ca="1" si="4"/>
        <v>8925</v>
      </c>
      <c r="AG1" s="138">
        <f t="shared" ca="1" si="4"/>
        <v>16765</v>
      </c>
      <c r="AH1" s="138">
        <f t="shared" ca="1" si="4"/>
        <v>11767</v>
      </c>
      <c r="AI1" s="138">
        <f t="shared" ca="1" si="4"/>
        <v>13432</v>
      </c>
      <c r="AJ1" s="138">
        <f t="shared" ca="1" si="4"/>
        <v>18871</v>
      </c>
      <c r="AK1" s="138">
        <f t="shared" ca="1" si="4"/>
        <v>18766</v>
      </c>
      <c r="AL1" s="138">
        <f t="shared" ca="1" si="4"/>
        <v>475</v>
      </c>
      <c r="AM1" s="138">
        <f t="shared" ca="1" si="4"/>
        <v>6686</v>
      </c>
      <c r="AN1" s="138">
        <f t="shared" ca="1" si="4"/>
        <v>21787</v>
      </c>
      <c r="AO1" s="139">
        <f t="shared" ca="1" si="4"/>
        <v>4960</v>
      </c>
      <c r="AQ1" s="143" t="str">
        <f>F1&amp;":"&amp;G1</f>
        <v>7:20</v>
      </c>
    </row>
    <row r="2" spans="1:43" x14ac:dyDescent="0.25">
      <c r="B2" s="138">
        <f t="shared" ca="1" si="0"/>
        <v>25</v>
      </c>
      <c r="C2" s="138">
        <f t="shared" ca="1" si="1"/>
        <v>2</v>
      </c>
      <c r="F2" s="138">
        <f>IF(H1&gt;=$I$3,"NA()",IF(G1=55,F1+1,F1))</f>
        <v>7</v>
      </c>
      <c r="G2" s="140">
        <f t="shared" ref="G2:G65" si="5">IF(G1=55,0&amp;0,IF(G1=0&amp;0,G1+0&amp;5,G1+5))</f>
        <v>25</v>
      </c>
      <c r="H2" s="141">
        <f t="shared" ref="H2:H65" si="6">_xlfn.NUMBERVALUE(F2&amp;":"&amp;G2)</f>
        <v>0.30902777777777779</v>
      </c>
      <c r="I2" s="138">
        <f>FormatMainDisplay!C41</f>
        <v>15</v>
      </c>
      <c r="J2" s="138">
        <f>FormatMainDisplay!D41-5</f>
        <v>25</v>
      </c>
      <c r="K2" s="139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5244</v>
      </c>
      <c r="L2" s="139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5244</v>
      </c>
      <c r="M2" s="139">
        <f t="shared" ca="1" si="2"/>
        <v>7541.2</v>
      </c>
      <c r="N2" s="142" t="s">
        <v>80</v>
      </c>
      <c r="O2" s="138">
        <f t="shared" ref="O2:O65" si="7">IF(H2&gt;$I$3,1,0)</f>
        <v>0</v>
      </c>
      <c r="R2" s="138">
        <f t="shared" ref="R2:R65" ca="1" si="8">IF(AND(K3="",K2&lt;&gt;""),1,0.001+R1)</f>
        <v>1E-3</v>
      </c>
      <c r="S2" s="138">
        <f ca="1">IF(O2=1,"",RTD("cqg.rtd",,"StudyData", "(Vol("&amp;$E$13&amp;")when  (LocalYear("&amp;$E$13&amp;")="&amp;$D$1&amp;" AND LocalMonth("&amp;$E$13&amp;")="&amp;$C$2&amp;" AND LocalDay("&amp;$E$13&amp;")="&amp;$B$2&amp;" AND LocalHour("&amp;$E$13&amp;")="&amp;F2&amp;" AND LocalMinute("&amp;$E$13&amp;")="&amp;G2&amp;"))", "Bar", "", "Close", "5", "0", "", "", "","FALSE","T"))</f>
        <v>2505</v>
      </c>
      <c r="T2" s="138">
        <f ca="1">IF(O2=1,"",RTD("cqg.rtd",,"StudyData", "(Vol("&amp;$E$14&amp;")when  (LocalYear("&amp;$E$14&amp;")="&amp;$D$1&amp;" AND LocalMonth("&amp;$E$14&amp;")="&amp;$C$3&amp;" AND LocalDay("&amp;$E$14&amp;")="&amp;$B$3&amp;" AND LocalHour("&amp;$E$14&amp;")="&amp;F2&amp;" AND LocalMinute("&amp;$E$14&amp;")="&amp;G2&amp;"))", "Bar", "", "Close", "5", "0", "", "", "","FALSE","T"))</f>
        <v>3543</v>
      </c>
      <c r="U2" s="138">
        <f ca="1">IF(O2=1,"",RTD("cqg.rtd",,"StudyData", "(Vol("&amp;$E$15&amp;")when  (LocalYear("&amp;$E$15&amp;")="&amp;$D$1&amp;" AND LocalMonth("&amp;$E$15&amp;")="&amp;$C$4&amp;" AND LocalDay("&amp;$E$15&amp;")="&amp;$B$4&amp;" AND LocalHour("&amp;$E$15&amp;")="&amp;F2&amp;" AND LocalMinute("&amp;$E$15&amp;")="&amp;G2&amp;"))", "Bar", "", "Close", "5", "0", "", "", "","FALSE","T"))</f>
        <v>13240</v>
      </c>
      <c r="V2" s="138">
        <f ca="1">IF(O2=1,"",RTD("cqg.rtd",,"StudyData", "(Vol("&amp;$E$16&amp;")when  (LocalYear("&amp;$E$16&amp;")="&amp;$D$1&amp;" AND LocalMonth("&amp;$E$16&amp;")="&amp;$C$5&amp;" AND LocalDay("&amp;$E$16&amp;")="&amp;$B$5&amp;" AND LocalHour("&amp;$E$16&amp;")="&amp;F2&amp;" AND LocalMinute("&amp;$E$16&amp;")="&amp;G2&amp;"))", "Bar", "", "Close", "5", "0", "", "", "","FALSE","T"))</f>
        <v>9676</v>
      </c>
      <c r="W2" s="138">
        <f ca="1">IF(O2=1,"",RTD("cqg.rtd",,"StudyData", "(Vol("&amp;$E$17&amp;")when  (LocalYear("&amp;$E$17&amp;")="&amp;$D$1&amp;" AND LocalMonth("&amp;$E$17&amp;")="&amp;$C$6&amp;" AND LocalDay("&amp;$E$17&amp;")="&amp;$B$6&amp;" AND LocalHour("&amp;$E$17&amp;")="&amp;F2&amp;" AND LocalMinute("&amp;$E$17&amp;")="&amp;G2&amp;"))", "Bar", "", "Close", "5", "0", "", "", "","FALSE","T"))</f>
        <v>9403</v>
      </c>
      <c r="X2" s="138">
        <f ca="1">IF(O2=1,"",RTD("cqg.rtd",,"StudyData", "(Vol("&amp;$E$18&amp;")when  (LocalYear("&amp;$E$18&amp;")="&amp;$D$1&amp;" AND LocalMonth("&amp;$E$18&amp;")="&amp;$C$7&amp;" AND LocalDay("&amp;$E$18&amp;")="&amp;$B$7&amp;" AND LocalHour("&amp;$E$18&amp;")="&amp;F2&amp;" AND LocalMinute("&amp;$E$18&amp;")="&amp;G2&amp;"))", "Bar", "", "Close", "5", "0", "", "", "","FALSE","T"))</f>
        <v>12150</v>
      </c>
      <c r="Y2" s="138">
        <f ca="1">IF(O2=1,"",RTD("cqg.rtd",,"StudyData", "(Vol("&amp;$E$19&amp;")when  (LocalYear("&amp;$E$19&amp;")="&amp;$D$1&amp;" AND LocalMonth("&amp;$E$19&amp;")="&amp;$C$8&amp;" AND LocalDay("&amp;$E$19&amp;")="&amp;$B$8&amp;" AND LocalHour("&amp;$E$19&amp;")="&amp;F2&amp;" AND LocalMinute("&amp;$E$19&amp;")="&amp;G2&amp;"))", "Bar", "", "Close", "5", "0", "", "", "","FALSE","T"))</f>
        <v>5212</v>
      </c>
      <c r="Z2" s="138">
        <f ca="1">IF(O2=1,"",RTD("cqg.rtd",,"StudyData", "(Vol("&amp;$E$20&amp;")when  (LocalYear("&amp;$E$20&amp;")="&amp;$D$1&amp;" AND LocalMonth("&amp;$E$20&amp;")="&amp;$C$9&amp;" AND LocalDay("&amp;$E$20&amp;")="&amp;$B$9&amp;" AND LocalHour("&amp;$E$20&amp;")="&amp;F2&amp;" AND LocalMinute("&amp;$E$20&amp;")="&amp;G2&amp;"))", "Bar", "", "Close", "5", "0", "", "", "","FALSE","T"))</f>
        <v>375</v>
      </c>
      <c r="AA2" s="138">
        <f ca="1">IF(O2=1,"",RTD("cqg.rtd",,"StudyData", "(Vol("&amp;$E$21&amp;")when  (LocalYear("&amp;$E$21&amp;")="&amp;$D$1&amp;"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6374</v>
      </c>
      <c r="AB2" s="138">
        <f ca="1">IF(O2=1,"",RTD("cqg.rtd",,"StudyData", "(Vol("&amp;$E$21&amp;")when  (LocalYear("&amp;$E$21&amp;")="&amp;$D$1&amp;"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12934</v>
      </c>
      <c r="AC2" s="139">
        <f t="shared" ca="1" si="3"/>
        <v>5244</v>
      </c>
      <c r="AE2" s="138" t="str">
        <f ca="1">IF($R2=1,SUM($S$1:S2),"")</f>
        <v/>
      </c>
      <c r="AF2" s="138" t="str">
        <f ca="1">IF($R2=1,SUM($T$1:T2),"")</f>
        <v/>
      </c>
      <c r="AG2" s="138" t="str">
        <f ca="1">IF($R2=1,SUM($U$1:U2),"")</f>
        <v/>
      </c>
      <c r="AH2" s="138" t="str">
        <f ca="1">IF($R2=1,SUM($V$1:V2),"")</f>
        <v/>
      </c>
      <c r="AI2" s="138" t="str">
        <f ca="1">IF($R2=1,SUM($W$1:W2),"")</f>
        <v/>
      </c>
      <c r="AJ2" s="138" t="str">
        <f ca="1">IF($R2=1,SUM($X$1:X2),"")</f>
        <v/>
      </c>
      <c r="AK2" s="138" t="str">
        <f ca="1">IF($R2=1,SUM($Y$1:Y2),"")</f>
        <v/>
      </c>
      <c r="AL2" s="138" t="str">
        <f ca="1">IF($R2=1,SUM($Z$1:Z2),"")</f>
        <v/>
      </c>
      <c r="AM2" s="138" t="str">
        <f ca="1">IF($R2=1,SUM($AA$1:AA2),"")</f>
        <v/>
      </c>
      <c r="AN2" s="138" t="str">
        <f ca="1">IF($R2=1,SUM($AB$1:AB2),"")</f>
        <v/>
      </c>
      <c r="AO2" s="138" t="str">
        <f ca="1">IF($R2=1,SUM($AC$1:AC2),"")</f>
        <v/>
      </c>
      <c r="AQ2" s="143" t="str">
        <f t="shared" ref="AQ2:AQ65" si="9">F2&amp;":"&amp;G2</f>
        <v>7:25</v>
      </c>
    </row>
    <row r="3" spans="1:43" x14ac:dyDescent="0.25">
      <c r="B3" s="138">
        <f t="shared" ca="1" si="0"/>
        <v>24</v>
      </c>
      <c r="C3" s="138">
        <f t="shared" ca="1" si="1"/>
        <v>2</v>
      </c>
      <c r="F3" s="138">
        <f t="shared" ref="F3:F66" si="10">IF(G2=55,F2+1,F2)</f>
        <v>7</v>
      </c>
      <c r="G3" s="140">
        <f t="shared" si="5"/>
        <v>30</v>
      </c>
      <c r="H3" s="141">
        <f t="shared" si="6"/>
        <v>0.3125</v>
      </c>
      <c r="I3" s="141">
        <f>_xlfn.NUMBERVALUE(I2&amp;":"&amp;J2)</f>
        <v>0.64236111111111105</v>
      </c>
      <c r="K3" s="139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24925</v>
      </c>
      <c r="L3" s="139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24925</v>
      </c>
      <c r="M3" s="139">
        <f t="shared" ca="1" si="2"/>
        <v>17867.599999999999</v>
      </c>
      <c r="N3" s="142" t="s">
        <v>81</v>
      </c>
      <c r="O3" s="138">
        <f t="shared" si="7"/>
        <v>0</v>
      </c>
      <c r="R3" s="138">
        <f t="shared" ca="1" si="8"/>
        <v>2E-3</v>
      </c>
      <c r="S3" s="138">
        <f ca="1">IF(O3=1,"",RTD("cqg.rtd",,"StudyData", "(Vol("&amp;$E$13&amp;")when  (LocalYear("&amp;$E$13&amp;")="&amp;$D$1&amp;" AND LocalMonth("&amp;$E$13&amp;")="&amp;$C$2&amp;" AND LocalDay("&amp;$E$13&amp;")="&amp;$B$2&amp;" AND LocalHour("&amp;$E$13&amp;")="&amp;F3&amp;" AND LocalMinute("&amp;$E$13&amp;")="&amp;G3&amp;"))", "Bar", "", "Close", "5", "0", "", "", "","FALSE","T"))</f>
        <v>2337</v>
      </c>
      <c r="T3" s="138">
        <f ca="1">IF(O3=1,"",RTD("cqg.rtd",,"StudyData", "(Vol("&amp;$E$14&amp;")when  (LocalYear("&amp;$E$14&amp;")="&amp;$D$1&amp;" AND LocalMonth("&amp;$E$14&amp;")="&amp;$C$3&amp;" AND LocalDay("&amp;$E$14&amp;")="&amp;$B$3&amp;" AND LocalHour("&amp;$E$14&amp;")="&amp;F3&amp;" AND LocalMinute("&amp;$E$14&amp;")="&amp;G3&amp;"))", "Bar", "", "Close", "5", "0", "", "", "","FALSE","T"))</f>
        <v>6249</v>
      </c>
      <c r="U3" s="138">
        <f ca="1">IF(O3=1,"",RTD("cqg.rtd",,"StudyData", "(Vol("&amp;$E$15&amp;")when  (LocalYear("&amp;$E$15&amp;")="&amp;$D$1&amp;" AND LocalMonth("&amp;$E$15&amp;")="&amp;$C$4&amp;" AND LocalDay("&amp;$E$15&amp;")="&amp;$B$4&amp;" AND LocalHour("&amp;$E$15&amp;")="&amp;F3&amp;" AND LocalMinute("&amp;$E$15&amp;")="&amp;G3&amp;"))", "Bar", "", "Close", "5", "0", "", "", "","FALSE","T"))</f>
        <v>7386</v>
      </c>
      <c r="V3" s="138">
        <f ca="1">IF(O3=1,"",RTD("cqg.rtd",,"StudyData", "(Vol("&amp;$E$16&amp;")when  (LocalYear("&amp;$E$16&amp;")="&amp;$D$1&amp;" AND LocalMonth("&amp;$E$16&amp;")="&amp;$C$5&amp;" AND LocalDay("&amp;$E$16&amp;")="&amp;$B$5&amp;" AND LocalHour("&amp;$E$16&amp;")="&amp;F3&amp;" AND LocalMinute("&amp;$E$16&amp;")="&amp;G3&amp;"))", "Bar", "", "Close", "5", "0", "", "", "","FALSE","T"))</f>
        <v>12563</v>
      </c>
      <c r="W3" s="138">
        <f ca="1">IF(O3=1,"",RTD("cqg.rtd",,"StudyData", "(Vol("&amp;$E$17&amp;")when  (LocalYear("&amp;$E$17&amp;")="&amp;$D$1&amp;" AND LocalMonth("&amp;$E$17&amp;")="&amp;$C$6&amp;" AND LocalDay("&amp;$E$17&amp;")="&amp;$B$6&amp;" AND LocalHour("&amp;$E$17&amp;")="&amp;F3&amp;" AND LocalMinute("&amp;$E$17&amp;")="&amp;G3&amp;"))", "Bar", "", "Close", "5", "0", "", "", "","FALSE","T"))</f>
        <v>15201</v>
      </c>
      <c r="X3" s="138">
        <f ca="1">IF(O3=1,"",RTD("cqg.rtd",,"StudyData", "(Vol("&amp;$E$18&amp;")when  (LocalYear("&amp;$E$18&amp;")="&amp;$D$1&amp;" AND LocalMonth("&amp;$E$18&amp;")="&amp;$C$7&amp;" AND LocalDay("&amp;$E$18&amp;")="&amp;$B$7&amp;" AND LocalHour("&amp;$E$18&amp;")="&amp;F3&amp;" AND LocalMinute("&amp;$E$18&amp;")="&amp;G3&amp;"))", "Bar", "", "Close", "5", "0", "", "", "","FALSE","T"))</f>
        <v>31189</v>
      </c>
      <c r="Y3" s="138">
        <f ca="1">IF(O3=1,"",RTD("cqg.rtd",,"StudyData", "(Vol("&amp;$E$19&amp;")when  (LocalYear("&amp;$E$19&amp;")="&amp;$D$1&amp;" AND LocalMonth("&amp;$E$19&amp;")="&amp;$C$8&amp;" AND LocalDay("&amp;$E$19&amp;")="&amp;$B$8&amp;" AND LocalHour("&amp;$E$19&amp;")="&amp;F3&amp;" AND LocalMinute("&amp;$E$19&amp;")="&amp;G3&amp;"))", "Bar", "", "Close", "5", "0", "", "", "","FALSE","T"))</f>
        <v>8542</v>
      </c>
      <c r="Z3" s="138">
        <f ca="1">IF(O3=1,"",RTD("cqg.rtd",,"StudyData", "(Vol("&amp;$E$20&amp;")when  (LocalYear("&amp;$E$20&amp;")="&amp;$D$1&amp;" AND LocalMonth("&amp;$E$20&amp;")="&amp;$C$9&amp;" AND LocalDay("&amp;$E$20&amp;")="&amp;$B$9&amp;" AND LocalHour("&amp;$E$20&amp;")="&amp;F3&amp;" AND LocalMinute("&amp;$E$20&amp;")="&amp;G3&amp;"))", "Bar", "", "Close", "5", "0", "", "", "","FALSE","T"))</f>
        <v>959</v>
      </c>
      <c r="AA3" s="138">
        <f ca="1">IF(O3=1,"",RTD("cqg.rtd",,"StudyData", "(Vol("&amp;$E$21&amp;")when  (LocalYear("&amp;$E$21&amp;")="&amp;$D$1&amp;"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9968</v>
      </c>
      <c r="AB3" s="138">
        <f ca="1">IF(O3=1,"",RTD("cqg.rtd",,"StudyData", "(Vol("&amp;$E$21&amp;")when  (LocalYear("&amp;$E$21&amp;")="&amp;$D$1&amp;"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84282</v>
      </c>
      <c r="AC3" s="139">
        <f t="shared" ca="1" si="3"/>
        <v>24925</v>
      </c>
      <c r="AE3" s="138" t="str">
        <f ca="1">IF($R3=1,SUM($S$1:S3),"")</f>
        <v/>
      </c>
      <c r="AF3" s="138" t="str">
        <f ca="1">IF($R3=1,SUM($T$1:T3),"")</f>
        <v/>
      </c>
      <c r="AG3" s="138" t="str">
        <f ca="1">IF($R3=1,SUM($U$1:U3),"")</f>
        <v/>
      </c>
      <c r="AH3" s="138" t="str">
        <f ca="1">IF($R3=1,SUM($V$1:V3),"")</f>
        <v/>
      </c>
      <c r="AI3" s="138" t="str">
        <f ca="1">IF($R3=1,SUM($W$1:W3),"")</f>
        <v/>
      </c>
      <c r="AJ3" s="138" t="str">
        <f ca="1">IF($R3=1,SUM($X$1:X3),"")</f>
        <v/>
      </c>
      <c r="AK3" s="138" t="str">
        <f ca="1">IF($R3=1,SUM($Y$1:Y3),"")</f>
        <v/>
      </c>
      <c r="AL3" s="138" t="str">
        <f ca="1">IF($R3=1,SUM($Z$1:Z3),"")</f>
        <v/>
      </c>
      <c r="AM3" s="138" t="str">
        <f ca="1">IF($R3=1,SUM($AA$1:AA3),"")</f>
        <v/>
      </c>
      <c r="AN3" s="138" t="str">
        <f ca="1">IF($R3=1,SUM($AB$1:AB3),"")</f>
        <v/>
      </c>
      <c r="AO3" s="138" t="str">
        <f ca="1">IF($R3=1,SUM($AC$1:AC3),"")</f>
        <v/>
      </c>
      <c r="AQ3" s="143" t="str">
        <f t="shared" si="9"/>
        <v>7:30</v>
      </c>
    </row>
    <row r="4" spans="1:43" x14ac:dyDescent="0.25">
      <c r="B4" s="138">
        <f t="shared" ca="1" si="0"/>
        <v>23</v>
      </c>
      <c r="C4" s="138">
        <f t="shared" ca="1" si="1"/>
        <v>2</v>
      </c>
      <c r="F4" s="138">
        <f t="shared" si="10"/>
        <v>7</v>
      </c>
      <c r="G4" s="140">
        <f t="shared" si="5"/>
        <v>35</v>
      </c>
      <c r="H4" s="141">
        <f t="shared" si="6"/>
        <v>0.31597222222222221</v>
      </c>
      <c r="J4" s="142"/>
      <c r="K4" s="139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7690</v>
      </c>
      <c r="L4" s="139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7690</v>
      </c>
      <c r="M4" s="139">
        <f t="shared" ca="1" si="2"/>
        <v>14627.7</v>
      </c>
      <c r="N4" s="142" t="s">
        <v>82</v>
      </c>
      <c r="O4" s="138">
        <f t="shared" si="7"/>
        <v>0</v>
      </c>
      <c r="R4" s="138">
        <f t="shared" ca="1" si="8"/>
        <v>3.0000000000000001E-3</v>
      </c>
      <c r="S4" s="138">
        <f ca="1">IF(O4=1,"",RTD("cqg.rtd",,"StudyData", "(Vol("&amp;$E$13&amp;")when  (LocalYear("&amp;$E$13&amp;")="&amp;$D$1&amp;" AND LocalMonth("&amp;$E$13&amp;")="&amp;$C$2&amp;" AND LocalDay("&amp;$E$13&amp;")="&amp;$B$2&amp;" AND LocalHour("&amp;$E$13&amp;")="&amp;F4&amp;" AND LocalMinute("&amp;$E$13&amp;")="&amp;G4&amp;"))", "Bar", "", "Close", "5", "0", "", "", "","FALSE","T"))</f>
        <v>12243</v>
      </c>
      <c r="T4" s="138">
        <f ca="1">IF(O4=1,"",RTD("cqg.rtd",,"StudyData", "(Vol("&amp;$E$14&amp;")when  (LocalYear("&amp;$E$14&amp;")="&amp;$D$1&amp;" AND LocalMonth("&amp;$E$14&amp;")="&amp;$C$3&amp;" AND LocalDay("&amp;$E$14&amp;")="&amp;$B$3&amp;" AND LocalHour("&amp;$E$14&amp;")="&amp;F4&amp;" AND LocalMinute("&amp;$E$14&amp;")="&amp;G4&amp;"))", "Bar", "", "Close", "5", "0", "", "", "","FALSE","T"))</f>
        <v>7637</v>
      </c>
      <c r="U4" s="138">
        <f ca="1">IF(O4=1,"",RTD("cqg.rtd",,"StudyData", "(Vol("&amp;$E$15&amp;")when  (LocalYear("&amp;$E$15&amp;")="&amp;$D$1&amp;" AND LocalMonth("&amp;$E$15&amp;")="&amp;$C$4&amp;" AND LocalDay("&amp;$E$15&amp;")="&amp;$B$4&amp;" AND LocalHour("&amp;$E$15&amp;")="&amp;F4&amp;" AND LocalMinute("&amp;$E$15&amp;")="&amp;G4&amp;"))", "Bar", "", "Close", "5", "0", "", "", "","FALSE","T"))</f>
        <v>9919</v>
      </c>
      <c r="V4" s="138">
        <f ca="1">IF(O4=1,"",RTD("cqg.rtd",,"StudyData", "(Vol("&amp;$E$16&amp;")when  (LocalYear("&amp;$E$16&amp;")="&amp;$D$1&amp;" AND LocalMonth("&amp;$E$16&amp;")="&amp;$C$5&amp;" AND LocalDay("&amp;$E$16&amp;")="&amp;$B$5&amp;" AND LocalHour("&amp;$E$16&amp;")="&amp;F4&amp;" AND LocalMinute("&amp;$E$16&amp;")="&amp;G4&amp;"))", "Bar", "", "Close", "5", "0", "", "", "","FALSE","T"))</f>
        <v>30354</v>
      </c>
      <c r="W4" s="138">
        <f ca="1">IF(O4=1,"",RTD("cqg.rtd",,"StudyData", "(Vol("&amp;$E$17&amp;")when  (LocalYear("&amp;$E$17&amp;")="&amp;$D$1&amp;" AND LocalMonth("&amp;$E$17&amp;")="&amp;$C$6&amp;" AND LocalDay("&amp;$E$17&amp;")="&amp;$B$6&amp;" AND LocalHour("&amp;$E$17&amp;")="&amp;F4&amp;" AND LocalMinute("&amp;$E$17&amp;")="&amp;G4&amp;"))", "Bar", "", "Close", "5", "0", "", "", "","FALSE","T"))</f>
        <v>12725</v>
      </c>
      <c r="X4" s="138">
        <f ca="1">IF(O4=1,"",RTD("cqg.rtd",,"StudyData", "(Vol("&amp;$E$18&amp;")when  (LocalYear("&amp;$E$18&amp;")="&amp;$D$1&amp;"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18387</v>
      </c>
      <c r="Y4" s="138">
        <f ca="1">IF(O4=1,"",RTD("cqg.rtd",,"StudyData", "(Vol("&amp;$E$19&amp;")when  (LocalYear("&amp;$E$19&amp;")="&amp;$D$1&amp;" AND LocalMonth("&amp;$E$19&amp;")="&amp;$C$8&amp;" AND LocalDay("&amp;$E$19&amp;")="&amp;$B$8&amp;" AND LocalHour("&amp;$E$19&amp;")="&amp;F4&amp;" AND LocalMinute("&amp;$E$19&amp;")="&amp;G4&amp;"))", "Bar", "", "Close", "5", "0", "", "", "","FALSE","T"))</f>
        <v>6222</v>
      </c>
      <c r="Z4" s="138">
        <f ca="1">IF(O4=1,"",RTD("cqg.rtd",,"StudyData", "(Vol("&amp;$E$20&amp;")when  (LocalYear("&amp;$E$20&amp;")="&amp;$D$1&amp;" AND LocalMonth("&amp;$E$20&amp;")="&amp;$C$9&amp;" AND LocalDay("&amp;$E$20&amp;")="&amp;$B$9&amp;" AND LocalHour("&amp;$E$20&amp;")="&amp;F4&amp;" AND LocalMinute("&amp;$E$20&amp;")="&amp;G4&amp;"))", "Bar", "", "Close", "5", "0", "", "", "","FALSE","T"))</f>
        <v>1155</v>
      </c>
      <c r="AA4" s="138">
        <f ca="1">IF(O4=1,"",RTD("cqg.rtd",,"StudyData", "(Vol("&amp;$E$21&amp;")when  (LocalYear("&amp;$E$21&amp;")="&amp;$D$1&amp;"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12283</v>
      </c>
      <c r="AB4" s="138">
        <f ca="1">IF(O4=1,"",RTD("cqg.rtd",,"StudyData", "(Vol("&amp;$E$21&amp;")when  (LocalYear("&amp;$E$21&amp;")="&amp;$D$1&amp;"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35352</v>
      </c>
      <c r="AC4" s="139">
        <f t="shared" ca="1" si="3"/>
        <v>7690</v>
      </c>
      <c r="AE4" s="138" t="str">
        <f ca="1">IF($R4=1,SUM($S$1:S4),"")</f>
        <v/>
      </c>
      <c r="AF4" s="138" t="str">
        <f ca="1">IF($R4=1,SUM($T$1:T4),"")</f>
        <v/>
      </c>
      <c r="AG4" s="138" t="str">
        <f ca="1">IF($R4=1,SUM($U$1:U4),"")</f>
        <v/>
      </c>
      <c r="AH4" s="138" t="str">
        <f ca="1">IF($R4=1,SUM($V$1:V4),"")</f>
        <v/>
      </c>
      <c r="AI4" s="138" t="str">
        <f ca="1">IF($R4=1,SUM($W$1:W4),"")</f>
        <v/>
      </c>
      <c r="AJ4" s="138" t="str">
        <f ca="1">IF($R4=1,SUM($X$1:X4),"")</f>
        <v/>
      </c>
      <c r="AK4" s="138" t="str">
        <f ca="1">IF($R4=1,SUM($Y$1:Y4),"")</f>
        <v/>
      </c>
      <c r="AL4" s="138" t="str">
        <f ca="1">IF($R4=1,SUM($Z$1:Z4),"")</f>
        <v/>
      </c>
      <c r="AM4" s="138" t="str">
        <f ca="1">IF($R4=1,SUM($AA$1:AA4),"")</f>
        <v/>
      </c>
      <c r="AN4" s="138" t="str">
        <f ca="1">IF($R4=1,SUM($AB$1:AB4),"")</f>
        <v/>
      </c>
      <c r="AO4" s="138" t="str">
        <f ca="1">IF($R4=1,SUM($AC$1:AC4),"")</f>
        <v/>
      </c>
      <c r="AQ4" s="143" t="str">
        <f t="shared" si="9"/>
        <v>7:35</v>
      </c>
    </row>
    <row r="5" spans="1:43" x14ac:dyDescent="0.25">
      <c r="B5" s="138">
        <f t="shared" ca="1" si="0"/>
        <v>20</v>
      </c>
      <c r="C5" s="138">
        <f t="shared" ca="1" si="1"/>
        <v>2</v>
      </c>
      <c r="F5" s="138">
        <f t="shared" si="10"/>
        <v>7</v>
      </c>
      <c r="G5" s="140">
        <f t="shared" si="5"/>
        <v>40</v>
      </c>
      <c r="H5" s="141">
        <f t="shared" si="6"/>
        <v>0.31944444444444448</v>
      </c>
      <c r="J5" s="142"/>
      <c r="K5" s="139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23251</v>
      </c>
      <c r="L5" s="139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23251</v>
      </c>
      <c r="M5" s="139">
        <f t="shared" ca="1" si="2"/>
        <v>9554.4</v>
      </c>
      <c r="O5" s="138">
        <f t="shared" si="7"/>
        <v>0</v>
      </c>
      <c r="R5" s="138">
        <f t="shared" ca="1" si="8"/>
        <v>4.0000000000000001E-3</v>
      </c>
      <c r="S5" s="138">
        <f ca="1">IF(O5=1,"",RTD("cqg.rtd",,"StudyData", "(Vol("&amp;$E$13&amp;")when  (LocalYear("&amp;$E$13&amp;")="&amp;$D$1&amp;" AND LocalMonth("&amp;$E$13&amp;")="&amp;$C$2&amp;" AND LocalDay("&amp;$E$13&amp;")="&amp;$B$2&amp;" AND LocalHour("&amp;$E$13&amp;")="&amp;F5&amp;" AND LocalMinute("&amp;$E$13&amp;")="&amp;G5&amp;"))", "Bar", "", "Close", "5", "0", "", "", "","FALSE","T"))</f>
        <v>9479</v>
      </c>
      <c r="T5" s="138">
        <f ca="1">IF(O5=1,"",RTD("cqg.rtd",,"StudyData", "(Vol("&amp;$E$14&amp;")when  (LocalYear("&amp;$E$14&amp;")="&amp;$D$1&amp;" AND LocalMonth("&amp;$E$14&amp;")="&amp;$C$3&amp;" AND LocalDay("&amp;$E$14&amp;")="&amp;$B$3&amp;" AND LocalHour("&amp;$E$14&amp;")="&amp;F5&amp;" AND LocalMinute("&amp;$E$14&amp;")="&amp;G5&amp;"))", "Bar", "", "Close", "5", "0", "", "", "","FALSE","T"))</f>
        <v>5041</v>
      </c>
      <c r="U5" s="138">
        <f ca="1">IF(O5=1,"",RTD("cqg.rtd",,"StudyData", "(Vol("&amp;$E$15&amp;")when  (LocalYear("&amp;$E$15&amp;")="&amp;$D$1&amp;" AND LocalMonth("&amp;$E$15&amp;")="&amp;$C$4&amp;" AND LocalDay("&amp;$E$15&amp;")="&amp;$B$4&amp;" AND LocalHour("&amp;$E$15&amp;")="&amp;F5&amp;" AND LocalMinute("&amp;$E$15&amp;")="&amp;G5&amp;"))", "Bar", "", "Close", "5", "0", "", "", "","FALSE","T"))</f>
        <v>8721</v>
      </c>
      <c r="V5" s="138">
        <f ca="1">IF(O5=1,"",RTD("cqg.rtd",,"StudyData", "(Vol("&amp;$E$16&amp;")when  (LocalYear("&amp;$E$16&amp;")="&amp;$D$1&amp;" AND LocalMonth("&amp;$E$16&amp;")="&amp;$C$5&amp;" AND LocalDay("&amp;$E$16&amp;")="&amp;$B$5&amp;" AND LocalHour("&amp;$E$16&amp;")="&amp;F5&amp;" AND LocalMinute("&amp;$E$16&amp;")="&amp;G5&amp;"))", "Bar", "", "Close", "5", "0", "", "", "","FALSE","T"))</f>
        <v>11409</v>
      </c>
      <c r="W5" s="138">
        <f ca="1">IF(O5=1,"",RTD("cqg.rtd",,"StudyData", "(Vol("&amp;$E$17&amp;")when  (LocalYear("&amp;$E$17&amp;")="&amp;$D$1&amp;" AND LocalMonth("&amp;$E$17&amp;")="&amp;$C$6&amp;" AND LocalDay("&amp;$E$17&amp;")="&amp;$B$6&amp;" AND LocalHour("&amp;$E$17&amp;")="&amp;F5&amp;" AND LocalMinute("&amp;$E$17&amp;")="&amp;G5&amp;"))", "Bar", "", "Close", "5", "0", "", "", "","FALSE","T"))</f>
        <v>4987</v>
      </c>
      <c r="X5" s="138">
        <f ca="1">IF(O5=1,"",RTD("cqg.rtd",,"StudyData", "(Vol("&amp;$E$18&amp;")when  (LocalYear("&amp;$E$18&amp;")="&amp;$D$1&amp;" AND LocalMonth("&amp;$E$18&amp;")="&amp;$C$7&amp;" AND LocalDay("&amp;$E$18&amp;")="&amp;$B$7&amp;" AND LocalHour("&amp;$E$18&amp;")="&amp;F5&amp;" AND LocalMinute("&amp;$E$18&amp;")="&amp;G5&amp;"))", "Bar", "", "Close", "5", "0", "", "", "","FALSE","T"))</f>
        <v>18479</v>
      </c>
      <c r="Y5" s="138">
        <f ca="1">IF(O5=1,"",RTD("cqg.rtd",,"StudyData", "(Vol("&amp;$E$19&amp;")when  (LocalYear("&amp;$E$19&amp;")="&amp;$D$1&amp;" AND LocalMonth("&amp;$E$19&amp;")="&amp;$C$8&amp;" AND LocalDay("&amp;$E$19&amp;")="&amp;$B$8&amp;" AND LocalHour("&amp;$E$19&amp;")="&amp;F5&amp;" AND LocalMinute("&amp;$E$19&amp;")="&amp;G5&amp;"))", "Bar", "", "Close", "5", "0", "", "", "","FALSE","T"))</f>
        <v>7816</v>
      </c>
      <c r="Z5" s="138">
        <f ca="1">IF(O5=1,"",RTD("cqg.rtd",,"StudyData", "(Vol("&amp;$E$20&amp;")when  (LocalYear("&amp;$E$20&amp;")="&amp;$D$1&amp;" AND LocalMonth("&amp;$E$20&amp;")="&amp;$C$9&amp;" AND LocalDay("&amp;$E$20&amp;")="&amp;$B$9&amp;" AND LocalHour("&amp;$E$20&amp;")="&amp;F5&amp;" AND LocalMinute("&amp;$E$20&amp;")="&amp;G5&amp;"))", "Bar", "", "Close", "5", "0", "", "", "","FALSE","T"))</f>
        <v>466</v>
      </c>
      <c r="AA5" s="138">
        <f ca="1">IF(O5=1,"",RTD("cqg.rtd",,"StudyData", "(Vol("&amp;$E$21&amp;")when  (LocalYear("&amp;$E$21&amp;")="&amp;$D$1&amp;"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9847</v>
      </c>
      <c r="AB5" s="138">
        <f ca="1">IF(O5=1,"",RTD("cqg.rtd",,"StudyData", "(Vol("&amp;$E$21&amp;")when  (LocalYear("&amp;$E$21&amp;")="&amp;$D$1&amp;"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19299</v>
      </c>
      <c r="AC5" s="139">
        <f t="shared" ca="1" si="3"/>
        <v>23251</v>
      </c>
      <c r="AE5" s="138" t="str">
        <f ca="1">IF($R5=1,SUM($S$1:S5),"")</f>
        <v/>
      </c>
      <c r="AF5" s="138" t="str">
        <f ca="1">IF($R5=1,SUM($T$1:T5),"")</f>
        <v/>
      </c>
      <c r="AG5" s="138" t="str">
        <f ca="1">IF($R5=1,SUM($U$1:U5),"")</f>
        <v/>
      </c>
      <c r="AH5" s="138" t="str">
        <f ca="1">IF($R5=1,SUM($V$1:V5),"")</f>
        <v/>
      </c>
      <c r="AI5" s="138" t="str">
        <f ca="1">IF($R5=1,SUM($W$1:W5),"")</f>
        <v/>
      </c>
      <c r="AJ5" s="138" t="str">
        <f ca="1">IF($R5=1,SUM($X$1:X5),"")</f>
        <v/>
      </c>
      <c r="AK5" s="138" t="str">
        <f ca="1">IF($R5=1,SUM($Y$1:Y5),"")</f>
        <v/>
      </c>
      <c r="AL5" s="138" t="str">
        <f ca="1">IF($R5=1,SUM($Z$1:Z5),"")</f>
        <v/>
      </c>
      <c r="AM5" s="138" t="str">
        <f ca="1">IF($R5=1,SUM($AA$1:AA5),"")</f>
        <v/>
      </c>
      <c r="AN5" s="138" t="str">
        <f ca="1">IF($R5=1,SUM($AB$1:AB5),"")</f>
        <v/>
      </c>
      <c r="AO5" s="138" t="str">
        <f ca="1">IF($R5=1,SUM($AC$1:AC5),"")</f>
        <v/>
      </c>
      <c r="AQ5" s="143" t="str">
        <f t="shared" si="9"/>
        <v>7:40</v>
      </c>
    </row>
    <row r="6" spans="1:43" x14ac:dyDescent="0.25">
      <c r="B6" s="138">
        <f t="shared" ca="1" si="0"/>
        <v>19</v>
      </c>
      <c r="C6" s="138">
        <f t="shared" ca="1" si="1"/>
        <v>2</v>
      </c>
      <c r="E6" s="144"/>
      <c r="F6" s="138">
        <f t="shared" si="10"/>
        <v>7</v>
      </c>
      <c r="G6" s="140">
        <f t="shared" si="5"/>
        <v>45</v>
      </c>
      <c r="H6" s="141">
        <f t="shared" si="6"/>
        <v>0.32291666666666669</v>
      </c>
      <c r="J6" s="142"/>
      <c r="K6" s="139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14456</v>
      </c>
      <c r="L6" s="139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14456</v>
      </c>
      <c r="M6" s="139">
        <f t="shared" ca="1" si="2"/>
        <v>7938.2</v>
      </c>
      <c r="O6" s="138">
        <f t="shared" si="7"/>
        <v>0</v>
      </c>
      <c r="R6" s="138">
        <f t="shared" ca="1" si="8"/>
        <v>5.0000000000000001E-3</v>
      </c>
      <c r="S6" s="138">
        <f ca="1">IF(O6=1,"",RTD("cqg.rtd",,"StudyData", "(Vol("&amp;$E$13&amp;")when  (LocalYear("&amp;$E$13&amp;")="&amp;$D$1&amp;" AND LocalMonth("&amp;$E$13&amp;")="&amp;$C$2&amp;" AND LocalDay("&amp;$E$13&amp;")="&amp;$B$2&amp;" AND LocalHour("&amp;$E$13&amp;")="&amp;F6&amp;" AND LocalMinute("&amp;$E$13&amp;")="&amp;G6&amp;"))", "Bar", "", "Close", "5", "0", "", "", "","FALSE","T"))</f>
        <v>14039</v>
      </c>
      <c r="T6" s="138">
        <f ca="1">IF(O6=1,"",RTD("cqg.rtd",,"StudyData", "(Vol("&amp;$E$14&amp;")when  (LocalYear("&amp;$E$14&amp;")="&amp;$D$1&amp;" AND LocalMonth("&amp;$E$14&amp;")="&amp;$C$3&amp;" AND LocalDay("&amp;$E$14&amp;")="&amp;$B$3&amp;" AND LocalHour("&amp;$E$14&amp;")="&amp;F6&amp;" AND LocalMinute("&amp;$E$14&amp;")="&amp;G6&amp;"))", "Bar", "", "Close", "5", "0", "", "", "","FALSE","T"))</f>
        <v>2045</v>
      </c>
      <c r="U6" s="138">
        <f ca="1">IF(O6=1,"",RTD("cqg.rtd",,"StudyData", "(Vol("&amp;$E$15&amp;")when  (LocalYear("&amp;$E$15&amp;")="&amp;$D$1&amp;" AND LocalMonth("&amp;$E$15&amp;")="&amp;$C$4&amp;" AND LocalDay("&amp;$E$15&amp;")="&amp;$B$4&amp;" AND LocalHour("&amp;$E$15&amp;")="&amp;F6&amp;" AND LocalMinute("&amp;$E$15&amp;")="&amp;G6&amp;"))", "Bar", "", "Close", "5", "0", "", "", "","FALSE","T"))</f>
        <v>5283</v>
      </c>
      <c r="V6" s="138">
        <f ca="1">IF(O6=1,"",RTD("cqg.rtd",,"StudyData", "(Vol("&amp;$E$16&amp;")when  (LocalYear("&amp;$E$16&amp;")="&amp;$D$1&amp;" AND LocalMonth("&amp;$E$16&amp;")="&amp;$C$5&amp;" AND LocalDay("&amp;$E$16&amp;")="&amp;$B$5&amp;" AND LocalHour("&amp;$E$16&amp;")="&amp;F6&amp;" AND LocalMinute("&amp;$E$16&amp;")="&amp;G6&amp;"))", "Bar", "", "Close", "5", "0", "", "", "","FALSE","T"))</f>
        <v>13517</v>
      </c>
      <c r="W6" s="138">
        <f ca="1">IF(O6=1,"",RTD("cqg.rtd",,"StudyData", "(Vol("&amp;$E$17&amp;")when  (LocalYear("&amp;$E$17&amp;")="&amp;$D$1&amp;" AND LocalMonth("&amp;$E$17&amp;")="&amp;$C$6&amp;" AND LocalDay("&amp;$E$17&amp;")="&amp;$B$6&amp;" AND LocalHour("&amp;$E$17&amp;")="&amp;F6&amp;" AND LocalMinute("&amp;$E$17&amp;")="&amp;G6&amp;"))", "Bar", "", "Close", "5", "0", "", "", "","FALSE","T"))</f>
        <v>6101</v>
      </c>
      <c r="X6" s="138">
        <f ca="1">IF(O6=1,"",RTD("cqg.rtd",,"StudyData", "(Vol("&amp;$E$18&amp;")when  (LocalYear("&amp;$E$18&amp;")="&amp;$D$1&amp;" AND LocalMonth("&amp;$E$18&amp;")="&amp;$C$7&amp;" AND LocalDay("&amp;$E$18&amp;")="&amp;$B$7&amp;" AND LocalHour("&amp;$E$18&amp;")="&amp;F6&amp;" AND LocalMinute("&amp;$E$18&amp;")="&amp;G6&amp;"))", "Bar", "", "Close", "5", "0", "", "", "","FALSE","T"))</f>
        <v>11304</v>
      </c>
      <c r="Y6" s="138">
        <f ca="1">IF(O6=1,"",RTD("cqg.rtd",,"StudyData", "(Vol("&amp;$E$19&amp;")when  (LocalYear("&amp;$E$19&amp;")="&amp;$D$1&amp;" AND LocalMonth("&amp;$E$19&amp;")="&amp;$C$8&amp;" AND LocalDay("&amp;$E$19&amp;")="&amp;$B$8&amp;" AND LocalHour("&amp;$E$19&amp;")="&amp;F6&amp;" AND LocalMinute("&amp;$E$19&amp;")="&amp;G6&amp;"))", "Bar", "", "Close", "5", "0", "", "", "","FALSE","T"))</f>
        <v>6614</v>
      </c>
      <c r="Z6" s="138">
        <f ca="1">IF(O6=1,"",RTD("cqg.rtd",,"StudyData", "(Vol("&amp;$E$20&amp;")when  (LocalYear("&amp;$E$20&amp;")="&amp;$D$1&amp;" AND LocalMonth("&amp;$E$20&amp;")="&amp;$C$9&amp;" AND LocalDay("&amp;$E$20&amp;")="&amp;$B$9&amp;" AND LocalHour("&amp;$E$20&amp;")="&amp;F6&amp;" AND LocalMinute("&amp;$E$20&amp;")="&amp;G6&amp;"))", "Bar", "", "Close", "5", "0", "", "", "","FALSE","T"))</f>
        <v>501</v>
      </c>
      <c r="AA6" s="138">
        <f ca="1">IF(O6=1,"",RTD("cqg.rtd",,"StudyData", "(Vol("&amp;$E$21&amp;")when  (LocalYear("&amp;$E$21&amp;")="&amp;$D$1&amp;"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6193</v>
      </c>
      <c r="AB6" s="138">
        <f ca="1">IF(O6=1,"",RTD("cqg.rtd",,"StudyData", "(Vol("&amp;$E$21&amp;")when  (LocalYear("&amp;$E$21&amp;")="&amp;$D$1&amp;"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13785</v>
      </c>
      <c r="AC6" s="139">
        <f t="shared" ca="1" si="3"/>
        <v>14456</v>
      </c>
      <c r="AE6" s="138" t="str">
        <f ca="1">IF($R6=1,SUM($S$1:S6),"")</f>
        <v/>
      </c>
      <c r="AF6" s="138" t="str">
        <f ca="1">IF($R6=1,SUM($T$1:T6),"")</f>
        <v/>
      </c>
      <c r="AG6" s="138" t="str">
        <f ca="1">IF($R6=1,SUM($U$1:U6),"")</f>
        <v/>
      </c>
      <c r="AH6" s="138" t="str">
        <f ca="1">IF($R6=1,SUM($V$1:V6),"")</f>
        <v/>
      </c>
      <c r="AI6" s="138" t="str">
        <f ca="1">IF($R6=1,SUM($W$1:W6),"")</f>
        <v/>
      </c>
      <c r="AJ6" s="138" t="str">
        <f ca="1">IF($R6=1,SUM($X$1:X6),"")</f>
        <v/>
      </c>
      <c r="AK6" s="138" t="str">
        <f ca="1">IF($R6=1,SUM($Y$1:Y6),"")</f>
        <v/>
      </c>
      <c r="AL6" s="138" t="str">
        <f ca="1">IF($R6=1,SUM($Z$1:Z6),"")</f>
        <v/>
      </c>
      <c r="AM6" s="138" t="str">
        <f ca="1">IF($R6=1,SUM($AA$1:AA6),"")</f>
        <v/>
      </c>
      <c r="AN6" s="138" t="str">
        <f ca="1">IF($R6=1,SUM($AB$1:AB6),"")</f>
        <v/>
      </c>
      <c r="AO6" s="138" t="str">
        <f ca="1">IF($R6=1,SUM($AC$1:AC6),"")</f>
        <v/>
      </c>
      <c r="AQ6" s="143" t="str">
        <f t="shared" si="9"/>
        <v>7:45</v>
      </c>
    </row>
    <row r="7" spans="1:43" x14ac:dyDescent="0.25">
      <c r="B7" s="138">
        <f t="shared" ca="1" si="0"/>
        <v>18</v>
      </c>
      <c r="C7" s="138">
        <f t="shared" ca="1" si="1"/>
        <v>2</v>
      </c>
      <c r="F7" s="138">
        <f t="shared" si="10"/>
        <v>7</v>
      </c>
      <c r="G7" s="140">
        <f t="shared" si="5"/>
        <v>50</v>
      </c>
      <c r="H7" s="141">
        <f t="shared" si="6"/>
        <v>0.3263888888888889</v>
      </c>
      <c r="J7" s="142"/>
      <c r="K7" s="139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16537</v>
      </c>
      <c r="L7" s="139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16537</v>
      </c>
      <c r="M7" s="139">
        <f t="shared" ca="1" si="2"/>
        <v>10959.1</v>
      </c>
      <c r="O7" s="138">
        <f t="shared" si="7"/>
        <v>0</v>
      </c>
      <c r="R7" s="138">
        <f t="shared" ca="1" si="8"/>
        <v>6.0000000000000001E-3</v>
      </c>
      <c r="S7" s="138">
        <f ca="1">IF(O7=1,"",RTD("cqg.rtd",,"StudyData", "(Vol("&amp;$E$13&amp;")when  (LocalYear("&amp;$E$13&amp;")="&amp;$D$1&amp;" AND LocalMonth("&amp;$E$13&amp;")="&amp;$C$2&amp;" AND LocalDay("&amp;$E$13&amp;")="&amp;$B$2&amp;" AND LocalHour("&amp;$E$13&amp;")="&amp;F7&amp;" AND LocalMinute("&amp;$E$13&amp;")="&amp;G7&amp;"))", "Bar", "", "Close", "5", "0", "", "", "","FALSE","T"))</f>
        <v>10534</v>
      </c>
      <c r="T7" s="138">
        <f ca="1">IF(O7=1,"",RTD("cqg.rtd",,"StudyData", "(Vol("&amp;$E$14&amp;")when  (LocalYear("&amp;$E$14&amp;")="&amp;$D$1&amp;" AND LocalMonth("&amp;$E$14&amp;")="&amp;$C$3&amp;" AND LocalDay("&amp;$E$14&amp;")="&amp;$B$3&amp;" AND LocalHour("&amp;$E$14&amp;")="&amp;F7&amp;" AND LocalMinute("&amp;$E$14&amp;")="&amp;G7&amp;"))", "Bar", "", "Close", "5", "0", "", "", "","FALSE","T"))</f>
        <v>5525</v>
      </c>
      <c r="U7" s="138">
        <f ca="1">IF(O7=1,"",RTD("cqg.rtd",,"StudyData", "(Vol("&amp;$E$15&amp;")when  (LocalYear("&amp;$E$15&amp;")="&amp;$D$1&amp;" AND LocalMonth("&amp;$E$15&amp;")="&amp;$C$4&amp;" AND LocalDay("&amp;$E$15&amp;")="&amp;$B$4&amp;" AND LocalHour("&amp;$E$15&amp;")="&amp;F7&amp;" AND LocalMinute("&amp;$E$15&amp;")="&amp;G7&amp;"))", "Bar", "", "Close", "5", "0", "", "", "","FALSE","T"))</f>
        <v>7601</v>
      </c>
      <c r="V7" s="138">
        <f ca="1">IF(O7=1,"",RTD("cqg.rtd",,"StudyData", "(Vol("&amp;$E$16&amp;")when  (LocalYear("&amp;$E$16&amp;")="&amp;$D$1&amp;" AND LocalMonth("&amp;$E$16&amp;")="&amp;$C$5&amp;" AND LocalDay("&amp;$E$16&amp;")="&amp;$B$5&amp;" AND LocalHour("&amp;$E$16&amp;")="&amp;F7&amp;" AND LocalMinute("&amp;$E$16&amp;")="&amp;G7&amp;"))", "Bar", "", "Close", "5", "0", "", "", "","FALSE","T"))</f>
        <v>13742</v>
      </c>
      <c r="W7" s="138">
        <f ca="1">IF(O7=1,"",RTD("cqg.rtd",,"StudyData", "(Vol("&amp;$E$17&amp;")when  (LocalYear("&amp;$E$17&amp;")="&amp;$D$1&amp;" AND LocalMonth("&amp;$E$17&amp;")="&amp;$C$6&amp;" AND LocalDay("&amp;$E$17&amp;")="&amp;$B$6&amp;" AND LocalHour("&amp;$E$17&amp;")="&amp;F7&amp;" AND LocalMinute("&amp;$E$17&amp;")="&amp;G7&amp;"))", "Bar", "", "Close", "5", "0", "", "", "","FALSE","T"))</f>
        <v>13640</v>
      </c>
      <c r="X7" s="138">
        <f ca="1">IF(O7=1,"",RTD("cqg.rtd",,"StudyData", "(Vol("&amp;$E$18&amp;")when  (LocalYear("&amp;$E$18&amp;")="&amp;$D$1&amp;" AND LocalMonth("&amp;$E$18&amp;")="&amp;$C$7&amp;" AND LocalDay("&amp;$E$18&amp;")="&amp;$B$7&amp;" AND LocalHour("&amp;$E$18&amp;")="&amp;F7&amp;" AND LocalMinute("&amp;$E$18&amp;")="&amp;G7&amp;"))", "Bar", "", "Close", "5", "0", "", "", "","FALSE","T"))</f>
        <v>8022</v>
      </c>
      <c r="Y7" s="138">
        <f ca="1">IF(O7=1,"",RTD("cqg.rtd",,"StudyData", "(Vol("&amp;$E$19&amp;")when  (LocalYear("&amp;$E$19&amp;")="&amp;$D$1&amp;" AND LocalMonth("&amp;$E$19&amp;")="&amp;$C$8&amp;" AND LocalDay("&amp;$E$19&amp;")="&amp;$B$8&amp;" AND LocalHour("&amp;$E$19&amp;")="&amp;F7&amp;" AND LocalMinute("&amp;$E$19&amp;")="&amp;G7&amp;"))", "Bar", "", "Close", "5", "0", "", "", "","FALSE","T"))</f>
        <v>11167</v>
      </c>
      <c r="Z7" s="138">
        <f ca="1">IF(O7=1,"",RTD("cqg.rtd",,"StudyData", "(Vol("&amp;$E$20&amp;")when  (LocalYear("&amp;$E$20&amp;")="&amp;$D$1&amp;" AND LocalMonth("&amp;$E$20&amp;")="&amp;$C$9&amp;" AND LocalDay("&amp;$E$20&amp;")="&amp;$B$9&amp;" AND LocalHour("&amp;$E$20&amp;")="&amp;F7&amp;" AND LocalMinute("&amp;$E$20&amp;")="&amp;G7&amp;"))", "Bar", "", "Close", "5", "0", "", "", "","FALSE","T"))</f>
        <v>144</v>
      </c>
      <c r="AA7" s="138">
        <f ca="1">IF(O7=1,"",RTD("cqg.rtd",,"StudyData", "(Vol("&amp;$E$21&amp;")when  (LocalYear("&amp;$E$21&amp;")="&amp;$D$1&amp;"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14818</v>
      </c>
      <c r="AB7" s="138">
        <f ca="1">IF(O7=1,"",RTD("cqg.rtd",,"StudyData", "(Vol("&amp;$E$21&amp;")when  (LocalYear("&amp;$E$21&amp;")="&amp;$D$1&amp;"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24398</v>
      </c>
      <c r="AC7" s="139">
        <f t="shared" ca="1" si="3"/>
        <v>16537</v>
      </c>
      <c r="AE7" s="138" t="str">
        <f ca="1">IF($R7=1,SUM($S$1:S7),"")</f>
        <v/>
      </c>
      <c r="AF7" s="138" t="str">
        <f ca="1">IF($R7=1,SUM($T$1:T7),"")</f>
        <v/>
      </c>
      <c r="AG7" s="138" t="str">
        <f ca="1">IF($R7=1,SUM($U$1:U7),"")</f>
        <v/>
      </c>
      <c r="AH7" s="138" t="str">
        <f ca="1">IF($R7=1,SUM($V$1:V7),"")</f>
        <v/>
      </c>
      <c r="AI7" s="138" t="str">
        <f ca="1">IF($R7=1,SUM($W$1:W7),"")</f>
        <v/>
      </c>
      <c r="AJ7" s="138" t="str">
        <f ca="1">IF($R7=1,SUM($X$1:X7),"")</f>
        <v/>
      </c>
      <c r="AK7" s="138" t="str">
        <f ca="1">IF($R7=1,SUM($Y$1:Y7),"")</f>
        <v/>
      </c>
      <c r="AL7" s="138" t="str">
        <f ca="1">IF($R7=1,SUM($Z$1:Z7),"")</f>
        <v/>
      </c>
      <c r="AM7" s="138" t="str">
        <f ca="1">IF($R7=1,SUM($AA$1:AA7),"")</f>
        <v/>
      </c>
      <c r="AN7" s="138" t="str">
        <f ca="1">IF($R7=1,SUM($AB$1:AB7),"")</f>
        <v/>
      </c>
      <c r="AO7" s="138" t="str">
        <f ca="1">IF($R7=1,SUM($AC$1:AC7),"")</f>
        <v/>
      </c>
      <c r="AQ7" s="143" t="str">
        <f t="shared" si="9"/>
        <v>7:50</v>
      </c>
    </row>
    <row r="8" spans="1:43" x14ac:dyDescent="0.25">
      <c r="B8" s="138">
        <f t="shared" ca="1" si="0"/>
        <v>17</v>
      </c>
      <c r="C8" s="138">
        <f t="shared" ca="1" si="1"/>
        <v>2</v>
      </c>
      <c r="F8" s="138">
        <f t="shared" si="10"/>
        <v>7</v>
      </c>
      <c r="G8" s="140">
        <f t="shared" si="5"/>
        <v>55</v>
      </c>
      <c r="H8" s="141">
        <f t="shared" si="6"/>
        <v>0.3298611111111111</v>
      </c>
      <c r="K8" s="139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12213</v>
      </c>
      <c r="L8" s="139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12213</v>
      </c>
      <c r="M8" s="139">
        <f t="shared" ca="1" si="2"/>
        <v>7547.7</v>
      </c>
      <c r="O8" s="138">
        <f t="shared" si="7"/>
        <v>0</v>
      </c>
      <c r="R8" s="138">
        <f t="shared" ca="1" si="8"/>
        <v>7.0000000000000001E-3</v>
      </c>
      <c r="S8" s="138">
        <f ca="1">IF(O8=1,"",RTD("cqg.rtd",,"StudyData", "(Vol("&amp;$E$13&amp;")when  (LocalYear("&amp;$E$13&amp;")="&amp;$D$1&amp;" AND LocalMonth("&amp;$E$13&amp;")="&amp;$C$2&amp;" AND LocalDay("&amp;$E$13&amp;")="&amp;$B$2&amp;" AND LocalHour("&amp;$E$13&amp;")="&amp;F8&amp;" AND LocalMinute("&amp;$E$13&amp;")="&amp;G8&amp;"))", "Bar", "", "Close", "5", "0", "", "", "","FALSE","T"))</f>
        <v>8907</v>
      </c>
      <c r="T8" s="138">
        <f ca="1">IF(O8=1,"",RTD("cqg.rtd",,"StudyData", "(Vol("&amp;$E$14&amp;")when  (LocalYear("&amp;$E$14&amp;")="&amp;$D$1&amp;" AND LocalMonth("&amp;$E$14&amp;")="&amp;$C$3&amp;" AND LocalDay("&amp;$E$14&amp;")="&amp;$B$3&amp;" AND LocalHour("&amp;$E$14&amp;")="&amp;F8&amp;" AND LocalMinute("&amp;$E$14&amp;")="&amp;G8&amp;"))", "Bar", "", "Close", "5", "0", "", "", "","FALSE","T"))</f>
        <v>5872</v>
      </c>
      <c r="U8" s="138">
        <f ca="1">IF(O8=1,"",RTD("cqg.rtd",,"StudyData", "(Vol("&amp;$E$15&amp;")when  (LocalYear("&amp;$E$15&amp;")="&amp;$D$1&amp;" AND LocalMonth("&amp;$E$15&amp;")="&amp;$C$4&amp;" AND LocalDay("&amp;$E$15&amp;")="&amp;$B$4&amp;" AND LocalHour("&amp;$E$15&amp;")="&amp;F8&amp;" AND LocalMinute("&amp;$E$15&amp;")="&amp;G8&amp;"))", "Bar", "", "Close", "5", "0", "", "", "","FALSE","T"))</f>
        <v>5063</v>
      </c>
      <c r="V8" s="138">
        <f ca="1">IF(O8=1,"",RTD("cqg.rtd",,"StudyData", "(Vol("&amp;$E$16&amp;")when  (LocalYear("&amp;$E$16&amp;")="&amp;$D$1&amp;" AND LocalMonth("&amp;$E$16&amp;")="&amp;$C$5&amp;" AND LocalDay("&amp;$E$16&amp;")="&amp;$B$5&amp;" AND LocalHour("&amp;$E$16&amp;")="&amp;F8&amp;" AND LocalMinute("&amp;$E$16&amp;")="&amp;G8&amp;"))", "Bar", "", "Close", "5", "0", "", "", "","FALSE","T"))</f>
        <v>9077</v>
      </c>
      <c r="W8" s="138">
        <f ca="1">IF(O8=1,"",RTD("cqg.rtd",,"StudyData", "(Vol("&amp;$E$17&amp;")when  (LocalYear("&amp;$E$17&amp;")="&amp;$D$1&amp;" AND LocalMonth("&amp;$E$17&amp;")="&amp;$C$6&amp;" AND LocalDay("&amp;$E$17&amp;")="&amp;$B$6&amp;" AND LocalHour("&amp;$E$17&amp;")="&amp;F8&amp;" AND LocalMinute("&amp;$E$17&amp;")="&amp;G8&amp;"))", "Bar", "", "Close", "5", "0", "", "", "","FALSE","T"))</f>
        <v>8251</v>
      </c>
      <c r="X8" s="138">
        <f ca="1">IF(O8=1,"",RTD("cqg.rtd",,"StudyData", "(Vol("&amp;$E$18&amp;")when  (LocalYear("&amp;$E$18&amp;")="&amp;$D$1&amp;" AND LocalMonth("&amp;$E$18&amp;")="&amp;$C$7&amp;" AND LocalDay("&amp;$E$18&amp;")="&amp;$B$7&amp;" AND LocalHour("&amp;$E$18&amp;")="&amp;F8&amp;" AND LocalMinute("&amp;$E$18&amp;")="&amp;G8&amp;"))", "Bar", "", "Close", "5", "0", "", "", "","FALSE","T"))</f>
        <v>6404</v>
      </c>
      <c r="Y8" s="138">
        <f ca="1">IF(O8=1,"",RTD("cqg.rtd",,"StudyData", "(Vol("&amp;$E$19&amp;")when  (LocalYear("&amp;$E$19&amp;")="&amp;$D$1&amp;" AND LocalMonth("&amp;$E$19&amp;")="&amp;$C$8&amp;" AND LocalDay("&amp;$E$19&amp;")="&amp;$B$8&amp;" AND LocalHour("&amp;$E$19&amp;")="&amp;F8&amp;" AND LocalMinute("&amp;$E$19&amp;")="&amp;G8&amp;"))", "Bar", "", "Close", "5", "0", "", "", "","FALSE","T"))</f>
        <v>6411</v>
      </c>
      <c r="Z8" s="138">
        <f ca="1">IF(O8=1,"",RTD("cqg.rtd",,"StudyData", "(Vol("&amp;$E$20&amp;")when  (LocalYear("&amp;$E$20&amp;")="&amp;$D$1&amp;" AND LocalMonth("&amp;$E$20&amp;")="&amp;$C$9&amp;" AND LocalDay("&amp;$E$20&amp;")="&amp;$B$9&amp;" AND LocalHour("&amp;$E$20&amp;")="&amp;F8&amp;" AND LocalMinute("&amp;$E$20&amp;")="&amp;G8&amp;"))", "Bar", "", "Close", "5", "0", "", "", "","FALSE","T"))</f>
        <v>66</v>
      </c>
      <c r="AA8" s="138">
        <f ca="1">IF(O8=1,"",RTD("cqg.rtd",,"StudyData", "(Vol("&amp;$E$21&amp;")when  (LocalYear("&amp;$E$21&amp;")="&amp;$D$1&amp;"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12354</v>
      </c>
      <c r="AB8" s="138">
        <f ca="1">IF(O8=1,"",RTD("cqg.rtd",,"StudyData", "(Vol("&amp;$E$21&amp;")when  (LocalYear("&amp;$E$21&amp;")="&amp;$D$1&amp;"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13072</v>
      </c>
      <c r="AC8" s="139">
        <f t="shared" ca="1" si="3"/>
        <v>12213</v>
      </c>
      <c r="AE8" s="138" t="str">
        <f ca="1">IF($R8=1,SUM($S$1:S8),"")</f>
        <v/>
      </c>
      <c r="AF8" s="138" t="str">
        <f ca="1">IF($R8=1,SUM($T$1:T8),"")</f>
        <v/>
      </c>
      <c r="AG8" s="138" t="str">
        <f ca="1">IF($R8=1,SUM($U$1:U8),"")</f>
        <v/>
      </c>
      <c r="AH8" s="138" t="str">
        <f ca="1">IF($R8=1,SUM($V$1:V8),"")</f>
        <v/>
      </c>
      <c r="AI8" s="138" t="str">
        <f ca="1">IF($R8=1,SUM($W$1:W8),"")</f>
        <v/>
      </c>
      <c r="AJ8" s="138" t="str">
        <f ca="1">IF($R8=1,SUM($X$1:X8),"")</f>
        <v/>
      </c>
      <c r="AK8" s="138" t="str">
        <f ca="1">IF($R8=1,SUM($Y$1:Y8),"")</f>
        <v/>
      </c>
      <c r="AL8" s="138" t="str">
        <f ca="1">IF($R8=1,SUM($Z$1:Z8),"")</f>
        <v/>
      </c>
      <c r="AM8" s="138" t="str">
        <f ca="1">IF($R8=1,SUM($AA$1:AA8),"")</f>
        <v/>
      </c>
      <c r="AN8" s="138" t="str">
        <f ca="1">IF($R8=1,SUM($AB$1:AB8),"")</f>
        <v/>
      </c>
      <c r="AO8" s="138" t="str">
        <f ca="1">IF($R8=1,SUM($AC$1:AC8),"")</f>
        <v/>
      </c>
      <c r="AQ8" s="143" t="str">
        <f t="shared" si="9"/>
        <v>7:55</v>
      </c>
    </row>
    <row r="9" spans="1:43" x14ac:dyDescent="0.25">
      <c r="B9" s="138">
        <f t="shared" ca="1" si="0"/>
        <v>16</v>
      </c>
      <c r="C9" s="138">
        <f t="shared" ca="1" si="1"/>
        <v>2</v>
      </c>
      <c r="F9" s="138">
        <f t="shared" si="10"/>
        <v>8</v>
      </c>
      <c r="G9" s="140" t="str">
        <f t="shared" si="5"/>
        <v>00</v>
      </c>
      <c r="H9" s="141">
        <f t="shared" si="6"/>
        <v>0.33333333333333331</v>
      </c>
      <c r="K9" s="139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15636</v>
      </c>
      <c r="L9" s="139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15636</v>
      </c>
      <c r="M9" s="139">
        <f t="shared" ca="1" si="2"/>
        <v>8933.7000000000007</v>
      </c>
      <c r="O9" s="138">
        <f t="shared" si="7"/>
        <v>0</v>
      </c>
      <c r="R9" s="138">
        <f t="shared" ca="1" si="8"/>
        <v>8.0000000000000002E-3</v>
      </c>
      <c r="S9" s="138">
        <f ca="1">IF(O9=1,"",RTD("cqg.rtd",,"StudyData", "(Vol("&amp;$E$13&amp;")when  (LocalYear("&amp;$E$13&amp;")="&amp;$D$1&amp;" AND LocalMonth("&amp;$E$13&amp;")="&amp;$C$2&amp;" AND LocalDay("&amp;$E$13&amp;")="&amp;$B$2&amp;" AND LocalHour("&amp;$E$13&amp;")="&amp;F9&amp;" AND LocalMinute("&amp;$E$13&amp;")="&amp;G9&amp;"))", "Bar", "", "Close", "5", "0", "", "", "","FALSE","T"))</f>
        <v>2346</v>
      </c>
      <c r="T9" s="138">
        <f ca="1">IF(O9=1,"",RTD("cqg.rtd",,"StudyData", "(Vol("&amp;$E$14&amp;")when  (LocalYear("&amp;$E$14&amp;")="&amp;$D$1&amp;" AND LocalMonth("&amp;$E$14&amp;")="&amp;$C$3&amp;" AND LocalDay("&amp;$E$14&amp;")="&amp;$B$3&amp;" AND LocalHour("&amp;$E$14&amp;")="&amp;F9&amp;" AND LocalMinute("&amp;$E$14&amp;")="&amp;G9&amp;"))", "Bar", "", "Close", "5", "0", "", "", "","FALSE","T"))</f>
        <v>4430</v>
      </c>
      <c r="U9" s="138">
        <f ca="1">IF(O9=1,"",RTD("cqg.rtd",,"StudyData", "(Vol("&amp;$E$15&amp;")when  (LocalYear("&amp;$E$15&amp;")="&amp;$D$1&amp;" AND LocalMonth("&amp;$E$15&amp;")="&amp;$C$4&amp;" AND LocalDay("&amp;$E$15&amp;")="&amp;$B$4&amp;" AND LocalHour("&amp;$E$15&amp;")="&amp;F9&amp;" AND LocalMinute("&amp;$E$15&amp;")="&amp;G9&amp;"))", "Bar", "", "Close", "5", "0", "", "", "","FALSE","T"))</f>
        <v>8610</v>
      </c>
      <c r="V9" s="138">
        <f ca="1">IF(O9=1,"",RTD("cqg.rtd",,"StudyData", "(Vol("&amp;$E$16&amp;")when  (LocalYear("&amp;$E$16&amp;")="&amp;$D$1&amp;" AND LocalMonth("&amp;$E$16&amp;")="&amp;$C$5&amp;" AND LocalDay("&amp;$E$16&amp;")="&amp;$B$5&amp;" AND LocalHour("&amp;$E$16&amp;")="&amp;F9&amp;" AND LocalMinute("&amp;$E$16&amp;")="&amp;G9&amp;"))", "Bar", "", "Close", "5", "0", "", "", "","FALSE","T"))</f>
        <v>4452</v>
      </c>
      <c r="W9" s="138">
        <f ca="1">IF(O9=1,"",RTD("cqg.rtd",,"StudyData", "(Vol("&amp;$E$17&amp;")when  (LocalYear("&amp;$E$17&amp;")="&amp;$D$1&amp;" AND LocalMonth("&amp;$E$17&amp;")="&amp;$C$6&amp;" AND LocalDay("&amp;$E$17&amp;")="&amp;$B$6&amp;" AND LocalHour("&amp;$E$17&amp;")="&amp;F9&amp;" AND LocalMinute("&amp;$E$17&amp;")="&amp;G9&amp;"))", "Bar", "", "Close", "5", "0", "", "", "","FALSE","T"))</f>
        <v>14573</v>
      </c>
      <c r="X9" s="138">
        <f ca="1">IF(O9=1,"",RTD("cqg.rtd",,"StudyData", "(Vol("&amp;$E$18&amp;")when  (LocalYear("&amp;$E$18&amp;")="&amp;$D$1&amp;" AND LocalMonth("&amp;$E$18&amp;")="&amp;$C$7&amp;" AND LocalDay("&amp;$E$18&amp;")="&amp;$B$7&amp;" AND LocalHour("&amp;$E$18&amp;")="&amp;F9&amp;" AND LocalMinute("&amp;$E$18&amp;")="&amp;G9&amp;"))", "Bar", "", "Close", "5", "0", "", "", "","FALSE","T"))</f>
        <v>7248</v>
      </c>
      <c r="Y9" s="138">
        <f ca="1">IF(O9=1,"",RTD("cqg.rtd",,"StudyData", "(Vol("&amp;$E$19&amp;")when  (LocalYear("&amp;$E$19&amp;")="&amp;$D$1&amp;" AND LocalMonth("&amp;$E$19&amp;")="&amp;$C$8&amp;" AND LocalDay("&amp;$E$19&amp;")="&amp;$B$8&amp;" AND LocalHour("&amp;$E$19&amp;")="&amp;F9&amp;" AND LocalMinute("&amp;$E$19&amp;")="&amp;G9&amp;"))", "Bar", "", "Close", "5", "0", "", "", "","FALSE","T"))</f>
        <v>29160</v>
      </c>
      <c r="Z9" s="138">
        <f ca="1">IF(O9=1,"",RTD("cqg.rtd",,"StudyData", "(Vol("&amp;$E$20&amp;")when  (LocalYear("&amp;$E$20&amp;")="&amp;$D$1&amp;" AND LocalMonth("&amp;$E$20&amp;")="&amp;$C$9&amp;" AND LocalDay("&amp;$E$20&amp;")="&amp;$B$9&amp;" AND LocalHour("&amp;$E$20&amp;")="&amp;F9&amp;" AND LocalMinute("&amp;$E$20&amp;")="&amp;G9&amp;"))", "Bar", "", "Close", "5", "0", "", "", "","FALSE","T"))</f>
        <v>826</v>
      </c>
      <c r="AA9" s="138">
        <f ca="1">IF(O9=1,"",RTD("cqg.rtd",,"StudyData", "(Vol("&amp;$E$21&amp;")when  (LocalYear("&amp;$E$21&amp;")="&amp;$D$1&amp;"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4128</v>
      </c>
      <c r="AB9" s="138">
        <f ca="1">IF(O9=1,"",RTD("cqg.rtd",,"StudyData", "(Vol("&amp;$E$21&amp;")when  (LocalYear("&amp;$E$21&amp;")="&amp;$D$1&amp;"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13564</v>
      </c>
      <c r="AC9" s="139">
        <f t="shared" ca="1" si="3"/>
        <v>15636</v>
      </c>
      <c r="AE9" s="138" t="str">
        <f ca="1">IF($R9=1,SUM($S$1:S9),"")</f>
        <v/>
      </c>
      <c r="AF9" s="138" t="str">
        <f ca="1">IF($R9=1,SUM($T$1:T9),"")</f>
        <v/>
      </c>
      <c r="AG9" s="138" t="str">
        <f ca="1">IF($R9=1,SUM($U$1:U9),"")</f>
        <v/>
      </c>
      <c r="AH9" s="138" t="str">
        <f ca="1">IF($R9=1,SUM($V$1:V9),"")</f>
        <v/>
      </c>
      <c r="AI9" s="138" t="str">
        <f ca="1">IF($R9=1,SUM($W$1:W9),"")</f>
        <v/>
      </c>
      <c r="AJ9" s="138" t="str">
        <f ca="1">IF($R9=1,SUM($X$1:X9),"")</f>
        <v/>
      </c>
      <c r="AK9" s="138" t="str">
        <f ca="1">IF($R9=1,SUM($Y$1:Y9),"")</f>
        <v/>
      </c>
      <c r="AL9" s="138" t="str">
        <f ca="1">IF($R9=1,SUM($Z$1:Z9),"")</f>
        <v/>
      </c>
      <c r="AM9" s="138" t="str">
        <f ca="1">IF($R9=1,SUM($AA$1:AA9),"")</f>
        <v/>
      </c>
      <c r="AN9" s="138" t="str">
        <f ca="1">IF($R9=1,SUM($AB$1:AB9),"")</f>
        <v/>
      </c>
      <c r="AO9" s="138" t="str">
        <f ca="1">IF($R9=1,SUM($AC$1:AC9),"")</f>
        <v/>
      </c>
      <c r="AQ9" s="143" t="str">
        <f t="shared" si="9"/>
        <v>8:00</v>
      </c>
    </row>
    <row r="10" spans="1:43" x14ac:dyDescent="0.25">
      <c r="B10" s="138">
        <f t="shared" ca="1" si="0"/>
        <v>13</v>
      </c>
      <c r="C10" s="138">
        <f t="shared" ca="1" si="1"/>
        <v>2</v>
      </c>
      <c r="E10" s="145"/>
      <c r="F10" s="138">
        <f t="shared" si="10"/>
        <v>8</v>
      </c>
      <c r="G10" s="140" t="str">
        <f t="shared" si="5"/>
        <v>05</v>
      </c>
      <c r="H10" s="141">
        <f t="shared" si="6"/>
        <v>0.33680555555555558</v>
      </c>
      <c r="K10" s="139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17505</v>
      </c>
      <c r="L10" s="139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17505</v>
      </c>
      <c r="M10" s="139">
        <f t="shared" ca="1" si="2"/>
        <v>8884.5</v>
      </c>
      <c r="O10" s="138">
        <f t="shared" si="7"/>
        <v>0</v>
      </c>
      <c r="R10" s="138">
        <f t="shared" ca="1" si="8"/>
        <v>9.0000000000000011E-3</v>
      </c>
      <c r="S10" s="138">
        <f ca="1">IF(O10=1,"",RTD("cqg.rtd",,"StudyData", "(Vol("&amp;$E$13&amp;")when  (LocalYear("&amp;$E$13&amp;")="&amp;$D$1&amp;"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5757</v>
      </c>
      <c r="T10" s="138">
        <f ca="1">IF(O10=1,"",RTD("cqg.rtd",,"StudyData", "(Vol("&amp;$E$14&amp;")when  (LocalYear("&amp;$E$14&amp;")="&amp;$D$1&amp;"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9707</v>
      </c>
      <c r="U10" s="138">
        <f ca="1">IF(O10=1,"",RTD("cqg.rtd",,"StudyData", "(Vol("&amp;$E$15&amp;")when  (LocalYear("&amp;$E$15&amp;")="&amp;$D$1&amp;"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6402</v>
      </c>
      <c r="V10" s="138">
        <f ca="1">IF(O10=1,"",RTD("cqg.rtd",,"StudyData", "(Vol("&amp;$E$16&amp;")when  (LocalYear("&amp;$E$16&amp;")="&amp;$D$1&amp;"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3998</v>
      </c>
      <c r="W10" s="138">
        <f ca="1">IF(O10=1,"",RTD("cqg.rtd",,"StudyData", "(Vol("&amp;$E$17&amp;")when  (LocalYear("&amp;$E$17&amp;")="&amp;$D$1&amp;"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8734</v>
      </c>
      <c r="X10" s="138">
        <f ca="1">IF(O10=1,"",RTD("cqg.rtd",,"StudyData", "(Vol("&amp;$E$18&amp;")when  (LocalYear("&amp;$E$18&amp;")="&amp;$D$1&amp;"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7512</v>
      </c>
      <c r="Y10" s="138">
        <f ca="1">IF(O10=1,"",RTD("cqg.rtd",,"StudyData", "(Vol("&amp;$E$19&amp;")when  (LocalYear("&amp;$E$19&amp;")="&amp;$D$1&amp;"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30340</v>
      </c>
      <c r="Z10" s="138">
        <f ca="1">IF(O10=1,"",RTD("cqg.rtd",,"StudyData", "(Vol("&amp;$E$20&amp;")when  (LocalYear("&amp;$E$20&amp;")="&amp;$D$1&amp;"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551</v>
      </c>
      <c r="AA10" s="138">
        <f ca="1">IF(O10=1,"",RTD("cqg.rtd",,"StudyData", "(Vol("&amp;$E$21&amp;")when  (LocalYear("&amp;$E$21&amp;")="&amp;$D$1&amp;"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6946</v>
      </c>
      <c r="AB10" s="138">
        <f ca="1">IF(O10=1,"",RTD("cqg.rtd",,"StudyData", "(Vol("&amp;$E$21&amp;")when  (LocalYear("&amp;$E$21&amp;")="&amp;$D$1&amp;"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8898</v>
      </c>
      <c r="AC10" s="139">
        <f t="shared" ca="1" si="3"/>
        <v>17505</v>
      </c>
      <c r="AE10" s="138" t="str">
        <f ca="1">IF($R10=1,SUM($S$1:S10),"")</f>
        <v/>
      </c>
      <c r="AF10" s="138" t="str">
        <f ca="1">IF($R10=1,SUM($T$1:T10),"")</f>
        <v/>
      </c>
      <c r="AG10" s="138" t="str">
        <f ca="1">IF($R10=1,SUM($U$1:U10),"")</f>
        <v/>
      </c>
      <c r="AH10" s="138" t="str">
        <f ca="1">IF($R10=1,SUM($V$1:V10),"")</f>
        <v/>
      </c>
      <c r="AI10" s="138" t="str">
        <f ca="1">IF($R10=1,SUM($W$1:W10),"")</f>
        <v/>
      </c>
      <c r="AJ10" s="138" t="str">
        <f ca="1">IF($R10=1,SUM($X$1:X10),"")</f>
        <v/>
      </c>
      <c r="AK10" s="138" t="str">
        <f ca="1">IF($R10=1,SUM($Y$1:Y10),"")</f>
        <v/>
      </c>
      <c r="AL10" s="138" t="str">
        <f ca="1">IF($R10=1,SUM($Z$1:Z10),"")</f>
        <v/>
      </c>
      <c r="AM10" s="138" t="str">
        <f ca="1">IF($R10=1,SUM($AA$1:AA10),"")</f>
        <v/>
      </c>
      <c r="AN10" s="138" t="str">
        <f ca="1">IF($R10=1,SUM($AB$1:AB10),"")</f>
        <v/>
      </c>
      <c r="AO10" s="138" t="str">
        <f ca="1">IF($R10=1,SUM($AC$1:AC10),"")</f>
        <v/>
      </c>
      <c r="AQ10" s="143" t="str">
        <f t="shared" si="9"/>
        <v>8:05</v>
      </c>
    </row>
    <row r="11" spans="1:43" x14ac:dyDescent="0.25">
      <c r="B11" s="138">
        <f t="shared" ca="1" si="0"/>
        <v>12</v>
      </c>
      <c r="C11" s="138">
        <f t="shared" ca="1" si="1"/>
        <v>2</v>
      </c>
      <c r="F11" s="138">
        <f t="shared" si="10"/>
        <v>8</v>
      </c>
      <c r="G11" s="140">
        <f t="shared" si="5"/>
        <v>10</v>
      </c>
      <c r="H11" s="141">
        <f t="shared" si="6"/>
        <v>0.34027777777777773</v>
      </c>
      <c r="K11" s="139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7563</v>
      </c>
      <c r="L11" s="139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7563</v>
      </c>
      <c r="M11" s="139">
        <f t="shared" ca="1" si="2"/>
        <v>7706.2</v>
      </c>
      <c r="O11" s="138">
        <f t="shared" si="7"/>
        <v>0</v>
      </c>
      <c r="R11" s="138">
        <f t="shared" ca="1" si="8"/>
        <v>1.0000000000000002E-2</v>
      </c>
      <c r="S11" s="138">
        <f ca="1">IF(O11=1,"",RTD("cqg.rtd",,"StudyData", "(Vol("&amp;$E$13&amp;")when  (LocalYear("&amp;$E$13&amp;")="&amp;$D$1&amp;"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11113</v>
      </c>
      <c r="T11" s="138">
        <f ca="1">IF(O11=1,"",RTD("cqg.rtd",,"StudyData", "(Vol("&amp;$E$14&amp;")when  (LocalYear("&amp;$E$14&amp;")="&amp;$D$1&amp;"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6326</v>
      </c>
      <c r="U11" s="138">
        <f ca="1">IF(O11=1,"",RTD("cqg.rtd",,"StudyData", "(Vol("&amp;$E$15&amp;")when  (LocalYear("&amp;$E$15&amp;")="&amp;$D$1&amp;"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5632</v>
      </c>
      <c r="V11" s="138">
        <f ca="1">IF(O11=1,"",RTD("cqg.rtd",,"StudyData", "(Vol("&amp;$E$16&amp;")when  (LocalYear("&amp;$E$16&amp;")="&amp;$D$1&amp;"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5468</v>
      </c>
      <c r="W11" s="138">
        <f ca="1">IF(O11=1,"",RTD("cqg.rtd",,"StudyData", "(Vol("&amp;$E$17&amp;")when  (LocalYear("&amp;$E$17&amp;")="&amp;$D$1&amp;"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8629</v>
      </c>
      <c r="X11" s="138">
        <f ca="1">IF(O11=1,"",RTD("cqg.rtd",,"StudyData", "(Vol("&amp;$E$18&amp;")when  (LocalYear("&amp;$E$18&amp;")="&amp;$D$1&amp;"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10220</v>
      </c>
      <c r="Y11" s="138">
        <f ca="1">IF(O11=1,"",RTD("cqg.rtd",,"StudyData", "(Vol("&amp;$E$19&amp;")when  (LocalYear("&amp;$E$19&amp;")="&amp;$D$1&amp;"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16322</v>
      </c>
      <c r="Z11" s="138">
        <f ca="1">IF(O11=1,"",RTD("cqg.rtd",,"StudyData", "(Vol("&amp;$E$20&amp;")when  (LocalYear("&amp;$E$20&amp;")="&amp;$D$1&amp;"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22</v>
      </c>
      <c r="AA11" s="138">
        <f ca="1">IF(O11=1,"",RTD("cqg.rtd",,"StudyData", "(Vol("&amp;$E$21&amp;")when  (LocalYear("&amp;$E$21&amp;")="&amp;$D$1&amp;"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3331</v>
      </c>
      <c r="AB11" s="138">
        <f ca="1">IF(O11=1,"",RTD("cqg.rtd",,"StudyData", "(Vol("&amp;$E$21&amp;")when  (LocalYear("&amp;$E$21&amp;")="&amp;$D$1&amp;"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9999</v>
      </c>
      <c r="AC11" s="139">
        <f t="shared" ca="1" si="3"/>
        <v>7563</v>
      </c>
      <c r="AE11" s="138" t="str">
        <f ca="1">IF($R11=1,SUM($S$1:S11),"")</f>
        <v/>
      </c>
      <c r="AF11" s="138" t="str">
        <f ca="1">IF($R11=1,SUM($T$1:T11),"")</f>
        <v/>
      </c>
      <c r="AG11" s="138" t="str">
        <f ca="1">IF($R11=1,SUM($U$1:U11),"")</f>
        <v/>
      </c>
      <c r="AH11" s="138" t="str">
        <f ca="1">IF($R11=1,SUM($V$1:V11),"")</f>
        <v/>
      </c>
      <c r="AI11" s="138" t="str">
        <f ca="1">IF($R11=1,SUM($W$1:W11),"")</f>
        <v/>
      </c>
      <c r="AJ11" s="138" t="str">
        <f ca="1">IF($R11=1,SUM($X$1:X11),"")</f>
        <v/>
      </c>
      <c r="AK11" s="138" t="str">
        <f ca="1">IF($R11=1,SUM($Y$1:Y11),"")</f>
        <v/>
      </c>
      <c r="AL11" s="138" t="str">
        <f ca="1">IF($R11=1,SUM($Z$1:Z11),"")</f>
        <v/>
      </c>
      <c r="AM11" s="138" t="str">
        <f ca="1">IF($R11=1,SUM($AA$1:AA11),"")</f>
        <v/>
      </c>
      <c r="AN11" s="138" t="str">
        <f ca="1">IF($R11=1,SUM($AB$1:AB11),"")</f>
        <v/>
      </c>
      <c r="AO11" s="138" t="str">
        <f ca="1">IF($R11=1,SUM($AC$1:AC11),"")</f>
        <v/>
      </c>
      <c r="AQ11" s="143" t="str">
        <f t="shared" si="9"/>
        <v>8:10</v>
      </c>
    </row>
    <row r="12" spans="1:43" x14ac:dyDescent="0.25">
      <c r="B12" s="146" t="str">
        <f>FormatMainDisplay!B19</f>
        <v>TYA</v>
      </c>
      <c r="C12" s="138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3164</v>
      </c>
      <c r="D12" s="138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4960</v>
      </c>
      <c r="E12" s="138" t="str">
        <f ca="1">$B$12&amp;"?"&amp;IF(C12&gt;D12,1,2)</f>
        <v>TYA?2</v>
      </c>
      <c r="F12" s="138">
        <f t="shared" si="10"/>
        <v>8</v>
      </c>
      <c r="G12" s="140">
        <f t="shared" si="5"/>
        <v>15</v>
      </c>
      <c r="H12" s="141">
        <f t="shared" si="6"/>
        <v>0.34375</v>
      </c>
      <c r="K12" s="139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6472</v>
      </c>
      <c r="L12" s="139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6472</v>
      </c>
      <c r="M12" s="139">
        <f t="shared" ca="1" si="2"/>
        <v>7679.8</v>
      </c>
      <c r="O12" s="138">
        <f t="shared" si="7"/>
        <v>0</v>
      </c>
      <c r="R12" s="138">
        <f t="shared" ca="1" si="8"/>
        <v>1.1000000000000003E-2</v>
      </c>
      <c r="S12" s="138">
        <f ca="1">IF(O12=1,"",RTD("cqg.rtd",,"StudyData", "(Vol("&amp;$E$13&amp;")when  (LocalYear("&amp;$E$13&amp;")="&amp;$D$1&amp;"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5658</v>
      </c>
      <c r="T12" s="138">
        <f ca="1">IF(O12=1,"",RTD("cqg.rtd",,"StudyData", "(Vol("&amp;$E$14&amp;")when  (LocalYear("&amp;$E$14&amp;")="&amp;$D$1&amp;"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4767</v>
      </c>
      <c r="U12" s="138">
        <f ca="1">IF(O12=1,"",RTD("cqg.rtd",,"StudyData", "(Vol("&amp;$E$15&amp;")when  (LocalYear("&amp;$E$15&amp;")="&amp;$D$1&amp;"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3058</v>
      </c>
      <c r="V12" s="138">
        <f ca="1">IF(O12=1,"",RTD("cqg.rtd",,"StudyData", "(Vol("&amp;$E$16&amp;")when  (LocalYear("&amp;$E$16&amp;")="&amp;$D$1&amp;"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10069</v>
      </c>
      <c r="W12" s="138">
        <f ca="1">IF(O12=1,"",RTD("cqg.rtd",,"StudyData", "(Vol("&amp;$E$17&amp;")when  (LocalYear("&amp;$E$17&amp;")="&amp;$D$1&amp;"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7797</v>
      </c>
      <c r="X12" s="138">
        <f ca="1">IF(O12=1,"",RTD("cqg.rtd",,"StudyData", "(Vol("&amp;$E$18&amp;")when  (LocalYear("&amp;$E$18&amp;")="&amp;$D$1&amp;"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14153</v>
      </c>
      <c r="Y12" s="138">
        <f ca="1">IF(O12=1,"",RTD("cqg.rtd",,"StudyData", "(Vol("&amp;$E$19&amp;")when  (LocalYear("&amp;$E$19&amp;")="&amp;$D$1&amp;"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14588</v>
      </c>
      <c r="Z12" s="138">
        <f ca="1">IF(O12=1,"",RTD("cqg.rtd",,"StudyData", "(Vol("&amp;$E$20&amp;")when  (LocalYear("&amp;$E$20&amp;")="&amp;$D$1&amp;"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25</v>
      </c>
      <c r="AA12" s="138">
        <f ca="1">IF(O12=1,"",RTD("cqg.rtd",,"StudyData", "(Vol("&amp;$E$21&amp;")when  (LocalYear("&amp;$E$21&amp;")="&amp;$D$1&amp;"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5499</v>
      </c>
      <c r="AB12" s="138">
        <f ca="1">IF(O12=1,"",RTD("cqg.rtd",,"StudyData", "(Vol("&amp;$E$21&amp;")when  (LocalYear("&amp;$E$21&amp;")="&amp;$D$1&amp;"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11184</v>
      </c>
      <c r="AC12" s="139">
        <f t="shared" ca="1" si="3"/>
        <v>6472</v>
      </c>
      <c r="AE12" s="138" t="str">
        <f ca="1">IF($R12=1,SUM($S$1:S12),"")</f>
        <v/>
      </c>
      <c r="AF12" s="138" t="str">
        <f ca="1">IF($R12=1,SUM($T$1:T12),"")</f>
        <v/>
      </c>
      <c r="AG12" s="138" t="str">
        <f ca="1">IF($R12=1,SUM($U$1:U12),"")</f>
        <v/>
      </c>
      <c r="AH12" s="138" t="str">
        <f ca="1">IF($R12=1,SUM($V$1:V12),"")</f>
        <v/>
      </c>
      <c r="AI12" s="138" t="str">
        <f ca="1">IF($R12=1,SUM($W$1:W12),"")</f>
        <v/>
      </c>
      <c r="AJ12" s="138" t="str">
        <f ca="1">IF($R12=1,SUM($X$1:X12),"")</f>
        <v/>
      </c>
      <c r="AK12" s="138" t="str">
        <f ca="1">IF($R12=1,SUM($Y$1:Y12),"")</f>
        <v/>
      </c>
      <c r="AL12" s="138" t="str">
        <f ca="1">IF($R12=1,SUM($Z$1:Z12),"")</f>
        <v/>
      </c>
      <c r="AM12" s="138" t="str">
        <f ca="1">IF($R12=1,SUM($AA$1:AA12),"")</f>
        <v/>
      </c>
      <c r="AN12" s="138" t="str">
        <f ca="1">IF($R12=1,SUM($AB$1:AB12),"")</f>
        <v/>
      </c>
      <c r="AO12" s="138" t="str">
        <f ca="1">IF($R12=1,SUM($AC$1:AC12),"")</f>
        <v/>
      </c>
      <c r="AQ12" s="143" t="str">
        <f t="shared" si="9"/>
        <v>8:15</v>
      </c>
    </row>
    <row r="13" spans="1:43" x14ac:dyDescent="0.25">
      <c r="C13" s="138">
        <f ca="1" xml:space="preserve"> RTD("cqg.rtd",,"StudyData", "(Vol("&amp;$B$12&amp;"?1"&amp;")when  (LocalYear("&amp;$B$12&amp;"?1"&amp;")="&amp;$D$1&amp;"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8130</v>
      </c>
      <c r="D13" s="138">
        <f ca="1" xml:space="preserve"> RTD("cqg.rtd",,"StudyData", "(Vol("&amp;$B$12&amp;"?2"&amp;")when  (LocalYear("&amp;$B$12&amp;"?2"&amp;")="&amp;$D$1&amp;"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4818</v>
      </c>
      <c r="E13" s="138" t="str">
        <f t="shared" ref="E13:E21" ca="1" si="11">$B$12&amp;"?"&amp;IF(C13&gt;D13,1,2)</f>
        <v>TYA?1</v>
      </c>
      <c r="F13" s="138">
        <f t="shared" si="10"/>
        <v>8</v>
      </c>
      <c r="G13" s="140">
        <f t="shared" si="5"/>
        <v>20</v>
      </c>
      <c r="H13" s="141">
        <f t="shared" si="6"/>
        <v>0.34722222222222227</v>
      </c>
      <c r="K13" s="139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6976</v>
      </c>
      <c r="L13" s="139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6976</v>
      </c>
      <c r="M13" s="139">
        <f t="shared" ca="1" si="2"/>
        <v>8789.2999999999993</v>
      </c>
      <c r="O13" s="138">
        <f t="shared" si="7"/>
        <v>0</v>
      </c>
      <c r="R13" s="138">
        <f t="shared" ca="1" si="8"/>
        <v>1.2000000000000004E-2</v>
      </c>
      <c r="S13" s="138">
        <f ca="1">IF(O13=1,"",RTD("cqg.rtd",,"StudyData", "(Vol("&amp;$E$13&amp;")when  (LocalYear("&amp;$E$13&amp;")="&amp;$D$1&amp;"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7412</v>
      </c>
      <c r="T13" s="138">
        <f ca="1">IF(O13=1,"",RTD("cqg.rtd",,"StudyData", "(Vol("&amp;$E$14&amp;")when  (LocalYear("&amp;$E$14&amp;")="&amp;$D$1&amp;"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8471</v>
      </c>
      <c r="U13" s="138">
        <f ca="1">IF(O13=1,"",RTD("cqg.rtd",,"StudyData", "(Vol("&amp;$E$15&amp;")when  (LocalYear("&amp;$E$15&amp;")="&amp;$D$1&amp;"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12079</v>
      </c>
      <c r="V13" s="138">
        <f ca="1">IF(O13=1,"",RTD("cqg.rtd",,"StudyData", "(Vol("&amp;$E$16&amp;")when  (LocalYear("&amp;$E$16&amp;")="&amp;$D$1&amp;"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6439</v>
      </c>
      <c r="W13" s="138">
        <f ca="1">IF(O13=1,"",RTD("cqg.rtd",,"StudyData", "(Vol("&amp;$E$17&amp;")when  (LocalYear("&amp;$E$17&amp;")="&amp;$D$1&amp;"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4224</v>
      </c>
      <c r="X13" s="138">
        <f ca="1">IF(O13=1,"",RTD("cqg.rtd",,"StudyData", "(Vol("&amp;$E$18&amp;")when  (LocalYear("&amp;$E$18&amp;")="&amp;$D$1&amp;"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8014</v>
      </c>
      <c r="Y13" s="138">
        <f ca="1">IF(O13=1,"",RTD("cqg.rtd",,"StudyData", "(Vol("&amp;$E$19&amp;")when  (LocalYear("&amp;$E$19&amp;")="&amp;$D$1&amp;"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19911</v>
      </c>
      <c r="Z13" s="138">
        <f ca="1">IF(O13=1,"",RTD("cqg.rtd",,"StudyData", "(Vol("&amp;$E$20&amp;")when  (LocalYear("&amp;$E$20&amp;")="&amp;$D$1&amp;"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287</v>
      </c>
      <c r="AA13" s="138">
        <f ca="1">IF(O13=1,"",RTD("cqg.rtd",,"StudyData", "(Vol("&amp;$E$21&amp;")when  (LocalYear("&amp;$E$21&amp;")="&amp;$D$1&amp;"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15898</v>
      </c>
      <c r="AB13" s="138">
        <f ca="1">IF(O13=1,"",RTD("cqg.rtd",,"StudyData", "(Vol("&amp;$E$21&amp;")when  (LocalYear("&amp;$E$21&amp;")="&amp;$D$1&amp;"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5158</v>
      </c>
      <c r="AC13" s="139">
        <f t="shared" ca="1" si="3"/>
        <v>6976</v>
      </c>
      <c r="AE13" s="138" t="str">
        <f ca="1">IF($R13=1,SUM($S$1:S13),"")</f>
        <v/>
      </c>
      <c r="AF13" s="138" t="str">
        <f ca="1">IF($R13=1,SUM($T$1:T13),"")</f>
        <v/>
      </c>
      <c r="AG13" s="138" t="str">
        <f ca="1">IF($R13=1,SUM($U$1:U13),"")</f>
        <v/>
      </c>
      <c r="AH13" s="138" t="str">
        <f ca="1">IF($R13=1,SUM($V$1:V13),"")</f>
        <v/>
      </c>
      <c r="AI13" s="138" t="str">
        <f ca="1">IF($R13=1,SUM($W$1:W13),"")</f>
        <v/>
      </c>
      <c r="AJ13" s="138" t="str">
        <f ca="1">IF($R13=1,SUM($X$1:X13),"")</f>
        <v/>
      </c>
      <c r="AK13" s="138" t="str">
        <f ca="1">IF($R13=1,SUM($Y$1:Y13),"")</f>
        <v/>
      </c>
      <c r="AL13" s="138" t="str">
        <f ca="1">IF($R13=1,SUM($Z$1:Z13),"")</f>
        <v/>
      </c>
      <c r="AM13" s="138" t="str">
        <f ca="1">IF($R13=1,SUM($AA$1:AA13),"")</f>
        <v/>
      </c>
      <c r="AN13" s="138" t="str">
        <f ca="1">IF($R13=1,SUM($AB$1:AB13),"")</f>
        <v/>
      </c>
      <c r="AO13" s="138" t="str">
        <f ca="1">IF($R13=1,SUM($AC$1:AC13),"")</f>
        <v/>
      </c>
      <c r="AQ13" s="143" t="str">
        <f t="shared" si="9"/>
        <v>8:20</v>
      </c>
    </row>
    <row r="14" spans="1:43" x14ac:dyDescent="0.25">
      <c r="C14" s="138">
        <f ca="1" xml:space="preserve"> RTD("cqg.rtd",,"StudyData", "(Vol("&amp;$B$12&amp;"?1"&amp;")when  (LocalYear("&amp;$B$12&amp;"?1"&amp;")="&amp;$D$1&amp;"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8925</v>
      </c>
      <c r="D14" s="138">
        <f ca="1" xml:space="preserve"> RTD("cqg.rtd",,"StudyData", "(Vol("&amp;$B$12&amp;"?2"&amp;")when  (LocalYear("&amp;$B$12&amp;"?2"&amp;")="&amp;$D$1&amp;"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751</v>
      </c>
      <c r="E14" s="138" t="str">
        <f t="shared" ca="1" si="11"/>
        <v>TYA?1</v>
      </c>
      <c r="F14" s="138">
        <f t="shared" si="10"/>
        <v>8</v>
      </c>
      <c r="G14" s="140">
        <f t="shared" si="5"/>
        <v>25</v>
      </c>
      <c r="H14" s="141">
        <f t="shared" si="6"/>
        <v>0.35069444444444442</v>
      </c>
      <c r="K14" s="139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11083</v>
      </c>
      <c r="L14" s="139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11083</v>
      </c>
      <c r="M14" s="139">
        <f t="shared" ca="1" si="2"/>
        <v>6915.3</v>
      </c>
      <c r="O14" s="138">
        <f t="shared" si="7"/>
        <v>0</v>
      </c>
      <c r="R14" s="138">
        <f t="shared" ca="1" si="8"/>
        <v>1.3000000000000005E-2</v>
      </c>
      <c r="S14" s="138">
        <f ca="1">IF(O14=1,"",RTD("cqg.rtd",,"StudyData", "(Vol("&amp;$E$13&amp;")when  (LocalYear("&amp;$E$13&amp;")="&amp;$D$1&amp;"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8309</v>
      </c>
      <c r="T14" s="138">
        <f ca="1">IF(O14=1,"",RTD("cqg.rtd",,"StudyData", "(Vol("&amp;$E$14&amp;")when  (LocalYear("&amp;$E$14&amp;")="&amp;$D$1&amp;"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3537</v>
      </c>
      <c r="U14" s="138">
        <f ca="1">IF(O14=1,"",RTD("cqg.rtd",,"StudyData", "(Vol("&amp;$E$15&amp;")when  (LocalYear("&amp;$E$15&amp;")="&amp;$D$1&amp;"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9449</v>
      </c>
      <c r="V14" s="138">
        <f ca="1">IF(O14=1,"",RTD("cqg.rtd",,"StudyData", "(Vol("&amp;$E$16&amp;")when  (LocalYear("&amp;$E$16&amp;")="&amp;$D$1&amp;"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6568</v>
      </c>
      <c r="W14" s="138">
        <f ca="1">IF(O14=1,"",RTD("cqg.rtd",,"StudyData", "(Vol("&amp;$E$17&amp;")when  (LocalYear("&amp;$E$17&amp;")="&amp;$D$1&amp;"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10395</v>
      </c>
      <c r="X14" s="138">
        <f ca="1">IF(O14=1,"",RTD("cqg.rtd",,"StudyData", "(Vol("&amp;$E$18&amp;")when  (LocalYear("&amp;$E$18&amp;")="&amp;$D$1&amp;"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3944</v>
      </c>
      <c r="Y14" s="138">
        <f ca="1">IF(O14=1,"",RTD("cqg.rtd",,"StudyData", "(Vol("&amp;$E$19&amp;")when  (LocalYear("&amp;$E$19&amp;")="&amp;$D$1&amp;"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12144</v>
      </c>
      <c r="Z14" s="138">
        <f ca="1">IF(O14=1,"",RTD("cqg.rtd",,"StudyData", "(Vol("&amp;$E$20&amp;")when  (LocalYear("&amp;$E$20&amp;")="&amp;$D$1&amp;"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124</v>
      </c>
      <c r="AA14" s="138">
        <f ca="1">IF(O14=1,"",RTD("cqg.rtd",,"StudyData", "(Vol("&amp;$E$21&amp;")when  (LocalYear("&amp;$E$21&amp;")="&amp;$D$1&amp;"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8672</v>
      </c>
      <c r="AB14" s="138">
        <f ca="1">IF(O14=1,"",RTD("cqg.rtd",,"StudyData", "(Vol("&amp;$E$21&amp;")when  (LocalYear("&amp;$E$21&amp;")="&amp;$D$1&amp;"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6011</v>
      </c>
      <c r="AC14" s="139">
        <f t="shared" ca="1" si="3"/>
        <v>11083</v>
      </c>
      <c r="AE14" s="138" t="str">
        <f ca="1">IF($R14=1,SUM($S$1:S14),"")</f>
        <v/>
      </c>
      <c r="AF14" s="138" t="str">
        <f ca="1">IF($R14=1,SUM($T$1:T14),"")</f>
        <v/>
      </c>
      <c r="AG14" s="138" t="str">
        <f ca="1">IF($R14=1,SUM($U$1:U14),"")</f>
        <v/>
      </c>
      <c r="AH14" s="138" t="str">
        <f ca="1">IF($R14=1,SUM($V$1:V14),"")</f>
        <v/>
      </c>
      <c r="AI14" s="138" t="str">
        <f ca="1">IF($R14=1,SUM($W$1:W14),"")</f>
        <v/>
      </c>
      <c r="AJ14" s="138" t="str">
        <f ca="1">IF($R14=1,SUM($X$1:X14),"")</f>
        <v/>
      </c>
      <c r="AK14" s="138" t="str">
        <f ca="1">IF($R14=1,SUM($Y$1:Y14),"")</f>
        <v/>
      </c>
      <c r="AL14" s="138" t="str">
        <f ca="1">IF($R14=1,SUM($Z$1:Z14),"")</f>
        <v/>
      </c>
      <c r="AM14" s="138" t="str">
        <f ca="1">IF($R14=1,SUM($AA$1:AA14),"")</f>
        <v/>
      </c>
      <c r="AN14" s="138" t="str">
        <f ca="1">IF($R14=1,SUM($AB$1:AB14),"")</f>
        <v/>
      </c>
      <c r="AO14" s="138" t="str">
        <f ca="1">IF($R14=1,SUM($AC$1:AC14),"")</f>
        <v/>
      </c>
      <c r="AQ14" s="143" t="str">
        <f t="shared" si="9"/>
        <v>8:25</v>
      </c>
    </row>
    <row r="15" spans="1:43" x14ac:dyDescent="0.25">
      <c r="C15" s="138">
        <f ca="1" xml:space="preserve"> RTD("cqg.rtd",,"StudyData", "(Vol("&amp;$B$12&amp;"?1"&amp;")when  (LocalYear("&amp;$B$12&amp;"?1"&amp;")="&amp;$D$1&amp;"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16765</v>
      </c>
      <c r="D15" s="138">
        <f ca="1" xml:space="preserve"> RTD("cqg.rtd",,"StudyData", "(Vol("&amp;$B$12&amp;"?2"&amp;")when  (LocalYear("&amp;$B$12&amp;"?2"&amp;")="&amp;$D$1&amp;"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1724</v>
      </c>
      <c r="E15" s="138" t="str">
        <f t="shared" ca="1" si="11"/>
        <v>TYA?1</v>
      </c>
      <c r="F15" s="138">
        <f t="shared" si="10"/>
        <v>8</v>
      </c>
      <c r="G15" s="140">
        <f t="shared" si="5"/>
        <v>30</v>
      </c>
      <c r="H15" s="141">
        <f t="shared" si="6"/>
        <v>0.35416666666666669</v>
      </c>
      <c r="K15" s="139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13032</v>
      </c>
      <c r="L15" s="139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13032</v>
      </c>
      <c r="M15" s="139">
        <f t="shared" ca="1" si="2"/>
        <v>11529.3</v>
      </c>
      <c r="O15" s="138">
        <f t="shared" si="7"/>
        <v>0</v>
      </c>
      <c r="R15" s="138">
        <f t="shared" ca="1" si="8"/>
        <v>1.4000000000000005E-2</v>
      </c>
      <c r="S15" s="138">
        <f ca="1">IF(O15=1,"",RTD("cqg.rtd",,"StudyData", "(Vol("&amp;$E$13&amp;")when  (LocalYear("&amp;$E$13&amp;")="&amp;$D$1&amp;"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8825</v>
      </c>
      <c r="T15" s="138">
        <f ca="1">IF(O15=1,"",RTD("cqg.rtd",,"StudyData", "(Vol("&amp;$E$14&amp;")when  (LocalYear("&amp;$E$14&amp;")="&amp;$D$1&amp;"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9256</v>
      </c>
      <c r="U15" s="138">
        <f ca="1">IF(O15=1,"",RTD("cqg.rtd",,"StudyData", "(Vol("&amp;$E$15&amp;")when  (LocalYear("&amp;$E$15&amp;")="&amp;$D$1&amp;"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17483</v>
      </c>
      <c r="V15" s="138">
        <f ca="1">IF(O15=1,"",RTD("cqg.rtd",,"StudyData", "(Vol("&amp;$E$16&amp;")when  (LocalYear("&amp;$E$16&amp;")="&amp;$D$1&amp;"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9732</v>
      </c>
      <c r="W15" s="138">
        <f ca="1">IF(O15=1,"",RTD("cqg.rtd",,"StudyData", "(Vol("&amp;$E$17&amp;")when  (LocalYear("&amp;$E$17&amp;")="&amp;$D$1&amp;"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10205</v>
      </c>
      <c r="X15" s="138">
        <f ca="1">IF(O15=1,"",RTD("cqg.rtd",,"StudyData", "(Vol("&amp;$E$18&amp;")when  (LocalYear("&amp;$E$18&amp;")="&amp;$D$1&amp;"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12693</v>
      </c>
      <c r="Y15" s="138">
        <f ca="1">IF(O15=1,"",RTD("cqg.rtd",,"StudyData", "(Vol("&amp;$E$19&amp;")when  (LocalYear("&amp;$E$19&amp;")="&amp;$D$1&amp;"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13449</v>
      </c>
      <c r="Z15" s="138">
        <f ca="1">IF(O15=1,"",RTD("cqg.rtd",,"StudyData", "(Vol("&amp;$E$20&amp;")when  (LocalYear("&amp;$E$20&amp;")="&amp;$D$1&amp;"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1276</v>
      </c>
      <c r="AA15" s="138">
        <f ca="1">IF(O15=1,"",RTD("cqg.rtd",,"StudyData", "(Vol("&amp;$E$21&amp;")when  (LocalYear("&amp;$E$21&amp;")="&amp;$D$1&amp;"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12629</v>
      </c>
      <c r="AB15" s="138">
        <f ca="1">IF(O15=1,"",RTD("cqg.rtd",,"StudyData", "(Vol("&amp;$E$21&amp;")when  (LocalYear("&amp;$E$21&amp;")="&amp;$D$1&amp;"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19745</v>
      </c>
      <c r="AC15" s="139">
        <f t="shared" ca="1" si="3"/>
        <v>13032</v>
      </c>
      <c r="AE15" s="138" t="str">
        <f ca="1">IF($R15=1,SUM($S$1:S15),"")</f>
        <v/>
      </c>
      <c r="AF15" s="138" t="str">
        <f ca="1">IF($R15=1,SUM($T$1:T15),"")</f>
        <v/>
      </c>
      <c r="AG15" s="138" t="str">
        <f ca="1">IF($R15=1,SUM($U$1:U15),"")</f>
        <v/>
      </c>
      <c r="AH15" s="138" t="str">
        <f ca="1">IF($R15=1,SUM($V$1:V15),"")</f>
        <v/>
      </c>
      <c r="AI15" s="138" t="str">
        <f ca="1">IF($R15=1,SUM($W$1:W15),"")</f>
        <v/>
      </c>
      <c r="AJ15" s="138" t="str">
        <f ca="1">IF($R15=1,SUM($X$1:X15),"")</f>
        <v/>
      </c>
      <c r="AK15" s="138" t="str">
        <f ca="1">IF($R15=1,SUM($Y$1:Y15),"")</f>
        <v/>
      </c>
      <c r="AL15" s="138" t="str">
        <f ca="1">IF($R15=1,SUM($Z$1:Z15),"")</f>
        <v/>
      </c>
      <c r="AM15" s="138" t="str">
        <f ca="1">IF($R15=1,SUM($AA$1:AA15),"")</f>
        <v/>
      </c>
      <c r="AN15" s="138" t="str">
        <f ca="1">IF($R15=1,SUM($AB$1:AB15),"")</f>
        <v/>
      </c>
      <c r="AO15" s="138" t="str">
        <f ca="1">IF($R15=1,SUM($AC$1:AC15),"")</f>
        <v/>
      </c>
      <c r="AQ15" s="143" t="str">
        <f t="shared" si="9"/>
        <v>8:30</v>
      </c>
    </row>
    <row r="16" spans="1:43" x14ac:dyDescent="0.25">
      <c r="A16" s="147">
        <f ca="1">NOW()</f>
        <v>42061.585762499999</v>
      </c>
      <c r="B16" s="138">
        <f t="shared" ref="B16:B26" ca="1" si="12">WEEKDAY(A16)</f>
        <v>5</v>
      </c>
      <c r="C16" s="138">
        <f ca="1" xml:space="preserve"> RTD("cqg.rtd",,"StudyData", "(Vol("&amp;$B$12&amp;"?1"&amp;")when  (LocalYear("&amp;$B$12&amp;"?1"&amp;")="&amp;$D$1&amp;"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11767</v>
      </c>
      <c r="D16" s="138">
        <f ca="1" xml:space="preserve"> RTD("cqg.rtd",,"StudyData", "(Vol("&amp;$B$12&amp;"?2"&amp;")when  (LocalYear("&amp;$B$12&amp;"?2"&amp;")="&amp;$D$1&amp;"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190</v>
      </c>
      <c r="E16" s="138" t="str">
        <f t="shared" ca="1" si="11"/>
        <v>TYA?1</v>
      </c>
      <c r="F16" s="138">
        <f t="shared" si="10"/>
        <v>8</v>
      </c>
      <c r="G16" s="140">
        <f t="shared" si="5"/>
        <v>35</v>
      </c>
      <c r="H16" s="141">
        <f t="shared" si="6"/>
        <v>0.3576388888888889</v>
      </c>
      <c r="K16" s="139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8346</v>
      </c>
      <c r="L16" s="139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8346</v>
      </c>
      <c r="M16" s="139">
        <f t="shared" ca="1" si="2"/>
        <v>10213.4</v>
      </c>
      <c r="O16" s="138">
        <f t="shared" si="7"/>
        <v>0</v>
      </c>
      <c r="R16" s="138">
        <f t="shared" ca="1" si="8"/>
        <v>1.5000000000000006E-2</v>
      </c>
      <c r="S16" s="138">
        <f ca="1">IF(O16=1,"",RTD("cqg.rtd",,"StudyData", "(Vol("&amp;$E$13&amp;")when  (LocalYear("&amp;$E$13&amp;")="&amp;$D$1&amp;"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7641</v>
      </c>
      <c r="T16" s="138">
        <f ca="1">IF(O16=1,"",RTD("cqg.rtd",,"StudyData", "(Vol("&amp;$E$14&amp;")when  (LocalYear("&amp;$E$14&amp;")="&amp;$D$1&amp;"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8143</v>
      </c>
      <c r="U16" s="138">
        <f ca="1">IF(O16=1,"",RTD("cqg.rtd",,"StudyData", "(Vol("&amp;$E$15&amp;")when  (LocalYear("&amp;$E$15&amp;")="&amp;$D$1&amp;"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7174</v>
      </c>
      <c r="V16" s="138">
        <f ca="1">IF(O16=1,"",RTD("cqg.rtd",,"StudyData", "(Vol("&amp;$E$16&amp;")when  (LocalYear("&amp;$E$16&amp;")="&amp;$D$1&amp;"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9058</v>
      </c>
      <c r="W16" s="138">
        <f ca="1">IF(O16=1,"",RTD("cqg.rtd",,"StudyData", "(Vol("&amp;$E$17&amp;")when  (LocalYear("&amp;$E$17&amp;")="&amp;$D$1&amp;"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10463</v>
      </c>
      <c r="X16" s="138">
        <f ca="1">IF(O16=1,"",RTD("cqg.rtd",,"StudyData", "(Vol("&amp;$E$18&amp;")when  (LocalYear("&amp;$E$18&amp;")="&amp;$D$1&amp;"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11641</v>
      </c>
      <c r="Y16" s="138">
        <f ca="1">IF(O16=1,"",RTD("cqg.rtd",,"StudyData", "(Vol("&amp;$E$19&amp;")when  (LocalYear("&amp;$E$19&amp;")="&amp;$D$1&amp;"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19116</v>
      </c>
      <c r="Z16" s="138">
        <f ca="1">IF(O16=1,"",RTD("cqg.rtd",,"StudyData", "(Vol("&amp;$E$20&amp;")when  (LocalYear("&amp;$E$20&amp;")="&amp;$D$1&amp;"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421</v>
      </c>
      <c r="AA16" s="138">
        <f ca="1">IF(O16=1,"",RTD("cqg.rtd",,"StudyData", "(Vol("&amp;$E$21&amp;")when  (LocalYear("&amp;$E$21&amp;")="&amp;$D$1&amp;"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8690</v>
      </c>
      <c r="AB16" s="138">
        <f ca="1">IF(O16=1,"",RTD("cqg.rtd",,"StudyData", "(Vol("&amp;$E$21&amp;")when  (LocalYear("&amp;$E$21&amp;")="&amp;$D$1&amp;"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19787</v>
      </c>
      <c r="AC16" s="139">
        <f t="shared" ca="1" si="3"/>
        <v>8346</v>
      </c>
      <c r="AE16" s="138" t="str">
        <f ca="1">IF($R16=1,SUM($S$1:S16),"")</f>
        <v/>
      </c>
      <c r="AF16" s="138" t="str">
        <f ca="1">IF($R16=1,SUM($T$1:T16),"")</f>
        <v/>
      </c>
      <c r="AG16" s="138" t="str">
        <f ca="1">IF($R16=1,SUM($U$1:U16),"")</f>
        <v/>
      </c>
      <c r="AH16" s="138" t="str">
        <f ca="1">IF($R16=1,SUM($V$1:V16),"")</f>
        <v/>
      </c>
      <c r="AI16" s="138" t="str">
        <f ca="1">IF($R16=1,SUM($W$1:W16),"")</f>
        <v/>
      </c>
      <c r="AJ16" s="138" t="str">
        <f ca="1">IF($R16=1,SUM($X$1:X16),"")</f>
        <v/>
      </c>
      <c r="AK16" s="138" t="str">
        <f ca="1">IF($R16=1,SUM($Y$1:Y16),"")</f>
        <v/>
      </c>
      <c r="AL16" s="138" t="str">
        <f ca="1">IF($R16=1,SUM($Z$1:Z16),"")</f>
        <v/>
      </c>
      <c r="AM16" s="138" t="str">
        <f ca="1">IF($R16=1,SUM($AA$1:AA16),"")</f>
        <v/>
      </c>
      <c r="AN16" s="138" t="str">
        <f ca="1">IF($R16=1,SUM($AB$1:AB16),"")</f>
        <v/>
      </c>
      <c r="AO16" s="138" t="str">
        <f ca="1">IF($R16=1,SUM($AC$1:AC16),"")</f>
        <v/>
      </c>
      <c r="AQ16" s="143" t="str">
        <f t="shared" si="9"/>
        <v>8:35</v>
      </c>
    </row>
    <row r="17" spans="1:43" x14ac:dyDescent="0.25">
      <c r="A17" s="147">
        <f t="shared" ref="A17:A26" ca="1" si="13">IF(B16=2,A16-3,A16-1)</f>
        <v>42060.585762499999</v>
      </c>
      <c r="B17" s="138">
        <f t="shared" ca="1" si="12"/>
        <v>4</v>
      </c>
      <c r="C17" s="138">
        <f ca="1" xml:space="preserve"> RTD("cqg.rtd",,"StudyData", "(Vol("&amp;$B$12&amp;"?1"&amp;")when  (LocalYear("&amp;$B$12&amp;"?1"&amp;")="&amp;$D$1&amp;"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13432</v>
      </c>
      <c r="D17" s="138">
        <f ca="1" xml:space="preserve"> RTD("cqg.rtd",,"StudyData", "(Vol("&amp;$B$12&amp;"?2"&amp;")when  (LocalYear("&amp;$B$12&amp;"?2"&amp;")="&amp;$D$1&amp;"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117</v>
      </c>
      <c r="E17" s="138" t="str">
        <f t="shared" ca="1" si="11"/>
        <v>TYA?1</v>
      </c>
      <c r="F17" s="138">
        <f t="shared" si="10"/>
        <v>8</v>
      </c>
      <c r="G17" s="140">
        <f t="shared" si="5"/>
        <v>40</v>
      </c>
      <c r="H17" s="141">
        <f t="shared" si="6"/>
        <v>0.3611111111111111</v>
      </c>
      <c r="K17" s="139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7307</v>
      </c>
      <c r="L17" s="139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7307</v>
      </c>
      <c r="M17" s="139">
        <f t="shared" ca="1" si="2"/>
        <v>9855.7000000000007</v>
      </c>
      <c r="O17" s="138">
        <f t="shared" si="7"/>
        <v>0</v>
      </c>
      <c r="R17" s="138">
        <f t="shared" ca="1" si="8"/>
        <v>1.6000000000000007E-2</v>
      </c>
      <c r="S17" s="138">
        <f ca="1">IF(O17=1,"",RTD("cqg.rtd",,"StudyData", "(Vol("&amp;$E$13&amp;")when  (LocalYear("&amp;$E$13&amp;")="&amp;$D$1&amp;"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6075</v>
      </c>
      <c r="T17" s="138">
        <f ca="1">IF(O17=1,"",RTD("cqg.rtd",,"StudyData", "(Vol("&amp;$E$14&amp;")when  (LocalYear("&amp;$E$14&amp;")="&amp;$D$1&amp;"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7586</v>
      </c>
      <c r="U17" s="138">
        <f ca="1">IF(O17=1,"",RTD("cqg.rtd",,"StudyData", "(Vol("&amp;$E$15&amp;")when  (LocalYear("&amp;$E$15&amp;")="&amp;$D$1&amp;"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5597</v>
      </c>
      <c r="V17" s="138">
        <f ca="1">IF(O17=1,"",RTD("cqg.rtd",,"StudyData", "(Vol("&amp;$E$16&amp;")when  (LocalYear("&amp;$E$16&amp;")="&amp;$D$1&amp;"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12065</v>
      </c>
      <c r="W17" s="138">
        <f ca="1">IF(O17=1,"",RTD("cqg.rtd",,"StudyData", "(Vol("&amp;$E$17&amp;")when  (LocalYear("&amp;$E$17&amp;")="&amp;$D$1&amp;"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7492</v>
      </c>
      <c r="X17" s="138">
        <f ca="1">IF(O17=1,"",RTD("cqg.rtd",,"StudyData", "(Vol("&amp;$E$18&amp;")when  (LocalYear("&amp;$E$18&amp;")="&amp;$D$1&amp;"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17568</v>
      </c>
      <c r="Y17" s="138">
        <f ca="1">IF(O17=1,"",RTD("cqg.rtd",,"StudyData", "(Vol("&amp;$E$19&amp;")when  (LocalYear("&amp;$E$19&amp;")="&amp;$D$1&amp;"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15859</v>
      </c>
      <c r="Z17" s="138">
        <f ca="1">IF(O17=1,"",RTD("cqg.rtd",,"StudyData", "(Vol("&amp;$E$20&amp;")when  (LocalYear("&amp;$E$20&amp;")="&amp;$D$1&amp;"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309</v>
      </c>
      <c r="AA17" s="138">
        <f ca="1">IF(O17=1,"",RTD("cqg.rtd",,"StudyData", "(Vol("&amp;$E$21&amp;")when  (LocalYear("&amp;$E$21&amp;")="&amp;$D$1&amp;"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8501</v>
      </c>
      <c r="AB17" s="138">
        <f ca="1">IF(O17=1,"",RTD("cqg.rtd",,"StudyData", "(Vol("&amp;$E$21&amp;")when  (LocalYear("&amp;$E$21&amp;")="&amp;$D$1&amp;"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17505</v>
      </c>
      <c r="AC17" s="139">
        <f t="shared" ca="1" si="3"/>
        <v>7307</v>
      </c>
      <c r="AE17" s="138" t="str">
        <f ca="1">IF($R17=1,SUM($S$1:S17),"")</f>
        <v/>
      </c>
      <c r="AF17" s="138" t="str">
        <f ca="1">IF($R17=1,SUM($T$1:T17),"")</f>
        <v/>
      </c>
      <c r="AG17" s="138" t="str">
        <f ca="1">IF($R17=1,SUM($U$1:U17),"")</f>
        <v/>
      </c>
      <c r="AH17" s="138" t="str">
        <f ca="1">IF($R17=1,SUM($V$1:V17),"")</f>
        <v/>
      </c>
      <c r="AI17" s="138" t="str">
        <f ca="1">IF($R17=1,SUM($W$1:W17),"")</f>
        <v/>
      </c>
      <c r="AJ17" s="138" t="str">
        <f ca="1">IF($R17=1,SUM($X$1:X17),"")</f>
        <v/>
      </c>
      <c r="AK17" s="138" t="str">
        <f ca="1">IF($R17=1,SUM($Y$1:Y17),"")</f>
        <v/>
      </c>
      <c r="AL17" s="138" t="str">
        <f ca="1">IF($R17=1,SUM($Z$1:Z17),"")</f>
        <v/>
      </c>
      <c r="AM17" s="138" t="str">
        <f ca="1">IF($R17=1,SUM($AA$1:AA17),"")</f>
        <v/>
      </c>
      <c r="AN17" s="138" t="str">
        <f ca="1">IF($R17=1,SUM($AB$1:AB17),"")</f>
        <v/>
      </c>
      <c r="AO17" s="138" t="str">
        <f ca="1">IF($R17=1,SUM($AC$1:AC17),"")</f>
        <v/>
      </c>
      <c r="AQ17" s="143" t="str">
        <f t="shared" si="9"/>
        <v>8:40</v>
      </c>
    </row>
    <row r="18" spans="1:43" x14ac:dyDescent="0.25">
      <c r="A18" s="147">
        <f t="shared" ca="1" si="13"/>
        <v>42059.585762499999</v>
      </c>
      <c r="B18" s="138">
        <f t="shared" ca="1" si="12"/>
        <v>3</v>
      </c>
      <c r="C18" s="138">
        <f ca="1" xml:space="preserve"> RTD("cqg.rtd",,"StudyData", "(Vol("&amp;$B$12&amp;"?1"&amp;")when  (LocalYear("&amp;$B$12&amp;"?1"&amp;")="&amp;$D$1&amp;"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18871</v>
      </c>
      <c r="D18" s="138">
        <f ca="1" xml:space="preserve"> RTD("cqg.rtd",,"StudyData", "(Vol("&amp;$B$12&amp;"?2"&amp;")when  (LocalYear("&amp;$B$12&amp;"?2"&amp;")="&amp;$D$1&amp;"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68</v>
      </c>
      <c r="E18" s="138" t="str">
        <f t="shared" ca="1" si="11"/>
        <v>TYA?1</v>
      </c>
      <c r="F18" s="138">
        <f t="shared" si="10"/>
        <v>8</v>
      </c>
      <c r="G18" s="140">
        <f t="shared" si="5"/>
        <v>45</v>
      </c>
      <c r="H18" s="141">
        <f t="shared" si="6"/>
        <v>0.36458333333333331</v>
      </c>
      <c r="K18" s="139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11393</v>
      </c>
      <c r="L18" s="139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11393</v>
      </c>
      <c r="M18" s="139">
        <f t="shared" ca="1" si="2"/>
        <v>12927.8</v>
      </c>
      <c r="O18" s="138">
        <f t="shared" si="7"/>
        <v>0</v>
      </c>
      <c r="R18" s="138">
        <f t="shared" ca="1" si="8"/>
        <v>1.7000000000000008E-2</v>
      </c>
      <c r="S18" s="138">
        <f ca="1">IF(O18=1,"",RTD("cqg.rtd",,"StudyData", "(Vol("&amp;$E$13&amp;")when  (LocalYear("&amp;$E$13&amp;")="&amp;$D$1&amp;"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10050</v>
      </c>
      <c r="T18" s="138">
        <f ca="1">IF(O18=1,"",RTD("cqg.rtd",,"StudyData", "(Vol("&amp;$E$14&amp;")when  (LocalYear("&amp;$E$14&amp;")="&amp;$D$1&amp;"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9861</v>
      </c>
      <c r="U18" s="138">
        <f ca="1">IF(O18=1,"",RTD("cqg.rtd",,"StudyData", "(Vol("&amp;$E$15&amp;")when  (LocalYear("&amp;$E$15&amp;")="&amp;$D$1&amp;"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12445</v>
      </c>
      <c r="V18" s="138">
        <f ca="1">IF(O18=1,"",RTD("cqg.rtd",,"StudyData", "(Vol("&amp;$E$16&amp;")when  (LocalYear("&amp;$E$16&amp;")="&amp;$D$1&amp;"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24705</v>
      </c>
      <c r="W18" s="138">
        <f ca="1">IF(O18=1,"",RTD("cqg.rtd",,"StudyData", "(Vol("&amp;$E$17&amp;")when  (LocalYear("&amp;$E$17&amp;")="&amp;$D$1&amp;"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9606</v>
      </c>
      <c r="X18" s="138">
        <f ca="1">IF(O18=1,"",RTD("cqg.rtd",,"StudyData", "(Vol("&amp;$E$18&amp;")when  (LocalYear("&amp;$E$18&amp;")="&amp;$D$1&amp;"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14658</v>
      </c>
      <c r="Y18" s="138">
        <f ca="1">IF(O18=1,"",RTD("cqg.rtd",,"StudyData", "(Vol("&amp;$E$19&amp;")when  (LocalYear("&amp;$E$19&amp;")="&amp;$D$1&amp;"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15040</v>
      </c>
      <c r="Z18" s="138">
        <f ca="1">IF(O18=1,"",RTD("cqg.rtd",,"StudyData", "(Vol("&amp;$E$20&amp;")when  (LocalYear("&amp;$E$20&amp;")="&amp;$D$1&amp;"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1070</v>
      </c>
      <c r="AA18" s="138">
        <f ca="1">IF(O18=1,"",RTD("cqg.rtd",,"StudyData", "(Vol("&amp;$E$21&amp;")when  (LocalYear("&amp;$E$21&amp;")="&amp;$D$1&amp;"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16273</v>
      </c>
      <c r="AB18" s="138">
        <f ca="1">IF(O18=1,"",RTD("cqg.rtd",,"StudyData", "(Vol("&amp;$E$21&amp;")when  (LocalYear("&amp;$E$21&amp;")="&amp;$D$1&amp;"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15570</v>
      </c>
      <c r="AC18" s="139">
        <f t="shared" ca="1" si="3"/>
        <v>11393</v>
      </c>
      <c r="AE18" s="138" t="str">
        <f ca="1">IF($R18=1,SUM($S$1:S18),"")</f>
        <v/>
      </c>
      <c r="AF18" s="138" t="str">
        <f ca="1">IF($R18=1,SUM($T$1:T18),"")</f>
        <v/>
      </c>
      <c r="AG18" s="138" t="str">
        <f ca="1">IF($R18=1,SUM($U$1:U18),"")</f>
        <v/>
      </c>
      <c r="AH18" s="138" t="str">
        <f ca="1">IF($R18=1,SUM($V$1:V18),"")</f>
        <v/>
      </c>
      <c r="AI18" s="138" t="str">
        <f ca="1">IF($R18=1,SUM($W$1:W18),"")</f>
        <v/>
      </c>
      <c r="AJ18" s="138" t="str">
        <f ca="1">IF($R18=1,SUM($X$1:X18),"")</f>
        <v/>
      </c>
      <c r="AK18" s="138" t="str">
        <f ca="1">IF($R18=1,SUM($Y$1:Y18),"")</f>
        <v/>
      </c>
      <c r="AL18" s="138" t="str">
        <f ca="1">IF($R18=1,SUM($Z$1:Z18),"")</f>
        <v/>
      </c>
      <c r="AM18" s="138" t="str">
        <f ca="1">IF($R18=1,SUM($AA$1:AA18),"")</f>
        <v/>
      </c>
      <c r="AN18" s="138" t="str">
        <f ca="1">IF($R18=1,SUM($AB$1:AB18),"")</f>
        <v/>
      </c>
      <c r="AO18" s="138" t="str">
        <f ca="1">IF($R18=1,SUM($AC$1:AC18),"")</f>
        <v/>
      </c>
      <c r="AQ18" s="143" t="str">
        <f t="shared" si="9"/>
        <v>8:45</v>
      </c>
    </row>
    <row r="19" spans="1:43" x14ac:dyDescent="0.25">
      <c r="A19" s="147">
        <f t="shared" ca="1" si="13"/>
        <v>42058.585762499999</v>
      </c>
      <c r="B19" s="138">
        <f t="shared" ca="1" si="12"/>
        <v>2</v>
      </c>
      <c r="C19" s="138">
        <f ca="1" xml:space="preserve"> RTD("cqg.rtd",,"StudyData", "(Vol("&amp;$B$12&amp;"?1"&amp;")when  (LocalYear("&amp;$B$12&amp;"?1"&amp;")="&amp;$D$1&amp;"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18766</v>
      </c>
      <c r="D19" s="138">
        <f ca="1" xml:space="preserve"> RTD("cqg.rtd",,"StudyData", "(Vol("&amp;$B$12&amp;"?2"&amp;")when  (LocalYear("&amp;$B$12&amp;"?2"&amp;")="&amp;$D$1&amp;"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14</v>
      </c>
      <c r="E19" s="138" t="str">
        <f t="shared" ca="1" si="11"/>
        <v>TYA?1</v>
      </c>
      <c r="F19" s="138">
        <f t="shared" si="10"/>
        <v>8</v>
      </c>
      <c r="G19" s="140">
        <f t="shared" si="5"/>
        <v>50</v>
      </c>
      <c r="H19" s="141">
        <f t="shared" si="6"/>
        <v>0.36805555555555558</v>
      </c>
      <c r="K19" s="139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8607</v>
      </c>
      <c r="L19" s="139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8607</v>
      </c>
      <c r="M19" s="139">
        <f t="shared" ca="1" si="2"/>
        <v>14283.6</v>
      </c>
      <c r="O19" s="138">
        <f t="shared" si="7"/>
        <v>0</v>
      </c>
      <c r="R19" s="138">
        <f t="shared" ca="1" si="8"/>
        <v>1.8000000000000009E-2</v>
      </c>
      <c r="S19" s="138">
        <f ca="1">IF(O19=1,"",RTD("cqg.rtd",,"StudyData", "(Vol("&amp;$E$13&amp;")when  (LocalYear("&amp;$E$13&amp;")="&amp;$D$1&amp;"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9806</v>
      </c>
      <c r="T19" s="138">
        <f ca="1">IF(O19=1,"",RTD("cqg.rtd",,"StudyData", "(Vol("&amp;$E$14&amp;")when  (LocalYear("&amp;$E$14&amp;")="&amp;$D$1&amp;"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7815</v>
      </c>
      <c r="U19" s="138">
        <f ca="1">IF(O19=1,"",RTD("cqg.rtd",,"StudyData", "(Vol("&amp;$E$15&amp;")when  (LocalYear("&amp;$E$15&amp;")="&amp;$D$1&amp;"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6545</v>
      </c>
      <c r="V19" s="138">
        <f ca="1">IF(O19=1,"",RTD("cqg.rtd",,"StudyData", "(Vol("&amp;$E$16&amp;")when  (LocalYear("&amp;$E$16&amp;")="&amp;$D$1&amp;"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40482</v>
      </c>
      <c r="W19" s="138">
        <f ca="1">IF(O19=1,"",RTD("cqg.rtd",,"StudyData", "(Vol("&amp;$E$17&amp;")when  (LocalYear("&amp;$E$17&amp;")="&amp;$D$1&amp;"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11918</v>
      </c>
      <c r="X19" s="138">
        <f ca="1">IF(O19=1,"",RTD("cqg.rtd",,"StudyData", "(Vol("&amp;$E$18&amp;")when  (LocalYear("&amp;$E$18&amp;")="&amp;$D$1&amp;"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13670</v>
      </c>
      <c r="Y19" s="138">
        <f ca="1">IF(O19=1,"",RTD("cqg.rtd",,"StudyData", "(Vol("&amp;$E$19&amp;")when  (LocalYear("&amp;$E$19&amp;")="&amp;$D$1&amp;"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19102</v>
      </c>
      <c r="Z19" s="138">
        <f ca="1">IF(O19=1,"",RTD("cqg.rtd",,"StudyData", "(Vol("&amp;$E$20&amp;")when  (LocalYear("&amp;$E$20&amp;")="&amp;$D$1&amp;"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174</v>
      </c>
      <c r="AA19" s="138">
        <f ca="1">IF(O19=1,"",RTD("cqg.rtd",,"StudyData", "(Vol("&amp;$E$21&amp;")when  (LocalYear("&amp;$E$21&amp;")="&amp;$D$1&amp;"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8199</v>
      </c>
      <c r="AB19" s="138">
        <f ca="1">IF(O19=1,"",RTD("cqg.rtd",,"StudyData", "(Vol("&amp;$E$21&amp;")when  (LocalYear("&amp;$E$21&amp;")="&amp;$D$1&amp;"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25125</v>
      </c>
      <c r="AC19" s="139">
        <f t="shared" ca="1" si="3"/>
        <v>8607</v>
      </c>
      <c r="AE19" s="138" t="str">
        <f ca="1">IF($R19=1,SUM($S$1:S19),"")</f>
        <v/>
      </c>
      <c r="AF19" s="138" t="str">
        <f ca="1">IF($R19=1,SUM($T$1:T19),"")</f>
        <v/>
      </c>
      <c r="AG19" s="138" t="str">
        <f ca="1">IF($R19=1,SUM($U$1:U19),"")</f>
        <v/>
      </c>
      <c r="AH19" s="138" t="str">
        <f ca="1">IF($R19=1,SUM($V$1:V19),"")</f>
        <v/>
      </c>
      <c r="AI19" s="138" t="str">
        <f ca="1">IF($R19=1,SUM($W$1:W19),"")</f>
        <v/>
      </c>
      <c r="AJ19" s="138" t="str">
        <f ca="1">IF($R19=1,SUM($X$1:X19),"")</f>
        <v/>
      </c>
      <c r="AK19" s="138" t="str">
        <f ca="1">IF($R19=1,SUM($Y$1:Y19),"")</f>
        <v/>
      </c>
      <c r="AL19" s="138" t="str">
        <f ca="1">IF($R19=1,SUM($Z$1:Z19),"")</f>
        <v/>
      </c>
      <c r="AM19" s="138" t="str">
        <f ca="1">IF($R19=1,SUM($AA$1:AA19),"")</f>
        <v/>
      </c>
      <c r="AN19" s="138" t="str">
        <f ca="1">IF($R19=1,SUM($AB$1:AB19),"")</f>
        <v/>
      </c>
      <c r="AO19" s="138" t="str">
        <f ca="1">IF($R19=1,SUM($AC$1:AC19),"")</f>
        <v/>
      </c>
      <c r="AQ19" s="143" t="str">
        <f t="shared" si="9"/>
        <v>8:50</v>
      </c>
    </row>
    <row r="20" spans="1:43" x14ac:dyDescent="0.25">
      <c r="A20" s="147">
        <f t="shared" ca="1" si="13"/>
        <v>42055.585762499999</v>
      </c>
      <c r="B20" s="138">
        <f t="shared" ca="1" si="12"/>
        <v>6</v>
      </c>
      <c r="C20" s="138">
        <f ca="1" xml:space="preserve"> RTD("cqg.rtd",,"StudyData", "(Vol("&amp;$B$12&amp;"?1"&amp;")when  (LocalYear("&amp;$B$12&amp;"?1"&amp;")="&amp;$D$1&amp;"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475</v>
      </c>
      <c r="D20" s="138">
        <f ca="1" xml:space="preserve"> RTD("cqg.rtd",,"StudyData", "(Vol("&amp;$B$12&amp;"?2"&amp;")when  (LocalYear("&amp;$B$12&amp;"?2"&amp;")="&amp;$D$1&amp;"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5</v>
      </c>
      <c r="E20" s="138" t="str">
        <f t="shared" ca="1" si="11"/>
        <v>TYA?1</v>
      </c>
      <c r="F20" s="138">
        <f t="shared" si="10"/>
        <v>8</v>
      </c>
      <c r="G20" s="140">
        <f t="shared" si="5"/>
        <v>55</v>
      </c>
      <c r="H20" s="141">
        <f t="shared" si="6"/>
        <v>0.37152777777777773</v>
      </c>
      <c r="K20" s="139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8834</v>
      </c>
      <c r="L20" s="139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8834</v>
      </c>
      <c r="M20" s="139">
        <f t="shared" ca="1" si="2"/>
        <v>11227.5</v>
      </c>
      <c r="O20" s="138">
        <f t="shared" si="7"/>
        <v>0</v>
      </c>
      <c r="R20" s="138">
        <f t="shared" ca="1" si="8"/>
        <v>1.900000000000001E-2</v>
      </c>
      <c r="S20" s="138">
        <f ca="1">IF(O20=1,"",RTD("cqg.rtd",,"StudyData", "(Vol("&amp;$E$13&amp;")when  (LocalYear("&amp;$E$13&amp;")="&amp;$D$1&amp;"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8243</v>
      </c>
      <c r="T20" s="138">
        <f ca="1">IF(O20=1,"",RTD("cqg.rtd",,"StudyData", "(Vol("&amp;$E$14&amp;")when  (LocalYear("&amp;$E$14&amp;")="&amp;$D$1&amp;"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6326</v>
      </c>
      <c r="U20" s="138">
        <f ca="1">IF(O20=1,"",RTD("cqg.rtd",,"StudyData", "(Vol("&amp;$E$15&amp;")when  (LocalYear("&amp;$E$15&amp;")="&amp;$D$1&amp;"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13557</v>
      </c>
      <c r="V20" s="138">
        <f ca="1">IF(O20=1,"",RTD("cqg.rtd",,"StudyData", "(Vol("&amp;$E$16&amp;")when  (LocalYear("&amp;$E$16&amp;")="&amp;$D$1&amp;"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17045</v>
      </c>
      <c r="W20" s="138">
        <f ca="1">IF(O20=1,"",RTD("cqg.rtd",,"StudyData", "(Vol("&amp;$E$17&amp;")when  (LocalYear("&amp;$E$17&amp;")="&amp;$D$1&amp;"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7430</v>
      </c>
      <c r="X20" s="138">
        <f ca="1">IF(O20=1,"",RTD("cqg.rtd",,"StudyData", "(Vol("&amp;$E$18&amp;")when  (LocalYear("&amp;$E$18&amp;")="&amp;$D$1&amp;"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14711</v>
      </c>
      <c r="Y20" s="138">
        <f ca="1">IF(O20=1,"",RTD("cqg.rtd",,"StudyData", "(Vol("&amp;$E$19&amp;")when  (LocalYear("&amp;$E$19&amp;")="&amp;$D$1&amp;"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8230</v>
      </c>
      <c r="Z20" s="138">
        <f ca="1">IF(O20=1,"",RTD("cqg.rtd",,"StudyData", "(Vol("&amp;$E$20&amp;")when  (LocalYear("&amp;$E$20&amp;")="&amp;$D$1&amp;"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1261</v>
      </c>
      <c r="AA20" s="138">
        <f ca="1">IF(O20=1,"",RTD("cqg.rtd",,"StudyData", "(Vol("&amp;$E$21&amp;")when  (LocalYear("&amp;$E$21&amp;")="&amp;$D$1&amp;"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9661</v>
      </c>
      <c r="AB20" s="138">
        <f ca="1">IF(O20=1,"",RTD("cqg.rtd",,"StudyData", "(Vol("&amp;$E$21&amp;")when  (LocalYear("&amp;$E$21&amp;")="&amp;$D$1&amp;"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25811</v>
      </c>
      <c r="AC20" s="139">
        <f t="shared" ca="1" si="3"/>
        <v>8834</v>
      </c>
      <c r="AE20" s="138" t="str">
        <f ca="1">IF($R20=1,SUM($S$1:S20),"")</f>
        <v/>
      </c>
      <c r="AF20" s="138" t="str">
        <f ca="1">IF($R20=1,SUM($T$1:T20),"")</f>
        <v/>
      </c>
      <c r="AG20" s="138" t="str">
        <f ca="1">IF($R20=1,SUM($U$1:U20),"")</f>
        <v/>
      </c>
      <c r="AH20" s="138" t="str">
        <f ca="1">IF($R20=1,SUM($V$1:V20),"")</f>
        <v/>
      </c>
      <c r="AI20" s="138" t="str">
        <f ca="1">IF($R20=1,SUM($W$1:W20),"")</f>
        <v/>
      </c>
      <c r="AJ20" s="138" t="str">
        <f ca="1">IF($R20=1,SUM($X$1:X20),"")</f>
        <v/>
      </c>
      <c r="AK20" s="138" t="str">
        <f ca="1">IF($R20=1,SUM($Y$1:Y20),"")</f>
        <v/>
      </c>
      <c r="AL20" s="138" t="str">
        <f ca="1">IF($R20=1,SUM($Z$1:Z20),"")</f>
        <v/>
      </c>
      <c r="AM20" s="138" t="str">
        <f ca="1">IF($R20=1,SUM($AA$1:AA20),"")</f>
        <v/>
      </c>
      <c r="AN20" s="138" t="str">
        <f ca="1">IF($R20=1,SUM($AB$1:AB20),"")</f>
        <v/>
      </c>
      <c r="AO20" s="138" t="str">
        <f ca="1">IF($R20=1,SUM($AC$1:AC20),"")</f>
        <v/>
      </c>
      <c r="AQ20" s="143" t="str">
        <f t="shared" si="9"/>
        <v>8:55</v>
      </c>
    </row>
    <row r="21" spans="1:43" x14ac:dyDescent="0.25">
      <c r="A21" s="147">
        <f t="shared" ca="1" si="13"/>
        <v>42054.585762499999</v>
      </c>
      <c r="B21" s="138">
        <f t="shared" ca="1" si="12"/>
        <v>5</v>
      </c>
      <c r="C21" s="138">
        <f ca="1" xml:space="preserve"> RTD("cqg.rtd",,"StudyData", "(Vol("&amp;$B$12&amp;"?1"&amp;")when  (LocalYear("&amp;$B$12&amp;"?1"&amp;")="&amp;$D$1&amp;"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6686</v>
      </c>
      <c r="D21" s="138">
        <f ca="1" xml:space="preserve"> RTD("cqg.rtd",,"StudyData", "(Vol("&amp;$B$12&amp;"?2"&amp;")when  (LocalYear("&amp;$B$12&amp;"?2"&amp;")="&amp;$D$1&amp;"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22</v>
      </c>
      <c r="E21" s="138" t="str">
        <f t="shared" ca="1" si="11"/>
        <v>TYA?1</v>
      </c>
      <c r="F21" s="138">
        <f t="shared" si="10"/>
        <v>9</v>
      </c>
      <c r="G21" s="140" t="str">
        <f t="shared" si="5"/>
        <v>00</v>
      </c>
      <c r="H21" s="141">
        <f t="shared" si="6"/>
        <v>0.375</v>
      </c>
      <c r="K21" s="139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6316</v>
      </c>
      <c r="L21" s="139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6316</v>
      </c>
      <c r="M21" s="139">
        <f t="shared" ca="1" si="2"/>
        <v>22493.4</v>
      </c>
      <c r="O21" s="138">
        <f t="shared" si="7"/>
        <v>0</v>
      </c>
      <c r="R21" s="138">
        <f t="shared" ca="1" si="8"/>
        <v>2.0000000000000011E-2</v>
      </c>
      <c r="S21" s="138">
        <f ca="1">IF(O21=1,"",RTD("cqg.rtd",,"StudyData", "(Vol("&amp;$E$13&amp;")when  (LocalYear("&amp;$E$13&amp;")="&amp;$D$1&amp;"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16744</v>
      </c>
      <c r="T21" s="138">
        <f ca="1">IF(O21=1,"",RTD("cqg.rtd",,"StudyData", "(Vol("&amp;$E$14&amp;")when  (LocalYear("&amp;$E$14&amp;")="&amp;$D$1&amp;"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68402</v>
      </c>
      <c r="U21" s="138">
        <f ca="1">IF(O21=1,"",RTD("cqg.rtd",,"StudyData", "(Vol("&amp;$E$15&amp;")when  (LocalYear("&amp;$E$15&amp;")="&amp;$D$1&amp;"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21536</v>
      </c>
      <c r="V21" s="138">
        <f ca="1">IF(O21=1,"",RTD("cqg.rtd",,"StudyData", "(Vol("&amp;$E$16&amp;")when  (LocalYear("&amp;$E$16&amp;")="&amp;$D$1&amp;"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24201</v>
      </c>
      <c r="W21" s="138">
        <f ca="1">IF(O21=1,"",RTD("cqg.rtd",,"StudyData", "(Vol("&amp;$E$17&amp;")when  (LocalYear("&amp;$E$17&amp;")="&amp;$D$1&amp;"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20921</v>
      </c>
      <c r="X21" s="138">
        <f ca="1">IF(O21=1,"",RTD("cqg.rtd",,"StudyData", "(Vol("&amp;$E$18&amp;")when  (LocalYear("&amp;$E$18&amp;")="&amp;$D$1&amp;"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13634</v>
      </c>
      <c r="Y21" s="138">
        <f ca="1">IF(O21=1,"",RTD("cqg.rtd",,"StudyData", "(Vol("&amp;$E$19&amp;")when  (LocalYear("&amp;$E$19&amp;")="&amp;$D$1&amp;"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10905</v>
      </c>
      <c r="Z21" s="138">
        <f ca="1">IF(O21=1,"",RTD("cqg.rtd",,"StudyData", "(Vol("&amp;$E$20&amp;")when  (LocalYear("&amp;$E$20&amp;")="&amp;$D$1&amp;"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1040</v>
      </c>
      <c r="AA21" s="138">
        <f ca="1">IF(O21=1,"",RTD("cqg.rtd",,"StudyData", "(Vol("&amp;$E$21&amp;")when  (LocalYear("&amp;$E$21&amp;")="&amp;$D$1&amp;"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33577</v>
      </c>
      <c r="AB21" s="138">
        <f ca="1">IF(O21=1,"",RTD("cqg.rtd",,"StudyData", "(Vol("&amp;$E$21&amp;")when  (LocalYear("&amp;$E$21&amp;")="&amp;$D$1&amp;"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13974</v>
      </c>
      <c r="AC21" s="139">
        <f t="shared" ca="1" si="3"/>
        <v>6316</v>
      </c>
      <c r="AE21" s="138" t="str">
        <f ca="1">IF($R21=1,SUM($S$1:S21),"")</f>
        <v/>
      </c>
      <c r="AF21" s="138" t="str">
        <f ca="1">IF($R21=1,SUM($T$1:T21),"")</f>
        <v/>
      </c>
      <c r="AG21" s="138" t="str">
        <f ca="1">IF($R21=1,SUM($U$1:U21),"")</f>
        <v/>
      </c>
      <c r="AH21" s="138" t="str">
        <f ca="1">IF($R21=1,SUM($V$1:V21),"")</f>
        <v/>
      </c>
      <c r="AI21" s="138" t="str">
        <f ca="1">IF($R21=1,SUM($W$1:W21),"")</f>
        <v/>
      </c>
      <c r="AJ21" s="138" t="str">
        <f ca="1">IF($R21=1,SUM($X$1:X21),"")</f>
        <v/>
      </c>
      <c r="AK21" s="138" t="str">
        <f ca="1">IF($R21=1,SUM($Y$1:Y21),"")</f>
        <v/>
      </c>
      <c r="AL21" s="138" t="str">
        <f ca="1">IF($R21=1,SUM($Z$1:Z21),"")</f>
        <v/>
      </c>
      <c r="AM21" s="138" t="str">
        <f ca="1">IF($R21=1,SUM($AA$1:AA21),"")</f>
        <v/>
      </c>
      <c r="AN21" s="138" t="str">
        <f ca="1">IF($R21=1,SUM($AB$1:AB21),"")</f>
        <v/>
      </c>
      <c r="AO21" s="138" t="str">
        <f ca="1">IF($R21=1,SUM($AC$1:AC21),"")</f>
        <v/>
      </c>
      <c r="AQ21" s="143" t="str">
        <f t="shared" si="9"/>
        <v>9:00</v>
      </c>
    </row>
    <row r="22" spans="1:43" x14ac:dyDescent="0.25">
      <c r="A22" s="147">
        <f t="shared" ca="1" si="13"/>
        <v>42053.585762499999</v>
      </c>
      <c r="B22" s="138">
        <f t="shared" ca="1" si="12"/>
        <v>4</v>
      </c>
      <c r="F22" s="138">
        <f t="shared" si="10"/>
        <v>9</v>
      </c>
      <c r="G22" s="140" t="str">
        <f t="shared" si="5"/>
        <v>05</v>
      </c>
      <c r="H22" s="141">
        <f t="shared" si="6"/>
        <v>0.37847222222222227</v>
      </c>
      <c r="K22" s="139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7815</v>
      </c>
      <c r="L22" s="139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7815</v>
      </c>
      <c r="M22" s="139">
        <f t="shared" ca="1" si="2"/>
        <v>15379.3</v>
      </c>
      <c r="O22" s="138">
        <f t="shared" si="7"/>
        <v>0</v>
      </c>
      <c r="R22" s="138">
        <f t="shared" ca="1" si="8"/>
        <v>2.1000000000000012E-2</v>
      </c>
      <c r="S22" s="138">
        <f ca="1">IF(O22=1,"",RTD("cqg.rtd",,"StudyData", "(Vol("&amp;$E$13&amp;")when  (LocalYear("&amp;$E$13&amp;")="&amp;$D$1&amp;"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11997</v>
      </c>
      <c r="T22" s="138">
        <f ca="1">IF(O22=1,"",RTD("cqg.rtd",,"StudyData", "(Vol("&amp;$E$14&amp;")when  (LocalYear("&amp;$E$14&amp;")="&amp;$D$1&amp;"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28705</v>
      </c>
      <c r="U22" s="138">
        <f ca="1">IF(O22=1,"",RTD("cqg.rtd",,"StudyData", "(Vol("&amp;$E$15&amp;")when  (LocalYear("&amp;$E$15&amp;")="&amp;$D$1&amp;"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13852</v>
      </c>
      <c r="V22" s="138">
        <f ca="1">IF(O22=1,"",RTD("cqg.rtd",,"StudyData", "(Vol("&amp;$E$16&amp;")when  (LocalYear("&amp;$E$16&amp;")="&amp;$D$1&amp;"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15392</v>
      </c>
      <c r="W22" s="138">
        <f ca="1">IF(O22=1,"",RTD("cqg.rtd",,"StudyData", "(Vol("&amp;$E$17&amp;")when  (LocalYear("&amp;$E$17&amp;")="&amp;$D$1&amp;"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14085</v>
      </c>
      <c r="X22" s="138">
        <f ca="1">IF(O22=1,"",RTD("cqg.rtd",,"StudyData", "(Vol("&amp;$E$18&amp;")when  (LocalYear("&amp;$E$18&amp;")="&amp;$D$1&amp;"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7043</v>
      </c>
      <c r="Y22" s="138">
        <f ca="1">IF(O22=1,"",RTD("cqg.rtd",,"StudyData", "(Vol("&amp;$E$19&amp;")when  (LocalYear("&amp;$E$19&amp;")="&amp;$D$1&amp;"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15075</v>
      </c>
      <c r="Z22" s="138">
        <f ca="1">IF(O22=1,"",RTD("cqg.rtd",,"StudyData", "(Vol("&amp;$E$20&amp;")when  (LocalYear("&amp;$E$20&amp;")="&amp;$D$1&amp;"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721</v>
      </c>
      <c r="AA22" s="138">
        <f ca="1">IF(O22=1,"",RTD("cqg.rtd",,"StudyData", "(Vol("&amp;$E$21&amp;")when  (LocalYear("&amp;$E$21&amp;")="&amp;$D$1&amp;"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29801</v>
      </c>
      <c r="AB22" s="138">
        <f ca="1">IF(O22=1,"",RTD("cqg.rtd",,"StudyData", "(Vol("&amp;$E$21&amp;")when  (LocalYear("&amp;$E$21&amp;")="&amp;$D$1&amp;"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17122</v>
      </c>
      <c r="AC22" s="139">
        <f t="shared" ca="1" si="3"/>
        <v>7815</v>
      </c>
      <c r="AE22" s="138" t="str">
        <f ca="1">IF($R22=1,SUM($S$1:S22),"")</f>
        <v/>
      </c>
      <c r="AF22" s="138" t="str">
        <f ca="1">IF($R22=1,SUM($T$1:T22),"")</f>
        <v/>
      </c>
      <c r="AG22" s="138" t="str">
        <f ca="1">IF($R22=1,SUM($U$1:U22),"")</f>
        <v/>
      </c>
      <c r="AH22" s="138" t="str">
        <f ca="1">IF($R22=1,SUM($V$1:V22),"")</f>
        <v/>
      </c>
      <c r="AI22" s="138" t="str">
        <f ca="1">IF($R22=1,SUM($W$1:W22),"")</f>
        <v/>
      </c>
      <c r="AJ22" s="138" t="str">
        <f ca="1">IF($R22=1,SUM($X$1:X22),"")</f>
        <v/>
      </c>
      <c r="AK22" s="138" t="str">
        <f ca="1">IF($R22=1,SUM($Y$1:Y22),"")</f>
        <v/>
      </c>
      <c r="AL22" s="138" t="str">
        <f ca="1">IF($R22=1,SUM($Z$1:Z22),"")</f>
        <v/>
      </c>
      <c r="AM22" s="138" t="str">
        <f ca="1">IF($R22=1,SUM($AA$1:AA22),"")</f>
        <v/>
      </c>
      <c r="AN22" s="138" t="str">
        <f ca="1">IF($R22=1,SUM($AB$1:AB22),"")</f>
        <v/>
      </c>
      <c r="AO22" s="138" t="str">
        <f ca="1">IF($R22=1,SUM($AC$1:AC22),"")</f>
        <v/>
      </c>
      <c r="AQ22" s="143" t="str">
        <f t="shared" si="9"/>
        <v>9:05</v>
      </c>
    </row>
    <row r="23" spans="1:43" x14ac:dyDescent="0.25">
      <c r="A23" s="147">
        <f t="shared" ca="1" si="13"/>
        <v>42052.585762499999</v>
      </c>
      <c r="B23" s="138">
        <f t="shared" ca="1" si="12"/>
        <v>3</v>
      </c>
      <c r="F23" s="138">
        <f t="shared" si="10"/>
        <v>9</v>
      </c>
      <c r="G23" s="140">
        <f t="shared" si="5"/>
        <v>10</v>
      </c>
      <c r="H23" s="141">
        <f t="shared" si="6"/>
        <v>0.38194444444444442</v>
      </c>
      <c r="K23" s="139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3347</v>
      </c>
      <c r="L23" s="139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3347</v>
      </c>
      <c r="M23" s="139">
        <f t="shared" ca="1" si="2"/>
        <v>11466.9</v>
      </c>
      <c r="O23" s="138">
        <f t="shared" si="7"/>
        <v>0</v>
      </c>
      <c r="R23" s="138">
        <f t="shared" ca="1" si="8"/>
        <v>2.2000000000000013E-2</v>
      </c>
      <c r="S23" s="138">
        <f ca="1">IF(O23=1,"",RTD("cqg.rtd",,"StudyData", "(Vol("&amp;$E$13&amp;")when  (LocalYear("&amp;$E$13&amp;")="&amp;$D$1&amp;"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8161</v>
      </c>
      <c r="T23" s="138">
        <f ca="1">IF(O23=1,"",RTD("cqg.rtd",,"StudyData", "(Vol("&amp;$E$14&amp;")when  (LocalYear("&amp;$E$14&amp;")="&amp;$D$1&amp;"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30214</v>
      </c>
      <c r="U23" s="138">
        <f ca="1">IF(O23=1,"",RTD("cqg.rtd",,"StudyData", "(Vol("&amp;$E$15&amp;")when  (LocalYear("&amp;$E$15&amp;")="&amp;$D$1&amp;"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5935</v>
      </c>
      <c r="V23" s="138">
        <f ca="1">IF(O23=1,"",RTD("cqg.rtd",,"StudyData", "(Vol("&amp;$E$16&amp;")when  (LocalYear("&amp;$E$16&amp;")="&amp;$D$1&amp;"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15107</v>
      </c>
      <c r="W23" s="138">
        <f ca="1">IF(O23=1,"",RTD("cqg.rtd",,"StudyData", "(Vol("&amp;$E$17&amp;")when  (LocalYear("&amp;$E$17&amp;")="&amp;$D$1&amp;"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11809</v>
      </c>
      <c r="X23" s="138">
        <f ca="1">IF(O23=1,"",RTD("cqg.rtd",,"StudyData", "(Vol("&amp;$E$18&amp;")when  (LocalYear("&amp;$E$18&amp;")="&amp;$D$1&amp;"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12362</v>
      </c>
      <c r="Y23" s="138">
        <f ca="1">IF(O23=1,"",RTD("cqg.rtd",,"StudyData", "(Vol("&amp;$E$19&amp;")when  (LocalYear("&amp;$E$19&amp;")="&amp;$D$1&amp;"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9430</v>
      </c>
      <c r="Z23" s="138">
        <f ca="1">IF(O23=1,"",RTD("cqg.rtd",,"StudyData", "(Vol("&amp;$E$20&amp;")when  (LocalYear("&amp;$E$20&amp;")="&amp;$D$1&amp;"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67</v>
      </c>
      <c r="AA23" s="138">
        <f ca="1">IF(O23=1,"",RTD("cqg.rtd",,"StudyData", "(Vol("&amp;$E$21&amp;")when  (LocalYear("&amp;$E$21&amp;")="&amp;$D$1&amp;"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8885</v>
      </c>
      <c r="AB23" s="138">
        <f ca="1">IF(O23=1,"",RTD("cqg.rtd",,"StudyData", "(Vol("&amp;$E$21&amp;")when  (LocalYear("&amp;$E$21&amp;")="&amp;$D$1&amp;"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12699</v>
      </c>
      <c r="AC23" s="139">
        <f t="shared" ca="1" si="3"/>
        <v>3347</v>
      </c>
      <c r="AE23" s="138" t="str">
        <f ca="1">IF($R23=1,SUM($S$1:S23),"")</f>
        <v/>
      </c>
      <c r="AF23" s="138" t="str">
        <f ca="1">IF($R23=1,SUM($T$1:T23),"")</f>
        <v/>
      </c>
      <c r="AG23" s="138" t="str">
        <f ca="1">IF($R23=1,SUM($U$1:U23),"")</f>
        <v/>
      </c>
      <c r="AH23" s="138" t="str">
        <f ca="1">IF($R23=1,SUM($V$1:V23),"")</f>
        <v/>
      </c>
      <c r="AI23" s="138" t="str">
        <f ca="1">IF($R23=1,SUM($W$1:W23),"")</f>
        <v/>
      </c>
      <c r="AJ23" s="138" t="str">
        <f ca="1">IF($R23=1,SUM($X$1:X23),"")</f>
        <v/>
      </c>
      <c r="AK23" s="138" t="str">
        <f ca="1">IF($R23=1,SUM($Y$1:Y23),"")</f>
        <v/>
      </c>
      <c r="AL23" s="138" t="str">
        <f ca="1">IF($R23=1,SUM($Z$1:Z23),"")</f>
        <v/>
      </c>
      <c r="AM23" s="138" t="str">
        <f ca="1">IF($R23=1,SUM($AA$1:AA23),"")</f>
        <v/>
      </c>
      <c r="AN23" s="138" t="str">
        <f ca="1">IF($R23=1,SUM($AB$1:AB23),"")</f>
        <v/>
      </c>
      <c r="AO23" s="138" t="str">
        <f ca="1">IF($R23=1,SUM($AC$1:AC23),"")</f>
        <v/>
      </c>
      <c r="AQ23" s="143" t="str">
        <f t="shared" si="9"/>
        <v>9:10</v>
      </c>
    </row>
    <row r="24" spans="1:43" x14ac:dyDescent="0.25">
      <c r="A24" s="147">
        <f t="shared" ca="1" si="13"/>
        <v>42051.585762499999</v>
      </c>
      <c r="B24" s="138">
        <f t="shared" ca="1" si="12"/>
        <v>2</v>
      </c>
      <c r="F24" s="138">
        <f t="shared" si="10"/>
        <v>9</v>
      </c>
      <c r="G24" s="140">
        <f t="shared" si="5"/>
        <v>15</v>
      </c>
      <c r="H24" s="141">
        <f t="shared" si="6"/>
        <v>0.38541666666666669</v>
      </c>
      <c r="K24" s="139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2949</v>
      </c>
      <c r="L24" s="139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2949</v>
      </c>
      <c r="M24" s="139">
        <f t="shared" ca="1" si="2"/>
        <v>15274.2</v>
      </c>
      <c r="O24" s="138">
        <f t="shared" si="7"/>
        <v>0</v>
      </c>
      <c r="R24" s="138">
        <f t="shared" ca="1" si="8"/>
        <v>2.3000000000000013E-2</v>
      </c>
      <c r="S24" s="138">
        <f ca="1">IF(O24=1,"",RTD("cqg.rtd",,"StudyData", "(Vol("&amp;$E$13&amp;")when  (LocalYear("&amp;$E$13&amp;")="&amp;$D$1&amp;"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13212</v>
      </c>
      <c r="T24" s="138">
        <f ca="1">IF(O24=1,"",RTD("cqg.rtd",,"StudyData", "(Vol("&amp;$E$14&amp;")when  (LocalYear("&amp;$E$14&amp;")="&amp;$D$1&amp;"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67368</v>
      </c>
      <c r="U24" s="138">
        <f ca="1">IF(O24=1,"",RTD("cqg.rtd",,"StudyData", "(Vol("&amp;$E$15&amp;")when  (LocalYear("&amp;$E$15&amp;")="&amp;$D$1&amp;"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8697</v>
      </c>
      <c r="V24" s="138">
        <f ca="1">IF(O24=1,"",RTD("cqg.rtd",,"StudyData", "(Vol("&amp;$E$16&amp;")when  (LocalYear("&amp;$E$16&amp;")="&amp;$D$1&amp;"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12924</v>
      </c>
      <c r="W24" s="138">
        <f ca="1">IF(O24=1,"",RTD("cqg.rtd",,"StudyData", "(Vol("&amp;$E$17&amp;")when  (LocalYear("&amp;$E$17&amp;")="&amp;$D$1&amp;"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5739</v>
      </c>
      <c r="X24" s="138">
        <f ca="1">IF(O24=1,"",RTD("cqg.rtd",,"StudyData", "(Vol("&amp;$E$18&amp;")when  (LocalYear("&amp;$E$18&amp;")="&amp;$D$1&amp;"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8866</v>
      </c>
      <c r="Y24" s="138">
        <f ca="1">IF(O24=1,"",RTD("cqg.rtd",,"StudyData", "(Vol("&amp;$E$19&amp;")when  (LocalYear("&amp;$E$19&amp;")="&amp;$D$1&amp;"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17545</v>
      </c>
      <c r="Z24" s="138">
        <f ca="1">IF(O24=1,"",RTD("cqg.rtd",,"StudyData", "(Vol("&amp;$E$20&amp;")when  (LocalYear("&amp;$E$20&amp;")="&amp;$D$1&amp;"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1046</v>
      </c>
      <c r="AA24" s="138">
        <f ca="1">IF(O24=1,"",RTD("cqg.rtd",,"StudyData", "(Vol("&amp;$E$21&amp;")when  (LocalYear("&amp;$E$21&amp;")="&amp;$D$1&amp;"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8952</v>
      </c>
      <c r="AB24" s="138">
        <f ca="1">IF(O24=1,"",RTD("cqg.rtd",,"StudyData", "(Vol("&amp;$E$21&amp;")when  (LocalYear("&amp;$E$21&amp;")="&amp;$D$1&amp;"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8393</v>
      </c>
      <c r="AC24" s="139">
        <f t="shared" ca="1" si="3"/>
        <v>2949</v>
      </c>
      <c r="AE24" s="138" t="str">
        <f ca="1">IF($R24=1,SUM($S$1:S24),"")</f>
        <v/>
      </c>
      <c r="AF24" s="138" t="str">
        <f ca="1">IF($R24=1,SUM($T$1:T24),"")</f>
        <v/>
      </c>
      <c r="AG24" s="138" t="str">
        <f ca="1">IF($R24=1,SUM($U$1:U24),"")</f>
        <v/>
      </c>
      <c r="AH24" s="138" t="str">
        <f ca="1">IF($R24=1,SUM($V$1:V24),"")</f>
        <v/>
      </c>
      <c r="AI24" s="138" t="str">
        <f ca="1">IF($R24=1,SUM($W$1:W24),"")</f>
        <v/>
      </c>
      <c r="AJ24" s="138" t="str">
        <f ca="1">IF($R24=1,SUM($X$1:X24),"")</f>
        <v/>
      </c>
      <c r="AK24" s="138" t="str">
        <f ca="1">IF($R24=1,SUM($Y$1:Y24),"")</f>
        <v/>
      </c>
      <c r="AL24" s="138" t="str">
        <f ca="1">IF($R24=1,SUM($Z$1:Z24),"")</f>
        <v/>
      </c>
      <c r="AM24" s="138" t="str">
        <f ca="1">IF($R24=1,SUM($AA$1:AA24),"")</f>
        <v/>
      </c>
      <c r="AN24" s="138" t="str">
        <f ca="1">IF($R24=1,SUM($AB$1:AB24),"")</f>
        <v/>
      </c>
      <c r="AO24" s="138" t="str">
        <f ca="1">IF($R24=1,SUM($AC$1:AC24),"")</f>
        <v/>
      </c>
      <c r="AQ24" s="143" t="str">
        <f t="shared" si="9"/>
        <v>9:15</v>
      </c>
    </row>
    <row r="25" spans="1:43" x14ac:dyDescent="0.25">
      <c r="A25" s="147">
        <f t="shared" ca="1" si="13"/>
        <v>42048.585762499999</v>
      </c>
      <c r="B25" s="138">
        <f t="shared" ca="1" si="12"/>
        <v>6</v>
      </c>
      <c r="F25" s="138">
        <f t="shared" si="10"/>
        <v>9</v>
      </c>
      <c r="G25" s="140">
        <f t="shared" si="5"/>
        <v>20</v>
      </c>
      <c r="H25" s="141">
        <f t="shared" si="6"/>
        <v>0.3888888888888889</v>
      </c>
      <c r="K25" s="139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3938</v>
      </c>
      <c r="L25" s="139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3938</v>
      </c>
      <c r="M25" s="139">
        <f t="shared" ca="1" si="2"/>
        <v>10937.3</v>
      </c>
      <c r="O25" s="138">
        <f t="shared" si="7"/>
        <v>0</v>
      </c>
      <c r="R25" s="138">
        <f t="shared" ca="1" si="8"/>
        <v>2.4000000000000014E-2</v>
      </c>
      <c r="S25" s="138">
        <f ca="1">IF(O25=1,"",RTD("cqg.rtd",,"StudyData", "(Vol("&amp;$E$13&amp;")when  (LocalYear("&amp;$E$13&amp;")="&amp;$D$1&amp;"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9454</v>
      </c>
      <c r="T25" s="138">
        <f ca="1">IF(O25=1,"",RTD("cqg.rtd",,"StudyData", "(Vol("&amp;$E$14&amp;")when  (LocalYear("&amp;$E$14&amp;")="&amp;$D$1&amp;"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36695</v>
      </c>
      <c r="U25" s="138">
        <f ca="1">IF(O25=1,"",RTD("cqg.rtd",,"StudyData", "(Vol("&amp;$E$15&amp;")when  (LocalYear("&amp;$E$15&amp;")="&amp;$D$1&amp;"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5850</v>
      </c>
      <c r="V25" s="138">
        <f ca="1">IF(O25=1,"",RTD("cqg.rtd",,"StudyData", "(Vol("&amp;$E$16&amp;")when  (LocalYear("&amp;$E$16&amp;")="&amp;$D$1&amp;"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14271</v>
      </c>
      <c r="W25" s="138">
        <f ca="1">IF(O25=1,"",RTD("cqg.rtd",,"StudyData", "(Vol("&amp;$E$17&amp;")when  (LocalYear("&amp;$E$17&amp;")="&amp;$D$1&amp;"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6807</v>
      </c>
      <c r="X25" s="138">
        <f ca="1">IF(O25=1,"",RTD("cqg.rtd",,"StudyData", "(Vol("&amp;$E$18&amp;")when  (LocalYear("&amp;$E$18&amp;")="&amp;$D$1&amp;"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9302</v>
      </c>
      <c r="Y25" s="138">
        <f ca="1">IF(O25=1,"",RTD("cqg.rtd",,"StudyData", "(Vol("&amp;$E$19&amp;")when  (LocalYear("&amp;$E$19&amp;")="&amp;$D$1&amp;"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12387</v>
      </c>
      <c r="Z25" s="138">
        <f ca="1">IF(O25=1,"",RTD("cqg.rtd",,"StudyData", "(Vol("&amp;$E$20&amp;")when  (LocalYear("&amp;$E$20&amp;")="&amp;$D$1&amp;"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355</v>
      </c>
      <c r="AA25" s="138">
        <f ca="1">IF(O25=1,"",RTD("cqg.rtd",,"StudyData", "(Vol("&amp;$E$21&amp;")when  (LocalYear("&amp;$E$21&amp;")="&amp;$D$1&amp;"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7592</v>
      </c>
      <c r="AB25" s="138">
        <f ca="1">IF(O25=1,"",RTD("cqg.rtd",,"StudyData", "(Vol("&amp;$E$21&amp;")when  (LocalYear("&amp;$E$21&amp;")="&amp;$D$1&amp;"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6660</v>
      </c>
      <c r="AC25" s="139">
        <f t="shared" ca="1" si="3"/>
        <v>3938</v>
      </c>
      <c r="AE25" s="138" t="str">
        <f ca="1">IF($R25=1,SUM($S$1:S25),"")</f>
        <v/>
      </c>
      <c r="AF25" s="138" t="str">
        <f ca="1">IF($R25=1,SUM($T$1:T25),"")</f>
        <v/>
      </c>
      <c r="AG25" s="138" t="str">
        <f ca="1">IF($R25=1,SUM($U$1:U25),"")</f>
        <v/>
      </c>
      <c r="AH25" s="138" t="str">
        <f ca="1">IF($R25=1,SUM($V$1:V25),"")</f>
        <v/>
      </c>
      <c r="AI25" s="138" t="str">
        <f ca="1">IF($R25=1,SUM($W$1:W25),"")</f>
        <v/>
      </c>
      <c r="AJ25" s="138" t="str">
        <f ca="1">IF($R25=1,SUM($X$1:X25),"")</f>
        <v/>
      </c>
      <c r="AK25" s="138" t="str">
        <f ca="1">IF($R25=1,SUM($Y$1:Y25),"")</f>
        <v/>
      </c>
      <c r="AL25" s="138" t="str">
        <f ca="1">IF($R25=1,SUM($Z$1:Z25),"")</f>
        <v/>
      </c>
      <c r="AM25" s="138" t="str">
        <f ca="1">IF($R25=1,SUM($AA$1:AA25),"")</f>
        <v/>
      </c>
      <c r="AN25" s="138" t="str">
        <f ca="1">IF($R25=1,SUM($AB$1:AB25),"")</f>
        <v/>
      </c>
      <c r="AO25" s="138" t="str">
        <f ca="1">IF($R25=1,SUM($AC$1:AC25),"")</f>
        <v/>
      </c>
      <c r="AQ25" s="143" t="str">
        <f t="shared" si="9"/>
        <v>9:20</v>
      </c>
    </row>
    <row r="26" spans="1:43" x14ac:dyDescent="0.25">
      <c r="A26" s="147">
        <f t="shared" ca="1" si="13"/>
        <v>42047.585762499999</v>
      </c>
      <c r="B26" s="138">
        <f t="shared" ca="1" si="12"/>
        <v>5</v>
      </c>
      <c r="F26" s="138">
        <f t="shared" si="10"/>
        <v>9</v>
      </c>
      <c r="G26" s="140">
        <f t="shared" si="5"/>
        <v>25</v>
      </c>
      <c r="H26" s="141">
        <f t="shared" si="6"/>
        <v>0.3923611111111111</v>
      </c>
      <c r="K26" s="139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10496</v>
      </c>
      <c r="L26" s="139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10496</v>
      </c>
      <c r="M26" s="139">
        <f t="shared" ca="1" si="2"/>
        <v>13744.1</v>
      </c>
      <c r="O26" s="138">
        <f t="shared" si="7"/>
        <v>0</v>
      </c>
      <c r="R26" s="138">
        <f t="shared" ca="1" si="8"/>
        <v>2.5000000000000015E-2</v>
      </c>
      <c r="S26" s="138">
        <f ca="1">IF(O26=1,"",RTD("cqg.rtd",,"StudyData", "(Vol("&amp;$E$13&amp;")when  (LocalYear("&amp;$E$13&amp;")="&amp;$D$1&amp;"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9542</v>
      </c>
      <c r="T26" s="138">
        <f ca="1">IF(O26=1,"",RTD("cqg.rtd",,"StudyData", "(Vol("&amp;$E$14&amp;")when  (LocalYear("&amp;$E$14&amp;")="&amp;$D$1&amp;"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35691</v>
      </c>
      <c r="U26" s="138">
        <f ca="1">IF(O26=1,"",RTD("cqg.rtd",,"StudyData", "(Vol("&amp;$E$15&amp;")when  (LocalYear("&amp;$E$15&amp;")="&amp;$D$1&amp;"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6922</v>
      </c>
      <c r="V26" s="138">
        <f ca="1">IF(O26=1,"",RTD("cqg.rtd",,"StudyData", "(Vol("&amp;$E$16&amp;")when  (LocalYear("&amp;$E$16&amp;")="&amp;$D$1&amp;"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8647</v>
      </c>
      <c r="W26" s="138">
        <f ca="1">IF(O26=1,"",RTD("cqg.rtd",,"StudyData", "(Vol("&amp;$E$17&amp;")when  (LocalYear("&amp;$E$17&amp;")="&amp;$D$1&amp;"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6430</v>
      </c>
      <c r="X26" s="138">
        <f ca="1">IF(O26=1,"",RTD("cqg.rtd",,"StudyData", "(Vol("&amp;$E$18&amp;")when  (LocalYear("&amp;$E$18&amp;")="&amp;$D$1&amp;"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10296</v>
      </c>
      <c r="Y26" s="138">
        <f ca="1">IF(O26=1,"",RTD("cqg.rtd",,"StudyData", "(Vol("&amp;$E$19&amp;")when  (LocalYear("&amp;$E$19&amp;")="&amp;$D$1&amp;"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45791</v>
      </c>
      <c r="Z26" s="138">
        <f ca="1">IF(O26=1,"",RTD("cqg.rtd",,"StudyData", "(Vol("&amp;$E$20&amp;")when  (LocalYear("&amp;$E$20&amp;")="&amp;$D$1&amp;"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559</v>
      </c>
      <c r="AA26" s="138">
        <f ca="1">IF(O26=1,"",RTD("cqg.rtd",,"StudyData", "(Vol("&amp;$E$21&amp;")when  (LocalYear("&amp;$E$21&amp;")="&amp;$D$1&amp;"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9222</v>
      </c>
      <c r="AB26" s="138">
        <f ca="1">IF(O26=1,"",RTD("cqg.rtd",,"StudyData", "(Vol("&amp;$E$21&amp;")when  (LocalYear("&amp;$E$21&amp;")="&amp;$D$1&amp;"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4341</v>
      </c>
      <c r="AC26" s="139">
        <f t="shared" ca="1" si="3"/>
        <v>10496</v>
      </c>
      <c r="AE26" s="138" t="str">
        <f ca="1">IF($R26=1,SUM($S$1:S26),"")</f>
        <v/>
      </c>
      <c r="AF26" s="138" t="str">
        <f ca="1">IF($R26=1,SUM($T$1:T26),"")</f>
        <v/>
      </c>
      <c r="AG26" s="138" t="str">
        <f ca="1">IF($R26=1,SUM($U$1:U26),"")</f>
        <v/>
      </c>
      <c r="AH26" s="138" t="str">
        <f ca="1">IF($R26=1,SUM($V$1:V26),"")</f>
        <v/>
      </c>
      <c r="AI26" s="138" t="str">
        <f ca="1">IF($R26=1,SUM($W$1:W26),"")</f>
        <v/>
      </c>
      <c r="AJ26" s="138" t="str">
        <f ca="1">IF($R26=1,SUM($X$1:X26),"")</f>
        <v/>
      </c>
      <c r="AK26" s="138" t="str">
        <f ca="1">IF($R26=1,SUM($Y$1:Y26),"")</f>
        <v/>
      </c>
      <c r="AL26" s="138" t="str">
        <f ca="1">IF($R26=1,SUM($Z$1:Z26),"")</f>
        <v/>
      </c>
      <c r="AM26" s="138" t="str">
        <f ca="1">IF($R26=1,SUM($AA$1:AA26),"")</f>
        <v/>
      </c>
      <c r="AN26" s="138" t="str">
        <f ca="1">IF($R26=1,SUM($AB$1:AB26),"")</f>
        <v/>
      </c>
      <c r="AO26" s="138" t="str">
        <f ca="1">IF($R26=1,SUM($AC$1:AC26),"")</f>
        <v/>
      </c>
      <c r="AQ26" s="143" t="str">
        <f t="shared" si="9"/>
        <v>9:25</v>
      </c>
    </row>
    <row r="27" spans="1:43" x14ac:dyDescent="0.25">
      <c r="A27" s="147"/>
      <c r="F27" s="138">
        <f t="shared" si="10"/>
        <v>9</v>
      </c>
      <c r="G27" s="140">
        <f t="shared" si="5"/>
        <v>30</v>
      </c>
      <c r="H27" s="141">
        <f t="shared" si="6"/>
        <v>0.39583333333333331</v>
      </c>
      <c r="K27" s="139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5085</v>
      </c>
      <c r="L27" s="139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5085</v>
      </c>
      <c r="M27" s="139">
        <f t="shared" ca="1" si="2"/>
        <v>10619.1</v>
      </c>
      <c r="O27" s="138">
        <f t="shared" si="7"/>
        <v>0</v>
      </c>
      <c r="R27" s="138">
        <f t="shared" ca="1" si="8"/>
        <v>2.6000000000000016E-2</v>
      </c>
      <c r="S27" s="138">
        <f ca="1">IF(O27=1,"",RTD("cqg.rtd",,"StudyData", "(Vol("&amp;$E$13&amp;")when  (LocalYear("&amp;$E$13&amp;")="&amp;$D$1&amp;"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14459</v>
      </c>
      <c r="T27" s="138">
        <f ca="1">IF(O27=1,"",RTD("cqg.rtd",,"StudyData", "(Vol("&amp;$E$14&amp;")when  (LocalYear("&amp;$E$14&amp;")="&amp;$D$1&amp;"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22856</v>
      </c>
      <c r="U27" s="138">
        <f ca="1">IF(O27=1,"",RTD("cqg.rtd",,"StudyData", "(Vol("&amp;$E$15&amp;")when  (LocalYear("&amp;$E$15&amp;")="&amp;$D$1&amp;"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9061</v>
      </c>
      <c r="V27" s="138">
        <f ca="1">IF(O27=1,"",RTD("cqg.rtd",,"StudyData", "(Vol("&amp;$E$16&amp;")when  (LocalYear("&amp;$E$16&amp;")="&amp;$D$1&amp;"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6766</v>
      </c>
      <c r="W27" s="138">
        <f ca="1">IF(O27=1,"",RTD("cqg.rtd",,"StudyData", "(Vol("&amp;$E$17&amp;")when  (LocalYear("&amp;$E$17&amp;")="&amp;$D$1&amp;"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6228</v>
      </c>
      <c r="X27" s="138">
        <f ca="1">IF(O27=1,"",RTD("cqg.rtd",,"StudyData", "(Vol("&amp;$E$18&amp;")when  (LocalYear("&amp;$E$18&amp;")="&amp;$D$1&amp;"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10706</v>
      </c>
      <c r="Y27" s="138">
        <f ca="1">IF(O27=1,"",RTD("cqg.rtd",,"StudyData", "(Vol("&amp;$E$19&amp;")when  (LocalYear("&amp;$E$19&amp;")="&amp;$D$1&amp;"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21444</v>
      </c>
      <c r="Z27" s="138">
        <f ca="1">IF(O27=1,"",RTD("cqg.rtd",,"StudyData", "(Vol("&amp;$E$20&amp;")when  (LocalYear("&amp;$E$20&amp;")="&amp;$D$1&amp;"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489</v>
      </c>
      <c r="AA27" s="138">
        <f ca="1">IF(O27=1,"",RTD("cqg.rtd",,"StudyData", "(Vol("&amp;$E$21&amp;")when  (LocalYear("&amp;$E$21&amp;")="&amp;$D$1&amp;"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8923</v>
      </c>
      <c r="AB27" s="138">
        <f ca="1">IF(O27=1,"",RTD("cqg.rtd",,"StudyData", "(Vol("&amp;$E$21&amp;")when  (LocalYear("&amp;$E$21&amp;")="&amp;$D$1&amp;"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5259</v>
      </c>
      <c r="AC27" s="139">
        <f t="shared" ca="1" si="3"/>
        <v>5085</v>
      </c>
      <c r="AE27" s="138" t="str">
        <f ca="1">IF($R27=1,SUM($S$1:S27),"")</f>
        <v/>
      </c>
      <c r="AF27" s="138" t="str">
        <f ca="1">IF($R27=1,SUM($T$1:T27),"")</f>
        <v/>
      </c>
      <c r="AG27" s="138" t="str">
        <f ca="1">IF($R27=1,SUM($U$1:U27),"")</f>
        <v/>
      </c>
      <c r="AH27" s="138" t="str">
        <f ca="1">IF($R27=1,SUM($V$1:V27),"")</f>
        <v/>
      </c>
      <c r="AI27" s="138" t="str">
        <f ca="1">IF($R27=1,SUM($W$1:W27),"")</f>
        <v/>
      </c>
      <c r="AJ27" s="138" t="str">
        <f ca="1">IF($R27=1,SUM($X$1:X27),"")</f>
        <v/>
      </c>
      <c r="AK27" s="138" t="str">
        <f ca="1">IF($R27=1,SUM($Y$1:Y27),"")</f>
        <v/>
      </c>
      <c r="AL27" s="138" t="str">
        <f ca="1">IF($R27=1,SUM($Z$1:Z27),"")</f>
        <v/>
      </c>
      <c r="AM27" s="138" t="str">
        <f ca="1">IF($R27=1,SUM($AA$1:AA27),"")</f>
        <v/>
      </c>
      <c r="AN27" s="138" t="str">
        <f ca="1">IF($R27=1,SUM($AB$1:AB27),"")</f>
        <v/>
      </c>
      <c r="AO27" s="138" t="str">
        <f ca="1">IF($R27=1,SUM($AC$1:AC27),"")</f>
        <v/>
      </c>
      <c r="AQ27" s="143" t="str">
        <f t="shared" si="9"/>
        <v>9:30</v>
      </c>
    </row>
    <row r="28" spans="1:43" x14ac:dyDescent="0.25">
      <c r="A28" s="147"/>
      <c r="F28" s="138">
        <f t="shared" si="10"/>
        <v>9</v>
      </c>
      <c r="G28" s="140">
        <f t="shared" si="5"/>
        <v>35</v>
      </c>
      <c r="H28" s="141">
        <f t="shared" si="6"/>
        <v>0.39930555555555558</v>
      </c>
      <c r="K28" s="139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6089</v>
      </c>
      <c r="L28" s="139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6089</v>
      </c>
      <c r="M28" s="139">
        <f t="shared" ca="1" si="2"/>
        <v>11630.1</v>
      </c>
      <c r="O28" s="138">
        <f t="shared" si="7"/>
        <v>0</v>
      </c>
      <c r="R28" s="138">
        <f t="shared" ca="1" si="8"/>
        <v>2.7000000000000017E-2</v>
      </c>
      <c r="S28" s="138">
        <f ca="1">IF(O28=1,"",RTD("cqg.rtd",,"StudyData", "(Vol("&amp;$E$13&amp;")when  (LocalYear("&amp;$E$13&amp;")="&amp;$D$1&amp;"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7634</v>
      </c>
      <c r="T28" s="138">
        <f ca="1">IF(O28=1,"",RTD("cqg.rtd",,"StudyData", "(Vol("&amp;$E$14&amp;")when  (LocalYear("&amp;$E$14&amp;")="&amp;$D$1&amp;"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25563</v>
      </c>
      <c r="U28" s="138">
        <f ca="1">IF(O28=1,"",RTD("cqg.rtd",,"StudyData", "(Vol("&amp;$E$15&amp;")when  (LocalYear("&amp;$E$15&amp;")="&amp;$D$1&amp;"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6956</v>
      </c>
      <c r="V28" s="138">
        <f ca="1">IF(O28=1,"",RTD("cqg.rtd",,"StudyData", "(Vol("&amp;$E$16&amp;")when  (LocalYear("&amp;$E$16&amp;")="&amp;$D$1&amp;"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10660</v>
      </c>
      <c r="W28" s="138">
        <f ca="1">IF(O28=1,"",RTD("cqg.rtd",,"StudyData", "(Vol("&amp;$E$17&amp;")when  (LocalYear("&amp;$E$17&amp;")="&amp;$D$1&amp;"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14033</v>
      </c>
      <c r="X28" s="138">
        <f ca="1">IF(O28=1,"",RTD("cqg.rtd",,"StudyData", "(Vol("&amp;$E$18&amp;")when  (LocalYear("&amp;$E$18&amp;")="&amp;$D$1&amp;"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12412</v>
      </c>
      <c r="Y28" s="138">
        <f ca="1">IF(O28=1,"",RTD("cqg.rtd",,"StudyData", "(Vol("&amp;$E$19&amp;")when  (LocalYear("&amp;$E$19&amp;")="&amp;$D$1&amp;"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24439</v>
      </c>
      <c r="Z28" s="138">
        <f ca="1">IF(O28=1,"",RTD("cqg.rtd",,"StudyData", "(Vol("&amp;$E$20&amp;")when  (LocalYear("&amp;$E$20&amp;")="&amp;$D$1&amp;"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747</v>
      </c>
      <c r="AA28" s="138">
        <f ca="1">IF(O28=1,"",RTD("cqg.rtd",,"StudyData", "(Vol("&amp;$E$21&amp;")when  (LocalYear("&amp;$E$21&amp;")="&amp;$D$1&amp;"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8118</v>
      </c>
      <c r="AB28" s="138">
        <f ca="1">IF(O28=1,"",RTD("cqg.rtd",,"StudyData", "(Vol("&amp;$E$21&amp;")when  (LocalYear("&amp;$E$21&amp;")="&amp;$D$1&amp;"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5739</v>
      </c>
      <c r="AC28" s="139">
        <f t="shared" ca="1" si="3"/>
        <v>6089</v>
      </c>
      <c r="AE28" s="138" t="str">
        <f ca="1">IF($R28=1,SUM($S$1:S28),"")</f>
        <v/>
      </c>
      <c r="AF28" s="138" t="str">
        <f ca="1">IF($R28=1,SUM($T$1:T28),"")</f>
        <v/>
      </c>
      <c r="AG28" s="138" t="str">
        <f ca="1">IF($R28=1,SUM($U$1:U28),"")</f>
        <v/>
      </c>
      <c r="AH28" s="138" t="str">
        <f ca="1">IF($R28=1,SUM($V$1:V28),"")</f>
        <v/>
      </c>
      <c r="AI28" s="138" t="str">
        <f ca="1">IF($R28=1,SUM($W$1:W28),"")</f>
        <v/>
      </c>
      <c r="AJ28" s="138" t="str">
        <f ca="1">IF($R28=1,SUM($X$1:X28),"")</f>
        <v/>
      </c>
      <c r="AK28" s="138" t="str">
        <f ca="1">IF($R28=1,SUM($Y$1:Y28),"")</f>
        <v/>
      </c>
      <c r="AL28" s="138" t="str">
        <f ca="1">IF($R28=1,SUM($Z$1:Z28),"")</f>
        <v/>
      </c>
      <c r="AM28" s="138" t="str">
        <f ca="1">IF($R28=1,SUM($AA$1:AA28),"")</f>
        <v/>
      </c>
      <c r="AN28" s="138" t="str">
        <f ca="1">IF($R28=1,SUM($AB$1:AB28),"")</f>
        <v/>
      </c>
      <c r="AO28" s="138" t="str">
        <f ca="1">IF($R28=1,SUM($AC$1:AC28),"")</f>
        <v/>
      </c>
      <c r="AQ28" s="143" t="str">
        <f t="shared" si="9"/>
        <v>9:35</v>
      </c>
    </row>
    <row r="29" spans="1:43" x14ac:dyDescent="0.25">
      <c r="A29" s="147"/>
      <c r="F29" s="138">
        <f t="shared" si="10"/>
        <v>9</v>
      </c>
      <c r="G29" s="140">
        <f t="shared" si="5"/>
        <v>40</v>
      </c>
      <c r="H29" s="141">
        <f t="shared" si="6"/>
        <v>0.40277777777777773</v>
      </c>
      <c r="K29" s="139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5215</v>
      </c>
      <c r="L29" s="139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5215</v>
      </c>
      <c r="M29" s="139">
        <f t="shared" ca="1" si="2"/>
        <v>13463</v>
      </c>
      <c r="O29" s="138">
        <f t="shared" si="7"/>
        <v>0</v>
      </c>
      <c r="R29" s="138">
        <f t="shared" ca="1" si="8"/>
        <v>2.8000000000000018E-2</v>
      </c>
      <c r="S29" s="138">
        <f ca="1">IF(O29=1,"",RTD("cqg.rtd",,"StudyData", "(Vol("&amp;$E$13&amp;")when  (LocalYear("&amp;$E$13&amp;")="&amp;$D$1&amp;"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4206</v>
      </c>
      <c r="T29" s="138">
        <f ca="1">IF(O29=1,"",RTD("cqg.rtd",,"StudyData", "(Vol("&amp;$E$14&amp;")when  (LocalYear("&amp;$E$14&amp;")="&amp;$D$1&amp;"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13924</v>
      </c>
      <c r="U29" s="138">
        <f ca="1">IF(O29=1,"",RTD("cqg.rtd",,"StudyData", "(Vol("&amp;$E$15&amp;")when  (LocalYear("&amp;$E$15&amp;")="&amp;$D$1&amp;"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8159</v>
      </c>
      <c r="V29" s="138">
        <f ca="1">IF(O29=1,"",RTD("cqg.rtd",,"StudyData", "(Vol("&amp;$E$16&amp;")when  (LocalYear("&amp;$E$16&amp;")="&amp;$D$1&amp;"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16653</v>
      </c>
      <c r="W29" s="138">
        <f ca="1">IF(O29=1,"",RTD("cqg.rtd",,"StudyData", "(Vol("&amp;$E$17&amp;")when  (LocalYear("&amp;$E$17&amp;")="&amp;$D$1&amp;"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14071</v>
      </c>
      <c r="X29" s="138">
        <f ca="1">IF(O29=1,"",RTD("cqg.rtd",,"StudyData", "(Vol("&amp;$E$18&amp;")when  (LocalYear("&amp;$E$18&amp;")="&amp;$D$1&amp;"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6195</v>
      </c>
      <c r="Y29" s="138">
        <f ca="1">IF(O29=1,"",RTD("cqg.rtd",,"StudyData", "(Vol("&amp;$E$19&amp;")when  (LocalYear("&amp;$E$19&amp;")="&amp;$D$1&amp;"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40556</v>
      </c>
      <c r="Z29" s="138">
        <f ca="1">IF(O29=1,"",RTD("cqg.rtd",,"StudyData", "(Vol("&amp;$E$20&amp;")when  (LocalYear("&amp;$E$20&amp;")="&amp;$D$1&amp;"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1385</v>
      </c>
      <c r="AA29" s="138">
        <f ca="1">IF(O29=1,"",RTD("cqg.rtd",,"StudyData", "(Vol("&amp;$E$21&amp;")when  (LocalYear("&amp;$E$21&amp;")="&amp;$D$1&amp;"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24719</v>
      </c>
      <c r="AB29" s="138">
        <f ca="1">IF(O29=1,"",RTD("cqg.rtd",,"StudyData", "(Vol("&amp;$E$21&amp;")when  (LocalYear("&amp;$E$21&amp;")="&amp;$D$1&amp;"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4762</v>
      </c>
      <c r="AC29" s="139">
        <f t="shared" ca="1" si="3"/>
        <v>5215</v>
      </c>
      <c r="AE29" s="138" t="str">
        <f ca="1">IF($R29=1,SUM($S$1:S29),"")</f>
        <v/>
      </c>
      <c r="AF29" s="138" t="str">
        <f ca="1">IF($R29=1,SUM($T$1:T29),"")</f>
        <v/>
      </c>
      <c r="AG29" s="138" t="str">
        <f ca="1">IF($R29=1,SUM($U$1:U29),"")</f>
        <v/>
      </c>
      <c r="AH29" s="138" t="str">
        <f ca="1">IF($R29=1,SUM($V$1:V29),"")</f>
        <v/>
      </c>
      <c r="AI29" s="138" t="str">
        <f ca="1">IF($R29=1,SUM($W$1:W29),"")</f>
        <v/>
      </c>
      <c r="AJ29" s="138" t="str">
        <f ca="1">IF($R29=1,SUM($X$1:X29),"")</f>
        <v/>
      </c>
      <c r="AK29" s="138" t="str">
        <f ca="1">IF($R29=1,SUM($Y$1:Y29),"")</f>
        <v/>
      </c>
      <c r="AL29" s="138" t="str">
        <f ca="1">IF($R29=1,SUM($Z$1:Z29),"")</f>
        <v/>
      </c>
      <c r="AM29" s="138" t="str">
        <f ca="1">IF($R29=1,SUM($AA$1:AA29),"")</f>
        <v/>
      </c>
      <c r="AN29" s="138" t="str">
        <f ca="1">IF($R29=1,SUM($AB$1:AB29),"")</f>
        <v/>
      </c>
      <c r="AO29" s="138" t="str">
        <f ca="1">IF($R29=1,SUM($AC$1:AC29),"")</f>
        <v/>
      </c>
      <c r="AQ29" s="143" t="str">
        <f t="shared" si="9"/>
        <v>9:40</v>
      </c>
    </row>
    <row r="30" spans="1:43" x14ac:dyDescent="0.25">
      <c r="F30" s="138">
        <f t="shared" si="10"/>
        <v>9</v>
      </c>
      <c r="G30" s="140">
        <f t="shared" si="5"/>
        <v>45</v>
      </c>
      <c r="H30" s="141">
        <f t="shared" si="6"/>
        <v>0.40625</v>
      </c>
      <c r="K30" s="139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4472</v>
      </c>
      <c r="L30" s="139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4472</v>
      </c>
      <c r="M30" s="139">
        <f t="shared" ca="1" si="2"/>
        <v>13064.9</v>
      </c>
      <c r="O30" s="138">
        <f t="shared" si="7"/>
        <v>0</v>
      </c>
      <c r="R30" s="138">
        <f t="shared" ca="1" si="8"/>
        <v>2.9000000000000019E-2</v>
      </c>
      <c r="S30" s="138">
        <f ca="1">IF(O30=1,"",RTD("cqg.rtd",,"StudyData", "(Vol("&amp;$E$13&amp;")when  (LocalYear("&amp;$E$13&amp;")="&amp;$D$1&amp;"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6793</v>
      </c>
      <c r="T30" s="138">
        <f ca="1">IF(O30=1,"",RTD("cqg.rtd",,"StudyData", "(Vol("&amp;$E$14&amp;")when  (LocalYear("&amp;$E$14&amp;")="&amp;$D$1&amp;"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37554</v>
      </c>
      <c r="U30" s="138">
        <f ca="1">IF(O30=1,"",RTD("cqg.rtd",,"StudyData", "(Vol("&amp;$E$15&amp;")when  (LocalYear("&amp;$E$15&amp;")="&amp;$D$1&amp;"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9588</v>
      </c>
      <c r="V30" s="138">
        <f ca="1">IF(O30=1,"",RTD("cqg.rtd",,"StudyData", "(Vol("&amp;$E$16&amp;")when  (LocalYear("&amp;$E$16&amp;")="&amp;$D$1&amp;"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23084</v>
      </c>
      <c r="W30" s="138">
        <f ca="1">IF(O30=1,"",RTD("cqg.rtd",,"StudyData", "(Vol("&amp;$E$17&amp;")when  (LocalYear("&amp;$E$17&amp;")="&amp;$D$1&amp;"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14648</v>
      </c>
      <c r="X30" s="138">
        <f ca="1">IF(O30=1,"",RTD("cqg.rtd",,"StudyData", "(Vol("&amp;$E$18&amp;")when  (LocalYear("&amp;$E$18&amp;")="&amp;$D$1&amp;"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5835</v>
      </c>
      <c r="Y30" s="138">
        <f ca="1">IF(O30=1,"",RTD("cqg.rtd",,"StudyData", "(Vol("&amp;$E$19&amp;")when  (LocalYear("&amp;$E$19&amp;")="&amp;$D$1&amp;"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17351</v>
      </c>
      <c r="Z30" s="138">
        <f ca="1">IF(O30=1,"",RTD("cqg.rtd",,"StudyData", "(Vol("&amp;$E$20&amp;")when  (LocalYear("&amp;$E$20&amp;")="&amp;$D$1&amp;"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143</v>
      </c>
      <c r="AA30" s="138">
        <f ca="1">IF(O30=1,"",RTD("cqg.rtd",,"StudyData", "(Vol("&amp;$E$21&amp;")when  (LocalYear("&amp;$E$21&amp;")="&amp;$D$1&amp;"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13397</v>
      </c>
      <c r="AB30" s="138">
        <f ca="1">IF(O30=1,"",RTD("cqg.rtd",,"StudyData", "(Vol("&amp;$E$21&amp;")when  (LocalYear("&amp;$E$21&amp;")="&amp;$D$1&amp;"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2256</v>
      </c>
      <c r="AC30" s="139">
        <f t="shared" ca="1" si="3"/>
        <v>4472</v>
      </c>
      <c r="AE30" s="138" t="str">
        <f ca="1">IF($R30=1,SUM($S$1:S30),"")</f>
        <v/>
      </c>
      <c r="AF30" s="138" t="str">
        <f ca="1">IF($R30=1,SUM($T$1:T30),"")</f>
        <v/>
      </c>
      <c r="AG30" s="138" t="str">
        <f ca="1">IF($R30=1,SUM($U$1:U30),"")</f>
        <v/>
      </c>
      <c r="AH30" s="138" t="str">
        <f ca="1">IF($R30=1,SUM($V$1:V30),"")</f>
        <v/>
      </c>
      <c r="AI30" s="138" t="str">
        <f ca="1">IF($R30=1,SUM($W$1:W30),"")</f>
        <v/>
      </c>
      <c r="AJ30" s="138" t="str">
        <f ca="1">IF($R30=1,SUM($X$1:X30),"")</f>
        <v/>
      </c>
      <c r="AK30" s="138" t="str">
        <f ca="1">IF($R30=1,SUM($Y$1:Y30),"")</f>
        <v/>
      </c>
      <c r="AL30" s="138" t="str">
        <f ca="1">IF($R30=1,SUM($Z$1:Z30),"")</f>
        <v/>
      </c>
      <c r="AM30" s="138" t="str">
        <f ca="1">IF($R30=1,SUM($AA$1:AA30),"")</f>
        <v/>
      </c>
      <c r="AN30" s="138" t="str">
        <f ca="1">IF($R30=1,SUM($AB$1:AB30),"")</f>
        <v/>
      </c>
      <c r="AO30" s="138" t="str">
        <f ca="1">IF($R30=1,SUM($AC$1:AC30),"")</f>
        <v/>
      </c>
      <c r="AQ30" s="143" t="str">
        <f t="shared" si="9"/>
        <v>9:45</v>
      </c>
    </row>
    <row r="31" spans="1:43" x14ac:dyDescent="0.25">
      <c r="F31" s="138">
        <f t="shared" si="10"/>
        <v>9</v>
      </c>
      <c r="G31" s="140">
        <f t="shared" si="5"/>
        <v>50</v>
      </c>
      <c r="H31" s="141">
        <f t="shared" si="6"/>
        <v>0.40972222222222227</v>
      </c>
      <c r="K31" s="139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4721</v>
      </c>
      <c r="L31" s="139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4721</v>
      </c>
      <c r="M31" s="139">
        <f t="shared" ca="1" si="2"/>
        <v>7377.8</v>
      </c>
      <c r="O31" s="138">
        <f t="shared" si="7"/>
        <v>0</v>
      </c>
      <c r="R31" s="138">
        <f t="shared" ca="1" si="8"/>
        <v>3.000000000000002E-2</v>
      </c>
      <c r="S31" s="138">
        <f ca="1">IF(O31=1,"",RTD("cqg.rtd",,"StudyData", "(Vol("&amp;$E$13&amp;")when  (LocalYear("&amp;$E$13&amp;")="&amp;$D$1&amp;"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3434</v>
      </c>
      <c r="T31" s="138">
        <f ca="1">IF(O31=1,"",RTD("cqg.rtd",,"StudyData", "(Vol("&amp;$E$14&amp;")when  (LocalYear("&amp;$E$14&amp;")="&amp;$D$1&amp;"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19274</v>
      </c>
      <c r="U31" s="138">
        <f ca="1">IF(O31=1,"",RTD("cqg.rtd",,"StudyData", "(Vol("&amp;$E$15&amp;")when  (LocalYear("&amp;$E$15&amp;")="&amp;$D$1&amp;"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3302</v>
      </c>
      <c r="V31" s="138">
        <f ca="1">IF(O31=1,"",RTD("cqg.rtd",,"StudyData", "(Vol("&amp;$E$16&amp;")when  (LocalYear("&amp;$E$16&amp;")="&amp;$D$1&amp;"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7154</v>
      </c>
      <c r="W31" s="138">
        <f ca="1">IF(O31=1,"",RTD("cqg.rtd",,"StudyData", "(Vol("&amp;$E$17&amp;")when  (LocalYear("&amp;$E$17&amp;")="&amp;$D$1&amp;"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8677</v>
      </c>
      <c r="X31" s="138">
        <f ca="1">IF(O31=1,"",RTD("cqg.rtd",,"StudyData", "(Vol("&amp;$E$18&amp;")when  (LocalYear("&amp;$E$18&amp;")="&amp;$D$1&amp;"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6423</v>
      </c>
      <c r="Y31" s="138">
        <f ca="1">IF(O31=1,"",RTD("cqg.rtd",,"StudyData", "(Vol("&amp;$E$19&amp;")when  (LocalYear("&amp;$E$19&amp;")="&amp;$D$1&amp;"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9072</v>
      </c>
      <c r="Z31" s="138">
        <f ca="1">IF(O31=1,"",RTD("cqg.rtd",,"StudyData", "(Vol("&amp;$E$20&amp;")when  (LocalYear("&amp;$E$20&amp;")="&amp;$D$1&amp;"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407</v>
      </c>
      <c r="AA31" s="138">
        <f ca="1">IF(O31=1,"",RTD("cqg.rtd",,"StudyData", "(Vol("&amp;$E$21&amp;")when  (LocalYear("&amp;$E$21&amp;")="&amp;$D$1&amp;"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8917</v>
      </c>
      <c r="AB31" s="138">
        <f ca="1">IF(O31=1,"",RTD("cqg.rtd",,"StudyData", "(Vol("&amp;$E$21&amp;")when  (LocalYear("&amp;$E$21&amp;")="&amp;$D$1&amp;"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7118</v>
      </c>
      <c r="AC31" s="139">
        <f t="shared" ca="1" si="3"/>
        <v>4721</v>
      </c>
      <c r="AE31" s="138" t="str">
        <f ca="1">IF($R31=1,SUM($S$1:S31),"")</f>
        <v/>
      </c>
      <c r="AF31" s="138" t="str">
        <f ca="1">IF($R31=1,SUM($T$1:T31),"")</f>
        <v/>
      </c>
      <c r="AG31" s="138" t="str">
        <f ca="1">IF($R31=1,SUM($U$1:U31),"")</f>
        <v/>
      </c>
      <c r="AH31" s="138" t="str">
        <f ca="1">IF($R31=1,SUM($V$1:V31),"")</f>
        <v/>
      </c>
      <c r="AI31" s="138" t="str">
        <f ca="1">IF($R31=1,SUM($W$1:W31),"")</f>
        <v/>
      </c>
      <c r="AJ31" s="138" t="str">
        <f ca="1">IF($R31=1,SUM($X$1:X31),"")</f>
        <v/>
      </c>
      <c r="AK31" s="138" t="str">
        <f ca="1">IF($R31=1,SUM($Y$1:Y31),"")</f>
        <v/>
      </c>
      <c r="AL31" s="138" t="str">
        <f ca="1">IF($R31=1,SUM($Z$1:Z31),"")</f>
        <v/>
      </c>
      <c r="AM31" s="138" t="str">
        <f ca="1">IF($R31=1,SUM($AA$1:AA31),"")</f>
        <v/>
      </c>
      <c r="AN31" s="138" t="str">
        <f ca="1">IF($R31=1,SUM($AB$1:AB31),"")</f>
        <v/>
      </c>
      <c r="AO31" s="138" t="str">
        <f ca="1">IF($R31=1,SUM($AC$1:AC31),"")</f>
        <v/>
      </c>
      <c r="AQ31" s="143" t="str">
        <f t="shared" si="9"/>
        <v>9:50</v>
      </c>
    </row>
    <row r="32" spans="1:43" x14ac:dyDescent="0.25">
      <c r="A32" s="147"/>
      <c r="F32" s="138">
        <f t="shared" si="10"/>
        <v>9</v>
      </c>
      <c r="G32" s="140">
        <f t="shared" si="5"/>
        <v>55</v>
      </c>
      <c r="H32" s="141">
        <f t="shared" si="6"/>
        <v>0.41319444444444442</v>
      </c>
      <c r="K32" s="139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13427</v>
      </c>
      <c r="L32" s="139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13427</v>
      </c>
      <c r="M32" s="139">
        <f t="shared" ca="1" si="2"/>
        <v>9522.4</v>
      </c>
      <c r="O32" s="138">
        <f t="shared" si="7"/>
        <v>0</v>
      </c>
      <c r="R32" s="138">
        <f t="shared" ca="1" si="8"/>
        <v>3.1000000000000021E-2</v>
      </c>
      <c r="S32" s="138">
        <f ca="1">IF(O32=1,"",RTD("cqg.rtd",,"StudyData", "(Vol("&amp;$E$13&amp;")when  (LocalYear("&amp;$E$13&amp;")="&amp;$D$1&amp;"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2416</v>
      </c>
      <c r="T32" s="138">
        <f ca="1">IF(O32=1,"",RTD("cqg.rtd",,"StudyData", "(Vol("&amp;$E$14&amp;")when  (LocalYear("&amp;$E$14&amp;")="&amp;$D$1&amp;"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15633</v>
      </c>
      <c r="U32" s="138">
        <f ca="1">IF(O32=1,"",RTD("cqg.rtd",,"StudyData", "(Vol("&amp;$E$15&amp;")when  (LocalYear("&amp;$E$15&amp;")="&amp;$D$1&amp;"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6082</v>
      </c>
      <c r="V32" s="138">
        <f ca="1">IF(O32=1,"",RTD("cqg.rtd",,"StudyData", "(Vol("&amp;$E$16&amp;")when  (LocalYear("&amp;$E$16&amp;")="&amp;$D$1&amp;"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18637</v>
      </c>
      <c r="W32" s="138">
        <f ca="1">IF(O32=1,"",RTD("cqg.rtd",,"StudyData", "(Vol("&amp;$E$17&amp;")when  (LocalYear("&amp;$E$17&amp;")="&amp;$D$1&amp;"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13138</v>
      </c>
      <c r="X32" s="138">
        <f ca="1">IF(O32=1,"",RTD("cqg.rtd",,"StudyData", "(Vol("&amp;$E$18&amp;")when  (LocalYear("&amp;$E$18&amp;")="&amp;$D$1&amp;"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4324</v>
      </c>
      <c r="Y32" s="138">
        <f ca="1">IF(O32=1,"",RTD("cqg.rtd",,"StudyData", "(Vol("&amp;$E$19&amp;")when  (LocalYear("&amp;$E$19&amp;")="&amp;$D$1&amp;"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15590</v>
      </c>
      <c r="Z32" s="138">
        <f ca="1">IF(O32=1,"",RTD("cqg.rtd",,"StudyData", "(Vol("&amp;$E$20&amp;")when  (LocalYear("&amp;$E$20&amp;")="&amp;$D$1&amp;"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161</v>
      </c>
      <c r="AA32" s="138">
        <f ca="1">IF(O32=1,"",RTD("cqg.rtd",,"StudyData", "(Vol("&amp;$E$21&amp;")when  (LocalYear("&amp;$E$21&amp;")="&amp;$D$1&amp;"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8459</v>
      </c>
      <c r="AB32" s="138">
        <f ca="1">IF(O32=1,"",RTD("cqg.rtd",,"StudyData", "(Vol("&amp;$E$21&amp;")when  (LocalYear("&amp;$E$21&amp;")="&amp;$D$1&amp;"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10784</v>
      </c>
      <c r="AC32" s="139">
        <f t="shared" ca="1" si="3"/>
        <v>13427</v>
      </c>
      <c r="AE32" s="138" t="str">
        <f ca="1">IF($R32=1,SUM($S$1:S32),"")</f>
        <v/>
      </c>
      <c r="AF32" s="138" t="str">
        <f ca="1">IF($R32=1,SUM($T$1:T32),"")</f>
        <v/>
      </c>
      <c r="AG32" s="138" t="str">
        <f ca="1">IF($R32=1,SUM($U$1:U32),"")</f>
        <v/>
      </c>
      <c r="AH32" s="138" t="str">
        <f ca="1">IF($R32=1,SUM($V$1:V32),"")</f>
        <v/>
      </c>
      <c r="AI32" s="138" t="str">
        <f ca="1">IF($R32=1,SUM($W$1:W32),"")</f>
        <v/>
      </c>
      <c r="AJ32" s="138" t="str">
        <f ca="1">IF($R32=1,SUM($X$1:X32),"")</f>
        <v/>
      </c>
      <c r="AK32" s="138" t="str">
        <f ca="1">IF($R32=1,SUM($Y$1:Y32),"")</f>
        <v/>
      </c>
      <c r="AL32" s="138" t="str">
        <f ca="1">IF($R32=1,SUM($Z$1:Z32),"")</f>
        <v/>
      </c>
      <c r="AM32" s="138" t="str">
        <f ca="1">IF($R32=1,SUM($AA$1:AA32),"")</f>
        <v/>
      </c>
      <c r="AN32" s="138" t="str">
        <f ca="1">IF($R32=1,SUM($AB$1:AB32),"")</f>
        <v/>
      </c>
      <c r="AO32" s="138" t="str">
        <f ca="1">IF($R32=1,SUM($AC$1:AC32),"")</f>
        <v/>
      </c>
      <c r="AQ32" s="143" t="str">
        <f t="shared" si="9"/>
        <v>9:55</v>
      </c>
    </row>
    <row r="33" spans="6:43" x14ac:dyDescent="0.25">
      <c r="F33" s="138">
        <f t="shared" si="10"/>
        <v>10</v>
      </c>
      <c r="G33" s="140" t="str">
        <f t="shared" si="5"/>
        <v>00</v>
      </c>
      <c r="H33" s="141">
        <f t="shared" si="6"/>
        <v>0.41666666666666669</v>
      </c>
      <c r="K33" s="139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13599</v>
      </c>
      <c r="L33" s="139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13599</v>
      </c>
      <c r="M33" s="139">
        <f t="shared" ca="1" si="2"/>
        <v>10040.6</v>
      </c>
      <c r="O33" s="138">
        <f t="shared" si="7"/>
        <v>0</v>
      </c>
      <c r="R33" s="138">
        <f t="shared" ca="1" si="8"/>
        <v>3.2000000000000021E-2</v>
      </c>
      <c r="S33" s="138">
        <f ca="1">IF(O33=1,"",RTD("cqg.rtd",,"StudyData", "(Vol("&amp;$E$13&amp;")when  (LocalYear("&amp;$E$13&amp;")="&amp;$D$1&amp;"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7463</v>
      </c>
      <c r="T33" s="138">
        <f ca="1">IF(O33=1,"",RTD("cqg.rtd",,"StudyData", "(Vol("&amp;$E$14&amp;")when  (LocalYear("&amp;$E$14&amp;")="&amp;$D$1&amp;"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11613</v>
      </c>
      <c r="U33" s="138">
        <f ca="1">IF(O33=1,"",RTD("cqg.rtd",,"StudyData", "(Vol("&amp;$E$15&amp;")when  (LocalYear("&amp;$E$15&amp;")="&amp;$D$1&amp;"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10199</v>
      </c>
      <c r="V33" s="138">
        <f ca="1">IF(O33=1,"",RTD("cqg.rtd",,"StudyData", "(Vol("&amp;$E$16&amp;")when  (LocalYear("&amp;$E$16&amp;")="&amp;$D$1&amp;"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12220</v>
      </c>
      <c r="W33" s="138">
        <f ca="1">IF(O33=1,"",RTD("cqg.rtd",,"StudyData", "(Vol("&amp;$E$17&amp;")when  (LocalYear("&amp;$E$17&amp;")="&amp;$D$1&amp;"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8718</v>
      </c>
      <c r="X33" s="138">
        <f ca="1">IF(O33=1,"",RTD("cqg.rtd",,"StudyData", "(Vol("&amp;$E$18&amp;")when  (LocalYear("&amp;$E$18&amp;")="&amp;$D$1&amp;"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10289</v>
      </c>
      <c r="Y33" s="138">
        <f ca="1">IF(O33=1,"",RTD("cqg.rtd",,"StudyData", "(Vol("&amp;$E$19&amp;")when  (LocalYear("&amp;$E$19&amp;")="&amp;$D$1&amp;"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22865</v>
      </c>
      <c r="Z33" s="138">
        <f ca="1">IF(O33=1,"",RTD("cqg.rtd",,"StudyData", "(Vol("&amp;$E$20&amp;")when  (LocalYear("&amp;$E$20&amp;")="&amp;$D$1&amp;"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552</v>
      </c>
      <c r="AA33" s="138">
        <f ca="1">IF(O33=1,"",RTD("cqg.rtd",,"StudyData", "(Vol("&amp;$E$21&amp;")when  (LocalYear("&amp;$E$21&amp;")="&amp;$D$1&amp;"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5788</v>
      </c>
      <c r="AB33" s="138">
        <f ca="1">IF(O33=1,"",RTD("cqg.rtd",,"StudyData", "(Vol("&amp;$E$21&amp;")when  (LocalYear("&amp;$E$21&amp;")="&amp;$D$1&amp;"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10699</v>
      </c>
      <c r="AC33" s="139">
        <f t="shared" ca="1" si="3"/>
        <v>13599</v>
      </c>
      <c r="AE33" s="138" t="str">
        <f ca="1">IF($R33=1,SUM($S$1:S33),"")</f>
        <v/>
      </c>
      <c r="AF33" s="138" t="str">
        <f ca="1">IF($R33=1,SUM($T$1:T33),"")</f>
        <v/>
      </c>
      <c r="AG33" s="138" t="str">
        <f ca="1">IF($R33=1,SUM($U$1:U33),"")</f>
        <v/>
      </c>
      <c r="AH33" s="138" t="str">
        <f ca="1">IF($R33=1,SUM($V$1:V33),"")</f>
        <v/>
      </c>
      <c r="AI33" s="138" t="str">
        <f ca="1">IF($R33=1,SUM($W$1:W33),"")</f>
        <v/>
      </c>
      <c r="AJ33" s="138" t="str">
        <f ca="1">IF($R33=1,SUM($X$1:X33),"")</f>
        <v/>
      </c>
      <c r="AK33" s="138" t="str">
        <f ca="1">IF($R33=1,SUM($Y$1:Y33),"")</f>
        <v/>
      </c>
      <c r="AL33" s="138" t="str">
        <f ca="1">IF($R33=1,SUM($Z$1:Z33),"")</f>
        <v/>
      </c>
      <c r="AM33" s="138" t="str">
        <f ca="1">IF($R33=1,SUM($AA$1:AA33),"")</f>
        <v/>
      </c>
      <c r="AN33" s="138" t="str">
        <f ca="1">IF($R33=1,SUM($AB$1:AB33),"")</f>
        <v/>
      </c>
      <c r="AO33" s="138" t="str">
        <f ca="1">IF($R33=1,SUM($AC$1:AC33),"")</f>
        <v/>
      </c>
      <c r="AQ33" s="143" t="str">
        <f t="shared" si="9"/>
        <v>10:00</v>
      </c>
    </row>
    <row r="34" spans="6:43" x14ac:dyDescent="0.25">
      <c r="F34" s="138">
        <f t="shared" si="10"/>
        <v>10</v>
      </c>
      <c r="G34" s="140" t="str">
        <f t="shared" si="5"/>
        <v>05</v>
      </c>
      <c r="H34" s="141">
        <f t="shared" si="6"/>
        <v>0.4201388888888889</v>
      </c>
      <c r="K34" s="139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11230</v>
      </c>
      <c r="L34" s="139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11230</v>
      </c>
      <c r="M34" s="139">
        <f t="shared" ca="1" si="2"/>
        <v>8367.6</v>
      </c>
      <c r="O34" s="138">
        <f t="shared" si="7"/>
        <v>0</v>
      </c>
      <c r="R34" s="138">
        <f t="shared" ca="1" si="8"/>
        <v>3.3000000000000022E-2</v>
      </c>
      <c r="S34" s="138">
        <f ca="1">IF(O34=1,"",RTD("cqg.rtd",,"StudyData", "(Vol("&amp;$E$13&amp;")when  (LocalYear("&amp;$E$13&amp;")="&amp;$D$1&amp;"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6305</v>
      </c>
      <c r="T34" s="138">
        <f ca="1">IF(O34=1,"",RTD("cqg.rtd",,"StudyData", "(Vol("&amp;$E$14&amp;")when  (LocalYear("&amp;$E$14&amp;")="&amp;$D$1&amp;"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12079</v>
      </c>
      <c r="U34" s="138">
        <f ca="1">IF(O34=1,"",RTD("cqg.rtd",,"StudyData", "(Vol("&amp;$E$15&amp;")when  (LocalYear("&amp;$E$15&amp;")="&amp;$D$1&amp;"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3921</v>
      </c>
      <c r="V34" s="138">
        <f ca="1">IF(O34=1,"",RTD("cqg.rtd",,"StudyData", "(Vol("&amp;$E$16&amp;")when  (LocalYear("&amp;$E$16&amp;")="&amp;$D$1&amp;"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5546</v>
      </c>
      <c r="W34" s="138">
        <f ca="1">IF(O34=1,"",RTD("cqg.rtd",,"StudyData", "(Vol("&amp;$E$17&amp;")when  (LocalYear("&amp;$E$17&amp;")="&amp;$D$1&amp;"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7830</v>
      </c>
      <c r="X34" s="138">
        <f ca="1">IF(O34=1,"",RTD("cqg.rtd",,"StudyData", "(Vol("&amp;$E$18&amp;")when  (LocalYear("&amp;$E$18&amp;")="&amp;$D$1&amp;"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11726</v>
      </c>
      <c r="Y34" s="138">
        <f ca="1">IF(O34=1,"",RTD("cqg.rtd",,"StudyData", "(Vol("&amp;$E$19&amp;")when  (LocalYear("&amp;$E$19&amp;")="&amp;$D$1&amp;"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25583</v>
      </c>
      <c r="Z34" s="138">
        <f ca="1">IF(O34=1,"",RTD("cqg.rtd",,"StudyData", "(Vol("&amp;$E$20&amp;")when  (LocalYear("&amp;$E$20&amp;")="&amp;$D$1&amp;"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148</v>
      </c>
      <c r="AA34" s="138">
        <f ca="1">IF(O34=1,"",RTD("cqg.rtd",,"StudyData", "(Vol("&amp;$E$21&amp;")when  (LocalYear("&amp;$E$21&amp;")="&amp;$D$1&amp;"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6317</v>
      </c>
      <c r="AB34" s="138">
        <f ca="1">IF(O34=1,"",RTD("cqg.rtd",,"StudyData", "(Vol("&amp;$E$21&amp;")when  (LocalYear("&amp;$E$21&amp;")="&amp;$D$1&amp;"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4221</v>
      </c>
      <c r="AC34" s="139">
        <f t="shared" ca="1" si="3"/>
        <v>11230</v>
      </c>
      <c r="AE34" s="138" t="str">
        <f ca="1">IF($R34=1,SUM($S$1:S34),"")</f>
        <v/>
      </c>
      <c r="AF34" s="138" t="str">
        <f ca="1">IF($R34=1,SUM($T$1:T34),"")</f>
        <v/>
      </c>
      <c r="AG34" s="138" t="str">
        <f ca="1">IF($R34=1,SUM($U$1:U34),"")</f>
        <v/>
      </c>
      <c r="AH34" s="138" t="str">
        <f ca="1">IF($R34=1,SUM($V$1:V34),"")</f>
        <v/>
      </c>
      <c r="AI34" s="138" t="str">
        <f ca="1">IF($R34=1,SUM($W$1:W34),"")</f>
        <v/>
      </c>
      <c r="AJ34" s="138" t="str">
        <f ca="1">IF($R34=1,SUM($X$1:X34),"")</f>
        <v/>
      </c>
      <c r="AK34" s="138" t="str">
        <f ca="1">IF($R34=1,SUM($Y$1:Y34),"")</f>
        <v/>
      </c>
      <c r="AL34" s="138" t="str">
        <f ca="1">IF($R34=1,SUM($Z$1:Z34),"")</f>
        <v/>
      </c>
      <c r="AM34" s="138" t="str">
        <f ca="1">IF($R34=1,SUM($AA$1:AA34),"")</f>
        <v/>
      </c>
      <c r="AN34" s="138" t="str">
        <f ca="1">IF($R34=1,SUM($AB$1:AB34),"")</f>
        <v/>
      </c>
      <c r="AO34" s="138" t="str">
        <f ca="1">IF($R34=1,SUM($AC$1:AC34),"")</f>
        <v/>
      </c>
      <c r="AQ34" s="143" t="str">
        <f t="shared" si="9"/>
        <v>10:05</v>
      </c>
    </row>
    <row r="35" spans="6:43" x14ac:dyDescent="0.25">
      <c r="F35" s="138">
        <f t="shared" si="10"/>
        <v>10</v>
      </c>
      <c r="G35" s="140">
        <f t="shared" si="5"/>
        <v>10</v>
      </c>
      <c r="H35" s="141">
        <f t="shared" si="6"/>
        <v>0.4236111111111111</v>
      </c>
      <c r="K35" s="139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9916</v>
      </c>
      <c r="L35" s="139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9916</v>
      </c>
      <c r="M35" s="139">
        <f t="shared" ca="1" si="2"/>
        <v>6319.1</v>
      </c>
      <c r="O35" s="138">
        <f t="shared" si="7"/>
        <v>0</v>
      </c>
      <c r="R35" s="138">
        <f t="shared" ca="1" si="8"/>
        <v>3.4000000000000023E-2</v>
      </c>
      <c r="S35" s="138">
        <f ca="1">IF(O35=1,"",RTD("cqg.rtd",,"StudyData", "(Vol("&amp;$E$13&amp;")when  (LocalYear("&amp;$E$13&amp;")="&amp;$D$1&amp;"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5609</v>
      </c>
      <c r="T35" s="138">
        <f ca="1">IF(O35=1,"",RTD("cqg.rtd",,"StudyData", "(Vol("&amp;$E$14&amp;")when  (LocalYear("&amp;$E$14&amp;")="&amp;$D$1&amp;"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8082</v>
      </c>
      <c r="U35" s="138">
        <f ca="1">IF(O35=1,"",RTD("cqg.rtd",,"StudyData", "(Vol("&amp;$E$15&amp;")when  (LocalYear("&amp;$E$15&amp;")="&amp;$D$1&amp;"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3895</v>
      </c>
      <c r="V35" s="138">
        <f ca="1">IF(O35=1,"",RTD("cqg.rtd",,"StudyData", "(Vol("&amp;$E$16&amp;")when  (LocalYear("&amp;$E$16&amp;")="&amp;$D$1&amp;"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7790</v>
      </c>
      <c r="W35" s="138">
        <f ca="1">IF(O35=1,"",RTD("cqg.rtd",,"StudyData", "(Vol("&amp;$E$17&amp;")when  (LocalYear("&amp;$E$17&amp;")="&amp;$D$1&amp;"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8475</v>
      </c>
      <c r="X35" s="138">
        <f ca="1">IF(O35=1,"",RTD("cqg.rtd",,"StudyData", "(Vol("&amp;$E$18&amp;")when  (LocalYear("&amp;$E$18&amp;")="&amp;$D$1&amp;"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2785</v>
      </c>
      <c r="Y35" s="138">
        <f ca="1">IF(O35=1,"",RTD("cqg.rtd",,"StudyData", "(Vol("&amp;$E$19&amp;")when  (LocalYear("&amp;$E$19&amp;")="&amp;$D$1&amp;"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13952</v>
      </c>
      <c r="Z35" s="138">
        <f ca="1">IF(O35=1,"",RTD("cqg.rtd",,"StudyData", "(Vol("&amp;$E$20&amp;")when  (LocalYear("&amp;$E$20&amp;")="&amp;$D$1&amp;"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1750</v>
      </c>
      <c r="AA35" s="138">
        <f ca="1">IF(O35=1,"",RTD("cqg.rtd",,"StudyData", "(Vol("&amp;$E$21&amp;")when  (LocalYear("&amp;$E$21&amp;")="&amp;$D$1&amp;"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6733</v>
      </c>
      <c r="AB35" s="138">
        <f ca="1">IF(O35=1,"",RTD("cqg.rtd",,"StudyData", "(Vol("&amp;$E$21&amp;")when  (LocalYear("&amp;$E$21&amp;")="&amp;$D$1&amp;"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4120</v>
      </c>
      <c r="AC35" s="139">
        <f t="shared" ca="1" si="3"/>
        <v>9916</v>
      </c>
      <c r="AE35" s="138" t="str">
        <f ca="1">IF($R35=1,SUM($S$1:S35),"")</f>
        <v/>
      </c>
      <c r="AF35" s="138" t="str">
        <f ca="1">IF($R35=1,SUM($T$1:T35),"")</f>
        <v/>
      </c>
      <c r="AG35" s="138" t="str">
        <f ca="1">IF($R35=1,SUM($U$1:U35),"")</f>
        <v/>
      </c>
      <c r="AH35" s="138" t="str">
        <f ca="1">IF($R35=1,SUM($V$1:V35),"")</f>
        <v/>
      </c>
      <c r="AI35" s="138" t="str">
        <f ca="1">IF($R35=1,SUM($W$1:W35),"")</f>
        <v/>
      </c>
      <c r="AJ35" s="138" t="str">
        <f ca="1">IF($R35=1,SUM($X$1:X35),"")</f>
        <v/>
      </c>
      <c r="AK35" s="138" t="str">
        <f ca="1">IF($R35=1,SUM($Y$1:Y35),"")</f>
        <v/>
      </c>
      <c r="AL35" s="138" t="str">
        <f ca="1">IF($R35=1,SUM($Z$1:Z35),"")</f>
        <v/>
      </c>
      <c r="AM35" s="138" t="str">
        <f ca="1">IF($R35=1,SUM($AA$1:AA35),"")</f>
        <v/>
      </c>
      <c r="AN35" s="138" t="str">
        <f ca="1">IF($R35=1,SUM($AB$1:AB35),"")</f>
        <v/>
      </c>
      <c r="AO35" s="138" t="str">
        <f ca="1">IF($R35=1,SUM($AC$1:AC35),"")</f>
        <v/>
      </c>
      <c r="AQ35" s="143" t="str">
        <f t="shared" si="9"/>
        <v>10:10</v>
      </c>
    </row>
    <row r="36" spans="6:43" x14ac:dyDescent="0.25">
      <c r="F36" s="138">
        <f t="shared" si="10"/>
        <v>10</v>
      </c>
      <c r="G36" s="140">
        <f t="shared" si="5"/>
        <v>15</v>
      </c>
      <c r="H36" s="141">
        <f t="shared" si="6"/>
        <v>0.42708333333333331</v>
      </c>
      <c r="K36" s="139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5666</v>
      </c>
      <c r="L36" s="139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5666</v>
      </c>
      <c r="M36" s="139">
        <f t="shared" ca="1" si="2"/>
        <v>6884</v>
      </c>
      <c r="O36" s="138">
        <f t="shared" si="7"/>
        <v>0</v>
      </c>
      <c r="R36" s="138">
        <f t="shared" ca="1" si="8"/>
        <v>3.5000000000000024E-2</v>
      </c>
      <c r="S36" s="138">
        <f ca="1">IF(O36=1,"",RTD("cqg.rtd",,"StudyData", "(Vol("&amp;$E$13&amp;")when  (LocalYear("&amp;$E$13&amp;")="&amp;$D$1&amp;"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5812</v>
      </c>
      <c r="T36" s="138">
        <f ca="1">IF(O36=1,"",RTD("cqg.rtd",,"StudyData", "(Vol("&amp;$E$14&amp;")when  (LocalYear("&amp;$E$14&amp;")="&amp;$D$1&amp;"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8754</v>
      </c>
      <c r="U36" s="138">
        <f ca="1">IF(O36=1,"",RTD("cqg.rtd",,"StudyData", "(Vol("&amp;$E$15&amp;")when  (LocalYear("&amp;$E$15&amp;")="&amp;$D$1&amp;"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3618</v>
      </c>
      <c r="V36" s="138">
        <f ca="1">IF(O36=1,"",RTD("cqg.rtd",,"StudyData", "(Vol("&amp;$E$16&amp;")when  (LocalYear("&amp;$E$16&amp;")="&amp;$D$1&amp;"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4511</v>
      </c>
      <c r="W36" s="138">
        <f ca="1">IF(O36=1,"",RTD("cqg.rtd",,"StudyData", "(Vol("&amp;$E$17&amp;")when  (LocalYear("&amp;$E$17&amp;")="&amp;$D$1&amp;"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8247</v>
      </c>
      <c r="X36" s="138">
        <f ca="1">IF(O36=1,"",RTD("cqg.rtd",,"StudyData", "(Vol("&amp;$E$18&amp;")when  (LocalYear("&amp;$E$18&amp;")="&amp;$D$1&amp;"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9753</v>
      </c>
      <c r="Y36" s="138">
        <f ca="1">IF(O36=1,"",RTD("cqg.rtd",,"StudyData", "(Vol("&amp;$E$19&amp;")when  (LocalYear("&amp;$E$19&amp;")="&amp;$D$1&amp;"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14202</v>
      </c>
      <c r="Z36" s="138">
        <f ca="1">IF(O36=1,"",RTD("cqg.rtd",,"StudyData", "(Vol("&amp;$E$20&amp;")when  (LocalYear("&amp;$E$20&amp;")="&amp;$D$1&amp;"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173</v>
      </c>
      <c r="AA36" s="138">
        <f ca="1">IF(O36=1,"",RTD("cqg.rtd",,"StudyData", "(Vol("&amp;$E$21&amp;")when  (LocalYear("&amp;$E$21&amp;")="&amp;$D$1&amp;"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7994</v>
      </c>
      <c r="AB36" s="138">
        <f ca="1">IF(O36=1,"",RTD("cqg.rtd",,"StudyData", "(Vol("&amp;$E$21&amp;")when  (LocalYear("&amp;$E$21&amp;")="&amp;$D$1&amp;"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5776</v>
      </c>
      <c r="AC36" s="139">
        <f t="shared" ca="1" si="3"/>
        <v>5666</v>
      </c>
      <c r="AE36" s="138" t="str">
        <f ca="1">IF($R36=1,SUM($S$1:S36),"")</f>
        <v/>
      </c>
      <c r="AF36" s="138" t="str">
        <f ca="1">IF($R36=1,SUM($T$1:T36),"")</f>
        <v/>
      </c>
      <c r="AG36" s="138" t="str">
        <f ca="1">IF($R36=1,SUM($U$1:U36),"")</f>
        <v/>
      </c>
      <c r="AH36" s="138" t="str">
        <f ca="1">IF($R36=1,SUM($V$1:V36),"")</f>
        <v/>
      </c>
      <c r="AI36" s="138" t="str">
        <f ca="1">IF($R36=1,SUM($W$1:W36),"")</f>
        <v/>
      </c>
      <c r="AJ36" s="138" t="str">
        <f ca="1">IF($R36=1,SUM($X$1:X36),"")</f>
        <v/>
      </c>
      <c r="AK36" s="138" t="str">
        <f ca="1">IF($R36=1,SUM($Y$1:Y36),"")</f>
        <v/>
      </c>
      <c r="AL36" s="138" t="str">
        <f ca="1">IF($R36=1,SUM($Z$1:Z36),"")</f>
        <v/>
      </c>
      <c r="AM36" s="138" t="str">
        <f ca="1">IF($R36=1,SUM($AA$1:AA36),"")</f>
        <v/>
      </c>
      <c r="AN36" s="138" t="str">
        <f ca="1">IF($R36=1,SUM($AB$1:AB36),"")</f>
        <v/>
      </c>
      <c r="AO36" s="138" t="str">
        <f ca="1">IF($R36=1,SUM($AC$1:AC36),"")</f>
        <v/>
      </c>
      <c r="AQ36" s="143" t="str">
        <f t="shared" si="9"/>
        <v>10:15</v>
      </c>
    </row>
    <row r="37" spans="6:43" x14ac:dyDescent="0.25">
      <c r="F37" s="138">
        <f t="shared" si="10"/>
        <v>10</v>
      </c>
      <c r="G37" s="140">
        <f t="shared" si="5"/>
        <v>20</v>
      </c>
      <c r="H37" s="141">
        <f t="shared" si="6"/>
        <v>0.43055555555555558</v>
      </c>
      <c r="K37" s="139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3210</v>
      </c>
      <c r="L37" s="139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3210</v>
      </c>
      <c r="M37" s="139">
        <f t="shared" ca="1" si="2"/>
        <v>5912.5</v>
      </c>
      <c r="O37" s="138">
        <f t="shared" si="7"/>
        <v>0</v>
      </c>
      <c r="R37" s="138">
        <f t="shared" ca="1" si="8"/>
        <v>3.6000000000000025E-2</v>
      </c>
      <c r="S37" s="138">
        <f ca="1">IF(O37=1,"",RTD("cqg.rtd",,"StudyData", "(Vol("&amp;$E$13&amp;")when  (LocalYear("&amp;$E$13&amp;")="&amp;$D$1&amp;"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4810</v>
      </c>
      <c r="T37" s="138">
        <f ca="1">IF(O37=1,"",RTD("cqg.rtd",,"StudyData", "(Vol("&amp;$E$14&amp;")when  (LocalYear("&amp;$E$14&amp;")="&amp;$D$1&amp;"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7169</v>
      </c>
      <c r="U37" s="138">
        <f ca="1">IF(O37=1,"",RTD("cqg.rtd",,"StudyData", "(Vol("&amp;$E$15&amp;")when  (LocalYear("&amp;$E$15&amp;")="&amp;$D$1&amp;"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4520</v>
      </c>
      <c r="V37" s="138">
        <f ca="1">IF(O37=1,"",RTD("cqg.rtd",,"StudyData", "(Vol("&amp;$E$16&amp;")when  (LocalYear("&amp;$E$16&amp;")="&amp;$D$1&amp;"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5769</v>
      </c>
      <c r="W37" s="138">
        <f ca="1">IF(O37=1,"",RTD("cqg.rtd",,"StudyData", "(Vol("&amp;$E$17&amp;")when  (LocalYear("&amp;$E$17&amp;")="&amp;$D$1&amp;"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6003</v>
      </c>
      <c r="X37" s="138">
        <f ca="1">IF(O37=1,"",RTD("cqg.rtd",,"StudyData", "(Vol("&amp;$E$18&amp;")when  (LocalYear("&amp;$E$18&amp;")="&amp;$D$1&amp;"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9584</v>
      </c>
      <c r="Y37" s="138">
        <f ca="1">IF(O37=1,"",RTD("cqg.rtd",,"StudyData", "(Vol("&amp;$E$19&amp;")when  (LocalYear("&amp;$E$19&amp;")="&amp;$D$1&amp;"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7145</v>
      </c>
      <c r="Z37" s="138">
        <f ca="1">IF(O37=1,"",RTD("cqg.rtd",,"StudyData", "(Vol("&amp;$E$20&amp;")when  (LocalYear("&amp;$E$20&amp;")="&amp;$D$1&amp;"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77</v>
      </c>
      <c r="AA37" s="138">
        <f ca="1">IF(O37=1,"",RTD("cqg.rtd",,"StudyData", "(Vol("&amp;$E$21&amp;")when  (LocalYear("&amp;$E$21&amp;")="&amp;$D$1&amp;"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7952</v>
      </c>
      <c r="AB37" s="138">
        <f ca="1">IF(O37=1,"",RTD("cqg.rtd",,"StudyData", "(Vol("&amp;$E$21&amp;")when  (LocalYear("&amp;$E$21&amp;")="&amp;$D$1&amp;"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6096</v>
      </c>
      <c r="AC37" s="139">
        <f t="shared" ca="1" si="3"/>
        <v>3210</v>
      </c>
      <c r="AE37" s="138" t="str">
        <f ca="1">IF($R37=1,SUM($S$1:S37),"")</f>
        <v/>
      </c>
      <c r="AF37" s="138" t="str">
        <f ca="1">IF($R37=1,SUM($T$1:T37),"")</f>
        <v/>
      </c>
      <c r="AG37" s="138" t="str">
        <f ca="1">IF($R37=1,SUM($U$1:U37),"")</f>
        <v/>
      </c>
      <c r="AH37" s="138" t="str">
        <f ca="1">IF($R37=1,SUM($V$1:V37),"")</f>
        <v/>
      </c>
      <c r="AI37" s="138" t="str">
        <f ca="1">IF($R37=1,SUM($W$1:W37),"")</f>
        <v/>
      </c>
      <c r="AJ37" s="138" t="str">
        <f ca="1">IF($R37=1,SUM($X$1:X37),"")</f>
        <v/>
      </c>
      <c r="AK37" s="138" t="str">
        <f ca="1">IF($R37=1,SUM($Y$1:Y37),"")</f>
        <v/>
      </c>
      <c r="AL37" s="138" t="str">
        <f ca="1">IF($R37=1,SUM($Z$1:Z37),"")</f>
        <v/>
      </c>
      <c r="AM37" s="138" t="str">
        <f ca="1">IF($R37=1,SUM($AA$1:AA37),"")</f>
        <v/>
      </c>
      <c r="AN37" s="138" t="str">
        <f ca="1">IF($R37=1,SUM($AB$1:AB37),"")</f>
        <v/>
      </c>
      <c r="AO37" s="138" t="str">
        <f ca="1">IF($R37=1,SUM($AC$1:AC37),"")</f>
        <v/>
      </c>
      <c r="AQ37" s="143" t="str">
        <f t="shared" si="9"/>
        <v>10:20</v>
      </c>
    </row>
    <row r="38" spans="6:43" x14ac:dyDescent="0.25">
      <c r="F38" s="138">
        <f t="shared" si="10"/>
        <v>10</v>
      </c>
      <c r="G38" s="140">
        <f t="shared" si="5"/>
        <v>25</v>
      </c>
      <c r="H38" s="141">
        <f t="shared" si="6"/>
        <v>0.43402777777777773</v>
      </c>
      <c r="K38" s="139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3320</v>
      </c>
      <c r="L38" s="139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3320</v>
      </c>
      <c r="M38" s="139">
        <f t="shared" ca="1" si="2"/>
        <v>7149.8</v>
      </c>
      <c r="O38" s="138">
        <f t="shared" si="7"/>
        <v>0</v>
      </c>
      <c r="R38" s="138">
        <f t="shared" ca="1" si="8"/>
        <v>3.7000000000000026E-2</v>
      </c>
      <c r="S38" s="138">
        <f ca="1">IF(O38=1,"",RTD("cqg.rtd",,"StudyData", "(Vol("&amp;$E$13&amp;")when  (LocalYear("&amp;$E$13&amp;")="&amp;$D$1&amp;"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5527</v>
      </c>
      <c r="T38" s="138">
        <f ca="1">IF(O38=1,"",RTD("cqg.rtd",,"StudyData", "(Vol("&amp;$E$14&amp;")when  (LocalYear("&amp;$E$14&amp;")="&amp;$D$1&amp;"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10866</v>
      </c>
      <c r="U38" s="138">
        <f ca="1">IF(O38=1,"",RTD("cqg.rtd",,"StudyData", "(Vol("&amp;$E$15&amp;")when  (LocalYear("&amp;$E$15&amp;")="&amp;$D$1&amp;"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5515</v>
      </c>
      <c r="V38" s="138">
        <f ca="1">IF(O38=1,"",RTD("cqg.rtd",,"StudyData", "(Vol("&amp;$E$16&amp;")when  (LocalYear("&amp;$E$16&amp;")="&amp;$D$1&amp;"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6651</v>
      </c>
      <c r="W38" s="138">
        <f ca="1">IF(O38=1,"",RTD("cqg.rtd",,"StudyData", "(Vol("&amp;$E$17&amp;")when  (LocalYear("&amp;$E$17&amp;")="&amp;$D$1&amp;"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12448</v>
      </c>
      <c r="X38" s="138">
        <f ca="1">IF(O38=1,"",RTD("cqg.rtd",,"StudyData", "(Vol("&amp;$E$18&amp;")when  (LocalYear("&amp;$E$18&amp;")="&amp;$D$1&amp;"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7889</v>
      </c>
      <c r="Y38" s="138">
        <f ca="1">IF(O38=1,"",RTD("cqg.rtd",,"StudyData", "(Vol("&amp;$E$19&amp;")when  (LocalYear("&amp;$E$19&amp;")="&amp;$D$1&amp;"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7210</v>
      </c>
      <c r="Z38" s="138">
        <f ca="1">IF(O38=1,"",RTD("cqg.rtd",,"StudyData", "(Vol("&amp;$E$20&amp;")when  (LocalYear("&amp;$E$20&amp;")="&amp;$D$1&amp;"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1105</v>
      </c>
      <c r="AA38" s="138">
        <f ca="1">IF(O38=1,"",RTD("cqg.rtd",,"StudyData", "(Vol("&amp;$E$21&amp;")when  (LocalYear("&amp;$E$21&amp;")="&amp;$D$1&amp;"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10303</v>
      </c>
      <c r="AB38" s="138">
        <f ca="1">IF(O38=1,"",RTD("cqg.rtd",,"StudyData", "(Vol("&amp;$E$21&amp;")when  (LocalYear("&amp;$E$21&amp;")="&amp;$D$1&amp;"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3984</v>
      </c>
      <c r="AC38" s="139">
        <f t="shared" ca="1" si="3"/>
        <v>3320</v>
      </c>
      <c r="AE38" s="138" t="str">
        <f ca="1">IF($R38=1,SUM($S$1:S38),"")</f>
        <v/>
      </c>
      <c r="AF38" s="138" t="str">
        <f ca="1">IF($R38=1,SUM($T$1:T38),"")</f>
        <v/>
      </c>
      <c r="AG38" s="138" t="str">
        <f ca="1">IF($R38=1,SUM($U$1:U38),"")</f>
        <v/>
      </c>
      <c r="AH38" s="138" t="str">
        <f ca="1">IF($R38=1,SUM($V$1:V38),"")</f>
        <v/>
      </c>
      <c r="AI38" s="138" t="str">
        <f ca="1">IF($R38=1,SUM($W$1:W38),"")</f>
        <v/>
      </c>
      <c r="AJ38" s="138" t="str">
        <f ca="1">IF($R38=1,SUM($X$1:X38),"")</f>
        <v/>
      </c>
      <c r="AK38" s="138" t="str">
        <f ca="1">IF($R38=1,SUM($Y$1:Y38),"")</f>
        <v/>
      </c>
      <c r="AL38" s="138" t="str">
        <f ca="1">IF($R38=1,SUM($Z$1:Z38),"")</f>
        <v/>
      </c>
      <c r="AM38" s="138" t="str">
        <f ca="1">IF($R38=1,SUM($AA$1:AA38),"")</f>
        <v/>
      </c>
      <c r="AN38" s="138" t="str">
        <f ca="1">IF($R38=1,SUM($AB$1:AB38),"")</f>
        <v/>
      </c>
      <c r="AO38" s="138" t="str">
        <f ca="1">IF($R38=1,SUM($AC$1:AC38),"")</f>
        <v/>
      </c>
      <c r="AQ38" s="143" t="str">
        <f t="shared" si="9"/>
        <v>10:25</v>
      </c>
    </row>
    <row r="39" spans="6:43" x14ac:dyDescent="0.25">
      <c r="F39" s="138">
        <f t="shared" si="10"/>
        <v>10</v>
      </c>
      <c r="G39" s="140">
        <f t="shared" si="5"/>
        <v>30</v>
      </c>
      <c r="H39" s="141">
        <f t="shared" si="6"/>
        <v>0.4375</v>
      </c>
      <c r="K39" s="139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4064</v>
      </c>
      <c r="L39" s="139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4064</v>
      </c>
      <c r="M39" s="139">
        <f t="shared" ca="1" si="2"/>
        <v>7023.8</v>
      </c>
      <c r="O39" s="138">
        <f t="shared" si="7"/>
        <v>0</v>
      </c>
      <c r="R39" s="138">
        <f t="shared" ca="1" si="8"/>
        <v>3.8000000000000027E-2</v>
      </c>
      <c r="S39" s="138">
        <f ca="1">IF(O39=1,"",RTD("cqg.rtd",,"StudyData", "(Vol("&amp;$E$13&amp;")when  (LocalYear("&amp;$E$13&amp;")="&amp;$D$1&amp;"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9455</v>
      </c>
      <c r="T39" s="138">
        <f ca="1">IF(O39=1,"",RTD("cqg.rtd",,"StudyData", "(Vol("&amp;$E$14&amp;")when  (LocalYear("&amp;$E$14&amp;")="&amp;$D$1&amp;"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12485</v>
      </c>
      <c r="U39" s="138">
        <f ca="1">IF(O39=1,"",RTD("cqg.rtd",,"StudyData", "(Vol("&amp;$E$15&amp;")when  (LocalYear("&amp;$E$15&amp;")="&amp;$D$1&amp;"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7121</v>
      </c>
      <c r="V39" s="138">
        <f ca="1">IF(O39=1,"",RTD("cqg.rtd",,"StudyData", "(Vol("&amp;$E$16&amp;")when  (LocalYear("&amp;$E$16&amp;")="&amp;$D$1&amp;"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6939</v>
      </c>
      <c r="W39" s="138">
        <f ca="1">IF(O39=1,"",RTD("cqg.rtd",,"StudyData", "(Vol("&amp;$E$17&amp;")when  (LocalYear("&amp;$E$17&amp;")="&amp;$D$1&amp;"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5702</v>
      </c>
      <c r="X39" s="138">
        <f ca="1">IF(O39=1,"",RTD("cqg.rtd",,"StudyData", "(Vol("&amp;$E$18&amp;")when  (LocalYear("&amp;$E$18&amp;")="&amp;$D$1&amp;"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6955</v>
      </c>
      <c r="Y39" s="138">
        <f ca="1">IF(O39=1,"",RTD("cqg.rtd",,"StudyData", "(Vol("&amp;$E$19&amp;")when  (LocalYear("&amp;$E$19&amp;")="&amp;$D$1&amp;"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9824</v>
      </c>
      <c r="Z39" s="138">
        <f ca="1">IF(O39=1,"",RTD("cqg.rtd",,"StudyData", "(Vol("&amp;$E$20&amp;")when  (LocalYear("&amp;$E$20&amp;")="&amp;$D$1&amp;"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119</v>
      </c>
      <c r="AA39" s="138">
        <f ca="1">IF(O39=1,"",RTD("cqg.rtd",,"StudyData", "(Vol("&amp;$E$21&amp;")when  (LocalYear("&amp;$E$21&amp;")="&amp;$D$1&amp;"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6556</v>
      </c>
      <c r="AB39" s="138">
        <f ca="1">IF(O39=1,"",RTD("cqg.rtd",,"StudyData", "(Vol("&amp;$E$21&amp;")when  (LocalYear("&amp;$E$21&amp;")="&amp;$D$1&amp;"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5082</v>
      </c>
      <c r="AC39" s="139">
        <f t="shared" ca="1" si="3"/>
        <v>4064</v>
      </c>
      <c r="AE39" s="138" t="str">
        <f ca="1">IF($R39=1,SUM($S$1:S39),"")</f>
        <v/>
      </c>
      <c r="AF39" s="138" t="str">
        <f ca="1">IF($R39=1,SUM($T$1:T39),"")</f>
        <v/>
      </c>
      <c r="AG39" s="138" t="str">
        <f ca="1">IF($R39=1,SUM($U$1:U39),"")</f>
        <v/>
      </c>
      <c r="AH39" s="138" t="str">
        <f ca="1">IF($R39=1,SUM($V$1:V39),"")</f>
        <v/>
      </c>
      <c r="AI39" s="138" t="str">
        <f ca="1">IF($R39=1,SUM($W$1:W39),"")</f>
        <v/>
      </c>
      <c r="AJ39" s="138" t="str">
        <f ca="1">IF($R39=1,SUM($X$1:X39),"")</f>
        <v/>
      </c>
      <c r="AK39" s="138" t="str">
        <f ca="1">IF($R39=1,SUM($Y$1:Y39),"")</f>
        <v/>
      </c>
      <c r="AL39" s="138" t="str">
        <f ca="1">IF($R39=1,SUM($Z$1:Z39),"")</f>
        <v/>
      </c>
      <c r="AM39" s="138" t="str">
        <f ca="1">IF($R39=1,SUM($AA$1:AA39),"")</f>
        <v/>
      </c>
      <c r="AN39" s="138" t="str">
        <f ca="1">IF($R39=1,SUM($AB$1:AB39),"")</f>
        <v/>
      </c>
      <c r="AO39" s="138" t="str">
        <f ca="1">IF($R39=1,SUM($AC$1:AC39),"")</f>
        <v/>
      </c>
      <c r="AQ39" s="143" t="str">
        <f t="shared" si="9"/>
        <v>10:30</v>
      </c>
    </row>
    <row r="40" spans="6:43" x14ac:dyDescent="0.25">
      <c r="F40" s="138">
        <f t="shared" si="10"/>
        <v>10</v>
      </c>
      <c r="G40" s="140">
        <f t="shared" si="5"/>
        <v>35</v>
      </c>
      <c r="H40" s="141">
        <f t="shared" si="6"/>
        <v>0.44097222222222227</v>
      </c>
      <c r="K40" s="139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3741</v>
      </c>
      <c r="L40" s="139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3741</v>
      </c>
      <c r="M40" s="139">
        <f t="shared" ca="1" si="2"/>
        <v>6628.8</v>
      </c>
      <c r="O40" s="138">
        <f t="shared" si="7"/>
        <v>0</v>
      </c>
      <c r="R40" s="138">
        <f t="shared" ca="1" si="8"/>
        <v>3.9000000000000028E-2</v>
      </c>
      <c r="S40" s="138">
        <f ca="1">IF(O40=1,"",RTD("cqg.rtd",,"StudyData", "(Vol("&amp;$E$13&amp;")when  (LocalYear("&amp;$E$13&amp;")="&amp;$D$1&amp;"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7312</v>
      </c>
      <c r="T40" s="138">
        <f ca="1">IF(O40=1,"",RTD("cqg.rtd",,"StudyData", "(Vol("&amp;$E$14&amp;")when  (LocalYear("&amp;$E$14&amp;")="&amp;$D$1&amp;"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7589</v>
      </c>
      <c r="U40" s="138">
        <f ca="1">IF(O40=1,"",RTD("cqg.rtd",,"StudyData", "(Vol("&amp;$E$15&amp;")when  (LocalYear("&amp;$E$15&amp;")="&amp;$D$1&amp;"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4304</v>
      </c>
      <c r="V40" s="138">
        <f ca="1">IF(O40=1,"",RTD("cqg.rtd",,"StudyData", "(Vol("&amp;$E$16&amp;")when  (LocalYear("&amp;$E$16&amp;")="&amp;$D$1&amp;"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12045</v>
      </c>
      <c r="W40" s="138">
        <f ca="1">IF(O40=1,"",RTD("cqg.rtd",,"StudyData", "(Vol("&amp;$E$17&amp;")when  (LocalYear("&amp;$E$17&amp;")="&amp;$D$1&amp;"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4357</v>
      </c>
      <c r="X40" s="138">
        <f ca="1">IF(O40=1,"",RTD("cqg.rtd",,"StudyData", "(Vol("&amp;$E$18&amp;")when  (LocalYear("&amp;$E$18&amp;")="&amp;$D$1&amp;"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5245</v>
      </c>
      <c r="Y40" s="138">
        <f ca="1">IF(O40=1,"",RTD("cqg.rtd",,"StudyData", "(Vol("&amp;$E$19&amp;")when  (LocalYear("&amp;$E$19&amp;")="&amp;$D$1&amp;"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11950</v>
      </c>
      <c r="Z40" s="138">
        <f ca="1">IF(O40=1,"",RTD("cqg.rtd",,"StudyData", "(Vol("&amp;$E$20&amp;")when  (LocalYear("&amp;$E$20&amp;")="&amp;$D$1&amp;"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442</v>
      </c>
      <c r="AA40" s="138">
        <f ca="1">IF(O40=1,"",RTD("cqg.rtd",,"StudyData", "(Vol("&amp;$E$21&amp;")when  (LocalYear("&amp;$E$21&amp;")="&amp;$D$1&amp;"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5471</v>
      </c>
      <c r="AB40" s="138">
        <f ca="1">IF(O40=1,"",RTD("cqg.rtd",,"StudyData", "(Vol("&amp;$E$21&amp;")when  (LocalYear("&amp;$E$21&amp;")="&amp;$D$1&amp;"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7573</v>
      </c>
      <c r="AC40" s="139">
        <f t="shared" ca="1" si="3"/>
        <v>3741</v>
      </c>
      <c r="AE40" s="138" t="str">
        <f ca="1">IF($R40=1,SUM($S$1:S40),"")</f>
        <v/>
      </c>
      <c r="AF40" s="138" t="str">
        <f ca="1">IF($R40=1,SUM($T$1:T40),"")</f>
        <v/>
      </c>
      <c r="AG40" s="138" t="str">
        <f ca="1">IF($R40=1,SUM($U$1:U40),"")</f>
        <v/>
      </c>
      <c r="AH40" s="138" t="str">
        <f ca="1">IF($R40=1,SUM($V$1:V40),"")</f>
        <v/>
      </c>
      <c r="AI40" s="138" t="str">
        <f ca="1">IF($R40=1,SUM($W$1:W40),"")</f>
        <v/>
      </c>
      <c r="AJ40" s="138" t="str">
        <f ca="1">IF($R40=1,SUM($X$1:X40),"")</f>
        <v/>
      </c>
      <c r="AK40" s="138" t="str">
        <f ca="1">IF($R40=1,SUM($Y$1:Y40),"")</f>
        <v/>
      </c>
      <c r="AL40" s="138" t="str">
        <f ca="1">IF($R40=1,SUM($Z$1:Z40),"")</f>
        <v/>
      </c>
      <c r="AM40" s="138" t="str">
        <f ca="1">IF($R40=1,SUM($AA$1:AA40),"")</f>
        <v/>
      </c>
      <c r="AN40" s="138" t="str">
        <f ca="1">IF($R40=1,SUM($AB$1:AB40),"")</f>
        <v/>
      </c>
      <c r="AO40" s="138" t="str">
        <f ca="1">IF($R40=1,SUM($AC$1:AC40),"")</f>
        <v/>
      </c>
      <c r="AQ40" s="143" t="str">
        <f t="shared" si="9"/>
        <v>10:35</v>
      </c>
    </row>
    <row r="41" spans="6:43" x14ac:dyDescent="0.25">
      <c r="F41" s="138">
        <f t="shared" si="10"/>
        <v>10</v>
      </c>
      <c r="G41" s="140">
        <f t="shared" si="5"/>
        <v>40</v>
      </c>
      <c r="H41" s="141">
        <f t="shared" si="6"/>
        <v>0.44444444444444442</v>
      </c>
      <c r="K41" s="139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2997</v>
      </c>
      <c r="L41" s="139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2997</v>
      </c>
      <c r="M41" s="139">
        <f t="shared" ca="1" si="2"/>
        <v>5675.8</v>
      </c>
      <c r="O41" s="138">
        <f t="shared" si="7"/>
        <v>0</v>
      </c>
      <c r="R41" s="138">
        <f t="shared" ca="1" si="8"/>
        <v>4.0000000000000029E-2</v>
      </c>
      <c r="S41" s="138">
        <f ca="1">IF(O41=1,"",RTD("cqg.rtd",,"StudyData", "(Vol("&amp;$E$13&amp;")when  (LocalYear("&amp;$E$13&amp;")="&amp;$D$1&amp;"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4357</v>
      </c>
      <c r="T41" s="138">
        <f ca="1">IF(O41=1,"",RTD("cqg.rtd",,"StudyData", "(Vol("&amp;$E$14&amp;")when  (LocalYear("&amp;$E$14&amp;")="&amp;$D$1&amp;"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3000</v>
      </c>
      <c r="U41" s="138">
        <f ca="1">IF(O41=1,"",RTD("cqg.rtd",,"StudyData", "(Vol("&amp;$E$15&amp;")when  (LocalYear("&amp;$E$15&amp;")="&amp;$D$1&amp;"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5642</v>
      </c>
      <c r="V41" s="138">
        <f ca="1">IF(O41=1,"",RTD("cqg.rtd",,"StudyData", "(Vol("&amp;$E$16&amp;")when  (LocalYear("&amp;$E$16&amp;")="&amp;$D$1&amp;"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4659</v>
      </c>
      <c r="W41" s="138">
        <f ca="1">IF(O41=1,"",RTD("cqg.rtd",,"StudyData", "(Vol("&amp;$E$17&amp;")when  (LocalYear("&amp;$E$17&amp;")="&amp;$D$1&amp;"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6770</v>
      </c>
      <c r="X41" s="138">
        <f ca="1">IF(O41=1,"",RTD("cqg.rtd",,"StudyData", "(Vol("&amp;$E$18&amp;")when  (LocalYear("&amp;$E$18&amp;")="&amp;$D$1&amp;"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8247</v>
      </c>
      <c r="Y41" s="138">
        <f ca="1">IF(O41=1,"",RTD("cqg.rtd",,"StudyData", "(Vol("&amp;$E$19&amp;")when  (LocalYear("&amp;$E$19&amp;")="&amp;$D$1&amp;"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5834</v>
      </c>
      <c r="Z41" s="138">
        <f ca="1">IF(O41=1,"",RTD("cqg.rtd",,"StudyData", "(Vol("&amp;$E$20&amp;")when  (LocalYear("&amp;$E$20&amp;")="&amp;$D$1&amp;"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333</v>
      </c>
      <c r="AA41" s="138">
        <f ca="1">IF(O41=1,"",RTD("cqg.rtd",,"StudyData", "(Vol("&amp;$E$21&amp;")when  (LocalYear("&amp;$E$21&amp;")="&amp;$D$1&amp;"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2941</v>
      </c>
      <c r="AB41" s="138">
        <f ca="1">IF(O41=1,"",RTD("cqg.rtd",,"StudyData", "(Vol("&amp;$E$21&amp;")when  (LocalYear("&amp;$E$21&amp;")="&amp;$D$1&amp;"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14975</v>
      </c>
      <c r="AC41" s="139">
        <f t="shared" ca="1" si="3"/>
        <v>2997</v>
      </c>
      <c r="AE41" s="138" t="str">
        <f ca="1">IF($R41=1,SUM($S$1:S41),"")</f>
        <v/>
      </c>
      <c r="AF41" s="138" t="str">
        <f ca="1">IF($R41=1,SUM($T$1:T41),"")</f>
        <v/>
      </c>
      <c r="AG41" s="138" t="str">
        <f ca="1">IF($R41=1,SUM($U$1:U41),"")</f>
        <v/>
      </c>
      <c r="AH41" s="138" t="str">
        <f ca="1">IF($R41=1,SUM($V$1:V41),"")</f>
        <v/>
      </c>
      <c r="AI41" s="138" t="str">
        <f ca="1">IF($R41=1,SUM($W$1:W41),"")</f>
        <v/>
      </c>
      <c r="AJ41" s="138" t="str">
        <f ca="1">IF($R41=1,SUM($X$1:X41),"")</f>
        <v/>
      </c>
      <c r="AK41" s="138" t="str">
        <f ca="1">IF($R41=1,SUM($Y$1:Y41),"")</f>
        <v/>
      </c>
      <c r="AL41" s="138" t="str">
        <f ca="1">IF($R41=1,SUM($Z$1:Z41),"")</f>
        <v/>
      </c>
      <c r="AM41" s="138" t="str">
        <f ca="1">IF($R41=1,SUM($AA$1:AA41),"")</f>
        <v/>
      </c>
      <c r="AN41" s="138" t="str">
        <f ca="1">IF($R41=1,SUM($AB$1:AB41),"")</f>
        <v/>
      </c>
      <c r="AO41" s="138" t="str">
        <f ca="1">IF($R41=1,SUM($AC$1:AC41),"")</f>
        <v/>
      </c>
      <c r="AQ41" s="143" t="str">
        <f t="shared" si="9"/>
        <v>10:40</v>
      </c>
    </row>
    <row r="42" spans="6:43" x14ac:dyDescent="0.25">
      <c r="F42" s="138">
        <f t="shared" si="10"/>
        <v>10</v>
      </c>
      <c r="G42" s="140">
        <f t="shared" si="5"/>
        <v>45</v>
      </c>
      <c r="H42" s="141">
        <f t="shared" si="6"/>
        <v>0.44791666666666669</v>
      </c>
      <c r="K42" s="139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2475</v>
      </c>
      <c r="L42" s="139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2475</v>
      </c>
      <c r="M42" s="139">
        <f t="shared" ca="1" si="2"/>
        <v>5067.7</v>
      </c>
      <c r="O42" s="138">
        <f t="shared" si="7"/>
        <v>0</v>
      </c>
      <c r="R42" s="138">
        <f t="shared" ca="1" si="8"/>
        <v>4.1000000000000029E-2</v>
      </c>
      <c r="S42" s="138">
        <f ca="1">IF(O42=1,"",RTD("cqg.rtd",,"StudyData", "(Vol("&amp;$E$13&amp;")when  (LocalYear("&amp;$E$13&amp;")="&amp;$D$1&amp;"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5696</v>
      </c>
      <c r="T42" s="138">
        <f ca="1">IF(O42=1,"",RTD("cqg.rtd",,"StudyData", "(Vol("&amp;$E$14&amp;")when  (LocalYear("&amp;$E$14&amp;")="&amp;$D$1&amp;"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2196</v>
      </c>
      <c r="U42" s="138">
        <f ca="1">IF(O42=1,"",RTD("cqg.rtd",,"StudyData", "(Vol("&amp;$E$15&amp;")when  (LocalYear("&amp;$E$15&amp;")="&amp;$D$1&amp;"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5242</v>
      </c>
      <c r="V42" s="138">
        <f ca="1">IF(O42=1,"",RTD("cqg.rtd",,"StudyData", "(Vol("&amp;$E$16&amp;")when  (LocalYear("&amp;$E$16&amp;")="&amp;$D$1&amp;"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6630</v>
      </c>
      <c r="W42" s="138">
        <f ca="1">IF(O42=1,"",RTD("cqg.rtd",,"StudyData", "(Vol("&amp;$E$17&amp;")when  (LocalYear("&amp;$E$17&amp;")="&amp;$D$1&amp;"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5347</v>
      </c>
      <c r="X42" s="138">
        <f ca="1">IF(O42=1,"",RTD("cqg.rtd",,"StudyData", "(Vol("&amp;$E$18&amp;")when  (LocalYear("&amp;$E$18&amp;")="&amp;$D$1&amp;"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4276</v>
      </c>
      <c r="Y42" s="138">
        <f ca="1">IF(O42=1,"",RTD("cqg.rtd",,"StudyData", "(Vol("&amp;$E$19&amp;")when  (LocalYear("&amp;$E$19&amp;")="&amp;$D$1&amp;"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6691</v>
      </c>
      <c r="Z42" s="138">
        <f ca="1">IF(O42=1,"",RTD("cqg.rtd",,"StudyData", "(Vol("&amp;$E$20&amp;")when  (LocalYear("&amp;$E$20&amp;")="&amp;$D$1&amp;"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66</v>
      </c>
      <c r="AA42" s="138">
        <f ca="1">IF(O42=1,"",RTD("cqg.rtd",,"StudyData", "(Vol("&amp;$E$21&amp;")when  (LocalYear("&amp;$E$21&amp;")="&amp;$D$1&amp;"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4181</v>
      </c>
      <c r="AB42" s="138">
        <f ca="1">IF(O42=1,"",RTD("cqg.rtd",,"StudyData", "(Vol("&amp;$E$21&amp;")when  (LocalYear("&amp;$E$21&amp;")="&amp;$D$1&amp;"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10352</v>
      </c>
      <c r="AC42" s="139">
        <f t="shared" ca="1" si="3"/>
        <v>2475</v>
      </c>
      <c r="AE42" s="138" t="str">
        <f ca="1">IF($R42=1,SUM($S$1:S42),"")</f>
        <v/>
      </c>
      <c r="AF42" s="138" t="str">
        <f ca="1">IF($R42=1,SUM($T$1:T42),"")</f>
        <v/>
      </c>
      <c r="AG42" s="138" t="str">
        <f ca="1">IF($R42=1,SUM($U$1:U42),"")</f>
        <v/>
      </c>
      <c r="AH42" s="138" t="str">
        <f ca="1">IF($R42=1,SUM($V$1:V42),"")</f>
        <v/>
      </c>
      <c r="AI42" s="138" t="str">
        <f ca="1">IF($R42=1,SUM($W$1:W42),"")</f>
        <v/>
      </c>
      <c r="AJ42" s="138" t="str">
        <f ca="1">IF($R42=1,SUM($X$1:X42),"")</f>
        <v/>
      </c>
      <c r="AK42" s="138" t="str">
        <f ca="1">IF($R42=1,SUM($Y$1:Y42),"")</f>
        <v/>
      </c>
      <c r="AL42" s="138" t="str">
        <f ca="1">IF($R42=1,SUM($Z$1:Z42),"")</f>
        <v/>
      </c>
      <c r="AM42" s="138" t="str">
        <f ca="1">IF($R42=1,SUM($AA$1:AA42),"")</f>
        <v/>
      </c>
      <c r="AN42" s="138" t="str">
        <f ca="1">IF($R42=1,SUM($AB$1:AB42),"")</f>
        <v/>
      </c>
      <c r="AO42" s="138" t="str">
        <f ca="1">IF($R42=1,SUM($AC$1:AC42),"")</f>
        <v/>
      </c>
      <c r="AQ42" s="143" t="str">
        <f t="shared" si="9"/>
        <v>10:45</v>
      </c>
    </row>
    <row r="43" spans="6:43" x14ac:dyDescent="0.25">
      <c r="F43" s="138">
        <f t="shared" si="10"/>
        <v>10</v>
      </c>
      <c r="G43" s="140">
        <f t="shared" si="5"/>
        <v>50</v>
      </c>
      <c r="H43" s="141">
        <f t="shared" si="6"/>
        <v>0.4513888888888889</v>
      </c>
      <c r="K43" s="139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1619</v>
      </c>
      <c r="L43" s="139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1619</v>
      </c>
      <c r="M43" s="139">
        <f t="shared" ca="1" si="2"/>
        <v>6232.2</v>
      </c>
      <c r="O43" s="138">
        <f t="shared" si="7"/>
        <v>0</v>
      </c>
      <c r="R43" s="138">
        <f t="shared" ca="1" si="8"/>
        <v>4.200000000000003E-2</v>
      </c>
      <c r="S43" s="138">
        <f ca="1">IF(O43=1,"",RTD("cqg.rtd",,"StudyData", "(Vol("&amp;$E$13&amp;")when  (LocalYear("&amp;$E$13&amp;")="&amp;$D$1&amp;"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4882</v>
      </c>
      <c r="T43" s="138">
        <f ca="1">IF(O43=1,"",RTD("cqg.rtd",,"StudyData", "(Vol("&amp;$E$14&amp;")when  (LocalYear("&amp;$E$14&amp;")="&amp;$D$1&amp;"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5682</v>
      </c>
      <c r="U43" s="138">
        <f ca="1">IF(O43=1,"",RTD("cqg.rtd",,"StudyData", "(Vol("&amp;$E$15&amp;")when  (LocalYear("&amp;$E$15&amp;")="&amp;$D$1&amp;"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2554</v>
      </c>
      <c r="V43" s="138">
        <f ca="1">IF(O43=1,"",RTD("cqg.rtd",,"StudyData", "(Vol("&amp;$E$16&amp;")when  (LocalYear("&amp;$E$16&amp;")="&amp;$D$1&amp;"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8503</v>
      </c>
      <c r="W43" s="138">
        <f ca="1">IF(O43=1,"",RTD("cqg.rtd",,"StudyData", "(Vol("&amp;$E$17&amp;")when  (LocalYear("&amp;$E$17&amp;")="&amp;$D$1&amp;"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3881</v>
      </c>
      <c r="X43" s="138">
        <f ca="1">IF(O43=1,"",RTD("cqg.rtd",,"StudyData", "(Vol("&amp;$E$18&amp;")when  (LocalYear("&amp;$E$18&amp;")="&amp;$D$1&amp;"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5920</v>
      </c>
      <c r="Y43" s="138">
        <f ca="1">IF(O43=1,"",RTD("cqg.rtd",,"StudyData", "(Vol("&amp;$E$19&amp;")when  (LocalYear("&amp;$E$19&amp;")="&amp;$D$1&amp;"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7568</v>
      </c>
      <c r="Z43" s="138">
        <f ca="1">IF(O43=1,"",RTD("cqg.rtd",,"StudyData", "(Vol("&amp;$E$20&amp;")when  (LocalYear("&amp;$E$20&amp;")="&amp;$D$1&amp;"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1310</v>
      </c>
      <c r="AA43" s="138">
        <f ca="1">IF(O43=1,"",RTD("cqg.rtd",,"StudyData", "(Vol("&amp;$E$21&amp;")when  (LocalYear("&amp;$E$21&amp;")="&amp;$D$1&amp;"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8768</v>
      </c>
      <c r="AB43" s="138">
        <f ca="1">IF(O43=1,"",RTD("cqg.rtd",,"StudyData", "(Vol("&amp;$E$21&amp;")when  (LocalYear("&amp;$E$21&amp;")="&amp;$D$1&amp;"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13254</v>
      </c>
      <c r="AC43" s="139">
        <f t="shared" ca="1" si="3"/>
        <v>1619</v>
      </c>
      <c r="AE43" s="138" t="str">
        <f ca="1">IF($R43=1,SUM($S$1:S43),"")</f>
        <v/>
      </c>
      <c r="AF43" s="138" t="str">
        <f ca="1">IF($R43=1,SUM($T$1:T43),"")</f>
        <v/>
      </c>
      <c r="AG43" s="138" t="str">
        <f ca="1">IF($R43=1,SUM($U$1:U43),"")</f>
        <v/>
      </c>
      <c r="AH43" s="138" t="str">
        <f ca="1">IF($R43=1,SUM($V$1:V43),"")</f>
        <v/>
      </c>
      <c r="AI43" s="138" t="str">
        <f ca="1">IF($R43=1,SUM($W$1:W43),"")</f>
        <v/>
      </c>
      <c r="AJ43" s="138" t="str">
        <f ca="1">IF($R43=1,SUM($X$1:X43),"")</f>
        <v/>
      </c>
      <c r="AK43" s="138" t="str">
        <f ca="1">IF($R43=1,SUM($Y$1:Y43),"")</f>
        <v/>
      </c>
      <c r="AL43" s="138" t="str">
        <f ca="1">IF($R43=1,SUM($Z$1:Z43),"")</f>
        <v/>
      </c>
      <c r="AM43" s="138" t="str">
        <f ca="1">IF($R43=1,SUM($AA$1:AA43),"")</f>
        <v/>
      </c>
      <c r="AN43" s="138" t="str">
        <f ca="1">IF($R43=1,SUM($AB$1:AB43),"")</f>
        <v/>
      </c>
      <c r="AO43" s="138" t="str">
        <f ca="1">IF($R43=1,SUM($AC$1:AC43),"")</f>
        <v/>
      </c>
      <c r="AQ43" s="143" t="str">
        <f t="shared" si="9"/>
        <v>10:50</v>
      </c>
    </row>
    <row r="44" spans="6:43" x14ac:dyDescent="0.25">
      <c r="F44" s="138">
        <f t="shared" si="10"/>
        <v>10</v>
      </c>
      <c r="G44" s="140">
        <f t="shared" si="5"/>
        <v>55</v>
      </c>
      <c r="H44" s="141">
        <f t="shared" si="6"/>
        <v>0.4548611111111111</v>
      </c>
      <c r="K44" s="139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3695</v>
      </c>
      <c r="L44" s="139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3695</v>
      </c>
      <c r="M44" s="139">
        <f t="shared" ca="1" si="2"/>
        <v>4564.5</v>
      </c>
      <c r="O44" s="138">
        <f t="shared" si="7"/>
        <v>0</v>
      </c>
      <c r="R44" s="138">
        <f t="shared" ca="1" si="8"/>
        <v>4.3000000000000031E-2</v>
      </c>
      <c r="S44" s="138">
        <f ca="1">IF(O44=1,"",RTD("cqg.rtd",,"StudyData", "(Vol("&amp;$E$13&amp;")when  (LocalYear("&amp;$E$13&amp;")="&amp;$D$1&amp;"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4057</v>
      </c>
      <c r="T44" s="138">
        <f ca="1">IF(O44=1,"",RTD("cqg.rtd",,"StudyData", "(Vol("&amp;$E$14&amp;")when  (LocalYear("&amp;$E$14&amp;")="&amp;$D$1&amp;"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5006</v>
      </c>
      <c r="U44" s="138">
        <f ca="1">IF(O44=1,"",RTD("cqg.rtd",,"StudyData", "(Vol("&amp;$E$15&amp;")when  (LocalYear("&amp;$E$15&amp;")="&amp;$D$1&amp;"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3816</v>
      </c>
      <c r="V44" s="138">
        <f ca="1">IF(O44=1,"",RTD("cqg.rtd",,"StudyData", "(Vol("&amp;$E$16&amp;")when  (LocalYear("&amp;$E$16&amp;")="&amp;$D$1&amp;"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5341</v>
      </c>
      <c r="W44" s="138">
        <f ca="1">IF(O44=1,"",RTD("cqg.rtd",,"StudyData", "(Vol("&amp;$E$17&amp;")when  (LocalYear("&amp;$E$17&amp;")="&amp;$D$1&amp;"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2970</v>
      </c>
      <c r="X44" s="138">
        <f ca="1">IF(O44=1,"",RTD("cqg.rtd",,"StudyData", "(Vol("&amp;$E$18&amp;")when  (LocalYear("&amp;$E$18&amp;")="&amp;$D$1&amp;"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6274</v>
      </c>
      <c r="Y44" s="138">
        <f ca="1">IF(O44=1,"",RTD("cqg.rtd",,"StudyData", "(Vol("&amp;$E$19&amp;")when  (LocalYear("&amp;$E$19&amp;")="&amp;$D$1&amp;"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5419</v>
      </c>
      <c r="Z44" s="138">
        <f ca="1">IF(O44=1,"",RTD("cqg.rtd",,"StudyData", "(Vol("&amp;$E$20&amp;")when  (LocalYear("&amp;$E$20&amp;")="&amp;$D$1&amp;"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3220</v>
      </c>
      <c r="AA44" s="138">
        <f ca="1">IF(O44=1,"",RTD("cqg.rtd",,"StudyData", "(Vol("&amp;$E$21&amp;")when  (LocalYear("&amp;$E$21&amp;")="&amp;$D$1&amp;"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3454</v>
      </c>
      <c r="AB44" s="138">
        <f ca="1">IF(O44=1,"",RTD("cqg.rtd",,"StudyData", "(Vol("&amp;$E$21&amp;")when  (LocalYear("&amp;$E$21&amp;")="&amp;$D$1&amp;"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6088</v>
      </c>
      <c r="AC44" s="139">
        <f t="shared" ca="1" si="3"/>
        <v>3695</v>
      </c>
      <c r="AE44" s="138" t="str">
        <f ca="1">IF($R44=1,SUM($S$1:S44),"")</f>
        <v/>
      </c>
      <c r="AF44" s="138" t="str">
        <f ca="1">IF($R44=1,SUM($T$1:T44),"")</f>
        <v/>
      </c>
      <c r="AG44" s="138" t="str">
        <f ca="1">IF($R44=1,SUM($U$1:U44),"")</f>
        <v/>
      </c>
      <c r="AH44" s="138" t="str">
        <f ca="1">IF($R44=1,SUM($V$1:V44),"")</f>
        <v/>
      </c>
      <c r="AI44" s="138" t="str">
        <f ca="1">IF($R44=1,SUM($W$1:W44),"")</f>
        <v/>
      </c>
      <c r="AJ44" s="138" t="str">
        <f ca="1">IF($R44=1,SUM($X$1:X44),"")</f>
        <v/>
      </c>
      <c r="AK44" s="138" t="str">
        <f ca="1">IF($R44=1,SUM($Y$1:Y44),"")</f>
        <v/>
      </c>
      <c r="AL44" s="138" t="str">
        <f ca="1">IF($R44=1,SUM($Z$1:Z44),"")</f>
        <v/>
      </c>
      <c r="AM44" s="138" t="str">
        <f ca="1">IF($R44=1,SUM($AA$1:AA44),"")</f>
        <v/>
      </c>
      <c r="AN44" s="138" t="str">
        <f ca="1">IF($R44=1,SUM($AB$1:AB44),"")</f>
        <v/>
      </c>
      <c r="AO44" s="138" t="str">
        <f ca="1">IF($R44=1,SUM($AC$1:AC44),"")</f>
        <v/>
      </c>
      <c r="AQ44" s="143" t="str">
        <f t="shared" si="9"/>
        <v>10:55</v>
      </c>
    </row>
    <row r="45" spans="6:43" x14ac:dyDescent="0.25">
      <c r="F45" s="138">
        <f t="shared" si="10"/>
        <v>11</v>
      </c>
      <c r="G45" s="140" t="str">
        <f t="shared" si="5"/>
        <v>00</v>
      </c>
      <c r="H45" s="141">
        <f t="shared" si="6"/>
        <v>0.45833333333333331</v>
      </c>
      <c r="K45" s="139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2407</v>
      </c>
      <c r="L45" s="139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2407</v>
      </c>
      <c r="M45" s="139">
        <f t="shared" ca="1" si="2"/>
        <v>5424.3</v>
      </c>
      <c r="O45" s="138">
        <f t="shared" si="7"/>
        <v>0</v>
      </c>
      <c r="R45" s="138">
        <f t="shared" ca="1" si="8"/>
        <v>4.4000000000000032E-2</v>
      </c>
      <c r="S45" s="138">
        <f ca="1">IF(O45=1,"",RTD("cqg.rtd",,"StudyData", "(Vol("&amp;$E$13&amp;")when  (LocalYear("&amp;$E$13&amp;")="&amp;$D$1&amp;"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3255</v>
      </c>
      <c r="T45" s="138">
        <f ca="1">IF(O45=1,"",RTD("cqg.rtd",,"StudyData", "(Vol("&amp;$E$14&amp;")when  (LocalYear("&amp;$E$14&amp;")="&amp;$D$1&amp;"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7480</v>
      </c>
      <c r="U45" s="138">
        <f ca="1">IF(O45=1,"",RTD("cqg.rtd",,"StudyData", "(Vol("&amp;$E$15&amp;")when  (LocalYear("&amp;$E$15&amp;")="&amp;$D$1&amp;"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3701</v>
      </c>
      <c r="V45" s="138">
        <f ca="1">IF(O45=1,"",RTD("cqg.rtd",,"StudyData", "(Vol("&amp;$E$16&amp;")when  (LocalYear("&amp;$E$16&amp;")="&amp;$D$1&amp;"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4534</v>
      </c>
      <c r="W45" s="138">
        <f ca="1">IF(O45=1,"",RTD("cqg.rtd",,"StudyData", "(Vol("&amp;$E$17&amp;")when  (LocalYear("&amp;$E$17&amp;")="&amp;$D$1&amp;"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3551</v>
      </c>
      <c r="X45" s="138">
        <f ca="1">IF(O45=1,"",RTD("cqg.rtd",,"StudyData", "(Vol("&amp;$E$18&amp;")when  (LocalYear("&amp;$E$18&amp;")="&amp;$D$1&amp;"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9234</v>
      </c>
      <c r="Y45" s="138">
        <f ca="1">IF(O45=1,"",RTD("cqg.rtd",,"StudyData", "(Vol("&amp;$E$19&amp;")when  (LocalYear("&amp;$E$19&amp;")="&amp;$D$1&amp;"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6012</v>
      </c>
      <c r="Z45" s="138">
        <f ca="1">IF(O45=1,"",RTD("cqg.rtd",,"StudyData", "(Vol("&amp;$E$20&amp;")when  (LocalYear("&amp;$E$20&amp;")="&amp;$D$1&amp;"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6788</v>
      </c>
      <c r="AA45" s="138">
        <f ca="1">IF(O45=1,"",RTD("cqg.rtd",,"StudyData", "(Vol("&amp;$E$21&amp;")when  (LocalYear("&amp;$E$21&amp;")="&amp;$D$1&amp;"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1507</v>
      </c>
      <c r="AB45" s="138">
        <f ca="1">IF(O45=1,"",RTD("cqg.rtd",,"StudyData", "(Vol("&amp;$E$21&amp;")when  (LocalYear("&amp;$E$21&amp;")="&amp;$D$1&amp;"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8181</v>
      </c>
      <c r="AC45" s="139">
        <f t="shared" ca="1" si="3"/>
        <v>2407</v>
      </c>
      <c r="AE45" s="138" t="str">
        <f ca="1">IF($R45=1,SUM($S$1:S45),"")</f>
        <v/>
      </c>
      <c r="AF45" s="138" t="str">
        <f ca="1">IF($R45=1,SUM($T$1:T45),"")</f>
        <v/>
      </c>
      <c r="AG45" s="138" t="str">
        <f ca="1">IF($R45=1,SUM($U$1:U45),"")</f>
        <v/>
      </c>
      <c r="AH45" s="138" t="str">
        <f ca="1">IF($R45=1,SUM($V$1:V45),"")</f>
        <v/>
      </c>
      <c r="AI45" s="138" t="str">
        <f ca="1">IF($R45=1,SUM($W$1:W45),"")</f>
        <v/>
      </c>
      <c r="AJ45" s="138" t="str">
        <f ca="1">IF($R45=1,SUM($X$1:X45),"")</f>
        <v/>
      </c>
      <c r="AK45" s="138" t="str">
        <f ca="1">IF($R45=1,SUM($Y$1:Y45),"")</f>
        <v/>
      </c>
      <c r="AL45" s="138" t="str">
        <f ca="1">IF($R45=1,SUM($Z$1:Z45),"")</f>
        <v/>
      </c>
      <c r="AM45" s="138" t="str">
        <f ca="1">IF($R45=1,SUM($AA$1:AA45),"")</f>
        <v/>
      </c>
      <c r="AN45" s="138" t="str">
        <f ca="1">IF($R45=1,SUM($AB$1:AB45),"")</f>
        <v/>
      </c>
      <c r="AO45" s="138" t="str">
        <f ca="1">IF($R45=1,SUM($AC$1:AC45),"")</f>
        <v/>
      </c>
      <c r="AQ45" s="143" t="str">
        <f t="shared" si="9"/>
        <v>11:00</v>
      </c>
    </row>
    <row r="46" spans="6:43" x14ac:dyDescent="0.25">
      <c r="F46" s="138">
        <f t="shared" si="10"/>
        <v>11</v>
      </c>
      <c r="G46" s="140" t="str">
        <f t="shared" si="5"/>
        <v>05</v>
      </c>
      <c r="H46" s="141">
        <f t="shared" si="6"/>
        <v>0.46180555555555558</v>
      </c>
      <c r="K46" s="139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4515</v>
      </c>
      <c r="L46" s="139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4515</v>
      </c>
      <c r="M46" s="139">
        <f t="shared" ca="1" si="2"/>
        <v>6515.3</v>
      </c>
      <c r="O46" s="138">
        <f t="shared" si="7"/>
        <v>0</v>
      </c>
      <c r="R46" s="138">
        <f t="shared" ca="1" si="8"/>
        <v>4.5000000000000033E-2</v>
      </c>
      <c r="S46" s="138">
        <f ca="1">IF(O46=1,"",RTD("cqg.rtd",,"StudyData", "(Vol("&amp;$E$13&amp;")when  (LocalYear("&amp;$E$13&amp;")="&amp;$D$1&amp;"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8163</v>
      </c>
      <c r="T46" s="138">
        <f ca="1">IF(O46=1,"",RTD("cqg.rtd",,"StudyData", "(Vol("&amp;$E$14&amp;")when  (LocalYear("&amp;$E$14&amp;")="&amp;$D$1&amp;"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5915</v>
      </c>
      <c r="U46" s="138">
        <f ca="1">IF(O46=1,"",RTD("cqg.rtd",,"StudyData", "(Vol("&amp;$E$15&amp;")when  (LocalYear("&amp;$E$15&amp;")="&amp;$D$1&amp;"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9027</v>
      </c>
      <c r="V46" s="138">
        <f ca="1">IF(O46=1,"",RTD("cqg.rtd",,"StudyData", "(Vol("&amp;$E$16&amp;")when  (LocalYear("&amp;$E$16&amp;")="&amp;$D$1&amp;"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8751</v>
      </c>
      <c r="W46" s="138">
        <f ca="1">IF(O46=1,"",RTD("cqg.rtd",,"StudyData", "(Vol("&amp;$E$17&amp;")when  (LocalYear("&amp;$E$17&amp;")="&amp;$D$1&amp;"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6664</v>
      </c>
      <c r="X46" s="138">
        <f ca="1">IF(O46=1,"",RTD("cqg.rtd",,"StudyData", "(Vol("&amp;$E$18&amp;")when  (LocalYear("&amp;$E$18&amp;")="&amp;$D$1&amp;"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9455</v>
      </c>
      <c r="Y46" s="138">
        <f ca="1">IF(O46=1,"",RTD("cqg.rtd",,"StudyData", "(Vol("&amp;$E$19&amp;")when  (LocalYear("&amp;$E$19&amp;")="&amp;$D$1&amp;"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8950</v>
      </c>
      <c r="Z46" s="138">
        <f ca="1">IF(O46=1,"",RTD("cqg.rtd",,"StudyData", "(Vol("&amp;$E$20&amp;")when  (LocalYear("&amp;$E$20&amp;")="&amp;$D$1&amp;"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928</v>
      </c>
      <c r="AA46" s="138">
        <f ca="1">IF(O46=1,"",RTD("cqg.rtd",,"StudyData", "(Vol("&amp;$E$21&amp;")when  (LocalYear("&amp;$E$21&amp;")="&amp;$D$1&amp;"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2454</v>
      </c>
      <c r="AB46" s="138">
        <f ca="1">IF(O46=1,"",RTD("cqg.rtd",,"StudyData", "(Vol("&amp;$E$21&amp;")when  (LocalYear("&amp;$E$21&amp;")="&amp;$D$1&amp;"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4846</v>
      </c>
      <c r="AC46" s="139">
        <f t="shared" ca="1" si="3"/>
        <v>4515</v>
      </c>
      <c r="AE46" s="138" t="str">
        <f ca="1">IF($R46=1,SUM($S$1:S46),"")</f>
        <v/>
      </c>
      <c r="AF46" s="138" t="str">
        <f ca="1">IF($R46=1,SUM($T$1:T46),"")</f>
        <v/>
      </c>
      <c r="AG46" s="138" t="str">
        <f ca="1">IF($R46=1,SUM($U$1:U46),"")</f>
        <v/>
      </c>
      <c r="AH46" s="138" t="str">
        <f ca="1">IF($R46=1,SUM($V$1:V46),"")</f>
        <v/>
      </c>
      <c r="AI46" s="138" t="str">
        <f ca="1">IF($R46=1,SUM($W$1:W46),"")</f>
        <v/>
      </c>
      <c r="AJ46" s="138" t="str">
        <f ca="1">IF($R46=1,SUM($X$1:X46),"")</f>
        <v/>
      </c>
      <c r="AK46" s="138" t="str">
        <f ca="1">IF($R46=1,SUM($Y$1:Y46),"")</f>
        <v/>
      </c>
      <c r="AL46" s="138" t="str">
        <f ca="1">IF($R46=1,SUM($Z$1:Z46),"")</f>
        <v/>
      </c>
      <c r="AM46" s="138" t="str">
        <f ca="1">IF($R46=1,SUM($AA$1:AA46),"")</f>
        <v/>
      </c>
      <c r="AN46" s="138" t="str">
        <f ca="1">IF($R46=1,SUM($AB$1:AB46),"")</f>
        <v/>
      </c>
      <c r="AO46" s="138" t="str">
        <f ca="1">IF($R46=1,SUM($AC$1:AC46),"")</f>
        <v/>
      </c>
      <c r="AQ46" s="143" t="str">
        <f t="shared" si="9"/>
        <v>11:05</v>
      </c>
    </row>
    <row r="47" spans="6:43" x14ac:dyDescent="0.25">
      <c r="F47" s="138">
        <f t="shared" si="10"/>
        <v>11</v>
      </c>
      <c r="G47" s="140">
        <f t="shared" si="5"/>
        <v>10</v>
      </c>
      <c r="H47" s="141">
        <f t="shared" si="6"/>
        <v>0.46527777777777773</v>
      </c>
      <c r="K47" s="139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5524</v>
      </c>
      <c r="L47" s="139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5524</v>
      </c>
      <c r="M47" s="139">
        <f t="shared" ca="1" si="2"/>
        <v>7638.6</v>
      </c>
      <c r="O47" s="138">
        <f t="shared" si="7"/>
        <v>0</v>
      </c>
      <c r="R47" s="138">
        <f t="shared" ca="1" si="8"/>
        <v>4.6000000000000034E-2</v>
      </c>
      <c r="S47" s="138">
        <f ca="1">IF(O47=1,"",RTD("cqg.rtd",,"StudyData", "(Vol("&amp;$E$13&amp;")when  (LocalYear("&amp;$E$13&amp;")="&amp;$D$1&amp;"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10918</v>
      </c>
      <c r="T47" s="138">
        <f ca="1">IF(O47=1,"",RTD("cqg.rtd",,"StudyData", "(Vol("&amp;$E$14&amp;")when  (LocalYear("&amp;$E$14&amp;")="&amp;$D$1&amp;"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32705</v>
      </c>
      <c r="U47" s="138">
        <f ca="1">IF(O47=1,"",RTD("cqg.rtd",,"StudyData", "(Vol("&amp;$E$15&amp;")when  (LocalYear("&amp;$E$15&amp;")="&amp;$D$1&amp;"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1207</v>
      </c>
      <c r="V47" s="138">
        <f ca="1">IF(O47=1,"",RTD("cqg.rtd",,"StudyData", "(Vol("&amp;$E$16&amp;")when  (LocalYear("&amp;$E$16&amp;")="&amp;$D$1&amp;"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5557</v>
      </c>
      <c r="W47" s="138">
        <f ca="1">IF(O47=1,"",RTD("cqg.rtd",,"StudyData", "(Vol("&amp;$E$17&amp;")when  (LocalYear("&amp;$E$17&amp;")="&amp;$D$1&amp;"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4060</v>
      </c>
      <c r="X47" s="138">
        <f ca="1">IF(O47=1,"",RTD("cqg.rtd",,"StudyData", "(Vol("&amp;$E$18&amp;")when  (LocalYear("&amp;$E$18&amp;")="&amp;$D$1&amp;"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10184</v>
      </c>
      <c r="Y47" s="138">
        <f ca="1">IF(O47=1,"",RTD("cqg.rtd",,"StudyData", "(Vol("&amp;$E$19&amp;")when  (LocalYear("&amp;$E$19&amp;")="&amp;$D$1&amp;"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5093</v>
      </c>
      <c r="Z47" s="138">
        <f ca="1">IF(O47=1,"",RTD("cqg.rtd",,"StudyData", "(Vol("&amp;$E$20&amp;")when  (LocalYear("&amp;$E$20&amp;")="&amp;$D$1&amp;"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1794</v>
      </c>
      <c r="AA47" s="138">
        <f ca="1">IF(O47=1,"",RTD("cqg.rtd",,"StudyData", "(Vol("&amp;$E$21&amp;")when  (LocalYear("&amp;$E$21&amp;")="&amp;$D$1&amp;"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1871</v>
      </c>
      <c r="AB47" s="138">
        <f ca="1">IF(O47=1,"",RTD("cqg.rtd",,"StudyData", "(Vol("&amp;$E$21&amp;")when  (LocalYear("&amp;$E$21&amp;")="&amp;$D$1&amp;"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2997</v>
      </c>
      <c r="AC47" s="139">
        <f t="shared" ca="1" si="3"/>
        <v>5524</v>
      </c>
      <c r="AE47" s="138" t="str">
        <f ca="1">IF($R47=1,SUM($S$1:S47),"")</f>
        <v/>
      </c>
      <c r="AF47" s="138" t="str">
        <f ca="1">IF($R47=1,SUM($T$1:T47),"")</f>
        <v/>
      </c>
      <c r="AG47" s="138" t="str">
        <f ca="1">IF($R47=1,SUM($U$1:U47),"")</f>
        <v/>
      </c>
      <c r="AH47" s="138" t="str">
        <f ca="1">IF($R47=1,SUM($V$1:V47),"")</f>
        <v/>
      </c>
      <c r="AI47" s="138" t="str">
        <f ca="1">IF($R47=1,SUM($W$1:W47),"")</f>
        <v/>
      </c>
      <c r="AJ47" s="138" t="str">
        <f ca="1">IF($R47=1,SUM($X$1:X47),"")</f>
        <v/>
      </c>
      <c r="AK47" s="138" t="str">
        <f ca="1">IF($R47=1,SUM($Y$1:Y47),"")</f>
        <v/>
      </c>
      <c r="AL47" s="138" t="str">
        <f ca="1">IF($R47=1,SUM($Z$1:Z47),"")</f>
        <v/>
      </c>
      <c r="AM47" s="138" t="str">
        <f ca="1">IF($R47=1,SUM($AA$1:AA47),"")</f>
        <v/>
      </c>
      <c r="AN47" s="138" t="str">
        <f ca="1">IF($R47=1,SUM($AB$1:AB47),"")</f>
        <v/>
      </c>
      <c r="AO47" s="138" t="str">
        <f ca="1">IF($R47=1,SUM($AC$1:AC47),"")</f>
        <v/>
      </c>
      <c r="AQ47" s="143" t="str">
        <f t="shared" si="9"/>
        <v>11:10</v>
      </c>
    </row>
    <row r="48" spans="6:43" x14ac:dyDescent="0.25">
      <c r="F48" s="138">
        <f t="shared" si="10"/>
        <v>11</v>
      </c>
      <c r="G48" s="140">
        <f t="shared" si="5"/>
        <v>15</v>
      </c>
      <c r="H48" s="141">
        <f t="shared" si="6"/>
        <v>0.46875</v>
      </c>
      <c r="K48" s="139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5371</v>
      </c>
      <c r="L48" s="139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5371</v>
      </c>
      <c r="M48" s="139">
        <f t="shared" ca="1" si="2"/>
        <v>5467.4</v>
      </c>
      <c r="O48" s="138">
        <f t="shared" si="7"/>
        <v>0</v>
      </c>
      <c r="R48" s="138">
        <f t="shared" ca="1" si="8"/>
        <v>4.7000000000000035E-2</v>
      </c>
      <c r="S48" s="138">
        <f ca="1">IF(O48=1,"",RTD("cqg.rtd",,"StudyData", "(Vol("&amp;$E$13&amp;")when  (LocalYear("&amp;$E$13&amp;")="&amp;$D$1&amp;"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6481</v>
      </c>
      <c r="T48" s="138">
        <f ca="1">IF(O48=1,"",RTD("cqg.rtd",,"StudyData", "(Vol("&amp;$E$14&amp;")when  (LocalYear("&amp;$E$14&amp;")="&amp;$D$1&amp;"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19336</v>
      </c>
      <c r="U48" s="138">
        <f ca="1">IF(O48=1,"",RTD("cqg.rtd",,"StudyData", "(Vol("&amp;$E$15&amp;")when  (LocalYear("&amp;$E$15&amp;")="&amp;$D$1&amp;"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2948</v>
      </c>
      <c r="V48" s="138">
        <f ca="1">IF(O48=1,"",RTD("cqg.rtd",,"StudyData", "(Vol("&amp;$E$16&amp;")when  (LocalYear("&amp;$E$16&amp;")="&amp;$D$1&amp;"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3840</v>
      </c>
      <c r="W48" s="138">
        <f ca="1">IF(O48=1,"",RTD("cqg.rtd",,"StudyData", "(Vol("&amp;$E$17&amp;")when  (LocalYear("&amp;$E$17&amp;")="&amp;$D$1&amp;"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2512</v>
      </c>
      <c r="X48" s="138">
        <f ca="1">IF(O48=1,"",RTD("cqg.rtd",,"StudyData", "(Vol("&amp;$E$18&amp;")when  (LocalYear("&amp;$E$18&amp;")="&amp;$D$1&amp;"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5373</v>
      </c>
      <c r="Y48" s="138">
        <f ca="1">IF(O48=1,"",RTD("cqg.rtd",,"StudyData", "(Vol("&amp;$E$19&amp;")when  (LocalYear("&amp;$E$19&amp;")="&amp;$D$1&amp;"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6425</v>
      </c>
      <c r="Z48" s="138">
        <f ca="1">IF(O48=1,"",RTD("cqg.rtd",,"StudyData", "(Vol("&amp;$E$20&amp;")when  (LocalYear("&amp;$E$20&amp;")="&amp;$D$1&amp;"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343</v>
      </c>
      <c r="AA48" s="138">
        <f ca="1">IF(O48=1,"",RTD("cqg.rtd",,"StudyData", "(Vol("&amp;$E$21&amp;")when  (LocalYear("&amp;$E$21&amp;")="&amp;$D$1&amp;"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2332</v>
      </c>
      <c r="AB48" s="138">
        <f ca="1">IF(O48=1,"",RTD("cqg.rtd",,"StudyData", "(Vol("&amp;$E$21&amp;")when  (LocalYear("&amp;$E$21&amp;")="&amp;$D$1&amp;"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5084</v>
      </c>
      <c r="AC48" s="139">
        <f t="shared" ca="1" si="3"/>
        <v>5371</v>
      </c>
      <c r="AE48" s="138" t="str">
        <f ca="1">IF($R48=1,SUM($S$1:S48),"")</f>
        <v/>
      </c>
      <c r="AF48" s="138" t="str">
        <f ca="1">IF($R48=1,SUM($T$1:T48),"")</f>
        <v/>
      </c>
      <c r="AG48" s="138" t="str">
        <f ca="1">IF($R48=1,SUM($U$1:U48),"")</f>
        <v/>
      </c>
      <c r="AH48" s="138" t="str">
        <f ca="1">IF($R48=1,SUM($V$1:V48),"")</f>
        <v/>
      </c>
      <c r="AI48" s="138" t="str">
        <f ca="1">IF($R48=1,SUM($W$1:W48),"")</f>
        <v/>
      </c>
      <c r="AJ48" s="138" t="str">
        <f ca="1">IF($R48=1,SUM($X$1:X48),"")</f>
        <v/>
      </c>
      <c r="AK48" s="138" t="str">
        <f ca="1">IF($R48=1,SUM($Y$1:Y48),"")</f>
        <v/>
      </c>
      <c r="AL48" s="138" t="str">
        <f ca="1">IF($R48=1,SUM($Z$1:Z48),"")</f>
        <v/>
      </c>
      <c r="AM48" s="138" t="str">
        <f ca="1">IF($R48=1,SUM($AA$1:AA48),"")</f>
        <v/>
      </c>
      <c r="AN48" s="138" t="str">
        <f ca="1">IF($R48=1,SUM($AB$1:AB48),"")</f>
        <v/>
      </c>
      <c r="AO48" s="138" t="str">
        <f ca="1">IF($R48=1,SUM($AC$1:AC48),"")</f>
        <v/>
      </c>
      <c r="AQ48" s="143" t="str">
        <f t="shared" si="9"/>
        <v>11:15</v>
      </c>
    </row>
    <row r="49" spans="6:43" x14ac:dyDescent="0.25">
      <c r="F49" s="138">
        <f t="shared" si="10"/>
        <v>11</v>
      </c>
      <c r="G49" s="140">
        <f t="shared" si="5"/>
        <v>20</v>
      </c>
      <c r="H49" s="141">
        <f t="shared" si="6"/>
        <v>0.47222222222222227</v>
      </c>
      <c r="K49" s="139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2380</v>
      </c>
      <c r="L49" s="139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2380</v>
      </c>
      <c r="M49" s="139">
        <f t="shared" ca="1" si="2"/>
        <v>6525.4</v>
      </c>
      <c r="O49" s="138">
        <f t="shared" si="7"/>
        <v>0</v>
      </c>
      <c r="R49" s="138">
        <f t="shared" ca="1" si="8"/>
        <v>4.8000000000000036E-2</v>
      </c>
      <c r="S49" s="138">
        <f ca="1">IF(O49=1,"",RTD("cqg.rtd",,"StudyData", "(Vol("&amp;$E$13&amp;")when  (LocalYear("&amp;$E$13&amp;")="&amp;$D$1&amp;"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10142</v>
      </c>
      <c r="T49" s="138">
        <f ca="1">IF(O49=1,"",RTD("cqg.rtd",,"StudyData", "(Vol("&amp;$E$14&amp;")when  (LocalYear("&amp;$E$14&amp;")="&amp;$D$1&amp;"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21699</v>
      </c>
      <c r="U49" s="138">
        <f ca="1">IF(O49=1,"",RTD("cqg.rtd",,"StudyData", "(Vol("&amp;$E$15&amp;")when  (LocalYear("&amp;$E$15&amp;")="&amp;$D$1&amp;"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3511</v>
      </c>
      <c r="V49" s="138">
        <f ca="1">IF(O49=1,"",RTD("cqg.rtd",,"StudyData", "(Vol("&amp;$E$16&amp;")when  (LocalYear("&amp;$E$16&amp;")="&amp;$D$1&amp;"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4341</v>
      </c>
      <c r="W49" s="138">
        <f ca="1">IF(O49=1,"",RTD("cqg.rtd",,"StudyData", "(Vol("&amp;$E$17&amp;")when  (LocalYear("&amp;$E$17&amp;")="&amp;$D$1&amp;"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4897</v>
      </c>
      <c r="X49" s="138">
        <f ca="1">IF(O49=1,"",RTD("cqg.rtd",,"StudyData", "(Vol("&amp;$E$18&amp;")when  (LocalYear("&amp;$E$18&amp;")="&amp;$D$1&amp;"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5669</v>
      </c>
      <c r="Y49" s="138">
        <f ca="1">IF(O49=1,"",RTD("cqg.rtd",,"StudyData", "(Vol("&amp;$E$19&amp;")when  (LocalYear("&amp;$E$19&amp;")="&amp;$D$1&amp;"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4439</v>
      </c>
      <c r="Z49" s="138">
        <f ca="1">IF(O49=1,"",RTD("cqg.rtd",,"StudyData", "(Vol("&amp;$E$20&amp;")when  (LocalYear("&amp;$E$20&amp;")="&amp;$D$1&amp;"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1651</v>
      </c>
      <c r="AA49" s="138">
        <f ca="1">IF(O49=1,"",RTD("cqg.rtd",,"StudyData", "(Vol("&amp;$E$21&amp;")when  (LocalYear("&amp;$E$21&amp;")="&amp;$D$1&amp;"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886</v>
      </c>
      <c r="AB49" s="138">
        <f ca="1">IF(O49=1,"",RTD("cqg.rtd",,"StudyData", "(Vol("&amp;$E$21&amp;")when  (LocalYear("&amp;$E$21&amp;")="&amp;$D$1&amp;"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8019</v>
      </c>
      <c r="AC49" s="139">
        <f t="shared" ca="1" si="3"/>
        <v>2380</v>
      </c>
      <c r="AE49" s="138" t="str">
        <f ca="1">IF($R49=1,SUM($S$1:S49),"")</f>
        <v/>
      </c>
      <c r="AF49" s="138" t="str">
        <f ca="1">IF($R49=1,SUM($T$1:T49),"")</f>
        <v/>
      </c>
      <c r="AG49" s="138" t="str">
        <f ca="1">IF($R49=1,SUM($U$1:U49),"")</f>
        <v/>
      </c>
      <c r="AH49" s="138" t="str">
        <f ca="1">IF($R49=1,SUM($V$1:V49),"")</f>
        <v/>
      </c>
      <c r="AI49" s="138" t="str">
        <f ca="1">IF($R49=1,SUM($W$1:W49),"")</f>
        <v/>
      </c>
      <c r="AJ49" s="138" t="str">
        <f ca="1">IF($R49=1,SUM($X$1:X49),"")</f>
        <v/>
      </c>
      <c r="AK49" s="138" t="str">
        <f ca="1">IF($R49=1,SUM($Y$1:Y49),"")</f>
        <v/>
      </c>
      <c r="AL49" s="138" t="str">
        <f ca="1">IF($R49=1,SUM($Z$1:Z49),"")</f>
        <v/>
      </c>
      <c r="AM49" s="138" t="str">
        <f ca="1">IF($R49=1,SUM($AA$1:AA49),"")</f>
        <v/>
      </c>
      <c r="AN49" s="138" t="str">
        <f ca="1">IF($R49=1,SUM($AB$1:AB49),"")</f>
        <v/>
      </c>
      <c r="AO49" s="138" t="str">
        <f ca="1">IF($R49=1,SUM($AC$1:AC49),"")</f>
        <v/>
      </c>
      <c r="AQ49" s="143" t="str">
        <f t="shared" si="9"/>
        <v>11:20</v>
      </c>
    </row>
    <row r="50" spans="6:43" x14ac:dyDescent="0.25">
      <c r="F50" s="138">
        <f t="shared" si="10"/>
        <v>11</v>
      </c>
      <c r="G50" s="140">
        <f t="shared" si="5"/>
        <v>25</v>
      </c>
      <c r="H50" s="141">
        <f t="shared" si="6"/>
        <v>0.47569444444444442</v>
      </c>
      <c r="K50" s="139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4362</v>
      </c>
      <c r="L50" s="139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4362</v>
      </c>
      <c r="M50" s="139">
        <f t="shared" ca="1" si="2"/>
        <v>7007.4</v>
      </c>
      <c r="O50" s="138">
        <f t="shared" si="7"/>
        <v>0</v>
      </c>
      <c r="R50" s="138">
        <f t="shared" ca="1" si="8"/>
        <v>4.9000000000000037E-2</v>
      </c>
      <c r="S50" s="138">
        <f ca="1">IF(O50=1,"",RTD("cqg.rtd",,"StudyData", "(Vol("&amp;$E$13&amp;")when  (LocalYear("&amp;$E$13&amp;")="&amp;$D$1&amp;"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2190</v>
      </c>
      <c r="T50" s="138">
        <f ca="1">IF(O50=1,"",RTD("cqg.rtd",,"StudyData", "(Vol("&amp;$E$14&amp;")when  (LocalYear("&amp;$E$14&amp;")="&amp;$D$1&amp;"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13451</v>
      </c>
      <c r="U50" s="138">
        <f ca="1">IF(O50=1,"",RTD("cqg.rtd",,"StudyData", "(Vol("&amp;$E$15&amp;")when  (LocalYear("&amp;$E$15&amp;")="&amp;$D$1&amp;"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4488</v>
      </c>
      <c r="V50" s="138">
        <f ca="1">IF(O50=1,"",RTD("cqg.rtd",,"StudyData", "(Vol("&amp;$E$16&amp;")when  (LocalYear("&amp;$E$16&amp;")="&amp;$D$1&amp;"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15232</v>
      </c>
      <c r="W50" s="138">
        <f ca="1">IF(O50=1,"",RTD("cqg.rtd",,"StudyData", "(Vol("&amp;$E$17&amp;")when  (LocalYear("&amp;$E$17&amp;")="&amp;$D$1&amp;"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8395</v>
      </c>
      <c r="X50" s="138">
        <f ca="1">IF(O50=1,"",RTD("cqg.rtd",,"StudyData", "(Vol("&amp;$E$18&amp;")when  (LocalYear("&amp;$E$18&amp;")="&amp;$D$1&amp;"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4619</v>
      </c>
      <c r="Y50" s="138">
        <f ca="1">IF(O50=1,"",RTD("cqg.rtd",,"StudyData", "(Vol("&amp;$E$19&amp;")when  (LocalYear("&amp;$E$19&amp;")="&amp;$D$1&amp;"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8020</v>
      </c>
      <c r="Z50" s="138">
        <f ca="1">IF(O50=1,"",RTD("cqg.rtd",,"StudyData", "(Vol("&amp;$E$20&amp;")when  (LocalYear("&amp;$E$20&amp;")="&amp;$D$1&amp;"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975</v>
      </c>
      <c r="AA50" s="138">
        <f ca="1">IF(O50=1,"",RTD("cqg.rtd",,"StudyData", "(Vol("&amp;$E$21&amp;")when  (LocalYear("&amp;$E$21&amp;")="&amp;$D$1&amp;"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6550</v>
      </c>
      <c r="AB50" s="138">
        <f ca="1">IF(O50=1,"",RTD("cqg.rtd",,"StudyData", "(Vol("&amp;$E$21&amp;")when  (LocalYear("&amp;$E$21&amp;")="&amp;$D$1&amp;"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6154</v>
      </c>
      <c r="AC50" s="139">
        <f t="shared" ca="1" si="3"/>
        <v>4362</v>
      </c>
      <c r="AE50" s="138" t="str">
        <f ca="1">IF($R50=1,SUM($S$1:S50),"")</f>
        <v/>
      </c>
      <c r="AF50" s="138" t="str">
        <f ca="1">IF($R50=1,SUM($T$1:T50),"")</f>
        <v/>
      </c>
      <c r="AG50" s="138" t="str">
        <f ca="1">IF($R50=1,SUM($U$1:U50),"")</f>
        <v/>
      </c>
      <c r="AH50" s="138" t="str">
        <f ca="1">IF($R50=1,SUM($V$1:V50),"")</f>
        <v/>
      </c>
      <c r="AI50" s="138" t="str">
        <f ca="1">IF($R50=1,SUM($W$1:W50),"")</f>
        <v/>
      </c>
      <c r="AJ50" s="138" t="str">
        <f ca="1">IF($R50=1,SUM($X$1:X50),"")</f>
        <v/>
      </c>
      <c r="AK50" s="138" t="str">
        <f ca="1">IF($R50=1,SUM($Y$1:Y50),"")</f>
        <v/>
      </c>
      <c r="AL50" s="138" t="str">
        <f ca="1">IF($R50=1,SUM($Z$1:Z50),"")</f>
        <v/>
      </c>
      <c r="AM50" s="138" t="str">
        <f ca="1">IF($R50=1,SUM($AA$1:AA50),"")</f>
        <v/>
      </c>
      <c r="AN50" s="138" t="str">
        <f ca="1">IF($R50=1,SUM($AB$1:AB50),"")</f>
        <v/>
      </c>
      <c r="AO50" s="138" t="str">
        <f ca="1">IF($R50=1,SUM($AC$1:AC50),"")</f>
        <v/>
      </c>
      <c r="AQ50" s="143" t="str">
        <f t="shared" si="9"/>
        <v>11:25</v>
      </c>
    </row>
    <row r="51" spans="6:43" x14ac:dyDescent="0.25">
      <c r="F51" s="138">
        <f t="shared" si="10"/>
        <v>11</v>
      </c>
      <c r="G51" s="140">
        <f t="shared" si="5"/>
        <v>30</v>
      </c>
      <c r="H51" s="141">
        <f t="shared" si="6"/>
        <v>0.47916666666666669</v>
      </c>
      <c r="K51" s="139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4650</v>
      </c>
      <c r="L51" s="139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4650</v>
      </c>
      <c r="M51" s="139">
        <f t="shared" ca="1" si="2"/>
        <v>11018.4</v>
      </c>
      <c r="O51" s="138">
        <f t="shared" si="7"/>
        <v>0</v>
      </c>
      <c r="R51" s="138">
        <f t="shared" ca="1" si="8"/>
        <v>5.0000000000000037E-2</v>
      </c>
      <c r="S51" s="138">
        <f ca="1">IF(O51=1,"",RTD("cqg.rtd",,"StudyData", "(Vol("&amp;$E$13&amp;")when  (LocalYear("&amp;$E$13&amp;")="&amp;$D$1&amp;"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2814</v>
      </c>
      <c r="T51" s="138">
        <f ca="1">IF(O51=1,"",RTD("cqg.rtd",,"StudyData", "(Vol("&amp;$E$14&amp;")when  (LocalYear("&amp;$E$14&amp;")="&amp;$D$1&amp;"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22874</v>
      </c>
      <c r="U51" s="138">
        <f ca="1">IF(O51=1,"",RTD("cqg.rtd",,"StudyData", "(Vol("&amp;$E$15&amp;")when  (LocalYear("&amp;$E$15&amp;")="&amp;$D$1&amp;"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7545</v>
      </c>
      <c r="V51" s="138">
        <f ca="1">IF(O51=1,"",RTD("cqg.rtd",,"StudyData", "(Vol("&amp;$E$16&amp;")when  (LocalYear("&amp;$E$16&amp;")="&amp;$D$1&amp;"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3857</v>
      </c>
      <c r="W51" s="138">
        <f ca="1">IF(O51=1,"",RTD("cqg.rtd",,"StudyData", "(Vol("&amp;$E$17&amp;")when  (LocalYear("&amp;$E$17&amp;")="&amp;$D$1&amp;"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7733</v>
      </c>
      <c r="X51" s="138">
        <f ca="1">IF(O51=1,"",RTD("cqg.rtd",,"StudyData", "(Vol("&amp;$E$18&amp;")when  (LocalYear("&amp;$E$18&amp;")="&amp;$D$1&amp;"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6634</v>
      </c>
      <c r="Y51" s="138">
        <f ca="1">IF(O51=1,"",RTD("cqg.rtd",,"StudyData", "(Vol("&amp;$E$19&amp;")when  (LocalYear("&amp;$E$19&amp;")="&amp;$D$1&amp;"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43714</v>
      </c>
      <c r="Z51" s="138">
        <f ca="1">IF(O51=1,"",RTD("cqg.rtd",,"StudyData", "(Vol("&amp;$E$20&amp;")when  (LocalYear("&amp;$E$20&amp;")="&amp;$D$1&amp;"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482</v>
      </c>
      <c r="AA51" s="138">
        <f ca="1">IF(O51=1,"",RTD("cqg.rtd",,"StudyData", "(Vol("&amp;$E$21&amp;")when  (LocalYear("&amp;$E$21&amp;")="&amp;$D$1&amp;"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5028</v>
      </c>
      <c r="AB51" s="138">
        <f ca="1">IF(O51=1,"",RTD("cqg.rtd",,"StudyData", "(Vol("&amp;$E$21&amp;")when  (LocalYear("&amp;$E$21&amp;")="&amp;$D$1&amp;"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9503</v>
      </c>
      <c r="AC51" s="139">
        <f t="shared" ca="1" si="3"/>
        <v>4650</v>
      </c>
      <c r="AE51" s="138" t="str">
        <f ca="1">IF($R51=1,SUM($S$1:S51),"")</f>
        <v/>
      </c>
      <c r="AF51" s="138" t="str">
        <f ca="1">IF($R51=1,SUM($T$1:T51),"")</f>
        <v/>
      </c>
      <c r="AG51" s="138" t="str">
        <f ca="1">IF($R51=1,SUM($U$1:U51),"")</f>
        <v/>
      </c>
      <c r="AH51" s="138" t="str">
        <f ca="1">IF($R51=1,SUM($V$1:V51),"")</f>
        <v/>
      </c>
      <c r="AI51" s="138" t="str">
        <f ca="1">IF($R51=1,SUM($W$1:W51),"")</f>
        <v/>
      </c>
      <c r="AJ51" s="138" t="str">
        <f ca="1">IF($R51=1,SUM($X$1:X51),"")</f>
        <v/>
      </c>
      <c r="AK51" s="138" t="str">
        <f ca="1">IF($R51=1,SUM($Y$1:Y51),"")</f>
        <v/>
      </c>
      <c r="AL51" s="138" t="str">
        <f ca="1">IF($R51=1,SUM($Z$1:Z51),"")</f>
        <v/>
      </c>
      <c r="AM51" s="138" t="str">
        <f ca="1">IF($R51=1,SUM($AA$1:AA51),"")</f>
        <v/>
      </c>
      <c r="AN51" s="138" t="str">
        <f ca="1">IF($R51=1,SUM($AB$1:AB51),"")</f>
        <v/>
      </c>
      <c r="AO51" s="138" t="str">
        <f ca="1">IF($R51=1,SUM($AC$1:AC51),"")</f>
        <v/>
      </c>
      <c r="AQ51" s="143" t="str">
        <f t="shared" si="9"/>
        <v>11:30</v>
      </c>
    </row>
    <row r="52" spans="6:43" x14ac:dyDescent="0.25">
      <c r="F52" s="138">
        <f t="shared" si="10"/>
        <v>11</v>
      </c>
      <c r="G52" s="140">
        <f t="shared" si="5"/>
        <v>35</v>
      </c>
      <c r="H52" s="141">
        <f t="shared" si="6"/>
        <v>0.4826388888888889</v>
      </c>
      <c r="K52" s="139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3347</v>
      </c>
      <c r="L52" s="139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3347</v>
      </c>
      <c r="M52" s="139">
        <f t="shared" ca="1" si="2"/>
        <v>11460.2</v>
      </c>
      <c r="O52" s="138">
        <f t="shared" si="7"/>
        <v>0</v>
      </c>
      <c r="R52" s="138">
        <f t="shared" ca="1" si="8"/>
        <v>5.1000000000000038E-2</v>
      </c>
      <c r="S52" s="138">
        <f ca="1">IF(O52=1,"",RTD("cqg.rtd",,"StudyData", "(Vol("&amp;$E$13&amp;")when  (LocalYear("&amp;$E$13&amp;")="&amp;$D$1&amp;"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4472</v>
      </c>
      <c r="T52" s="138">
        <f ca="1">IF(O52=1,"",RTD("cqg.rtd",,"StudyData", "(Vol("&amp;$E$14&amp;")when  (LocalYear("&amp;$E$14&amp;")="&amp;$D$1&amp;"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10192</v>
      </c>
      <c r="U52" s="138">
        <f ca="1">IF(O52=1,"",RTD("cqg.rtd",,"StudyData", "(Vol("&amp;$E$15&amp;")when  (LocalYear("&amp;$E$15&amp;")="&amp;$D$1&amp;"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8757</v>
      </c>
      <c r="V52" s="138">
        <f ca="1">IF(O52=1,"",RTD("cqg.rtd",,"StudyData", "(Vol("&amp;$E$16&amp;")when  (LocalYear("&amp;$E$16&amp;")="&amp;$D$1&amp;"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56606</v>
      </c>
      <c r="W52" s="138">
        <f ca="1">IF(O52=1,"",RTD("cqg.rtd",,"StudyData", "(Vol("&amp;$E$17&amp;")when  (LocalYear("&amp;$E$17&amp;")="&amp;$D$1&amp;"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5000</v>
      </c>
      <c r="X52" s="138">
        <f ca="1">IF(O52=1,"",RTD("cqg.rtd",,"StudyData", "(Vol("&amp;$E$18&amp;")when  (LocalYear("&amp;$E$18&amp;")="&amp;$D$1&amp;"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4660</v>
      </c>
      <c r="Y52" s="138">
        <f ca="1">IF(O52=1,"",RTD("cqg.rtd",,"StudyData", "(Vol("&amp;$E$19&amp;")when  (LocalYear("&amp;$E$19&amp;")="&amp;$D$1&amp;"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12331</v>
      </c>
      <c r="Z52" s="138">
        <f ca="1">IF(O52=1,"",RTD("cqg.rtd",,"StudyData", "(Vol("&amp;$E$20&amp;")when  (LocalYear("&amp;$E$20&amp;")="&amp;$D$1&amp;"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900</v>
      </c>
      <c r="AA52" s="138">
        <f ca="1">IF(O52=1,"",RTD("cqg.rtd",,"StudyData", "(Vol("&amp;$E$21&amp;")when  (LocalYear("&amp;$E$21&amp;")="&amp;$D$1&amp;"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9007</v>
      </c>
      <c r="AB52" s="138">
        <f ca="1">IF(O52=1,"",RTD("cqg.rtd",,"StudyData", "(Vol("&amp;$E$21&amp;")when  (LocalYear("&amp;$E$21&amp;")="&amp;$D$1&amp;"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2677</v>
      </c>
      <c r="AC52" s="139">
        <f t="shared" ca="1" si="3"/>
        <v>3347</v>
      </c>
      <c r="AE52" s="138" t="str">
        <f ca="1">IF($R52=1,SUM($S$1:S52),"")</f>
        <v/>
      </c>
      <c r="AF52" s="138" t="str">
        <f ca="1">IF($R52=1,SUM($T$1:T52),"")</f>
        <v/>
      </c>
      <c r="AG52" s="138" t="str">
        <f ca="1">IF($R52=1,SUM($U$1:U52),"")</f>
        <v/>
      </c>
      <c r="AH52" s="138" t="str">
        <f ca="1">IF($R52=1,SUM($V$1:V52),"")</f>
        <v/>
      </c>
      <c r="AI52" s="138" t="str">
        <f ca="1">IF($R52=1,SUM($W$1:W52),"")</f>
        <v/>
      </c>
      <c r="AJ52" s="138" t="str">
        <f ca="1">IF($R52=1,SUM($X$1:X52),"")</f>
        <v/>
      </c>
      <c r="AK52" s="138" t="str">
        <f ca="1">IF($R52=1,SUM($Y$1:Y52),"")</f>
        <v/>
      </c>
      <c r="AL52" s="138" t="str">
        <f ca="1">IF($R52=1,SUM($Z$1:Z52),"")</f>
        <v/>
      </c>
      <c r="AM52" s="138" t="str">
        <f ca="1">IF($R52=1,SUM($AA$1:AA52),"")</f>
        <v/>
      </c>
      <c r="AN52" s="138" t="str">
        <f ca="1">IF($R52=1,SUM($AB$1:AB52),"")</f>
        <v/>
      </c>
      <c r="AO52" s="138" t="str">
        <f ca="1">IF($R52=1,SUM($AC$1:AC52),"")</f>
        <v/>
      </c>
      <c r="AQ52" s="143" t="str">
        <f t="shared" si="9"/>
        <v>11:35</v>
      </c>
    </row>
    <row r="53" spans="6:43" x14ac:dyDescent="0.25">
      <c r="F53" s="138">
        <f t="shared" si="10"/>
        <v>11</v>
      </c>
      <c r="G53" s="140">
        <f t="shared" si="5"/>
        <v>40</v>
      </c>
      <c r="H53" s="141">
        <f t="shared" si="6"/>
        <v>0.4861111111111111</v>
      </c>
      <c r="K53" s="139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2527</v>
      </c>
      <c r="L53" s="139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2527</v>
      </c>
      <c r="M53" s="139">
        <f t="shared" ca="1" si="2"/>
        <v>9126.2999999999993</v>
      </c>
      <c r="O53" s="138">
        <f t="shared" si="7"/>
        <v>0</v>
      </c>
      <c r="R53" s="138">
        <f t="shared" ca="1" si="8"/>
        <v>5.2000000000000039E-2</v>
      </c>
      <c r="S53" s="138">
        <f ca="1">IF(O53=1,"",RTD("cqg.rtd",,"StudyData", "(Vol("&amp;$E$13&amp;")when  (LocalYear("&amp;$E$13&amp;")="&amp;$D$1&amp;"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4061</v>
      </c>
      <c r="T53" s="138">
        <f ca="1">IF(O53=1,"",RTD("cqg.rtd",,"StudyData", "(Vol("&amp;$E$14&amp;")when  (LocalYear("&amp;$E$14&amp;")="&amp;$D$1&amp;"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9227</v>
      </c>
      <c r="U53" s="138">
        <f ca="1">IF(O53=1,"",RTD("cqg.rtd",,"StudyData", "(Vol("&amp;$E$15&amp;")when  (LocalYear("&amp;$E$15&amp;")="&amp;$D$1&amp;"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8708</v>
      </c>
      <c r="V53" s="138">
        <f ca="1">IF(O53=1,"",RTD("cqg.rtd",,"StudyData", "(Vol("&amp;$E$16&amp;")when  (LocalYear("&amp;$E$16&amp;")="&amp;$D$1&amp;"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39279</v>
      </c>
      <c r="W53" s="138">
        <f ca="1">IF(O53=1,"",RTD("cqg.rtd",,"StudyData", "(Vol("&amp;$E$17&amp;")when  (LocalYear("&amp;$E$17&amp;")="&amp;$D$1&amp;"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8141</v>
      </c>
      <c r="X53" s="138">
        <f ca="1">IF(O53=1,"",RTD("cqg.rtd",,"StudyData", "(Vol("&amp;$E$18&amp;")when  (LocalYear("&amp;$E$18&amp;")="&amp;$D$1&amp;"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4630</v>
      </c>
      <c r="Y53" s="138">
        <f ca="1">IF(O53=1,"",RTD("cqg.rtd",,"StudyData", "(Vol("&amp;$E$19&amp;")when  (LocalYear("&amp;$E$19&amp;")="&amp;$D$1&amp;"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3893</v>
      </c>
      <c r="Z53" s="138">
        <f ca="1">IF(O53=1,"",RTD("cqg.rtd",,"StudyData", "(Vol("&amp;$E$20&amp;")when  (LocalYear("&amp;$E$20&amp;")="&amp;$D$1&amp;"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748</v>
      </c>
      <c r="AA53" s="138">
        <f ca="1">IF(O53=1,"",RTD("cqg.rtd",,"StudyData", "(Vol("&amp;$E$21&amp;")when  (LocalYear("&amp;$E$21&amp;")="&amp;$D$1&amp;"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5256</v>
      </c>
      <c r="AB53" s="138">
        <f ca="1">IF(O53=1,"",RTD("cqg.rtd",,"StudyData", "(Vol("&amp;$E$21&amp;")when  (LocalYear("&amp;$E$21&amp;")="&amp;$D$1&amp;"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7320</v>
      </c>
      <c r="AC53" s="139">
        <f t="shared" ca="1" si="3"/>
        <v>2527</v>
      </c>
      <c r="AE53" s="138" t="str">
        <f ca="1">IF($R53=1,SUM($S$1:S53),"")</f>
        <v/>
      </c>
      <c r="AF53" s="138" t="str">
        <f ca="1">IF($R53=1,SUM($T$1:T53),"")</f>
        <v/>
      </c>
      <c r="AG53" s="138" t="str">
        <f ca="1">IF($R53=1,SUM($U$1:U53),"")</f>
        <v/>
      </c>
      <c r="AH53" s="138" t="str">
        <f ca="1">IF($R53=1,SUM($V$1:V53),"")</f>
        <v/>
      </c>
      <c r="AI53" s="138" t="str">
        <f ca="1">IF($R53=1,SUM($W$1:W53),"")</f>
        <v/>
      </c>
      <c r="AJ53" s="138" t="str">
        <f ca="1">IF($R53=1,SUM($X$1:X53),"")</f>
        <v/>
      </c>
      <c r="AK53" s="138" t="str">
        <f ca="1">IF($R53=1,SUM($Y$1:Y53),"")</f>
        <v/>
      </c>
      <c r="AL53" s="138" t="str">
        <f ca="1">IF($R53=1,SUM($Z$1:Z53),"")</f>
        <v/>
      </c>
      <c r="AM53" s="138" t="str">
        <f ca="1">IF($R53=1,SUM($AA$1:AA53),"")</f>
        <v/>
      </c>
      <c r="AN53" s="138" t="str">
        <f ca="1">IF($R53=1,SUM($AB$1:AB53),"")</f>
        <v/>
      </c>
      <c r="AO53" s="138" t="str">
        <f ca="1">IF($R53=1,SUM($AC$1:AC53),"")</f>
        <v/>
      </c>
      <c r="AQ53" s="143" t="str">
        <f t="shared" si="9"/>
        <v>11:40</v>
      </c>
    </row>
    <row r="54" spans="6:43" x14ac:dyDescent="0.25">
      <c r="F54" s="138">
        <f t="shared" si="10"/>
        <v>11</v>
      </c>
      <c r="G54" s="140">
        <f t="shared" si="5"/>
        <v>45</v>
      </c>
      <c r="H54" s="141">
        <f t="shared" si="6"/>
        <v>0.48958333333333331</v>
      </c>
      <c r="K54" s="139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6564</v>
      </c>
      <c r="L54" s="139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6564</v>
      </c>
      <c r="M54" s="139">
        <f t="shared" ca="1" si="2"/>
        <v>9657.2000000000007</v>
      </c>
      <c r="O54" s="138">
        <f t="shared" si="7"/>
        <v>0</v>
      </c>
      <c r="R54" s="138">
        <f t="shared" ca="1" si="8"/>
        <v>5.300000000000004E-2</v>
      </c>
      <c r="S54" s="138">
        <f ca="1">IF(O54=1,"",RTD("cqg.rtd",,"StudyData", "(Vol("&amp;$E$13&amp;")when  (LocalYear("&amp;$E$13&amp;")="&amp;$D$1&amp;"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2573</v>
      </c>
      <c r="T54" s="138">
        <f ca="1">IF(O54=1,"",RTD("cqg.rtd",,"StudyData", "(Vol("&amp;$E$14&amp;")when  (LocalYear("&amp;$E$14&amp;")="&amp;$D$1&amp;"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13751</v>
      </c>
      <c r="U54" s="138">
        <f ca="1">IF(O54=1,"",RTD("cqg.rtd",,"StudyData", "(Vol("&amp;$E$15&amp;")when  (LocalYear("&amp;$E$15&amp;")="&amp;$D$1&amp;"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14591</v>
      </c>
      <c r="V54" s="138">
        <f ca="1">IF(O54=1,"",RTD("cqg.rtd",,"StudyData", "(Vol("&amp;$E$16&amp;")when  (LocalYear("&amp;$E$16&amp;")="&amp;$D$1&amp;"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17332</v>
      </c>
      <c r="W54" s="138">
        <f ca="1">IF(O54=1,"",RTD("cqg.rtd",,"StudyData", "(Vol("&amp;$E$17&amp;")when  (LocalYear("&amp;$E$17&amp;")="&amp;$D$1&amp;"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22348</v>
      </c>
      <c r="X54" s="138">
        <f ca="1">IF(O54=1,"",RTD("cqg.rtd",,"StudyData", "(Vol("&amp;$E$18&amp;")when  (LocalYear("&amp;$E$18&amp;")="&amp;$D$1&amp;"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5954</v>
      </c>
      <c r="Y54" s="138">
        <f ca="1">IF(O54=1,"",RTD("cqg.rtd",,"StudyData", "(Vol("&amp;$E$19&amp;")when  (LocalYear("&amp;$E$19&amp;")="&amp;$D$1&amp;"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7195</v>
      </c>
      <c r="Z54" s="138">
        <f ca="1">IF(O54=1,"",RTD("cqg.rtd",,"StudyData", "(Vol("&amp;$E$20&amp;")when  (LocalYear("&amp;$E$20&amp;")="&amp;$D$1&amp;"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1336</v>
      </c>
      <c r="AA54" s="138">
        <f ca="1">IF(O54=1,"",RTD("cqg.rtd",,"StudyData", "(Vol("&amp;$E$21&amp;")when  (LocalYear("&amp;$E$21&amp;")="&amp;$D$1&amp;"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3248</v>
      </c>
      <c r="AB54" s="138">
        <f ca="1">IF(O54=1,"",RTD("cqg.rtd",,"StudyData", "(Vol("&amp;$E$21&amp;")when  (LocalYear("&amp;$E$21&amp;")="&amp;$D$1&amp;"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8244</v>
      </c>
      <c r="AC54" s="139">
        <f t="shared" ca="1" si="3"/>
        <v>6564</v>
      </c>
      <c r="AE54" s="138" t="str">
        <f ca="1">IF($R54=1,SUM($S$1:S54),"")</f>
        <v/>
      </c>
      <c r="AF54" s="138" t="str">
        <f ca="1">IF($R54=1,SUM($T$1:T54),"")</f>
        <v/>
      </c>
      <c r="AG54" s="138" t="str">
        <f ca="1">IF($R54=1,SUM($U$1:U54),"")</f>
        <v/>
      </c>
      <c r="AH54" s="138" t="str">
        <f ca="1">IF($R54=1,SUM($V$1:V54),"")</f>
        <v/>
      </c>
      <c r="AI54" s="138" t="str">
        <f ca="1">IF($R54=1,SUM($W$1:W54),"")</f>
        <v/>
      </c>
      <c r="AJ54" s="138" t="str">
        <f ca="1">IF($R54=1,SUM($X$1:X54),"")</f>
        <v/>
      </c>
      <c r="AK54" s="138" t="str">
        <f ca="1">IF($R54=1,SUM($Y$1:Y54),"")</f>
        <v/>
      </c>
      <c r="AL54" s="138" t="str">
        <f ca="1">IF($R54=1,SUM($Z$1:Z54),"")</f>
        <v/>
      </c>
      <c r="AM54" s="138" t="str">
        <f ca="1">IF($R54=1,SUM($AA$1:AA54),"")</f>
        <v/>
      </c>
      <c r="AN54" s="138" t="str">
        <f ca="1">IF($R54=1,SUM($AB$1:AB54),"")</f>
        <v/>
      </c>
      <c r="AO54" s="138" t="str">
        <f ca="1">IF($R54=1,SUM($AC$1:AC54),"")</f>
        <v/>
      </c>
      <c r="AQ54" s="143" t="str">
        <f t="shared" si="9"/>
        <v>11:45</v>
      </c>
    </row>
    <row r="55" spans="6:43" x14ac:dyDescent="0.25">
      <c r="F55" s="138">
        <f t="shared" si="10"/>
        <v>11</v>
      </c>
      <c r="G55" s="140">
        <f t="shared" si="5"/>
        <v>50</v>
      </c>
      <c r="H55" s="141">
        <f t="shared" si="6"/>
        <v>0.49305555555555558</v>
      </c>
      <c r="K55" s="139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5924</v>
      </c>
      <c r="L55" s="139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5924</v>
      </c>
      <c r="M55" s="139">
        <f t="shared" ca="1" si="2"/>
        <v>7148</v>
      </c>
      <c r="O55" s="138">
        <f t="shared" si="7"/>
        <v>0</v>
      </c>
      <c r="R55" s="138">
        <f t="shared" ca="1" si="8"/>
        <v>5.4000000000000041E-2</v>
      </c>
      <c r="S55" s="138">
        <f ca="1">IF(O55=1,"",RTD("cqg.rtd",,"StudyData", "(Vol("&amp;$E$13&amp;")when  (LocalYear("&amp;$E$13&amp;")="&amp;$D$1&amp;"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10530</v>
      </c>
      <c r="T55" s="138">
        <f ca="1">IF(O55=1,"",RTD("cqg.rtd",,"StudyData", "(Vol("&amp;$E$14&amp;")when  (LocalYear("&amp;$E$14&amp;")="&amp;$D$1&amp;"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12308</v>
      </c>
      <c r="U55" s="138">
        <f ca="1">IF(O55=1,"",RTD("cqg.rtd",,"StudyData", "(Vol("&amp;$E$15&amp;")when  (LocalYear("&amp;$E$15&amp;")="&amp;$D$1&amp;"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4308</v>
      </c>
      <c r="V55" s="138">
        <f ca="1">IF(O55=1,"",RTD("cqg.rtd",,"StudyData", "(Vol("&amp;$E$16&amp;")when  (LocalYear("&amp;$E$16&amp;")="&amp;$D$1&amp;"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3504</v>
      </c>
      <c r="W55" s="138">
        <f ca="1">IF(O55=1,"",RTD("cqg.rtd",,"StudyData", "(Vol("&amp;$E$17&amp;")when  (LocalYear("&amp;$E$17&amp;")="&amp;$D$1&amp;"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9939</v>
      </c>
      <c r="X55" s="138">
        <f ca="1">IF(O55=1,"",RTD("cqg.rtd",,"StudyData", "(Vol("&amp;$E$18&amp;")when  (LocalYear("&amp;$E$18&amp;")="&amp;$D$1&amp;"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6248</v>
      </c>
      <c r="Y55" s="138">
        <f ca="1">IF(O55=1,"",RTD("cqg.rtd",,"StudyData", "(Vol("&amp;$E$19&amp;")when  (LocalYear("&amp;$E$19&amp;")="&amp;$D$1&amp;"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7799</v>
      </c>
      <c r="Z55" s="138">
        <f ca="1">IF(O55=1,"",RTD("cqg.rtd",,"StudyData", "(Vol("&amp;$E$20&amp;")when  (LocalYear("&amp;$E$20&amp;")="&amp;$D$1&amp;"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1518</v>
      </c>
      <c r="AA55" s="138">
        <f ca="1">IF(O55=1,"",RTD("cqg.rtd",,"StudyData", "(Vol("&amp;$E$21&amp;")when  (LocalYear("&amp;$E$21&amp;")="&amp;$D$1&amp;"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3508</v>
      </c>
      <c r="AB55" s="138">
        <f ca="1">IF(O55=1,"",RTD("cqg.rtd",,"StudyData", "(Vol("&amp;$E$21&amp;")when  (LocalYear("&amp;$E$21&amp;")="&amp;$D$1&amp;"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11818</v>
      </c>
      <c r="AC55" s="139">
        <f t="shared" ca="1" si="3"/>
        <v>5924</v>
      </c>
      <c r="AE55" s="138" t="str">
        <f ca="1">IF($R55=1,SUM($S$1:S55),"")</f>
        <v/>
      </c>
      <c r="AF55" s="138" t="str">
        <f ca="1">IF($R55=1,SUM($T$1:T55),"")</f>
        <v/>
      </c>
      <c r="AG55" s="138" t="str">
        <f ca="1">IF($R55=1,SUM($U$1:U55),"")</f>
        <v/>
      </c>
      <c r="AH55" s="138" t="str">
        <f ca="1">IF($R55=1,SUM($V$1:V55),"")</f>
        <v/>
      </c>
      <c r="AI55" s="138" t="str">
        <f ca="1">IF($R55=1,SUM($W$1:W55),"")</f>
        <v/>
      </c>
      <c r="AJ55" s="138" t="str">
        <f ca="1">IF($R55=1,SUM($X$1:X55),"")</f>
        <v/>
      </c>
      <c r="AK55" s="138" t="str">
        <f ca="1">IF($R55=1,SUM($Y$1:Y55),"")</f>
        <v/>
      </c>
      <c r="AL55" s="138" t="str">
        <f ca="1">IF($R55=1,SUM($Z$1:Z55),"")</f>
        <v/>
      </c>
      <c r="AM55" s="138" t="str">
        <f ca="1">IF($R55=1,SUM($AA$1:AA55),"")</f>
        <v/>
      </c>
      <c r="AN55" s="138" t="str">
        <f ca="1">IF($R55=1,SUM($AB$1:AB55),"")</f>
        <v/>
      </c>
      <c r="AO55" s="138" t="str">
        <f ca="1">IF($R55=1,SUM($AC$1:AC55),"")</f>
        <v/>
      </c>
      <c r="AQ55" s="143" t="str">
        <f t="shared" si="9"/>
        <v>11:50</v>
      </c>
    </row>
    <row r="56" spans="6:43" x14ac:dyDescent="0.25">
      <c r="F56" s="138">
        <f t="shared" si="10"/>
        <v>11</v>
      </c>
      <c r="G56" s="140">
        <f t="shared" si="5"/>
        <v>55</v>
      </c>
      <c r="H56" s="141">
        <f t="shared" si="6"/>
        <v>0.49652777777777773</v>
      </c>
      <c r="K56" s="139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5704</v>
      </c>
      <c r="L56" s="139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5704</v>
      </c>
      <c r="M56" s="139">
        <f t="shared" ca="1" si="2"/>
        <v>6804.6</v>
      </c>
      <c r="O56" s="138">
        <f t="shared" si="7"/>
        <v>0</v>
      </c>
      <c r="R56" s="138">
        <f t="shared" ca="1" si="8"/>
        <v>5.5000000000000042E-2</v>
      </c>
      <c r="S56" s="138">
        <f ca="1">IF(O56=1,"",RTD("cqg.rtd",,"StudyData", "(Vol("&amp;$E$13&amp;")when  (LocalYear("&amp;$E$13&amp;")="&amp;$D$1&amp;"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3897</v>
      </c>
      <c r="T56" s="138">
        <f ca="1">IF(O56=1,"",RTD("cqg.rtd",,"StudyData", "(Vol("&amp;$E$14&amp;")when  (LocalYear("&amp;$E$14&amp;")="&amp;$D$1&amp;"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6231</v>
      </c>
      <c r="U56" s="138">
        <f ca="1">IF(O56=1,"",RTD("cqg.rtd",,"StudyData", "(Vol("&amp;$E$15&amp;")when  (LocalYear("&amp;$E$15&amp;")="&amp;$D$1&amp;"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5170</v>
      </c>
      <c r="V56" s="138">
        <f ca="1">IF(O56=1,"",RTD("cqg.rtd",,"StudyData", "(Vol("&amp;$E$16&amp;")when  (LocalYear("&amp;$E$16&amp;")="&amp;$D$1&amp;"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7496</v>
      </c>
      <c r="W56" s="138">
        <f ca="1">IF(O56=1,"",RTD("cqg.rtd",,"StudyData", "(Vol("&amp;$E$17&amp;")when  (LocalYear("&amp;$E$17&amp;")="&amp;$D$1&amp;"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11922</v>
      </c>
      <c r="X56" s="138">
        <f ca="1">IF(O56=1,"",RTD("cqg.rtd",,"StudyData", "(Vol("&amp;$E$18&amp;")when  (LocalYear("&amp;$E$18&amp;")="&amp;$D$1&amp;"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8582</v>
      </c>
      <c r="Y56" s="138">
        <f ca="1">IF(O56=1,"",RTD("cqg.rtd",,"StudyData", "(Vol("&amp;$E$19&amp;")when  (LocalYear("&amp;$E$19&amp;")="&amp;$D$1&amp;"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8223</v>
      </c>
      <c r="Z56" s="138">
        <f ca="1">IF(O56=1,"",RTD("cqg.rtd",,"StudyData", "(Vol("&amp;$E$20&amp;")when  (LocalYear("&amp;$E$20&amp;")="&amp;$D$1&amp;"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851</v>
      </c>
      <c r="AA56" s="138">
        <f ca="1">IF(O56=1,"",RTD("cqg.rtd",,"StudyData", "(Vol("&amp;$E$21&amp;")when  (LocalYear("&amp;$E$21&amp;")="&amp;$D$1&amp;"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4205</v>
      </c>
      <c r="AB56" s="138">
        <f ca="1">IF(O56=1,"",RTD("cqg.rtd",,"StudyData", "(Vol("&amp;$E$21&amp;")when  (LocalYear("&amp;$E$21&amp;")="&amp;$D$1&amp;"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11469</v>
      </c>
      <c r="AC56" s="139">
        <f t="shared" ca="1" si="3"/>
        <v>5704</v>
      </c>
      <c r="AE56" s="138" t="str">
        <f ca="1">IF($R56=1,SUM($S$1:S56),"")</f>
        <v/>
      </c>
      <c r="AF56" s="138" t="str">
        <f ca="1">IF($R56=1,SUM($T$1:T56),"")</f>
        <v/>
      </c>
      <c r="AG56" s="138" t="str">
        <f ca="1">IF($R56=1,SUM($U$1:U56),"")</f>
        <v/>
      </c>
      <c r="AH56" s="138" t="str">
        <f ca="1">IF($R56=1,SUM($V$1:V56),"")</f>
        <v/>
      </c>
      <c r="AI56" s="138" t="str">
        <f ca="1">IF($R56=1,SUM($W$1:W56),"")</f>
        <v/>
      </c>
      <c r="AJ56" s="138" t="str">
        <f ca="1">IF($R56=1,SUM($X$1:X56),"")</f>
        <v/>
      </c>
      <c r="AK56" s="138" t="str">
        <f ca="1">IF($R56=1,SUM($Y$1:Y56),"")</f>
        <v/>
      </c>
      <c r="AL56" s="138" t="str">
        <f ca="1">IF($R56=1,SUM($Z$1:Z56),"")</f>
        <v/>
      </c>
      <c r="AM56" s="138" t="str">
        <f ca="1">IF($R56=1,SUM($AA$1:AA56),"")</f>
        <v/>
      </c>
      <c r="AN56" s="138" t="str">
        <f ca="1">IF($R56=1,SUM($AB$1:AB56),"")</f>
        <v/>
      </c>
      <c r="AO56" s="138" t="str">
        <f ca="1">IF($R56=1,SUM($AC$1:AC56),"")</f>
        <v/>
      </c>
      <c r="AQ56" s="143" t="str">
        <f t="shared" si="9"/>
        <v>11:55</v>
      </c>
    </row>
    <row r="57" spans="6:43" x14ac:dyDescent="0.25">
      <c r="F57" s="138">
        <f t="shared" si="10"/>
        <v>12</v>
      </c>
      <c r="G57" s="140" t="str">
        <f t="shared" si="5"/>
        <v>00</v>
      </c>
      <c r="H57" s="141">
        <f t="shared" si="6"/>
        <v>0.5</v>
      </c>
      <c r="K57" s="139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16844</v>
      </c>
      <c r="L57" s="139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16844</v>
      </c>
      <c r="M57" s="139">
        <f t="shared" ca="1" si="2"/>
        <v>11159.6</v>
      </c>
      <c r="O57" s="138">
        <f t="shared" si="7"/>
        <v>0</v>
      </c>
      <c r="R57" s="138">
        <f t="shared" ca="1" si="8"/>
        <v>5.6000000000000043E-2</v>
      </c>
      <c r="S57" s="138">
        <f ca="1">IF(O57=1,"",RTD("cqg.rtd",,"StudyData", "(Vol("&amp;$E$13&amp;")when  (LocalYear("&amp;$E$13&amp;")="&amp;$D$1&amp;"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>10407</v>
      </c>
      <c r="T57" s="138">
        <f ca="1">IF(O57=1,"",RTD("cqg.rtd",,"StudyData", "(Vol("&amp;$E$14&amp;")when  (LocalYear("&amp;$E$14&amp;")="&amp;$D$1&amp;"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19647</v>
      </c>
      <c r="U57" s="138">
        <f ca="1">IF(O57=1,"",RTD("cqg.rtd",,"StudyData", "(Vol("&amp;$E$15&amp;")when  (LocalYear("&amp;$E$15&amp;")="&amp;$D$1&amp;"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4702</v>
      </c>
      <c r="V57" s="138">
        <f ca="1">IF(O57=1,"",RTD("cqg.rtd",,"StudyData", "(Vol("&amp;$E$16&amp;")when  (LocalYear("&amp;$E$16&amp;")="&amp;$D$1&amp;"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10732</v>
      </c>
      <c r="W57" s="138">
        <f ca="1">IF(O57=1,"",RTD("cqg.rtd",,"StudyData", "(Vol("&amp;$E$17&amp;")when  (LocalYear("&amp;$E$17&amp;")="&amp;$D$1&amp;"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13860</v>
      </c>
      <c r="X57" s="138">
        <f ca="1">IF(O57=1,"",RTD("cqg.rtd",,"StudyData", "(Vol("&amp;$E$18&amp;")when  (LocalYear("&amp;$E$18&amp;")="&amp;$D$1&amp;"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6299</v>
      </c>
      <c r="Y57" s="138">
        <f ca="1">IF(O57=1,"",RTD("cqg.rtd",,"StudyData", "(Vol("&amp;$E$19&amp;")when  (LocalYear("&amp;$E$19&amp;")="&amp;$D$1&amp;"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22109</v>
      </c>
      <c r="Z57" s="138" t="str">
        <f ca="1">IF(O57=1,"",RTD("cqg.rtd",,"StudyData", "(Vol("&amp;$E$20&amp;")when  (LocalYear("&amp;$E$20&amp;")="&amp;$D$1&amp;"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/>
      </c>
      <c r="AA57" s="138">
        <f ca="1">IF(O57=1,"",RTD("cqg.rtd",,"StudyData", "(Vol("&amp;$E$21&amp;")when  (LocalYear("&amp;$E$21&amp;")="&amp;$D$1&amp;"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6720</v>
      </c>
      <c r="AB57" s="138">
        <f ca="1">IF(O57=1,"",RTD("cqg.rtd",,"StudyData", "(Vol("&amp;$E$21&amp;")when  (LocalYear("&amp;$E$21&amp;")="&amp;$D$1&amp;"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17120</v>
      </c>
      <c r="AC57" s="139">
        <f t="shared" ca="1" si="3"/>
        <v>16844</v>
      </c>
      <c r="AE57" s="138" t="str">
        <f ca="1">IF($R57=1,SUM($S$1:S57),"")</f>
        <v/>
      </c>
      <c r="AF57" s="138" t="str">
        <f ca="1">IF($R57=1,SUM($T$1:T57),"")</f>
        <v/>
      </c>
      <c r="AG57" s="138" t="str">
        <f ca="1">IF($R57=1,SUM($U$1:U57),"")</f>
        <v/>
      </c>
      <c r="AH57" s="138" t="str">
        <f ca="1">IF($R57=1,SUM($V$1:V57),"")</f>
        <v/>
      </c>
      <c r="AI57" s="138" t="str">
        <f ca="1">IF($R57=1,SUM($W$1:W57),"")</f>
        <v/>
      </c>
      <c r="AJ57" s="138" t="str">
        <f ca="1">IF($R57=1,SUM($X$1:X57),"")</f>
        <v/>
      </c>
      <c r="AK57" s="138" t="str">
        <f ca="1">IF($R57=1,SUM($Y$1:Y57),"")</f>
        <v/>
      </c>
      <c r="AL57" s="138" t="str">
        <f ca="1">IF($R57=1,SUM($Z$1:Z57),"")</f>
        <v/>
      </c>
      <c r="AM57" s="138" t="str">
        <f ca="1">IF($R57=1,SUM($AA$1:AA57),"")</f>
        <v/>
      </c>
      <c r="AN57" s="138" t="str">
        <f ca="1">IF($R57=1,SUM($AB$1:AB57),"")</f>
        <v/>
      </c>
      <c r="AO57" s="138" t="str">
        <f ca="1">IF($R57=1,SUM($AC$1:AC57),"")</f>
        <v/>
      </c>
      <c r="AQ57" s="143" t="str">
        <f t="shared" si="9"/>
        <v>12:00</v>
      </c>
    </row>
    <row r="58" spans="6:43" x14ac:dyDescent="0.25">
      <c r="F58" s="138">
        <f t="shared" si="10"/>
        <v>12</v>
      </c>
      <c r="G58" s="140" t="str">
        <f t="shared" si="5"/>
        <v>05</v>
      </c>
      <c r="H58" s="141">
        <f t="shared" si="6"/>
        <v>0.50347222222222221</v>
      </c>
      <c r="K58" s="139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7790</v>
      </c>
      <c r="L58" s="139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7790</v>
      </c>
      <c r="M58" s="139">
        <f t="shared" ca="1" si="2"/>
        <v>8036.6</v>
      </c>
      <c r="O58" s="138">
        <f t="shared" si="7"/>
        <v>0</v>
      </c>
      <c r="R58" s="138">
        <f t="shared" ca="1" si="8"/>
        <v>5.7000000000000044E-2</v>
      </c>
      <c r="S58" s="138">
        <f ca="1">IF(O58=1,"",RTD("cqg.rtd",,"StudyData", "(Vol("&amp;$E$13&amp;")when  (LocalYear("&amp;$E$13&amp;")="&amp;$D$1&amp;"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>9129</v>
      </c>
      <c r="T58" s="138">
        <f ca="1">IF(O58=1,"",RTD("cqg.rtd",,"StudyData", "(Vol("&amp;$E$14&amp;")when  (LocalYear("&amp;$E$14&amp;")="&amp;$D$1&amp;"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7123</v>
      </c>
      <c r="U58" s="138">
        <f ca="1">IF(O58=1,"",RTD("cqg.rtd",,"StudyData", "(Vol("&amp;$E$15&amp;")when  (LocalYear("&amp;$E$15&amp;")="&amp;$D$1&amp;"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1154</v>
      </c>
      <c r="V58" s="138">
        <f ca="1">IF(O58=1,"",RTD("cqg.rtd",,"StudyData", "(Vol("&amp;$E$16&amp;")when  (LocalYear("&amp;$E$16&amp;")="&amp;$D$1&amp;"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8762</v>
      </c>
      <c r="W58" s="138">
        <f ca="1">IF(O58=1,"",RTD("cqg.rtd",,"StudyData", "(Vol("&amp;$E$17&amp;")when  (LocalYear("&amp;$E$17&amp;")="&amp;$D$1&amp;"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10450</v>
      </c>
      <c r="X58" s="138">
        <f ca="1">IF(O58=1,"",RTD("cqg.rtd",,"StudyData", "(Vol("&amp;$E$18&amp;")when  (LocalYear("&amp;$E$18&amp;")="&amp;$D$1&amp;"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3338</v>
      </c>
      <c r="Y58" s="138">
        <f ca="1">IF(O58=1,"",RTD("cqg.rtd",,"StudyData", "(Vol("&amp;$E$19&amp;")when  (LocalYear("&amp;$E$19&amp;")="&amp;$D$1&amp;"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19280</v>
      </c>
      <c r="Z58" s="138" t="str">
        <f ca="1">IF(O58=1,"",RTD("cqg.rtd",,"StudyData", "(Vol("&amp;$E$20&amp;")when  (LocalYear("&amp;$E$20&amp;")="&amp;$D$1&amp;"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/>
      </c>
      <c r="AA58" s="138">
        <f ca="1">IF(O58=1,"",RTD("cqg.rtd",,"StudyData", "(Vol("&amp;$E$21&amp;")when  (LocalYear("&amp;$E$21&amp;")="&amp;$D$1&amp;"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2826</v>
      </c>
      <c r="AB58" s="138">
        <f ca="1">IF(O58=1,"",RTD("cqg.rtd",,"StudyData", "(Vol("&amp;$E$21&amp;")when  (LocalYear("&amp;$E$21&amp;")="&amp;$D$1&amp;"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18304</v>
      </c>
      <c r="AC58" s="139">
        <f t="shared" ca="1" si="3"/>
        <v>7790</v>
      </c>
      <c r="AE58" s="138" t="str">
        <f ca="1">IF($R58=1,SUM($S$1:S58),"")</f>
        <v/>
      </c>
      <c r="AF58" s="138" t="str">
        <f ca="1">IF($R58=1,SUM($T$1:T58),"")</f>
        <v/>
      </c>
      <c r="AG58" s="138" t="str">
        <f ca="1">IF($R58=1,SUM($U$1:U58),"")</f>
        <v/>
      </c>
      <c r="AH58" s="138" t="str">
        <f ca="1">IF($R58=1,SUM($V$1:V58),"")</f>
        <v/>
      </c>
      <c r="AI58" s="138" t="str">
        <f ca="1">IF($R58=1,SUM($W$1:W58),"")</f>
        <v/>
      </c>
      <c r="AJ58" s="138" t="str">
        <f ca="1">IF($R58=1,SUM($X$1:X58),"")</f>
        <v/>
      </c>
      <c r="AK58" s="138" t="str">
        <f ca="1">IF($R58=1,SUM($Y$1:Y58),"")</f>
        <v/>
      </c>
      <c r="AL58" s="138" t="str">
        <f ca="1">IF($R58=1,SUM($Z$1:Z58),"")</f>
        <v/>
      </c>
      <c r="AM58" s="138" t="str">
        <f ca="1">IF($R58=1,SUM($AA$1:AA58),"")</f>
        <v/>
      </c>
      <c r="AN58" s="138" t="str">
        <f ca="1">IF($R58=1,SUM($AB$1:AB58),"")</f>
        <v/>
      </c>
      <c r="AO58" s="138" t="str">
        <f ca="1">IF($R58=1,SUM($AC$1:AC58),"")</f>
        <v/>
      </c>
      <c r="AQ58" s="143" t="str">
        <f t="shared" si="9"/>
        <v>12:05</v>
      </c>
    </row>
    <row r="59" spans="6:43" x14ac:dyDescent="0.25">
      <c r="F59" s="138">
        <f t="shared" si="10"/>
        <v>12</v>
      </c>
      <c r="G59" s="140">
        <f t="shared" si="5"/>
        <v>10</v>
      </c>
      <c r="H59" s="141">
        <f t="shared" si="6"/>
        <v>0.50694444444444442</v>
      </c>
      <c r="K59" s="139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7309</v>
      </c>
      <c r="L59" s="139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7309</v>
      </c>
      <c r="M59" s="139">
        <f t="shared" ca="1" si="2"/>
        <v>8831.2999999999993</v>
      </c>
      <c r="O59" s="138">
        <f t="shared" si="7"/>
        <v>0</v>
      </c>
      <c r="R59" s="138">
        <f t="shared" ca="1" si="8"/>
        <v>5.8000000000000045E-2</v>
      </c>
      <c r="S59" s="138">
        <f ca="1">IF(O59=1,"",RTD("cqg.rtd",,"StudyData", "(Vol("&amp;$E$13&amp;")when  (LocalYear("&amp;$E$13&amp;")="&amp;$D$1&amp;"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>4021</v>
      </c>
      <c r="T59" s="138">
        <f ca="1">IF(O59=1,"",RTD("cqg.rtd",,"StudyData", "(Vol("&amp;$E$14&amp;")when  (LocalYear("&amp;$E$14&amp;")="&amp;$D$1&amp;"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7026</v>
      </c>
      <c r="U59" s="138">
        <f ca="1">IF(O59=1,"",RTD("cqg.rtd",,"StudyData", "(Vol("&amp;$E$15&amp;")when  (LocalYear("&amp;$E$15&amp;")="&amp;$D$1&amp;"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6291</v>
      </c>
      <c r="V59" s="138">
        <f ca="1">IF(O59=1,"",RTD("cqg.rtd",,"StudyData", "(Vol("&amp;$E$16&amp;")when  (LocalYear("&amp;$E$16&amp;")="&amp;$D$1&amp;"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11706</v>
      </c>
      <c r="W59" s="138">
        <f ca="1">IF(O59=1,"",RTD("cqg.rtd",,"StudyData", "(Vol("&amp;$E$17&amp;")when  (LocalYear("&amp;$E$17&amp;")="&amp;$D$1&amp;"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7071</v>
      </c>
      <c r="X59" s="138">
        <f ca="1">IF(O59=1,"",RTD("cqg.rtd",,"StudyData", "(Vol("&amp;$E$18&amp;")when  (LocalYear("&amp;$E$18&amp;")="&amp;$D$1&amp;"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5093</v>
      </c>
      <c r="Y59" s="138">
        <f ca="1">IF(O59=1,"",RTD("cqg.rtd",,"StudyData", "(Vol("&amp;$E$19&amp;")when  (LocalYear("&amp;$E$19&amp;")="&amp;$D$1&amp;"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32284</v>
      </c>
      <c r="Z59" s="138" t="str">
        <f ca="1">IF(O59=1,"",RTD("cqg.rtd",,"StudyData", "(Vol("&amp;$E$20&amp;")when  (LocalYear("&amp;$E$20&amp;")="&amp;$D$1&amp;"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/>
      </c>
      <c r="AA59" s="138">
        <f ca="1">IF(O59=1,"",RTD("cqg.rtd",,"StudyData", "(Vol("&amp;$E$21&amp;")when  (LocalYear("&amp;$E$21&amp;")="&amp;$D$1&amp;"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5277</v>
      </c>
      <c r="AB59" s="138">
        <f ca="1">IF(O59=1,"",RTD("cqg.rtd",,"StudyData", "(Vol("&amp;$E$21&amp;")when  (LocalYear("&amp;$E$21&amp;")="&amp;$D$1&amp;"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9544</v>
      </c>
      <c r="AC59" s="139">
        <f t="shared" ca="1" si="3"/>
        <v>7309</v>
      </c>
      <c r="AE59" s="138" t="str">
        <f ca="1">IF($R59=1,SUM($S$1:S59),"")</f>
        <v/>
      </c>
      <c r="AF59" s="138" t="str">
        <f ca="1">IF($R59=1,SUM($T$1:T59),"")</f>
        <v/>
      </c>
      <c r="AG59" s="138" t="str">
        <f ca="1">IF($R59=1,SUM($U$1:U59),"")</f>
        <v/>
      </c>
      <c r="AH59" s="138" t="str">
        <f ca="1">IF($R59=1,SUM($V$1:V59),"")</f>
        <v/>
      </c>
      <c r="AI59" s="138" t="str">
        <f ca="1">IF($R59=1,SUM($W$1:W59),"")</f>
        <v/>
      </c>
      <c r="AJ59" s="138" t="str">
        <f ca="1">IF($R59=1,SUM($X$1:X59),"")</f>
        <v/>
      </c>
      <c r="AK59" s="138" t="str">
        <f ca="1">IF($R59=1,SUM($Y$1:Y59),"")</f>
        <v/>
      </c>
      <c r="AL59" s="138" t="str">
        <f ca="1">IF($R59=1,SUM($Z$1:Z59),"")</f>
        <v/>
      </c>
      <c r="AM59" s="138" t="str">
        <f ca="1">IF($R59=1,SUM($AA$1:AA59),"")</f>
        <v/>
      </c>
      <c r="AN59" s="138" t="str">
        <f ca="1">IF($R59=1,SUM($AB$1:AB59),"")</f>
        <v/>
      </c>
      <c r="AO59" s="138" t="str">
        <f ca="1">IF($R59=1,SUM($AC$1:AC59),"")</f>
        <v/>
      </c>
      <c r="AQ59" s="143" t="str">
        <f t="shared" si="9"/>
        <v>12:10</v>
      </c>
    </row>
    <row r="60" spans="6:43" x14ac:dyDescent="0.25">
      <c r="F60" s="138">
        <f t="shared" si="10"/>
        <v>12</v>
      </c>
      <c r="G60" s="140">
        <f t="shared" si="5"/>
        <v>15</v>
      </c>
      <c r="H60" s="141">
        <f t="shared" si="6"/>
        <v>0.51041666666666663</v>
      </c>
      <c r="K60" s="139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4777</v>
      </c>
      <c r="L60" s="139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4777</v>
      </c>
      <c r="M60" s="139">
        <f t="shared" ca="1" si="2"/>
        <v>5643.3</v>
      </c>
      <c r="O60" s="138">
        <f t="shared" si="7"/>
        <v>0</v>
      </c>
      <c r="R60" s="138">
        <f t="shared" ca="1" si="8"/>
        <v>5.9000000000000045E-2</v>
      </c>
      <c r="S60" s="138">
        <f ca="1">IF(O60=1,"",RTD("cqg.rtd",,"StudyData", "(Vol("&amp;$E$13&amp;")when  (LocalYear("&amp;$E$13&amp;")="&amp;$D$1&amp;"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>7361</v>
      </c>
      <c r="T60" s="138">
        <f ca="1">IF(O60=1,"",RTD("cqg.rtd",,"StudyData", "(Vol("&amp;$E$14&amp;")when  (LocalYear("&amp;$E$14&amp;")="&amp;$D$1&amp;"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2581</v>
      </c>
      <c r="U60" s="138">
        <f ca="1">IF(O60=1,"",RTD("cqg.rtd",,"StudyData", "(Vol("&amp;$E$15&amp;")when  (LocalYear("&amp;$E$15&amp;")="&amp;$D$1&amp;"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2287</v>
      </c>
      <c r="V60" s="138">
        <f ca="1">IF(O60=1,"",RTD("cqg.rtd",,"StudyData", "(Vol("&amp;$E$16&amp;")when  (LocalYear("&amp;$E$16&amp;")="&amp;$D$1&amp;"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5605</v>
      </c>
      <c r="W60" s="138">
        <f ca="1">IF(O60=1,"",RTD("cqg.rtd",,"StudyData", "(Vol("&amp;$E$17&amp;")when  (LocalYear("&amp;$E$17&amp;")="&amp;$D$1&amp;"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5442</v>
      </c>
      <c r="X60" s="138">
        <f ca="1">IF(O60=1,"",RTD("cqg.rtd",,"StudyData", "(Vol("&amp;$E$18&amp;")when  (LocalYear("&amp;$E$18&amp;")="&amp;$D$1&amp;"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2996</v>
      </c>
      <c r="Y60" s="138">
        <f ca="1">IF(O60=1,"",RTD("cqg.rtd",,"StudyData", "(Vol("&amp;$E$19&amp;")when  (LocalYear("&amp;$E$19&amp;")="&amp;$D$1&amp;"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13523</v>
      </c>
      <c r="Z60" s="138" t="str">
        <f ca="1">IF(O60=1,"",RTD("cqg.rtd",,"StudyData", "(Vol("&amp;$E$20&amp;")when  (LocalYear("&amp;$E$20&amp;")="&amp;$D$1&amp;"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/>
      </c>
      <c r="AA60" s="138">
        <f ca="1">IF(O60=1,"",RTD("cqg.rtd",,"StudyData", "(Vol("&amp;$E$21&amp;")when  (LocalYear("&amp;$E$21&amp;")="&amp;$D$1&amp;"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3442</v>
      </c>
      <c r="AB60" s="138">
        <f ca="1">IF(O60=1,"",RTD("cqg.rtd",,"StudyData", "(Vol("&amp;$E$21&amp;")when  (LocalYear("&amp;$E$21&amp;")="&amp;$D$1&amp;"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13196</v>
      </c>
      <c r="AC60" s="139">
        <f t="shared" ca="1" si="3"/>
        <v>4777</v>
      </c>
      <c r="AE60" s="138" t="str">
        <f ca="1">IF($R60=1,SUM($S$1:S60),"")</f>
        <v/>
      </c>
      <c r="AF60" s="138" t="str">
        <f ca="1">IF($R60=1,SUM($T$1:T60),"")</f>
        <v/>
      </c>
      <c r="AG60" s="138" t="str">
        <f ca="1">IF($R60=1,SUM($U$1:U60),"")</f>
        <v/>
      </c>
      <c r="AH60" s="138" t="str">
        <f ca="1">IF($R60=1,SUM($V$1:V60),"")</f>
        <v/>
      </c>
      <c r="AI60" s="138" t="str">
        <f ca="1">IF($R60=1,SUM($W$1:W60),"")</f>
        <v/>
      </c>
      <c r="AJ60" s="138" t="str">
        <f ca="1">IF($R60=1,SUM($X$1:X60),"")</f>
        <v/>
      </c>
      <c r="AK60" s="138" t="str">
        <f ca="1">IF($R60=1,SUM($Y$1:Y60),"")</f>
        <v/>
      </c>
      <c r="AL60" s="138" t="str">
        <f ca="1">IF($R60=1,SUM($Z$1:Z60),"")</f>
        <v/>
      </c>
      <c r="AM60" s="138" t="str">
        <f ca="1">IF($R60=1,SUM($AA$1:AA60),"")</f>
        <v/>
      </c>
      <c r="AN60" s="138" t="str">
        <f ca="1">IF($R60=1,SUM($AB$1:AB60),"")</f>
        <v/>
      </c>
      <c r="AO60" s="138" t="str">
        <f ca="1">IF($R60=1,SUM($AC$1:AC60),"")</f>
        <v/>
      </c>
      <c r="AQ60" s="143" t="str">
        <f t="shared" si="9"/>
        <v>12:15</v>
      </c>
    </row>
    <row r="61" spans="6:43" x14ac:dyDescent="0.25">
      <c r="F61" s="138">
        <f t="shared" si="10"/>
        <v>12</v>
      </c>
      <c r="G61" s="140">
        <f t="shared" si="5"/>
        <v>20</v>
      </c>
      <c r="H61" s="141">
        <f t="shared" si="6"/>
        <v>0.51388888888888895</v>
      </c>
      <c r="K61" s="139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3126</v>
      </c>
      <c r="L61" s="139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3126</v>
      </c>
      <c r="M61" s="139">
        <f t="shared" ca="1" si="2"/>
        <v>8523.7999999999993</v>
      </c>
      <c r="O61" s="138">
        <f t="shared" si="7"/>
        <v>0</v>
      </c>
      <c r="R61" s="138">
        <f t="shared" ca="1" si="8"/>
        <v>6.0000000000000046E-2</v>
      </c>
      <c r="S61" s="138">
        <f ca="1">IF(O61=1,"",RTD("cqg.rtd",,"StudyData", "(Vol("&amp;$E$13&amp;")when  (LocalYear("&amp;$E$13&amp;")="&amp;$D$1&amp;"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>6594</v>
      </c>
      <c r="T61" s="138">
        <f ca="1">IF(O61=1,"",RTD("cqg.rtd",,"StudyData", "(Vol("&amp;$E$14&amp;")when  (LocalYear("&amp;$E$14&amp;")="&amp;$D$1&amp;"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4580</v>
      </c>
      <c r="U61" s="138">
        <f ca="1">IF(O61=1,"",RTD("cqg.rtd",,"StudyData", "(Vol("&amp;$E$15&amp;")when  (LocalYear("&amp;$E$15&amp;")="&amp;$D$1&amp;"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1271</v>
      </c>
      <c r="V61" s="138">
        <f ca="1">IF(O61=1,"",RTD("cqg.rtd",,"StudyData", "(Vol("&amp;$E$16&amp;")when  (LocalYear("&amp;$E$16&amp;")="&amp;$D$1&amp;"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7534</v>
      </c>
      <c r="W61" s="138">
        <f ca="1">IF(O61=1,"",RTD("cqg.rtd",,"StudyData", "(Vol("&amp;$E$17&amp;")when  (LocalYear("&amp;$E$17&amp;")="&amp;$D$1&amp;"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19494</v>
      </c>
      <c r="X61" s="138">
        <f ca="1">IF(O61=1,"",RTD("cqg.rtd",,"StudyData", "(Vol("&amp;$E$18&amp;")when  (LocalYear("&amp;$E$18&amp;")="&amp;$D$1&amp;"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5362</v>
      </c>
      <c r="Y61" s="138">
        <f ca="1">IF(O61=1,"",RTD("cqg.rtd",,"StudyData", "(Vol("&amp;$E$19&amp;")when  (LocalYear("&amp;$E$19&amp;")="&amp;$D$1&amp;"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20168</v>
      </c>
      <c r="Z61" s="138" t="str">
        <f ca="1">IF(O61=1,"",RTD("cqg.rtd",,"StudyData", "(Vol("&amp;$E$20&amp;")when  (LocalYear("&amp;$E$20&amp;")="&amp;$D$1&amp;"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/>
      </c>
      <c r="AA61" s="138">
        <f ca="1">IF(O61=1,"",RTD("cqg.rtd",,"StudyData", "(Vol("&amp;$E$21&amp;")when  (LocalYear("&amp;$E$21&amp;")="&amp;$D$1&amp;"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2438</v>
      </c>
      <c r="AB61" s="138">
        <f ca="1">IF(O61=1,"",RTD("cqg.rtd",,"StudyData", "(Vol("&amp;$E$21&amp;")when  (LocalYear("&amp;$E$21&amp;")="&amp;$D$1&amp;"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17797</v>
      </c>
      <c r="AC61" s="139">
        <f t="shared" ca="1" si="3"/>
        <v>3126</v>
      </c>
      <c r="AE61" s="138" t="str">
        <f ca="1">IF($R61=1,SUM($S$1:S61),"")</f>
        <v/>
      </c>
      <c r="AF61" s="138" t="str">
        <f ca="1">IF($R61=1,SUM($T$1:T61),"")</f>
        <v/>
      </c>
      <c r="AG61" s="138" t="str">
        <f ca="1">IF($R61=1,SUM($U$1:U61),"")</f>
        <v/>
      </c>
      <c r="AH61" s="138" t="str">
        <f ca="1">IF($R61=1,SUM($V$1:V61),"")</f>
        <v/>
      </c>
      <c r="AI61" s="138" t="str">
        <f ca="1">IF($R61=1,SUM($W$1:W61),"")</f>
        <v/>
      </c>
      <c r="AJ61" s="138" t="str">
        <f ca="1">IF($R61=1,SUM($X$1:X61),"")</f>
        <v/>
      </c>
      <c r="AK61" s="138" t="str">
        <f ca="1">IF($R61=1,SUM($Y$1:Y61),"")</f>
        <v/>
      </c>
      <c r="AL61" s="138" t="str">
        <f ca="1">IF($R61=1,SUM($Z$1:Z61),"")</f>
        <v/>
      </c>
      <c r="AM61" s="138" t="str">
        <f ca="1">IF($R61=1,SUM($AA$1:AA61),"")</f>
        <v/>
      </c>
      <c r="AN61" s="138" t="str">
        <f ca="1">IF($R61=1,SUM($AB$1:AB61),"")</f>
        <v/>
      </c>
      <c r="AO61" s="138" t="str">
        <f ca="1">IF($R61=1,SUM($AC$1:AC61),"")</f>
        <v/>
      </c>
      <c r="AQ61" s="143" t="str">
        <f t="shared" si="9"/>
        <v>12:20</v>
      </c>
    </row>
    <row r="62" spans="6:43" x14ac:dyDescent="0.25">
      <c r="F62" s="138">
        <f t="shared" si="10"/>
        <v>12</v>
      </c>
      <c r="G62" s="140">
        <f t="shared" si="5"/>
        <v>25</v>
      </c>
      <c r="H62" s="141">
        <f t="shared" si="6"/>
        <v>0.51736111111111105</v>
      </c>
      <c r="K62" s="139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9410</v>
      </c>
      <c r="L62" s="139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9410</v>
      </c>
      <c r="M62" s="139">
        <f t="shared" ca="1" si="2"/>
        <v>7071</v>
      </c>
      <c r="O62" s="138">
        <f t="shared" si="7"/>
        <v>0</v>
      </c>
      <c r="R62" s="138">
        <f t="shared" ca="1" si="8"/>
        <v>6.1000000000000047E-2</v>
      </c>
      <c r="S62" s="138">
        <f ca="1">IF(O62=1,"",RTD("cqg.rtd",,"StudyData", "(Vol("&amp;$E$13&amp;")when  (LocalYear("&amp;$E$13&amp;")="&amp;$D$1&amp;"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>6359</v>
      </c>
      <c r="T62" s="138">
        <f ca="1">IF(O62=1,"",RTD("cqg.rtd",,"StudyData", "(Vol("&amp;$E$14&amp;")when  (LocalYear("&amp;$E$14&amp;")="&amp;$D$1&amp;"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3259</v>
      </c>
      <c r="U62" s="138">
        <f ca="1">IF(O62=1,"",RTD("cqg.rtd",,"StudyData", "(Vol("&amp;$E$15&amp;")when  (LocalYear("&amp;$E$15&amp;")="&amp;$D$1&amp;"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3505</v>
      </c>
      <c r="V62" s="138">
        <f ca="1">IF(O62=1,"",RTD("cqg.rtd",,"StudyData", "(Vol("&amp;$E$16&amp;")when  (LocalYear("&amp;$E$16&amp;")="&amp;$D$1&amp;"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14670</v>
      </c>
      <c r="W62" s="138">
        <f ca="1">IF(O62=1,"",RTD("cqg.rtd",,"StudyData", "(Vol("&amp;$E$17&amp;")when  (LocalYear("&amp;$E$17&amp;")="&amp;$D$1&amp;"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17744</v>
      </c>
      <c r="X62" s="138">
        <f ca="1">IF(O62=1,"",RTD("cqg.rtd",,"StudyData", "(Vol("&amp;$E$18&amp;")when  (LocalYear("&amp;$E$18&amp;")="&amp;$D$1&amp;"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2362</v>
      </c>
      <c r="Y62" s="138">
        <f ca="1">IF(O62=1,"",RTD("cqg.rtd",,"StudyData", "(Vol("&amp;$E$19&amp;")when  (LocalYear("&amp;$E$19&amp;")="&amp;$D$1&amp;"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13908</v>
      </c>
      <c r="Z62" s="138" t="str">
        <f ca="1">IF(O62=1,"",RTD("cqg.rtd",,"StudyData", "(Vol("&amp;$E$20&amp;")when  (LocalYear("&amp;$E$20&amp;")="&amp;$D$1&amp;"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/>
      </c>
      <c r="AA62" s="138">
        <f ca="1">IF(O62=1,"",RTD("cqg.rtd",,"StudyData", "(Vol("&amp;$E$21&amp;")when  (LocalYear("&amp;$E$21&amp;")="&amp;$D$1&amp;"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2258</v>
      </c>
      <c r="AB62" s="138">
        <f ca="1">IF(O62=1,"",RTD("cqg.rtd",,"StudyData", "(Vol("&amp;$E$21&amp;")when  (LocalYear("&amp;$E$21&amp;")="&amp;$D$1&amp;"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6645</v>
      </c>
      <c r="AC62" s="139">
        <f t="shared" ca="1" si="3"/>
        <v>9410</v>
      </c>
      <c r="AE62" s="138" t="str">
        <f ca="1">IF($R62=1,SUM($S$1:S62),"")</f>
        <v/>
      </c>
      <c r="AF62" s="138" t="str">
        <f ca="1">IF($R62=1,SUM($T$1:T62),"")</f>
        <v/>
      </c>
      <c r="AG62" s="138" t="str">
        <f ca="1">IF($R62=1,SUM($U$1:U62),"")</f>
        <v/>
      </c>
      <c r="AH62" s="138" t="str">
        <f ca="1">IF($R62=1,SUM($V$1:V62),"")</f>
        <v/>
      </c>
      <c r="AI62" s="138" t="str">
        <f ca="1">IF($R62=1,SUM($W$1:W62),"")</f>
        <v/>
      </c>
      <c r="AJ62" s="138" t="str">
        <f ca="1">IF($R62=1,SUM($X$1:X62),"")</f>
        <v/>
      </c>
      <c r="AK62" s="138" t="str">
        <f ca="1">IF($R62=1,SUM($Y$1:Y62),"")</f>
        <v/>
      </c>
      <c r="AL62" s="138" t="str">
        <f ca="1">IF($R62=1,SUM($Z$1:Z62),"")</f>
        <v/>
      </c>
      <c r="AM62" s="138" t="str">
        <f ca="1">IF($R62=1,SUM($AA$1:AA62),"")</f>
        <v/>
      </c>
      <c r="AN62" s="138" t="str">
        <f ca="1">IF($R62=1,SUM($AB$1:AB62),"")</f>
        <v/>
      </c>
      <c r="AO62" s="138" t="str">
        <f ca="1">IF($R62=1,SUM($AC$1:AC62),"")</f>
        <v/>
      </c>
      <c r="AQ62" s="143" t="str">
        <f t="shared" si="9"/>
        <v>12:25</v>
      </c>
    </row>
    <row r="63" spans="6:43" x14ac:dyDescent="0.25">
      <c r="F63" s="138">
        <f t="shared" si="10"/>
        <v>12</v>
      </c>
      <c r="G63" s="140">
        <f t="shared" si="5"/>
        <v>30</v>
      </c>
      <c r="H63" s="141">
        <f t="shared" si="6"/>
        <v>0.52083333333333337</v>
      </c>
      <c r="K63" s="139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6514</v>
      </c>
      <c r="L63" s="139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6514</v>
      </c>
      <c r="M63" s="139">
        <f t="shared" ca="1" si="2"/>
        <v>8637</v>
      </c>
      <c r="O63" s="138">
        <f t="shared" si="7"/>
        <v>0</v>
      </c>
      <c r="R63" s="138">
        <f t="shared" ca="1" si="8"/>
        <v>6.2000000000000048E-2</v>
      </c>
      <c r="S63" s="138">
        <f ca="1">IF(O63=1,"",RTD("cqg.rtd",,"StudyData", "(Vol("&amp;$E$13&amp;")when  (LocalYear("&amp;$E$13&amp;")="&amp;$D$1&amp;"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>6614</v>
      </c>
      <c r="T63" s="138">
        <f ca="1">IF(O63=1,"",RTD("cqg.rtd",,"StudyData", "(Vol("&amp;$E$14&amp;")when  (LocalYear("&amp;$E$14&amp;")="&amp;$D$1&amp;"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23203</v>
      </c>
      <c r="U63" s="138">
        <f ca="1">IF(O63=1,"",RTD("cqg.rtd",,"StudyData", "(Vol("&amp;$E$15&amp;")when  (LocalYear("&amp;$E$15&amp;")="&amp;$D$1&amp;"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9167</v>
      </c>
      <c r="V63" s="138">
        <f ca="1">IF(O63=1,"",RTD("cqg.rtd",,"StudyData", "(Vol("&amp;$E$16&amp;")when  (LocalYear("&amp;$E$16&amp;")="&amp;$D$1&amp;"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7096</v>
      </c>
      <c r="W63" s="138">
        <f ca="1">IF(O63=1,"",RTD("cqg.rtd",,"StudyData", "(Vol("&amp;$E$17&amp;")when  (LocalYear("&amp;$E$17&amp;")="&amp;$D$1&amp;"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12064</v>
      </c>
      <c r="X63" s="138">
        <f ca="1">IF(O63=1,"",RTD("cqg.rtd",,"StudyData", "(Vol("&amp;$E$18&amp;")when  (LocalYear("&amp;$E$18&amp;")="&amp;$D$1&amp;"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5510</v>
      </c>
      <c r="Y63" s="138">
        <f ca="1">IF(O63=1,"",RTD("cqg.rtd",,"StudyData", "(Vol("&amp;$E$19&amp;")when  (LocalYear("&amp;$E$19&amp;")="&amp;$D$1&amp;"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11587</v>
      </c>
      <c r="Z63" s="138" t="str">
        <f ca="1">IF(O63=1,"",RTD("cqg.rtd",,"StudyData", "(Vol("&amp;$E$20&amp;")when  (LocalYear("&amp;$E$20&amp;")="&amp;$D$1&amp;"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/>
      </c>
      <c r="AA63" s="138">
        <f ca="1">IF(O63=1,"",RTD("cqg.rtd",,"StudyData", "(Vol("&amp;$E$21&amp;")when  (LocalYear("&amp;$E$21&amp;")="&amp;$D$1&amp;"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3973</v>
      </c>
      <c r="AB63" s="138">
        <f ca="1">IF(O63=1,"",RTD("cqg.rtd",,"StudyData", "(Vol("&amp;$E$21&amp;")when  (LocalYear("&amp;$E$21&amp;")="&amp;$D$1&amp;"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7156</v>
      </c>
      <c r="AC63" s="139">
        <f t="shared" ca="1" si="3"/>
        <v>6514</v>
      </c>
      <c r="AE63" s="138" t="str">
        <f ca="1">IF($R63=1,SUM($S$1:S63),"")</f>
        <v/>
      </c>
      <c r="AF63" s="138" t="str">
        <f ca="1">IF($R63=1,SUM($T$1:T63),"")</f>
        <v/>
      </c>
      <c r="AG63" s="138" t="str">
        <f ca="1">IF($R63=1,SUM($U$1:U63),"")</f>
        <v/>
      </c>
      <c r="AH63" s="138" t="str">
        <f ca="1">IF($R63=1,SUM($V$1:V63),"")</f>
        <v/>
      </c>
      <c r="AI63" s="138" t="str">
        <f ca="1">IF($R63=1,SUM($W$1:W63),"")</f>
        <v/>
      </c>
      <c r="AJ63" s="138" t="str">
        <f ca="1">IF($R63=1,SUM($X$1:X63),"")</f>
        <v/>
      </c>
      <c r="AK63" s="138" t="str">
        <f ca="1">IF($R63=1,SUM($Y$1:Y63),"")</f>
        <v/>
      </c>
      <c r="AL63" s="138" t="str">
        <f ca="1">IF($R63=1,SUM($Z$1:Z63),"")</f>
        <v/>
      </c>
      <c r="AM63" s="138" t="str">
        <f ca="1">IF($R63=1,SUM($AA$1:AA63),"")</f>
        <v/>
      </c>
      <c r="AN63" s="138" t="str">
        <f ca="1">IF($R63=1,SUM($AB$1:AB63),"")</f>
        <v/>
      </c>
      <c r="AO63" s="138" t="str">
        <f ca="1">IF($R63=1,SUM($AC$1:AC63),"")</f>
        <v/>
      </c>
      <c r="AQ63" s="143" t="str">
        <f t="shared" si="9"/>
        <v>12:30</v>
      </c>
    </row>
    <row r="64" spans="6:43" x14ac:dyDescent="0.25">
      <c r="F64" s="138">
        <f t="shared" si="10"/>
        <v>12</v>
      </c>
      <c r="G64" s="140">
        <f t="shared" si="5"/>
        <v>35</v>
      </c>
      <c r="H64" s="141">
        <f t="shared" si="6"/>
        <v>0.52430555555555558</v>
      </c>
      <c r="K64" s="139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4510</v>
      </c>
      <c r="L64" s="139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4510</v>
      </c>
      <c r="M64" s="139">
        <f t="shared" ca="1" si="2"/>
        <v>7121.2</v>
      </c>
      <c r="O64" s="138">
        <f t="shared" si="7"/>
        <v>0</v>
      </c>
      <c r="R64" s="138">
        <f t="shared" ca="1" si="8"/>
        <v>6.3000000000000042E-2</v>
      </c>
      <c r="S64" s="138">
        <f ca="1">IF(O64=1,"",RTD("cqg.rtd",,"StudyData", "(Vol("&amp;$E$13&amp;")when  (LocalYear("&amp;$E$13&amp;")="&amp;$D$1&amp;"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>8520</v>
      </c>
      <c r="T64" s="138">
        <f ca="1">IF(O64=1,"",RTD("cqg.rtd",,"StudyData", "(Vol("&amp;$E$14&amp;")when  (LocalYear("&amp;$E$14&amp;")="&amp;$D$1&amp;"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12645</v>
      </c>
      <c r="U64" s="138">
        <f ca="1">IF(O64=1,"",RTD("cqg.rtd",,"StudyData", "(Vol("&amp;$E$15&amp;")when  (LocalYear("&amp;$E$15&amp;")="&amp;$D$1&amp;"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4417</v>
      </c>
      <c r="V64" s="138">
        <f ca="1">IF(O64=1,"",RTD("cqg.rtd",,"StudyData", "(Vol("&amp;$E$16&amp;")when  (LocalYear("&amp;$E$16&amp;")="&amp;$D$1&amp;"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7698</v>
      </c>
      <c r="W64" s="138">
        <f ca="1">IF(O64=1,"",RTD("cqg.rtd",,"StudyData", "(Vol("&amp;$E$17&amp;")when  (LocalYear("&amp;$E$17&amp;")="&amp;$D$1&amp;"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5943</v>
      </c>
      <c r="X64" s="138">
        <f ca="1">IF(O64=1,"",RTD("cqg.rtd",,"StudyData", "(Vol("&amp;$E$18&amp;")when  (LocalYear("&amp;$E$18&amp;")="&amp;$D$1&amp;"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2307</v>
      </c>
      <c r="Y64" s="138">
        <f ca="1">IF(O64=1,"",RTD("cqg.rtd",,"StudyData", "(Vol("&amp;$E$19&amp;")when  (LocalYear("&amp;$E$19&amp;")="&amp;$D$1&amp;"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19855</v>
      </c>
      <c r="Z64" s="138" t="str">
        <f ca="1">IF(O64=1,"",RTD("cqg.rtd",,"StudyData", "(Vol("&amp;$E$20&amp;")when  (LocalYear("&amp;$E$20&amp;")="&amp;$D$1&amp;"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/>
      </c>
      <c r="AA64" s="138">
        <f ca="1">IF(O64=1,"",RTD("cqg.rtd",,"StudyData", "(Vol("&amp;$E$21&amp;")when  (LocalYear("&amp;$E$21&amp;")="&amp;$D$1&amp;"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4104</v>
      </c>
      <c r="AB64" s="138">
        <f ca="1">IF(O64=1,"",RTD("cqg.rtd",,"StudyData", "(Vol("&amp;$E$21&amp;")when  (LocalYear("&amp;$E$21&amp;")="&amp;$D$1&amp;"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5723</v>
      </c>
      <c r="AC64" s="139">
        <f t="shared" ca="1" si="3"/>
        <v>4510</v>
      </c>
      <c r="AE64" s="138" t="str">
        <f ca="1">IF($R64=1,SUM($S$1:S64),"")</f>
        <v/>
      </c>
      <c r="AF64" s="138" t="str">
        <f ca="1">IF($R64=1,SUM($T$1:T64),"")</f>
        <v/>
      </c>
      <c r="AG64" s="138" t="str">
        <f ca="1">IF($R64=1,SUM($U$1:U64),"")</f>
        <v/>
      </c>
      <c r="AH64" s="138" t="str">
        <f ca="1">IF($R64=1,SUM($V$1:V64),"")</f>
        <v/>
      </c>
      <c r="AI64" s="138" t="str">
        <f ca="1">IF($R64=1,SUM($W$1:W64),"")</f>
        <v/>
      </c>
      <c r="AJ64" s="138" t="str">
        <f ca="1">IF($R64=1,SUM($X$1:X64),"")</f>
        <v/>
      </c>
      <c r="AK64" s="138" t="str">
        <f ca="1">IF($R64=1,SUM($Y$1:Y64),"")</f>
        <v/>
      </c>
      <c r="AL64" s="138" t="str">
        <f ca="1">IF($R64=1,SUM($Z$1:Z64),"")</f>
        <v/>
      </c>
      <c r="AM64" s="138" t="str">
        <f ca="1">IF($R64=1,SUM($AA$1:AA64),"")</f>
        <v/>
      </c>
      <c r="AN64" s="138" t="str">
        <f ca="1">IF($R64=1,SUM($AB$1:AB64),"")</f>
        <v/>
      </c>
      <c r="AO64" s="138" t="str">
        <f ca="1">IF($R64=1,SUM($AC$1:AC64),"")</f>
        <v/>
      </c>
      <c r="AQ64" s="143" t="str">
        <f t="shared" si="9"/>
        <v>12:35</v>
      </c>
    </row>
    <row r="65" spans="6:43" x14ac:dyDescent="0.25">
      <c r="F65" s="138">
        <f t="shared" si="10"/>
        <v>12</v>
      </c>
      <c r="G65" s="140">
        <f t="shared" si="5"/>
        <v>40</v>
      </c>
      <c r="H65" s="141">
        <f t="shared" si="6"/>
        <v>0.52777777777777779</v>
      </c>
      <c r="K65" s="139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7028</v>
      </c>
      <c r="L65" s="139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7028</v>
      </c>
      <c r="M65" s="139">
        <f t="shared" ref="M65:M81" ca="1" si="14">SUM(S65:AB65)/10</f>
        <v>7673.4</v>
      </c>
      <c r="O65" s="138">
        <f t="shared" si="7"/>
        <v>0</v>
      </c>
      <c r="R65" s="138">
        <f t="shared" ca="1" si="8"/>
        <v>6.4000000000000043E-2</v>
      </c>
      <c r="S65" s="138">
        <f ca="1">IF(O65=1,"",RTD("cqg.rtd",,"StudyData", "(Vol("&amp;$E$13&amp;")when  (LocalYear("&amp;$E$13&amp;")="&amp;$D$1&amp;"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>10783</v>
      </c>
      <c r="T65" s="138">
        <f ca="1">IF(O65=1,"",RTD("cqg.rtd",,"StudyData", "(Vol("&amp;$E$14&amp;")when  (LocalYear("&amp;$E$14&amp;")="&amp;$D$1&amp;"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8762</v>
      </c>
      <c r="U65" s="138">
        <f ca="1">IF(O65=1,"",RTD("cqg.rtd",,"StudyData", "(Vol("&amp;$E$15&amp;")when  (LocalYear("&amp;$E$15&amp;")="&amp;$D$1&amp;"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3465</v>
      </c>
      <c r="V65" s="138">
        <f ca="1">IF(O65=1,"",RTD("cqg.rtd",,"StudyData", "(Vol("&amp;$E$16&amp;")when  (LocalYear("&amp;$E$16&amp;")="&amp;$D$1&amp;"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13256</v>
      </c>
      <c r="W65" s="138">
        <f ca="1">IF(O65=1,"",RTD("cqg.rtd",,"StudyData", "(Vol("&amp;$E$17&amp;")when  (LocalYear("&amp;$E$17&amp;")="&amp;$D$1&amp;"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8277</v>
      </c>
      <c r="X65" s="138">
        <f ca="1">IF(O65=1,"",RTD("cqg.rtd",,"StudyData", "(Vol("&amp;$E$18&amp;")when  (LocalYear("&amp;$E$18&amp;")="&amp;$D$1&amp;"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6734</v>
      </c>
      <c r="Y65" s="138">
        <f ca="1">IF(O65=1,"",RTD("cqg.rtd",,"StudyData", "(Vol("&amp;$E$19&amp;")when  (LocalYear("&amp;$E$19&amp;")="&amp;$D$1&amp;"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10850</v>
      </c>
      <c r="Z65" s="138" t="str">
        <f ca="1">IF(O65=1,"",RTD("cqg.rtd",,"StudyData", "(Vol("&amp;$E$20&amp;")when  (LocalYear("&amp;$E$20&amp;")="&amp;$D$1&amp;"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/>
      </c>
      <c r="AA65" s="138">
        <f ca="1">IF(O65=1,"",RTD("cqg.rtd",,"StudyData", "(Vol("&amp;$E$21&amp;")when  (LocalYear("&amp;$E$21&amp;")="&amp;$D$1&amp;"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3904</v>
      </c>
      <c r="AB65" s="138">
        <f ca="1">IF(O65=1,"",RTD("cqg.rtd",,"StudyData", "(Vol("&amp;$E$21&amp;")when  (LocalYear("&amp;$E$21&amp;")="&amp;$D$1&amp;"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10703</v>
      </c>
      <c r="AC65" s="139">
        <f t="shared" ref="AC65:AC128" ca="1" si="15">K65</f>
        <v>7028</v>
      </c>
      <c r="AE65" s="138" t="str">
        <f ca="1">IF($R65=1,SUM($S$1:S65),"")</f>
        <v/>
      </c>
      <c r="AF65" s="138" t="str">
        <f ca="1">IF($R65=1,SUM($T$1:T65),"")</f>
        <v/>
      </c>
      <c r="AG65" s="138" t="str">
        <f ca="1">IF($R65=1,SUM($U$1:U65),"")</f>
        <v/>
      </c>
      <c r="AH65" s="138" t="str">
        <f ca="1">IF($R65=1,SUM($V$1:V65),"")</f>
        <v/>
      </c>
      <c r="AI65" s="138" t="str">
        <f ca="1">IF($R65=1,SUM($W$1:W65),"")</f>
        <v/>
      </c>
      <c r="AJ65" s="138" t="str">
        <f ca="1">IF($R65=1,SUM($X$1:X65),"")</f>
        <v/>
      </c>
      <c r="AK65" s="138" t="str">
        <f ca="1">IF($R65=1,SUM($Y$1:Y65),"")</f>
        <v/>
      </c>
      <c r="AL65" s="138" t="str">
        <f ca="1">IF($R65=1,SUM($Z$1:Z65),"")</f>
        <v/>
      </c>
      <c r="AM65" s="138" t="str">
        <f ca="1">IF($R65=1,SUM($AA$1:AA65),"")</f>
        <v/>
      </c>
      <c r="AN65" s="138" t="str">
        <f ca="1">IF($R65=1,SUM($AB$1:AB65),"")</f>
        <v/>
      </c>
      <c r="AO65" s="138" t="str">
        <f ca="1">IF($R65=1,SUM($AC$1:AC65),"")</f>
        <v/>
      </c>
      <c r="AQ65" s="143" t="str">
        <f t="shared" si="9"/>
        <v>12:40</v>
      </c>
    </row>
    <row r="66" spans="6:43" x14ac:dyDescent="0.25">
      <c r="F66" s="138">
        <f t="shared" si="10"/>
        <v>12</v>
      </c>
      <c r="G66" s="140">
        <f t="shared" ref="G66:G129" si="16">IF(G65=55,0&amp;0,IF(G65=0&amp;0,G65+0&amp;5,G65+5))</f>
        <v>45</v>
      </c>
      <c r="H66" s="141">
        <f t="shared" ref="H66:H129" si="17">_xlfn.NUMBERVALUE(F66&amp;":"&amp;G66)</f>
        <v>0.53125</v>
      </c>
      <c r="K66" s="139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9085</v>
      </c>
      <c r="L66" s="139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9085</v>
      </c>
      <c r="M66" s="139">
        <f t="shared" ca="1" si="14"/>
        <v>7022.6</v>
      </c>
      <c r="O66" s="138">
        <f t="shared" ref="O66:O129" si="18">IF(H66&gt;$I$3,1,0)</f>
        <v>0</v>
      </c>
      <c r="R66" s="138">
        <f t="shared" ref="R66:R129" ca="1" si="19">IF(AND(K67="",K66&lt;&gt;""),1,0.001+R65)</f>
        <v>6.5000000000000044E-2</v>
      </c>
      <c r="S66" s="138">
        <f ca="1">IF(O66=1,"",RTD("cqg.rtd",,"StudyData", "(Vol("&amp;$E$13&amp;")when  (LocalYear("&amp;$E$13&amp;")="&amp;$D$1&amp;"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>7112</v>
      </c>
      <c r="T66" s="138">
        <f ca="1">IF(O66=1,"",RTD("cqg.rtd",,"StudyData", "(Vol("&amp;$E$14&amp;")when  (LocalYear("&amp;$E$14&amp;")="&amp;$D$1&amp;"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6500</v>
      </c>
      <c r="U66" s="138">
        <f ca="1">IF(O66=1,"",RTD("cqg.rtd",,"StudyData", "(Vol("&amp;$E$15&amp;")when  (LocalYear("&amp;$E$15&amp;")="&amp;$D$1&amp;"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1853</v>
      </c>
      <c r="V66" s="138">
        <f ca="1">IF(O66=1,"",RTD("cqg.rtd",,"StudyData", "(Vol("&amp;$E$16&amp;")when  (LocalYear("&amp;$E$16&amp;")="&amp;$D$1&amp;"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7362</v>
      </c>
      <c r="W66" s="138">
        <f ca="1">IF(O66=1,"",RTD("cqg.rtd",,"StudyData", "(Vol("&amp;$E$17&amp;")when  (LocalYear("&amp;$E$17&amp;")="&amp;$D$1&amp;"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9034</v>
      </c>
      <c r="X66" s="138">
        <f ca="1">IF(O66=1,"",RTD("cqg.rtd",,"StudyData", "(Vol("&amp;$E$18&amp;")when  (LocalYear("&amp;$E$18&amp;")="&amp;$D$1&amp;"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14273</v>
      </c>
      <c r="Y66" s="138">
        <f ca="1">IF(O66=1,"",RTD("cqg.rtd",,"StudyData", "(Vol("&amp;$E$19&amp;")when  (LocalYear("&amp;$E$19&amp;")="&amp;$D$1&amp;"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11772</v>
      </c>
      <c r="Z66" s="138" t="str">
        <f ca="1">IF(O66=1,"",RTD("cqg.rtd",,"StudyData", "(Vol("&amp;$E$20&amp;")when  (LocalYear("&amp;$E$20&amp;")="&amp;$D$1&amp;"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/>
      </c>
      <c r="AA66" s="138">
        <f ca="1">IF(O66=1,"",RTD("cqg.rtd",,"StudyData", "(Vol("&amp;$E$21&amp;")when  (LocalYear("&amp;$E$21&amp;")="&amp;$D$1&amp;"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4789</v>
      </c>
      <c r="AB66" s="138">
        <f ca="1">IF(O66=1,"",RTD("cqg.rtd",,"StudyData", "(Vol("&amp;$E$21&amp;")when  (LocalYear("&amp;$E$21&amp;")="&amp;$D$1&amp;"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7531</v>
      </c>
      <c r="AC66" s="139">
        <f t="shared" ca="1" si="15"/>
        <v>9085</v>
      </c>
      <c r="AE66" s="138" t="str">
        <f ca="1">IF($R66=1,SUM($S$1:S66),"")</f>
        <v/>
      </c>
      <c r="AF66" s="138" t="str">
        <f ca="1">IF($R66=1,SUM($T$1:T66),"")</f>
        <v/>
      </c>
      <c r="AG66" s="138" t="str">
        <f ca="1">IF($R66=1,SUM($U$1:U66),"")</f>
        <v/>
      </c>
      <c r="AH66" s="138" t="str">
        <f ca="1">IF($R66=1,SUM($V$1:V66),"")</f>
        <v/>
      </c>
      <c r="AI66" s="138" t="str">
        <f ca="1">IF($R66=1,SUM($W$1:W66),"")</f>
        <v/>
      </c>
      <c r="AJ66" s="138" t="str">
        <f ca="1">IF($R66=1,SUM($X$1:X66),"")</f>
        <v/>
      </c>
      <c r="AK66" s="138" t="str">
        <f ca="1">IF($R66=1,SUM($Y$1:Y66),"")</f>
        <v/>
      </c>
      <c r="AL66" s="138" t="str">
        <f ca="1">IF($R66=1,SUM($Z$1:Z66),"")</f>
        <v/>
      </c>
      <c r="AM66" s="138" t="str">
        <f ca="1">IF($R66=1,SUM($AA$1:AA66),"")</f>
        <v/>
      </c>
      <c r="AN66" s="138" t="str">
        <f ca="1">IF($R66=1,SUM($AB$1:AB66),"")</f>
        <v/>
      </c>
      <c r="AO66" s="138" t="str">
        <f ca="1">IF($R66=1,SUM($AC$1:AC66),"")</f>
        <v/>
      </c>
      <c r="AQ66" s="143" t="str">
        <f t="shared" ref="AQ66:AQ129" si="20">F66&amp;":"&amp;G66</f>
        <v>12:45</v>
      </c>
    </row>
    <row r="67" spans="6:43" x14ac:dyDescent="0.25">
      <c r="F67" s="138">
        <f t="shared" ref="F67:F130" si="21">IF(G66=55,F66+1,F66)</f>
        <v>12</v>
      </c>
      <c r="G67" s="140">
        <f t="shared" si="16"/>
        <v>50</v>
      </c>
      <c r="H67" s="141">
        <f t="shared" si="17"/>
        <v>0.53472222222222221</v>
      </c>
      <c r="K67" s="139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5091</v>
      </c>
      <c r="L67" s="139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5091</v>
      </c>
      <c r="M67" s="139">
        <f t="shared" ca="1" si="14"/>
        <v>6106.9</v>
      </c>
      <c r="O67" s="138">
        <f t="shared" si="18"/>
        <v>0</v>
      </c>
      <c r="R67" s="138">
        <f t="shared" ca="1" si="19"/>
        <v>6.6000000000000045E-2</v>
      </c>
      <c r="S67" s="138">
        <f ca="1">IF(O67=1,"",RTD("cqg.rtd",,"StudyData", "(Vol("&amp;$E$13&amp;")when  (LocalYear("&amp;$E$13&amp;")="&amp;$D$1&amp;"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>8221</v>
      </c>
      <c r="T67" s="138">
        <f ca="1">IF(O67=1,"",RTD("cqg.rtd",,"StudyData", "(Vol("&amp;$E$14&amp;")when  (LocalYear("&amp;$E$14&amp;")="&amp;$D$1&amp;"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5477</v>
      </c>
      <c r="U67" s="138">
        <f ca="1">IF(O67=1,"",RTD("cqg.rtd",,"StudyData", "(Vol("&amp;$E$15&amp;")when  (LocalYear("&amp;$E$15&amp;")="&amp;$D$1&amp;"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2420</v>
      </c>
      <c r="V67" s="138">
        <f ca="1">IF(O67=1,"",RTD("cqg.rtd",,"StudyData", "(Vol("&amp;$E$16&amp;")when  (LocalYear("&amp;$E$16&amp;")="&amp;$D$1&amp;"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8867</v>
      </c>
      <c r="W67" s="138">
        <f ca="1">IF(O67=1,"",RTD("cqg.rtd",,"StudyData", "(Vol("&amp;$E$17&amp;")when  (LocalYear("&amp;$E$17&amp;")="&amp;$D$1&amp;"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3482</v>
      </c>
      <c r="X67" s="138">
        <f ca="1">IF(O67=1,"",RTD("cqg.rtd",,"StudyData", "(Vol("&amp;$E$18&amp;")when  (LocalYear("&amp;$E$18&amp;")="&amp;$D$1&amp;"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12566</v>
      </c>
      <c r="Y67" s="138">
        <f ca="1">IF(O67=1,"",RTD("cqg.rtd",,"StudyData", "(Vol("&amp;$E$19&amp;")when  (LocalYear("&amp;$E$19&amp;")="&amp;$D$1&amp;"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12686</v>
      </c>
      <c r="Z67" s="138" t="str">
        <f ca="1">IF(O67=1,"",RTD("cqg.rtd",,"StudyData", "(Vol("&amp;$E$20&amp;")when  (LocalYear("&amp;$E$20&amp;")="&amp;$D$1&amp;"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/>
      </c>
      <c r="AA67" s="138">
        <f ca="1">IF(O67=1,"",RTD("cqg.rtd",,"StudyData", "(Vol("&amp;$E$21&amp;")when  (LocalYear("&amp;$E$21&amp;")="&amp;$D$1&amp;"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1704</v>
      </c>
      <c r="AB67" s="138">
        <f ca="1">IF(O67=1,"",RTD("cqg.rtd",,"StudyData", "(Vol("&amp;$E$21&amp;")when  (LocalYear("&amp;$E$21&amp;")="&amp;$D$1&amp;"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5646</v>
      </c>
      <c r="AC67" s="139">
        <f t="shared" ca="1" si="15"/>
        <v>5091</v>
      </c>
      <c r="AE67" s="138" t="str">
        <f ca="1">IF($R67=1,SUM($S$1:S67),"")</f>
        <v/>
      </c>
      <c r="AF67" s="138" t="str">
        <f ca="1">IF($R67=1,SUM($T$1:T67),"")</f>
        <v/>
      </c>
      <c r="AG67" s="138" t="str">
        <f ca="1">IF($R67=1,SUM($U$1:U67),"")</f>
        <v/>
      </c>
      <c r="AH67" s="138" t="str">
        <f ca="1">IF($R67=1,SUM($V$1:V67),"")</f>
        <v/>
      </c>
      <c r="AI67" s="138" t="str">
        <f ca="1">IF($R67=1,SUM($W$1:W67),"")</f>
        <v/>
      </c>
      <c r="AJ67" s="138" t="str">
        <f ca="1">IF($R67=1,SUM($X$1:X67),"")</f>
        <v/>
      </c>
      <c r="AK67" s="138" t="str">
        <f ca="1">IF($R67=1,SUM($Y$1:Y67),"")</f>
        <v/>
      </c>
      <c r="AL67" s="138" t="str">
        <f ca="1">IF($R67=1,SUM($Z$1:Z67),"")</f>
        <v/>
      </c>
      <c r="AM67" s="138" t="str">
        <f ca="1">IF($R67=1,SUM($AA$1:AA67),"")</f>
        <v/>
      </c>
      <c r="AN67" s="138" t="str">
        <f ca="1">IF($R67=1,SUM($AB$1:AB67),"")</f>
        <v/>
      </c>
      <c r="AO67" s="138" t="str">
        <f ca="1">IF($R67=1,SUM($AC$1:AC67),"")</f>
        <v/>
      </c>
      <c r="AQ67" s="143" t="str">
        <f t="shared" si="20"/>
        <v>12:50</v>
      </c>
    </row>
    <row r="68" spans="6:43" x14ac:dyDescent="0.25">
      <c r="F68" s="138">
        <f t="shared" si="21"/>
        <v>12</v>
      </c>
      <c r="G68" s="140">
        <f t="shared" si="16"/>
        <v>55</v>
      </c>
      <c r="H68" s="141">
        <f t="shared" si="17"/>
        <v>0.53819444444444442</v>
      </c>
      <c r="K68" s="139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2749</v>
      </c>
      <c r="L68" s="139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2749</v>
      </c>
      <c r="M68" s="139">
        <f t="shared" ca="1" si="14"/>
        <v>6838.4</v>
      </c>
      <c r="O68" s="138">
        <f t="shared" si="18"/>
        <v>0</v>
      </c>
      <c r="R68" s="138">
        <f t="shared" ca="1" si="19"/>
        <v>6.7000000000000046E-2</v>
      </c>
      <c r="S68" s="138">
        <f ca="1">IF(O68=1,"",RTD("cqg.rtd",,"StudyData", "(Vol("&amp;$E$13&amp;")when  (LocalYear("&amp;$E$13&amp;")="&amp;$D$1&amp;"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>10904</v>
      </c>
      <c r="T68" s="138">
        <f ca="1">IF(O68=1,"",RTD("cqg.rtd",,"StudyData", "(Vol("&amp;$E$14&amp;")when  (LocalYear("&amp;$E$14&amp;")="&amp;$D$1&amp;"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9440</v>
      </c>
      <c r="U68" s="138">
        <f ca="1">IF(O68=1,"",RTD("cqg.rtd",,"StudyData", "(Vol("&amp;$E$15&amp;")when  (LocalYear("&amp;$E$15&amp;")="&amp;$D$1&amp;"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3426</v>
      </c>
      <c r="V68" s="138">
        <f ca="1">IF(O68=1,"",RTD("cqg.rtd",,"StudyData", "(Vol("&amp;$E$16&amp;")when  (LocalYear("&amp;$E$16&amp;")="&amp;$D$1&amp;"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16850</v>
      </c>
      <c r="W68" s="138">
        <f ca="1">IF(O68=1,"",RTD("cqg.rtd",,"StudyData", "(Vol("&amp;$E$17&amp;")when  (LocalYear("&amp;$E$17&amp;")="&amp;$D$1&amp;"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6240</v>
      </c>
      <c r="X68" s="138">
        <f ca="1">IF(O68=1,"",RTD("cqg.rtd",,"StudyData", "(Vol("&amp;$E$18&amp;")when  (LocalYear("&amp;$E$18&amp;")="&amp;$D$1&amp;"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7307</v>
      </c>
      <c r="Y68" s="138">
        <f ca="1">IF(O68=1,"",RTD("cqg.rtd",,"StudyData", "(Vol("&amp;$E$19&amp;")when  (LocalYear("&amp;$E$19&amp;")="&amp;$D$1&amp;"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7436</v>
      </c>
      <c r="Z68" s="138" t="str">
        <f ca="1">IF(O68=1,"",RTD("cqg.rtd",,"StudyData", "(Vol("&amp;$E$20&amp;")when  (LocalYear("&amp;$E$20&amp;")="&amp;$D$1&amp;"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/>
      </c>
      <c r="AA68" s="138">
        <f ca="1">IF(O68=1,"",RTD("cqg.rtd",,"StudyData", "(Vol("&amp;$E$21&amp;")when  (LocalYear("&amp;$E$21&amp;")="&amp;$D$1&amp;"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1531</v>
      </c>
      <c r="AB68" s="138">
        <f ca="1">IF(O68=1,"",RTD("cqg.rtd",,"StudyData", "(Vol("&amp;$E$21&amp;")when  (LocalYear("&amp;$E$21&amp;")="&amp;$D$1&amp;"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5250</v>
      </c>
      <c r="AC68" s="139">
        <f t="shared" ca="1" si="15"/>
        <v>2749</v>
      </c>
      <c r="AE68" s="138" t="str">
        <f ca="1">IF($R68=1,SUM($S$1:S68),"")</f>
        <v/>
      </c>
      <c r="AF68" s="138" t="str">
        <f ca="1">IF($R68=1,SUM($T$1:T68),"")</f>
        <v/>
      </c>
      <c r="AG68" s="138" t="str">
        <f ca="1">IF($R68=1,SUM($U$1:U68),"")</f>
        <v/>
      </c>
      <c r="AH68" s="138" t="str">
        <f ca="1">IF($R68=1,SUM($V$1:V68),"")</f>
        <v/>
      </c>
      <c r="AI68" s="138" t="str">
        <f ca="1">IF($R68=1,SUM($W$1:W68),"")</f>
        <v/>
      </c>
      <c r="AJ68" s="138" t="str">
        <f ca="1">IF($R68=1,SUM($X$1:X68),"")</f>
        <v/>
      </c>
      <c r="AK68" s="138" t="str">
        <f ca="1">IF($R68=1,SUM($Y$1:Y68),"")</f>
        <v/>
      </c>
      <c r="AL68" s="138" t="str">
        <f ca="1">IF($R68=1,SUM($Z$1:Z68),"")</f>
        <v/>
      </c>
      <c r="AM68" s="138" t="str">
        <f ca="1">IF($R68=1,SUM($AA$1:AA68),"")</f>
        <v/>
      </c>
      <c r="AN68" s="138" t="str">
        <f ca="1">IF($R68=1,SUM($AB$1:AB68),"")</f>
        <v/>
      </c>
      <c r="AO68" s="138" t="str">
        <f ca="1">IF($R68=1,SUM($AC$1:AC68),"")</f>
        <v/>
      </c>
      <c r="AQ68" s="143" t="str">
        <f t="shared" si="20"/>
        <v>12:55</v>
      </c>
    </row>
    <row r="69" spans="6:43" x14ac:dyDescent="0.25">
      <c r="F69" s="138">
        <f t="shared" si="21"/>
        <v>13</v>
      </c>
      <c r="G69" s="140" t="str">
        <f t="shared" si="16"/>
        <v>00</v>
      </c>
      <c r="H69" s="141">
        <f t="shared" si="17"/>
        <v>0.54166666666666663</v>
      </c>
      <c r="K69" s="139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5058</v>
      </c>
      <c r="L69" s="139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5058</v>
      </c>
      <c r="M69" s="139">
        <f t="shared" ca="1" si="14"/>
        <v>12294.2</v>
      </c>
      <c r="O69" s="138">
        <f t="shared" si="18"/>
        <v>0</v>
      </c>
      <c r="R69" s="138">
        <f t="shared" ca="1" si="19"/>
        <v>6.8000000000000047E-2</v>
      </c>
      <c r="S69" s="138">
        <f ca="1">IF(O69=1,"",RTD("cqg.rtd",,"StudyData", "(Vol("&amp;$E$13&amp;")when  (LocalYear("&amp;$E$13&amp;")="&amp;$D$1&amp;"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>4652</v>
      </c>
      <c r="T69" s="138">
        <f ca="1">IF(O69=1,"",RTD("cqg.rtd",,"StudyData", "(Vol("&amp;$E$14&amp;")when  (LocalYear("&amp;$E$14&amp;")="&amp;$D$1&amp;"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7120</v>
      </c>
      <c r="U69" s="138">
        <f ca="1">IF(O69=1,"",RTD("cqg.rtd",,"StudyData", "(Vol("&amp;$E$15&amp;")when  (LocalYear("&amp;$E$15&amp;")="&amp;$D$1&amp;"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1882</v>
      </c>
      <c r="V69" s="138">
        <f ca="1">IF(O69=1,"",RTD("cqg.rtd",,"StudyData", "(Vol("&amp;$E$16&amp;")when  (LocalYear("&amp;$E$16&amp;")="&amp;$D$1&amp;"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7059</v>
      </c>
      <c r="W69" s="138">
        <f ca="1">IF(O69=1,"",RTD("cqg.rtd",,"StudyData", "(Vol("&amp;$E$17&amp;")when  (LocalYear("&amp;$E$17&amp;")="&amp;$D$1&amp;"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3172</v>
      </c>
      <c r="X69" s="138">
        <f ca="1">IF(O69=1,"",RTD("cqg.rtd",,"StudyData", "(Vol("&amp;$E$18&amp;")when  (LocalYear("&amp;$E$18&amp;")="&amp;$D$1&amp;"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76602</v>
      </c>
      <c r="Y69" s="138">
        <f ca="1">IF(O69=1,"",RTD("cqg.rtd",,"StudyData", "(Vol("&amp;$E$19&amp;")when  (LocalYear("&amp;$E$19&amp;")="&amp;$D$1&amp;"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8584</v>
      </c>
      <c r="Z69" s="138" t="str">
        <f ca="1">IF(O69=1,"",RTD("cqg.rtd",,"StudyData", "(Vol("&amp;$E$20&amp;")when  (LocalYear("&amp;$E$20&amp;")="&amp;$D$1&amp;"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/>
      </c>
      <c r="AA69" s="138">
        <f ca="1">IF(O69=1,"",RTD("cqg.rtd",,"StudyData", "(Vol("&amp;$E$21&amp;")when  (LocalYear("&amp;$E$21&amp;")="&amp;$D$1&amp;"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3092</v>
      </c>
      <c r="AB69" s="138">
        <f ca="1">IF(O69=1,"",RTD("cqg.rtd",,"StudyData", "(Vol("&amp;$E$21&amp;")when  (LocalYear("&amp;$E$21&amp;")="&amp;$D$1&amp;"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10779</v>
      </c>
      <c r="AC69" s="139">
        <f t="shared" ca="1" si="15"/>
        <v>5058</v>
      </c>
      <c r="AE69" s="138" t="str">
        <f ca="1">IF($R69=1,SUM($S$1:S69),"")</f>
        <v/>
      </c>
      <c r="AF69" s="138" t="str">
        <f ca="1">IF($R69=1,SUM($T$1:T69),"")</f>
        <v/>
      </c>
      <c r="AG69" s="138" t="str">
        <f ca="1">IF($R69=1,SUM($U$1:U69),"")</f>
        <v/>
      </c>
      <c r="AH69" s="138" t="str">
        <f ca="1">IF($R69=1,SUM($V$1:V69),"")</f>
        <v/>
      </c>
      <c r="AI69" s="138" t="str">
        <f ca="1">IF($R69=1,SUM($W$1:W69),"")</f>
        <v/>
      </c>
      <c r="AJ69" s="138" t="str">
        <f ca="1">IF($R69=1,SUM($X$1:X69),"")</f>
        <v/>
      </c>
      <c r="AK69" s="138" t="str">
        <f ca="1">IF($R69=1,SUM($Y$1:Y69),"")</f>
        <v/>
      </c>
      <c r="AL69" s="138" t="str">
        <f ca="1">IF($R69=1,SUM($Z$1:Z69),"")</f>
        <v/>
      </c>
      <c r="AM69" s="138" t="str">
        <f ca="1">IF($R69=1,SUM($AA$1:AA69),"")</f>
        <v/>
      </c>
      <c r="AN69" s="138" t="str">
        <f ca="1">IF($R69=1,SUM($AB$1:AB69),"")</f>
        <v/>
      </c>
      <c r="AO69" s="138" t="str">
        <f ca="1">IF($R69=1,SUM($AC$1:AC69),"")</f>
        <v/>
      </c>
      <c r="AQ69" s="143" t="str">
        <f t="shared" si="20"/>
        <v>13:00</v>
      </c>
    </row>
    <row r="70" spans="6:43" x14ac:dyDescent="0.25">
      <c r="F70" s="138">
        <f t="shared" si="21"/>
        <v>13</v>
      </c>
      <c r="G70" s="140" t="str">
        <f t="shared" si="16"/>
        <v>05</v>
      </c>
      <c r="H70" s="141">
        <f t="shared" si="17"/>
        <v>0.54513888888888895</v>
      </c>
      <c r="K70" s="139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2828</v>
      </c>
      <c r="L70" s="139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2828</v>
      </c>
      <c r="M70" s="139">
        <f t="shared" ca="1" si="14"/>
        <v>10247.4</v>
      </c>
      <c r="O70" s="138">
        <f t="shared" si="18"/>
        <v>0</v>
      </c>
      <c r="R70" s="138">
        <f t="shared" ca="1" si="19"/>
        <v>6.9000000000000047E-2</v>
      </c>
      <c r="S70" s="138">
        <f ca="1">IF(O70=1,"",RTD("cqg.rtd",,"StudyData", "(Vol("&amp;$E$13&amp;")when  (LocalYear("&amp;$E$13&amp;")="&amp;$D$1&amp;"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>3653</v>
      </c>
      <c r="T70" s="138">
        <f ca="1">IF(O70=1,"",RTD("cqg.rtd",,"StudyData", "(Vol("&amp;$E$14&amp;")when  (LocalYear("&amp;$E$14&amp;")="&amp;$D$1&amp;"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4368</v>
      </c>
      <c r="U70" s="138">
        <f ca="1">IF(O70=1,"",RTD("cqg.rtd",,"StudyData", "(Vol("&amp;$E$15&amp;")when  (LocalYear("&amp;$E$15&amp;")="&amp;$D$1&amp;"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2822</v>
      </c>
      <c r="V70" s="138">
        <f ca="1">IF(O70=1,"",RTD("cqg.rtd",,"StudyData", "(Vol("&amp;$E$16&amp;")when  (LocalYear("&amp;$E$16&amp;")="&amp;$D$1&amp;"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8425</v>
      </c>
      <c r="W70" s="138">
        <f ca="1">IF(O70=1,"",RTD("cqg.rtd",,"StudyData", "(Vol("&amp;$E$17&amp;")when  (LocalYear("&amp;$E$17&amp;")="&amp;$D$1&amp;"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4391</v>
      </c>
      <c r="X70" s="138">
        <f ca="1">IF(O70=1,"",RTD("cqg.rtd",,"StudyData", "(Vol("&amp;$E$18&amp;")when  (LocalYear("&amp;$E$18&amp;")="&amp;$D$1&amp;"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58487</v>
      </c>
      <c r="Y70" s="138">
        <f ca="1">IF(O70=1,"",RTD("cqg.rtd",,"StudyData", "(Vol("&amp;$E$19&amp;")when  (LocalYear("&amp;$E$19&amp;")="&amp;$D$1&amp;"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9707</v>
      </c>
      <c r="Z70" s="138" t="str">
        <f ca="1">IF(O70=1,"",RTD("cqg.rtd",,"StudyData", "(Vol("&amp;$E$20&amp;")when  (LocalYear("&amp;$E$20&amp;")="&amp;$D$1&amp;"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/>
      </c>
      <c r="AA70" s="138">
        <f ca="1">IF(O70=1,"",RTD("cqg.rtd",,"StudyData", "(Vol("&amp;$E$21&amp;")when  (LocalYear("&amp;$E$21&amp;")="&amp;$D$1&amp;"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7571</v>
      </c>
      <c r="AB70" s="138">
        <f ca="1">IF(O70=1,"",RTD("cqg.rtd",,"StudyData", "(Vol("&amp;$E$21&amp;")when  (LocalYear("&amp;$E$21&amp;")="&amp;$D$1&amp;"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3050</v>
      </c>
      <c r="AC70" s="139">
        <f t="shared" ca="1" si="15"/>
        <v>2828</v>
      </c>
      <c r="AE70" s="138" t="str">
        <f ca="1">IF($R70=1,SUM($S$1:S70),"")</f>
        <v/>
      </c>
      <c r="AF70" s="138" t="str">
        <f ca="1">IF($R70=1,SUM($T$1:T70),"")</f>
        <v/>
      </c>
      <c r="AG70" s="138" t="str">
        <f ca="1">IF($R70=1,SUM($U$1:U70),"")</f>
        <v/>
      </c>
      <c r="AH70" s="138" t="str">
        <f ca="1">IF($R70=1,SUM($V$1:V70),"")</f>
        <v/>
      </c>
      <c r="AI70" s="138" t="str">
        <f ca="1">IF($R70=1,SUM($W$1:W70),"")</f>
        <v/>
      </c>
      <c r="AJ70" s="138" t="str">
        <f ca="1">IF($R70=1,SUM($X$1:X70),"")</f>
        <v/>
      </c>
      <c r="AK70" s="138" t="str">
        <f ca="1">IF($R70=1,SUM($Y$1:Y70),"")</f>
        <v/>
      </c>
      <c r="AL70" s="138" t="str">
        <f ca="1">IF($R70=1,SUM($Z$1:Z70),"")</f>
        <v/>
      </c>
      <c r="AM70" s="138" t="str">
        <f ca="1">IF($R70=1,SUM($AA$1:AA70),"")</f>
        <v/>
      </c>
      <c r="AN70" s="138" t="str">
        <f ca="1">IF($R70=1,SUM($AB$1:AB70),"")</f>
        <v/>
      </c>
      <c r="AO70" s="138" t="str">
        <f ca="1">IF($R70=1,SUM($AC$1:AC70),"")</f>
        <v/>
      </c>
      <c r="AQ70" s="143" t="str">
        <f t="shared" si="20"/>
        <v>13:05</v>
      </c>
    </row>
    <row r="71" spans="6:43" x14ac:dyDescent="0.25">
      <c r="F71" s="138">
        <f t="shared" si="21"/>
        <v>13</v>
      </c>
      <c r="G71" s="140">
        <f t="shared" si="16"/>
        <v>10</v>
      </c>
      <c r="H71" s="141">
        <f t="shared" si="17"/>
        <v>0.54861111111111105</v>
      </c>
      <c r="K71" s="139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2812</v>
      </c>
      <c r="L71" s="139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2812</v>
      </c>
      <c r="M71" s="139">
        <f t="shared" ca="1" si="14"/>
        <v>6868.6</v>
      </c>
      <c r="O71" s="138">
        <f t="shared" si="18"/>
        <v>0</v>
      </c>
      <c r="R71" s="138">
        <f t="shared" ca="1" si="19"/>
        <v>7.0000000000000048E-2</v>
      </c>
      <c r="S71" s="138">
        <f ca="1">IF(O71=1,"",RTD("cqg.rtd",,"StudyData", "(Vol("&amp;$E$13&amp;")when  (LocalYear("&amp;$E$13&amp;")="&amp;$D$1&amp;"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>3218</v>
      </c>
      <c r="T71" s="138">
        <f ca="1">IF(O71=1,"",RTD("cqg.rtd",,"StudyData", "(Vol("&amp;$E$14&amp;")when  (LocalYear("&amp;$E$14&amp;")="&amp;$D$1&amp;"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5348</v>
      </c>
      <c r="U71" s="138">
        <f ca="1">IF(O71=1,"",RTD("cqg.rtd",,"StudyData", "(Vol("&amp;$E$15&amp;")when  (LocalYear("&amp;$E$15&amp;")="&amp;$D$1&amp;"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1489</v>
      </c>
      <c r="V71" s="138">
        <f ca="1">IF(O71=1,"",RTD("cqg.rtd",,"StudyData", "(Vol("&amp;$E$16&amp;")when  (LocalYear("&amp;$E$16&amp;")="&amp;$D$1&amp;"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8856</v>
      </c>
      <c r="W71" s="138">
        <f ca="1">IF(O71=1,"",RTD("cqg.rtd",,"StudyData", "(Vol("&amp;$E$17&amp;")when  (LocalYear("&amp;$E$17&amp;")="&amp;$D$1&amp;"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5269</v>
      </c>
      <c r="X71" s="138">
        <f ca="1">IF(O71=1,"",RTD("cqg.rtd",,"StudyData", "(Vol("&amp;$E$18&amp;")when  (LocalYear("&amp;$E$18&amp;")="&amp;$D$1&amp;"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26320</v>
      </c>
      <c r="Y71" s="138">
        <f ca="1">IF(O71=1,"",RTD("cqg.rtd",,"StudyData", "(Vol("&amp;$E$19&amp;")when  (LocalYear("&amp;$E$19&amp;")="&amp;$D$1&amp;"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9102</v>
      </c>
      <c r="Z71" s="138" t="str">
        <f ca="1">IF(O71=1,"",RTD("cqg.rtd",,"StudyData", "(Vol("&amp;$E$20&amp;")when  (LocalYear("&amp;$E$20&amp;")="&amp;$D$1&amp;"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/>
      </c>
      <c r="AA71" s="138">
        <f ca="1">IF(O71=1,"",RTD("cqg.rtd",,"StudyData", "(Vol("&amp;$E$21&amp;")when  (LocalYear("&amp;$E$21&amp;")="&amp;$D$1&amp;"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4501</v>
      </c>
      <c r="AB71" s="138">
        <f ca="1">IF(O71=1,"",RTD("cqg.rtd",,"StudyData", "(Vol("&amp;$E$21&amp;")when  (LocalYear("&amp;$E$21&amp;")="&amp;$D$1&amp;"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4583</v>
      </c>
      <c r="AC71" s="139">
        <f t="shared" ca="1" si="15"/>
        <v>2812</v>
      </c>
      <c r="AE71" s="138" t="str">
        <f ca="1">IF($R71=1,SUM($S$1:S71),"")</f>
        <v/>
      </c>
      <c r="AF71" s="138" t="str">
        <f ca="1">IF($R71=1,SUM($T$1:T71),"")</f>
        <v/>
      </c>
      <c r="AG71" s="138" t="str">
        <f ca="1">IF($R71=1,SUM($U$1:U71),"")</f>
        <v/>
      </c>
      <c r="AH71" s="138" t="str">
        <f ca="1">IF($R71=1,SUM($V$1:V71),"")</f>
        <v/>
      </c>
      <c r="AI71" s="138" t="str">
        <f ca="1">IF($R71=1,SUM($W$1:W71),"")</f>
        <v/>
      </c>
      <c r="AJ71" s="138" t="str">
        <f ca="1">IF($R71=1,SUM($X$1:X71),"")</f>
        <v/>
      </c>
      <c r="AK71" s="138" t="str">
        <f ca="1">IF($R71=1,SUM($Y$1:Y71),"")</f>
        <v/>
      </c>
      <c r="AL71" s="138" t="str">
        <f ca="1">IF($R71=1,SUM($Z$1:Z71),"")</f>
        <v/>
      </c>
      <c r="AM71" s="138" t="str">
        <f ca="1">IF($R71=1,SUM($AA$1:AA71),"")</f>
        <v/>
      </c>
      <c r="AN71" s="138" t="str">
        <f ca="1">IF($R71=1,SUM($AB$1:AB71),"")</f>
        <v/>
      </c>
      <c r="AO71" s="138" t="str">
        <f ca="1">IF($R71=1,SUM($AC$1:AC71),"")</f>
        <v/>
      </c>
      <c r="AQ71" s="143" t="str">
        <f t="shared" si="20"/>
        <v>13:10</v>
      </c>
    </row>
    <row r="72" spans="6:43" x14ac:dyDescent="0.25">
      <c r="F72" s="138">
        <f t="shared" si="21"/>
        <v>13</v>
      </c>
      <c r="G72" s="140">
        <f t="shared" si="16"/>
        <v>15</v>
      </c>
      <c r="H72" s="141">
        <f t="shared" si="17"/>
        <v>0.55208333333333337</v>
      </c>
      <c r="K72" s="139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8702</v>
      </c>
      <c r="L72" s="139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8702</v>
      </c>
      <c r="M72" s="139">
        <f t="shared" ca="1" si="14"/>
        <v>6735.8</v>
      </c>
      <c r="O72" s="138">
        <f t="shared" si="18"/>
        <v>0</v>
      </c>
      <c r="R72" s="138">
        <f t="shared" ca="1" si="19"/>
        <v>7.1000000000000049E-2</v>
      </c>
      <c r="S72" s="138">
        <f ca="1">IF(O72=1,"",RTD("cqg.rtd",,"StudyData", "(Vol("&amp;$E$13&amp;")when  (LocalYear("&amp;$E$13&amp;")="&amp;$D$1&amp;"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>6795</v>
      </c>
      <c r="T72" s="138">
        <f ca="1">IF(O72=1,"",RTD("cqg.rtd",,"StudyData", "(Vol("&amp;$E$14&amp;")when  (LocalYear("&amp;$E$14&amp;")="&amp;$D$1&amp;"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7794</v>
      </c>
      <c r="U72" s="138">
        <f ca="1">IF(O72=1,"",RTD("cqg.rtd",,"StudyData", "(Vol("&amp;$E$15&amp;")when  (LocalYear("&amp;$E$15&amp;")="&amp;$D$1&amp;"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1178</v>
      </c>
      <c r="V72" s="138">
        <f ca="1">IF(O72=1,"",RTD("cqg.rtd",,"StudyData", "(Vol("&amp;$E$16&amp;")when  (LocalYear("&amp;$E$16&amp;")="&amp;$D$1&amp;"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10416</v>
      </c>
      <c r="W72" s="138">
        <f ca="1">IF(O72=1,"",RTD("cqg.rtd",,"StudyData", "(Vol("&amp;$E$17&amp;")when  (LocalYear("&amp;$E$17&amp;")="&amp;$D$1&amp;"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2944</v>
      </c>
      <c r="X72" s="138">
        <f ca="1">IF(O72=1,"",RTD("cqg.rtd",,"StudyData", "(Vol("&amp;$E$18&amp;")when  (LocalYear("&amp;$E$18&amp;")="&amp;$D$1&amp;"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21992</v>
      </c>
      <c r="Y72" s="138">
        <f ca="1">IF(O72=1,"",RTD("cqg.rtd",,"StudyData", "(Vol("&amp;$E$19&amp;")when  (LocalYear("&amp;$E$19&amp;")="&amp;$D$1&amp;"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3800</v>
      </c>
      <c r="Z72" s="138" t="str">
        <f ca="1">IF(O72=1,"",RTD("cqg.rtd",,"StudyData", "(Vol("&amp;$E$20&amp;")when  (LocalYear("&amp;$E$20&amp;")="&amp;$D$1&amp;"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/>
      </c>
      <c r="AA72" s="138">
        <f ca="1">IF(O72=1,"",RTD("cqg.rtd",,"StudyData", "(Vol("&amp;$E$21&amp;")when  (LocalYear("&amp;$E$21&amp;")="&amp;$D$1&amp;"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8336</v>
      </c>
      <c r="AB72" s="138">
        <f ca="1">IF(O72=1,"",RTD("cqg.rtd",,"StudyData", "(Vol("&amp;$E$21&amp;")when  (LocalYear("&amp;$E$21&amp;")="&amp;$D$1&amp;"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4103</v>
      </c>
      <c r="AC72" s="139">
        <f t="shared" ca="1" si="15"/>
        <v>8702</v>
      </c>
      <c r="AE72" s="138" t="str">
        <f ca="1">IF($R72=1,SUM($S$1:S72),"")</f>
        <v/>
      </c>
      <c r="AF72" s="138" t="str">
        <f ca="1">IF($R72=1,SUM($T$1:T72),"")</f>
        <v/>
      </c>
      <c r="AG72" s="138" t="str">
        <f ca="1">IF($R72=1,SUM($U$1:U72),"")</f>
        <v/>
      </c>
      <c r="AH72" s="138" t="str">
        <f ca="1">IF($R72=1,SUM($V$1:V72),"")</f>
        <v/>
      </c>
      <c r="AI72" s="138" t="str">
        <f ca="1">IF($R72=1,SUM($W$1:W72),"")</f>
        <v/>
      </c>
      <c r="AJ72" s="138" t="str">
        <f ca="1">IF($R72=1,SUM($X$1:X72),"")</f>
        <v/>
      </c>
      <c r="AK72" s="138" t="str">
        <f ca="1">IF($R72=1,SUM($Y$1:Y72),"")</f>
        <v/>
      </c>
      <c r="AL72" s="138" t="str">
        <f ca="1">IF($R72=1,SUM($Z$1:Z72),"")</f>
        <v/>
      </c>
      <c r="AM72" s="138" t="str">
        <f ca="1">IF($R72=1,SUM($AA$1:AA72),"")</f>
        <v/>
      </c>
      <c r="AN72" s="138" t="str">
        <f ca="1">IF($R72=1,SUM($AB$1:AB72),"")</f>
        <v/>
      </c>
      <c r="AO72" s="138" t="str">
        <f ca="1">IF($R72=1,SUM($AC$1:AC72),"")</f>
        <v/>
      </c>
      <c r="AQ72" s="143" t="str">
        <f t="shared" si="20"/>
        <v>13:15</v>
      </c>
    </row>
    <row r="73" spans="6:43" x14ac:dyDescent="0.25">
      <c r="F73" s="138">
        <f t="shared" si="21"/>
        <v>13</v>
      </c>
      <c r="G73" s="140">
        <f t="shared" si="16"/>
        <v>20</v>
      </c>
      <c r="H73" s="141">
        <f t="shared" si="17"/>
        <v>0.55555555555555558</v>
      </c>
      <c r="K73" s="139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8702</v>
      </c>
      <c r="L73" s="139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8702</v>
      </c>
      <c r="M73" s="139">
        <f t="shared" ca="1" si="14"/>
        <v>5131</v>
      </c>
      <c r="O73" s="138">
        <f t="shared" si="18"/>
        <v>0</v>
      </c>
      <c r="R73" s="138">
        <f t="shared" ca="1" si="19"/>
        <v>1</v>
      </c>
      <c r="S73" s="138">
        <f ca="1">IF(O73=1,"",RTD("cqg.rtd",,"StudyData", "(Vol("&amp;$E$13&amp;")when  (LocalYear("&amp;$E$13&amp;")="&amp;$D$1&amp;"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>1615</v>
      </c>
      <c r="T73" s="138">
        <f ca="1">IF(O73=1,"",RTD("cqg.rtd",,"StudyData", "(Vol("&amp;$E$14&amp;")when  (LocalYear("&amp;$E$14&amp;")="&amp;$D$1&amp;"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3892</v>
      </c>
      <c r="U73" s="138">
        <f ca="1">IF(O73=1,"",RTD("cqg.rtd",,"StudyData", "(Vol("&amp;$E$15&amp;")when  (LocalYear("&amp;$E$15&amp;")="&amp;$D$1&amp;"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1862</v>
      </c>
      <c r="V73" s="138">
        <f ca="1">IF(O73=1,"",RTD("cqg.rtd",,"StudyData", "(Vol("&amp;$E$16&amp;")when  (LocalYear("&amp;$E$16&amp;")="&amp;$D$1&amp;"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5532</v>
      </c>
      <c r="W73" s="138">
        <f ca="1">IF(O73=1,"",RTD("cqg.rtd",,"StudyData", "(Vol("&amp;$E$17&amp;")when  (LocalYear("&amp;$E$17&amp;")="&amp;$D$1&amp;"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7000</v>
      </c>
      <c r="X73" s="138">
        <f ca="1">IF(O73=1,"",RTD("cqg.rtd",,"StudyData", "(Vol("&amp;$E$18&amp;")when  (LocalYear("&amp;$E$18&amp;")="&amp;$D$1&amp;"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23036</v>
      </c>
      <c r="Y73" s="138">
        <f ca="1">IF(O73=1,"",RTD("cqg.rtd",,"StudyData", "(Vol("&amp;$E$19&amp;")when  (LocalYear("&amp;$E$19&amp;")="&amp;$D$1&amp;"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5043</v>
      </c>
      <c r="Z73" s="138" t="str">
        <f ca="1">IF(O73=1,"",RTD("cqg.rtd",,"StudyData", "(Vol("&amp;$E$20&amp;")when  (LocalYear("&amp;$E$20&amp;")="&amp;$D$1&amp;"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/>
      </c>
      <c r="AA73" s="138">
        <f ca="1">IF(O73=1,"",RTD("cqg.rtd",,"StudyData", "(Vol("&amp;$E$21&amp;")when  (LocalYear("&amp;$E$21&amp;")="&amp;$D$1&amp;"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1904</v>
      </c>
      <c r="AB73" s="138">
        <f ca="1">IF(O73=1,"",RTD("cqg.rtd",,"StudyData", "(Vol("&amp;$E$21&amp;")when  (LocalYear("&amp;$E$21&amp;")="&amp;$D$1&amp;"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1426</v>
      </c>
      <c r="AC73" s="139">
        <f t="shared" ca="1" si="15"/>
        <v>8702</v>
      </c>
      <c r="AE73" s="138">
        <f ca="1">IF($R73=1,SUM($S$1:S73),"")</f>
        <v>524200</v>
      </c>
      <c r="AF73" s="138">
        <f ca="1">IF($R73=1,SUM($T$1:T73),"")</f>
        <v>941396</v>
      </c>
      <c r="AG73" s="138">
        <f ca="1">IF($R73=1,SUM($U$1:U73),"")</f>
        <v>475448</v>
      </c>
      <c r="AH73" s="138">
        <f ca="1">IF($R73=1,SUM($V$1:V73),"")</f>
        <v>853041</v>
      </c>
      <c r="AI73" s="138">
        <f ca="1">IF($R73=1,SUM($W$1:W73),"")</f>
        <v>649579</v>
      </c>
      <c r="AJ73" s="138">
        <f ca="1">IF($R73=1,SUM($X$1:X73),"")</f>
        <v>819005</v>
      </c>
      <c r="AK73" s="138">
        <f ca="1">IF($R73=1,SUM($Y$1:Y73),"")</f>
        <v>1015627</v>
      </c>
      <c r="AL73" s="138">
        <f ca="1">IF($R73=1,SUM($Z$1:Z73),"")</f>
        <v>45216</v>
      </c>
      <c r="AM73" s="138">
        <f ca="1">IF($R73=1,SUM($AA$1:AA73),"")</f>
        <v>548192</v>
      </c>
      <c r="AN73" s="138">
        <f ca="1">IF($R73=1,SUM($AB$1:AB73),"")</f>
        <v>829461</v>
      </c>
      <c r="AO73" s="138">
        <f ca="1">IF($R73=1,SUM($AC$1:AC73),"")</f>
        <v>537042</v>
      </c>
      <c r="AQ73" s="143" t="str">
        <f t="shared" si="20"/>
        <v>13:20</v>
      </c>
    </row>
    <row r="74" spans="6:43" x14ac:dyDescent="0.25">
      <c r="F74" s="138">
        <f t="shared" si="21"/>
        <v>13</v>
      </c>
      <c r="G74" s="140">
        <f t="shared" si="16"/>
        <v>25</v>
      </c>
      <c r="H74" s="141">
        <f t="shared" si="17"/>
        <v>0.55902777777777779</v>
      </c>
      <c r="K74" s="139" t="str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139" t="e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139">
        <f t="shared" ca="1" si="14"/>
        <v>6812.8</v>
      </c>
      <c r="O74" s="138">
        <f t="shared" si="18"/>
        <v>0</v>
      </c>
      <c r="R74" s="138">
        <f t="shared" ca="1" si="19"/>
        <v>1.0009999999999999</v>
      </c>
      <c r="S74" s="138">
        <f ca="1">IF(O74=1,"",RTD("cqg.rtd",,"StudyData", "(Vol("&amp;$E$13&amp;")when  (LocalYear("&amp;$E$13&amp;")="&amp;$D$1&amp;"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>4099</v>
      </c>
      <c r="T74" s="138">
        <f ca="1">IF(O74=1,"",RTD("cqg.rtd",,"StudyData", "(Vol("&amp;$E$14&amp;")when  (LocalYear("&amp;$E$14&amp;")="&amp;$D$1&amp;"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6072</v>
      </c>
      <c r="U74" s="138">
        <f ca="1">IF(O74=1,"",RTD("cqg.rtd",,"StudyData", "(Vol("&amp;$E$15&amp;")when  (LocalYear("&amp;$E$15&amp;")="&amp;$D$1&amp;"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1604</v>
      </c>
      <c r="V74" s="138">
        <f ca="1">IF(O74=1,"",RTD("cqg.rtd",,"StudyData", "(Vol("&amp;$E$16&amp;")when  (LocalYear("&amp;$E$16&amp;")="&amp;$D$1&amp;"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3585</v>
      </c>
      <c r="W74" s="138">
        <f ca="1">IF(O74=1,"",RTD("cqg.rtd",,"StudyData", "(Vol("&amp;$E$17&amp;")when  (LocalYear("&amp;$E$17&amp;")="&amp;$D$1&amp;"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2098</v>
      </c>
      <c r="X74" s="138">
        <f ca="1">IF(O74=1,"",RTD("cqg.rtd",,"StudyData", "(Vol("&amp;$E$18&amp;")when  (LocalYear("&amp;$E$18&amp;")="&amp;$D$1&amp;"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35534</v>
      </c>
      <c r="Y74" s="138">
        <f ca="1">IF(O74=1,"",RTD("cqg.rtd",,"StudyData", "(Vol("&amp;$E$19&amp;")when  (LocalYear("&amp;$E$19&amp;")="&amp;$D$1&amp;"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7568</v>
      </c>
      <c r="Z74" s="138" t="str">
        <f ca="1">IF(O74=1,"",RTD("cqg.rtd",,"StudyData", "(Vol("&amp;$E$20&amp;")when  (LocalYear("&amp;$E$20&amp;")="&amp;$D$1&amp;"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/>
      </c>
      <c r="AA74" s="138">
        <f ca="1">IF(O74=1,"",RTD("cqg.rtd",,"StudyData", "(Vol("&amp;$E$21&amp;")when  (LocalYear("&amp;$E$21&amp;")="&amp;$D$1&amp;"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2991</v>
      </c>
      <c r="AB74" s="138">
        <f ca="1">IF(O74=1,"",RTD("cqg.rtd",,"StudyData", "(Vol("&amp;$E$21&amp;")when  (LocalYear("&amp;$E$21&amp;")="&amp;$D$1&amp;"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4577</v>
      </c>
      <c r="AC74" s="139" t="str">
        <f t="shared" ca="1" si="15"/>
        <v/>
      </c>
      <c r="AE74" s="138" t="str">
        <f ca="1">IF($R74=1,SUM($S$1:S74),"")</f>
        <v/>
      </c>
      <c r="AF74" s="138" t="str">
        <f ca="1">IF($R74=1,SUM($T$1:T74),"")</f>
        <v/>
      </c>
      <c r="AG74" s="138" t="str">
        <f ca="1">IF($R74=1,SUM($U$1:U74),"")</f>
        <v/>
      </c>
      <c r="AH74" s="138" t="str">
        <f ca="1">IF($R74=1,SUM($V$1:V74),"")</f>
        <v/>
      </c>
      <c r="AI74" s="138" t="str">
        <f ca="1">IF($R74=1,SUM($W$1:W74),"")</f>
        <v/>
      </c>
      <c r="AJ74" s="138" t="str">
        <f ca="1">IF($R74=1,SUM($X$1:X74),"")</f>
        <v/>
      </c>
      <c r="AK74" s="138" t="str">
        <f ca="1">IF($R74=1,SUM($Y$1:Y74),"")</f>
        <v/>
      </c>
      <c r="AL74" s="138" t="str">
        <f ca="1">IF($R74=1,SUM($Z$1:Z74),"")</f>
        <v/>
      </c>
      <c r="AM74" s="138" t="str">
        <f ca="1">IF($R74=1,SUM($AA$1:AA74),"")</f>
        <v/>
      </c>
      <c r="AN74" s="138" t="str">
        <f ca="1">IF($R74=1,SUM($AB$1:AB74),"")</f>
        <v/>
      </c>
      <c r="AO74" s="138" t="str">
        <f ca="1">IF($R74=1,SUM($AC$1:AC74),"")</f>
        <v/>
      </c>
      <c r="AQ74" s="143" t="str">
        <f t="shared" si="20"/>
        <v>13:25</v>
      </c>
    </row>
    <row r="75" spans="6:43" x14ac:dyDescent="0.25">
      <c r="F75" s="138">
        <f t="shared" si="21"/>
        <v>13</v>
      </c>
      <c r="G75" s="140">
        <f t="shared" si="16"/>
        <v>30</v>
      </c>
      <c r="H75" s="141">
        <f t="shared" si="17"/>
        <v>0.5625</v>
      </c>
      <c r="K75" s="139" t="str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139" t="e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139">
        <f t="shared" ca="1" si="14"/>
        <v>6488.5</v>
      </c>
      <c r="O75" s="138">
        <f t="shared" si="18"/>
        <v>0</v>
      </c>
      <c r="R75" s="138">
        <f t="shared" ca="1" si="19"/>
        <v>1.0019999999999998</v>
      </c>
      <c r="S75" s="138">
        <f ca="1">IF(O75=1,"",RTD("cqg.rtd",,"StudyData", "(Vol("&amp;$E$13&amp;")when  (LocalYear("&amp;$E$13&amp;")="&amp;$D$1&amp;"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>885</v>
      </c>
      <c r="T75" s="138">
        <f ca="1">IF(O75=1,"",RTD("cqg.rtd",,"StudyData", "(Vol("&amp;$E$14&amp;")when  (LocalYear("&amp;$E$14&amp;")="&amp;$D$1&amp;"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2741</v>
      </c>
      <c r="U75" s="138">
        <f ca="1">IF(O75=1,"",RTD("cqg.rtd",,"StudyData", "(Vol("&amp;$E$15&amp;")when  (LocalYear("&amp;$E$15&amp;")="&amp;$D$1&amp;"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6492</v>
      </c>
      <c r="V75" s="138">
        <f ca="1">IF(O75=1,"",RTD("cqg.rtd",,"StudyData", "(Vol("&amp;$E$16&amp;")when  (LocalYear("&amp;$E$16&amp;")="&amp;$D$1&amp;"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5390</v>
      </c>
      <c r="W75" s="138">
        <f ca="1">IF(O75=1,"",RTD("cqg.rtd",,"StudyData", "(Vol("&amp;$E$17&amp;")when  (LocalYear("&amp;$E$17&amp;")="&amp;$D$1&amp;"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6897</v>
      </c>
      <c r="X75" s="138">
        <f ca="1">IF(O75=1,"",RTD("cqg.rtd",,"StudyData", "(Vol("&amp;$E$18&amp;")when  (LocalYear("&amp;$E$18&amp;")="&amp;$D$1&amp;"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28665</v>
      </c>
      <c r="Y75" s="138">
        <f ca="1">IF(O75=1,"",RTD("cqg.rtd",,"StudyData", "(Vol("&amp;$E$19&amp;")when  (LocalYear("&amp;$E$19&amp;")="&amp;$D$1&amp;"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5070</v>
      </c>
      <c r="Z75" s="138" t="str">
        <f ca="1">IF(O75=1,"",RTD("cqg.rtd",,"StudyData", "(Vol("&amp;$E$20&amp;")when  (LocalYear("&amp;$E$20&amp;")="&amp;$D$1&amp;"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/>
      </c>
      <c r="AA75" s="138">
        <f ca="1">IF(O75=1,"",RTD("cqg.rtd",,"StudyData", "(Vol("&amp;$E$21&amp;")when  (LocalYear("&amp;$E$21&amp;")="&amp;$D$1&amp;"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2442</v>
      </c>
      <c r="AB75" s="138">
        <f ca="1">IF(O75=1,"",RTD("cqg.rtd",,"StudyData", "(Vol("&amp;$E$21&amp;")when  (LocalYear("&amp;$E$21&amp;")="&amp;$D$1&amp;"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6303</v>
      </c>
      <c r="AC75" s="139" t="str">
        <f t="shared" ca="1" si="15"/>
        <v/>
      </c>
      <c r="AE75" s="138" t="str">
        <f ca="1">IF($R75=1,SUM($S$1:S75),"")</f>
        <v/>
      </c>
      <c r="AF75" s="138" t="str">
        <f ca="1">IF($R75=1,SUM($T$1:T75),"")</f>
        <v/>
      </c>
      <c r="AG75" s="138" t="str">
        <f ca="1">IF($R75=1,SUM($U$1:U75),"")</f>
        <v/>
      </c>
      <c r="AH75" s="138" t="str">
        <f ca="1">IF($R75=1,SUM($V$1:V75),"")</f>
        <v/>
      </c>
      <c r="AI75" s="138" t="str">
        <f ca="1">IF($R75=1,SUM($W$1:W75),"")</f>
        <v/>
      </c>
      <c r="AJ75" s="138" t="str">
        <f ca="1">IF($R75=1,SUM($X$1:X75),"")</f>
        <v/>
      </c>
      <c r="AK75" s="138" t="str">
        <f ca="1">IF($R75=1,SUM($Y$1:Y75),"")</f>
        <v/>
      </c>
      <c r="AL75" s="138" t="str">
        <f ca="1">IF($R75=1,SUM($Z$1:Z75),"")</f>
        <v/>
      </c>
      <c r="AM75" s="138" t="str">
        <f ca="1">IF($R75=1,SUM($AA$1:AA75),"")</f>
        <v/>
      </c>
      <c r="AN75" s="138" t="str">
        <f ca="1">IF($R75=1,SUM($AB$1:AB75),"")</f>
        <v/>
      </c>
      <c r="AO75" s="138" t="str">
        <f ca="1">IF($R75=1,SUM($AC$1:AC75),"")</f>
        <v/>
      </c>
      <c r="AQ75" s="143" t="str">
        <f t="shared" si="20"/>
        <v>13:30</v>
      </c>
    </row>
    <row r="76" spans="6:43" x14ac:dyDescent="0.25">
      <c r="F76" s="138">
        <f t="shared" si="21"/>
        <v>13</v>
      </c>
      <c r="G76" s="140">
        <f t="shared" si="16"/>
        <v>35</v>
      </c>
      <c r="H76" s="141">
        <f t="shared" si="17"/>
        <v>0.56597222222222221</v>
      </c>
      <c r="K76" s="139" t="str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139" t="e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139">
        <f t="shared" ca="1" si="14"/>
        <v>7049.5</v>
      </c>
      <c r="O76" s="138">
        <f t="shared" si="18"/>
        <v>0</v>
      </c>
      <c r="R76" s="138">
        <f t="shared" ca="1" si="19"/>
        <v>1.0029999999999997</v>
      </c>
      <c r="S76" s="138">
        <f ca="1">IF(O76=1,"",RTD("cqg.rtd",,"StudyData", "(Vol("&amp;$E$13&amp;")when  (LocalYear("&amp;$E$13&amp;")="&amp;$D$1&amp;"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>2542</v>
      </c>
      <c r="T76" s="138">
        <f ca="1">IF(O76=1,"",RTD("cqg.rtd",,"StudyData", "(Vol("&amp;$E$14&amp;")when  (LocalYear("&amp;$E$14&amp;")="&amp;$D$1&amp;"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8955</v>
      </c>
      <c r="U76" s="138">
        <f ca="1">IF(O76=1,"",RTD("cqg.rtd",,"StudyData", "(Vol("&amp;$E$15&amp;")when  (LocalYear("&amp;$E$15&amp;")="&amp;$D$1&amp;"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3023</v>
      </c>
      <c r="V76" s="138">
        <f ca="1">IF(O76=1,"",RTD("cqg.rtd",,"StudyData", "(Vol("&amp;$E$16&amp;")when  (LocalYear("&amp;$E$16&amp;")="&amp;$D$1&amp;"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3958</v>
      </c>
      <c r="W76" s="138">
        <f ca="1">IF(O76=1,"",RTD("cqg.rtd",,"StudyData", "(Vol("&amp;$E$17&amp;")when  (LocalYear("&amp;$E$17&amp;")="&amp;$D$1&amp;"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4433</v>
      </c>
      <c r="X76" s="138">
        <f ca="1">IF(O76=1,"",RTD("cqg.rtd",,"StudyData", "(Vol("&amp;$E$18&amp;")when  (LocalYear("&amp;$E$18&amp;")="&amp;$D$1&amp;"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29435</v>
      </c>
      <c r="Y76" s="138">
        <f ca="1">IF(O76=1,"",RTD("cqg.rtd",,"StudyData", "(Vol("&amp;$E$19&amp;")when  (LocalYear("&amp;$E$19&amp;")="&amp;$D$1&amp;"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5285</v>
      </c>
      <c r="Z76" s="138" t="str">
        <f ca="1">IF(O76=1,"",RTD("cqg.rtd",,"StudyData", "(Vol("&amp;$E$20&amp;")when  (LocalYear("&amp;$E$20&amp;")="&amp;$D$1&amp;"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/>
      </c>
      <c r="AA76" s="138">
        <f ca="1">IF(O76=1,"",RTD("cqg.rtd",,"StudyData", "(Vol("&amp;$E$21&amp;")when  (LocalYear("&amp;$E$21&amp;")="&amp;$D$1&amp;"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1775</v>
      </c>
      <c r="AB76" s="138">
        <f ca="1">IF(O76=1,"",RTD("cqg.rtd",,"StudyData", "(Vol("&amp;$E$21&amp;")when  (LocalYear("&amp;$E$21&amp;")="&amp;$D$1&amp;"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11089</v>
      </c>
      <c r="AC76" s="139" t="str">
        <f t="shared" ca="1" si="15"/>
        <v/>
      </c>
      <c r="AE76" s="138" t="str">
        <f ca="1">IF($R76=1,SUM($S$1:S76),"")</f>
        <v/>
      </c>
      <c r="AF76" s="138" t="str">
        <f ca="1">IF($R76=1,SUM($T$1:T76),"")</f>
        <v/>
      </c>
      <c r="AG76" s="138" t="str">
        <f ca="1">IF($R76=1,SUM($U$1:U76),"")</f>
        <v/>
      </c>
      <c r="AH76" s="138" t="str">
        <f ca="1">IF($R76=1,SUM($V$1:V76),"")</f>
        <v/>
      </c>
      <c r="AI76" s="138" t="str">
        <f ca="1">IF($R76=1,SUM($W$1:W76),"")</f>
        <v/>
      </c>
      <c r="AJ76" s="138" t="str">
        <f ca="1">IF($R76=1,SUM($X$1:X76),"")</f>
        <v/>
      </c>
      <c r="AK76" s="138" t="str">
        <f ca="1">IF($R76=1,SUM($Y$1:Y76),"")</f>
        <v/>
      </c>
      <c r="AL76" s="138" t="str">
        <f ca="1">IF($R76=1,SUM($Z$1:Z76),"")</f>
        <v/>
      </c>
      <c r="AM76" s="138" t="str">
        <f ca="1">IF($R76=1,SUM($AA$1:AA76),"")</f>
        <v/>
      </c>
      <c r="AN76" s="138" t="str">
        <f ca="1">IF($R76=1,SUM($AB$1:AB76),"")</f>
        <v/>
      </c>
      <c r="AO76" s="138" t="str">
        <f ca="1">IF($R76=1,SUM($AC$1:AC76),"")</f>
        <v/>
      </c>
      <c r="AQ76" s="143" t="str">
        <f t="shared" si="20"/>
        <v>13:35</v>
      </c>
    </row>
    <row r="77" spans="6:43" x14ac:dyDescent="0.25">
      <c r="F77" s="138">
        <f t="shared" si="21"/>
        <v>13</v>
      </c>
      <c r="G77" s="140">
        <f t="shared" si="16"/>
        <v>40</v>
      </c>
      <c r="H77" s="141">
        <f t="shared" si="17"/>
        <v>0.56944444444444442</v>
      </c>
      <c r="K77" s="139" t="str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139" t="e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139">
        <f t="shared" ca="1" si="14"/>
        <v>6539.7</v>
      </c>
      <c r="O77" s="138">
        <f t="shared" si="18"/>
        <v>0</v>
      </c>
      <c r="R77" s="138">
        <f t="shared" ca="1" si="19"/>
        <v>1.0039999999999996</v>
      </c>
      <c r="S77" s="138">
        <f ca="1">IF(O77=1,"",RTD("cqg.rtd",,"StudyData", "(Vol("&amp;$E$13&amp;")when  (LocalYear("&amp;$E$13&amp;")="&amp;$D$1&amp;"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>4593</v>
      </c>
      <c r="T77" s="138">
        <f ca="1">IF(O77=1,"",RTD("cqg.rtd",,"StudyData", "(Vol("&amp;$E$14&amp;")when  (LocalYear("&amp;$E$14&amp;")="&amp;$D$1&amp;"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6690</v>
      </c>
      <c r="U77" s="138">
        <f ca="1">IF(O77=1,"",RTD("cqg.rtd",,"StudyData", "(Vol("&amp;$E$15&amp;")when  (LocalYear("&amp;$E$15&amp;")="&amp;$D$1&amp;"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1069</v>
      </c>
      <c r="V77" s="138">
        <f ca="1">IF(O77=1,"",RTD("cqg.rtd",,"StudyData", "(Vol("&amp;$E$16&amp;")when  (LocalYear("&amp;$E$16&amp;")="&amp;$D$1&amp;"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10255</v>
      </c>
      <c r="W77" s="138">
        <f ca="1">IF(O77=1,"",RTD("cqg.rtd",,"StudyData", "(Vol("&amp;$E$17&amp;")when  (LocalYear("&amp;$E$17&amp;")="&amp;$D$1&amp;"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7203</v>
      </c>
      <c r="X77" s="138">
        <f ca="1">IF(O77=1,"",RTD("cqg.rtd",,"StudyData", "(Vol("&amp;$E$18&amp;")when  (LocalYear("&amp;$E$18&amp;")="&amp;$D$1&amp;"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22476</v>
      </c>
      <c r="Y77" s="138">
        <f ca="1">IF(O77=1,"",RTD("cqg.rtd",,"StudyData", "(Vol("&amp;$E$19&amp;")when  (LocalYear("&amp;$E$19&amp;")="&amp;$D$1&amp;"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3383</v>
      </c>
      <c r="Z77" s="138" t="str">
        <f ca="1">IF(O77=1,"",RTD("cqg.rtd",,"StudyData", "(Vol("&amp;$E$20&amp;")when  (LocalYear("&amp;$E$20&amp;")="&amp;$D$1&amp;"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/>
      </c>
      <c r="AA77" s="138">
        <f ca="1">IF(O77=1,"",RTD("cqg.rtd",,"StudyData", "(Vol("&amp;$E$21&amp;")when  (LocalYear("&amp;$E$21&amp;")="&amp;$D$1&amp;"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4733</v>
      </c>
      <c r="AB77" s="138">
        <f ca="1">IF(O77=1,"",RTD("cqg.rtd",,"StudyData", "(Vol("&amp;$E$21&amp;")when  (LocalYear("&amp;$E$21&amp;")="&amp;$D$1&amp;"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4995</v>
      </c>
      <c r="AC77" s="139" t="str">
        <f t="shared" ca="1" si="15"/>
        <v/>
      </c>
      <c r="AE77" s="138" t="str">
        <f ca="1">IF($R77=1,SUM($S$1:S77),"")</f>
        <v/>
      </c>
      <c r="AF77" s="138" t="str">
        <f ca="1">IF($R77=1,SUM($T$1:T77),"")</f>
        <v/>
      </c>
      <c r="AG77" s="138" t="str">
        <f ca="1">IF($R77=1,SUM($U$1:U77),"")</f>
        <v/>
      </c>
      <c r="AH77" s="138" t="str">
        <f ca="1">IF($R77=1,SUM($V$1:V77),"")</f>
        <v/>
      </c>
      <c r="AI77" s="138" t="str">
        <f ca="1">IF($R77=1,SUM($W$1:W77),"")</f>
        <v/>
      </c>
      <c r="AJ77" s="138" t="str">
        <f ca="1">IF($R77=1,SUM($X$1:X77),"")</f>
        <v/>
      </c>
      <c r="AK77" s="138" t="str">
        <f ca="1">IF($R77=1,SUM($Y$1:Y77),"")</f>
        <v/>
      </c>
      <c r="AL77" s="138" t="str">
        <f ca="1">IF($R77=1,SUM($Z$1:Z77),"")</f>
        <v/>
      </c>
      <c r="AM77" s="138" t="str">
        <f ca="1">IF($R77=1,SUM($AA$1:AA77),"")</f>
        <v/>
      </c>
      <c r="AN77" s="138" t="str">
        <f ca="1">IF($R77=1,SUM($AB$1:AB77),"")</f>
        <v/>
      </c>
      <c r="AO77" s="138" t="str">
        <f ca="1">IF($R77=1,SUM($AC$1:AC77),"")</f>
        <v/>
      </c>
      <c r="AQ77" s="143" t="str">
        <f t="shared" si="20"/>
        <v>13:40</v>
      </c>
    </row>
    <row r="78" spans="6:43" x14ac:dyDescent="0.25">
      <c r="F78" s="138">
        <f t="shared" si="21"/>
        <v>13</v>
      </c>
      <c r="G78" s="140">
        <f t="shared" si="16"/>
        <v>45</v>
      </c>
      <c r="H78" s="141">
        <f t="shared" si="17"/>
        <v>0.57291666666666663</v>
      </c>
      <c r="K78" s="139" t="str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139" t="e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139">
        <f t="shared" ca="1" si="14"/>
        <v>7792.2</v>
      </c>
      <c r="O78" s="138">
        <f t="shared" si="18"/>
        <v>0</v>
      </c>
      <c r="R78" s="138">
        <f t="shared" ca="1" si="19"/>
        <v>1.0049999999999994</v>
      </c>
      <c r="S78" s="138">
        <f ca="1">IF(O78=1,"",RTD("cqg.rtd",,"StudyData", "(Vol("&amp;$E$13&amp;")when  (LocalYear("&amp;$E$13&amp;")="&amp;$D$1&amp;"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>4478</v>
      </c>
      <c r="T78" s="138">
        <f ca="1">IF(O78=1,"",RTD("cqg.rtd",,"StudyData", "(Vol("&amp;$E$14&amp;")when  (LocalYear("&amp;$E$14&amp;")="&amp;$D$1&amp;"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5559</v>
      </c>
      <c r="U78" s="138">
        <f ca="1">IF(O78=1,"",RTD("cqg.rtd",,"StudyData", "(Vol("&amp;$E$15&amp;")when  (LocalYear("&amp;$E$15&amp;")="&amp;$D$1&amp;"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3051</v>
      </c>
      <c r="V78" s="138">
        <f ca="1">IF(O78=1,"",RTD("cqg.rtd",,"StudyData", "(Vol("&amp;$E$16&amp;")when  (LocalYear("&amp;$E$16&amp;")="&amp;$D$1&amp;"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22835</v>
      </c>
      <c r="W78" s="138">
        <f ca="1">IF(O78=1,"",RTD("cqg.rtd",,"StudyData", "(Vol("&amp;$E$17&amp;")when  (LocalYear("&amp;$E$17&amp;")="&amp;$D$1&amp;"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4728</v>
      </c>
      <c r="X78" s="138">
        <f ca="1">IF(O78=1,"",RTD("cqg.rtd",,"StudyData", "(Vol("&amp;$E$18&amp;")when  (LocalYear("&amp;$E$18&amp;")="&amp;$D$1&amp;"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14932</v>
      </c>
      <c r="Y78" s="138">
        <f ca="1">IF(O78=1,"",RTD("cqg.rtd",,"StudyData", "(Vol("&amp;$E$19&amp;")when  (LocalYear("&amp;$E$19&amp;")="&amp;$D$1&amp;"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9892</v>
      </c>
      <c r="Z78" s="138" t="str">
        <f ca="1">IF(O78=1,"",RTD("cqg.rtd",,"StudyData", "(Vol("&amp;$E$20&amp;")when  (LocalYear("&amp;$E$20&amp;")="&amp;$D$1&amp;"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/>
      </c>
      <c r="AA78" s="138">
        <f ca="1">IF(O78=1,"",RTD("cqg.rtd",,"StudyData", "(Vol("&amp;$E$21&amp;")when  (LocalYear("&amp;$E$21&amp;")="&amp;$D$1&amp;"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5451</v>
      </c>
      <c r="AB78" s="138">
        <f ca="1">IF(O78=1,"",RTD("cqg.rtd",,"StudyData", "(Vol("&amp;$E$21&amp;")when  (LocalYear("&amp;$E$21&amp;")="&amp;$D$1&amp;"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6996</v>
      </c>
      <c r="AC78" s="139" t="str">
        <f t="shared" ca="1" si="15"/>
        <v/>
      </c>
      <c r="AE78" s="138" t="str">
        <f ca="1">IF($R78=1,SUM($S$1:S78),"")</f>
        <v/>
      </c>
      <c r="AF78" s="138" t="str">
        <f ca="1">IF($R78=1,SUM($T$1:T78),"")</f>
        <v/>
      </c>
      <c r="AG78" s="138" t="str">
        <f ca="1">IF($R78=1,SUM($U$1:U78),"")</f>
        <v/>
      </c>
      <c r="AH78" s="138" t="str">
        <f ca="1">IF($R78=1,SUM($V$1:V78),"")</f>
        <v/>
      </c>
      <c r="AI78" s="138" t="str">
        <f ca="1">IF($R78=1,SUM($W$1:W78),"")</f>
        <v/>
      </c>
      <c r="AJ78" s="138" t="str">
        <f ca="1">IF($R78=1,SUM($X$1:X78),"")</f>
        <v/>
      </c>
      <c r="AK78" s="138" t="str">
        <f ca="1">IF($R78=1,SUM($Y$1:Y78),"")</f>
        <v/>
      </c>
      <c r="AL78" s="138" t="str">
        <f ca="1">IF($R78=1,SUM($Z$1:Z78),"")</f>
        <v/>
      </c>
      <c r="AM78" s="138" t="str">
        <f ca="1">IF($R78=1,SUM($AA$1:AA78),"")</f>
        <v/>
      </c>
      <c r="AN78" s="138" t="str">
        <f ca="1">IF($R78=1,SUM($AB$1:AB78),"")</f>
        <v/>
      </c>
      <c r="AO78" s="138" t="str">
        <f ca="1">IF($R78=1,SUM($AC$1:AC78),"")</f>
        <v/>
      </c>
      <c r="AQ78" s="143" t="str">
        <f t="shared" si="20"/>
        <v>13:45</v>
      </c>
    </row>
    <row r="79" spans="6:43" x14ac:dyDescent="0.25">
      <c r="F79" s="138">
        <f t="shared" si="21"/>
        <v>13</v>
      </c>
      <c r="G79" s="140">
        <f t="shared" si="16"/>
        <v>50</v>
      </c>
      <c r="H79" s="141">
        <f t="shared" si="17"/>
        <v>0.57638888888888895</v>
      </c>
      <c r="K79" s="139" t="str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139" t="e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139">
        <f t="shared" ca="1" si="14"/>
        <v>9926.1</v>
      </c>
      <c r="O79" s="138">
        <f t="shared" si="18"/>
        <v>0</v>
      </c>
      <c r="R79" s="138">
        <f t="shared" ca="1" si="19"/>
        <v>1.0059999999999993</v>
      </c>
      <c r="S79" s="138">
        <f ca="1">IF(O79=1,"",RTD("cqg.rtd",,"StudyData", "(Vol("&amp;$E$13&amp;")when  (LocalYear("&amp;$E$13&amp;")="&amp;$D$1&amp;"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>3247</v>
      </c>
      <c r="T79" s="138">
        <f ca="1">IF(O79=1,"",RTD("cqg.rtd",,"StudyData", "(Vol("&amp;$E$14&amp;")when  (LocalYear("&amp;$E$14&amp;")="&amp;$D$1&amp;"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7274</v>
      </c>
      <c r="U79" s="138">
        <f ca="1">IF(O79=1,"",RTD("cqg.rtd",,"StudyData", "(Vol("&amp;$E$15&amp;")when  (LocalYear("&amp;$E$15&amp;")="&amp;$D$1&amp;"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8995</v>
      </c>
      <c r="V79" s="138">
        <f ca="1">IF(O79=1,"",RTD("cqg.rtd",,"StudyData", "(Vol("&amp;$E$16&amp;")when  (LocalYear("&amp;$E$16&amp;")="&amp;$D$1&amp;"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34534</v>
      </c>
      <c r="W79" s="138">
        <f ca="1">IF(O79=1,"",RTD("cqg.rtd",,"StudyData", "(Vol("&amp;$E$17&amp;")when  (LocalYear("&amp;$E$17&amp;")="&amp;$D$1&amp;"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4702</v>
      </c>
      <c r="X79" s="138">
        <f ca="1">IF(O79=1,"",RTD("cqg.rtd",,"StudyData", "(Vol("&amp;$E$18&amp;")when  (LocalYear("&amp;$E$18&amp;")="&amp;$D$1&amp;"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20870</v>
      </c>
      <c r="Y79" s="138">
        <f ca="1">IF(O79=1,"",RTD("cqg.rtd",,"StudyData", "(Vol("&amp;$E$19&amp;")when  (LocalYear("&amp;$E$19&amp;")="&amp;$D$1&amp;"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7358</v>
      </c>
      <c r="Z79" s="138" t="str">
        <f ca="1">IF(O79=1,"",RTD("cqg.rtd",,"StudyData", "(Vol("&amp;$E$20&amp;")when  (LocalYear("&amp;$E$20&amp;")="&amp;$D$1&amp;"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/>
      </c>
      <c r="AA79" s="138">
        <f ca="1">IF(O79=1,"",RTD("cqg.rtd",,"StudyData", "(Vol("&amp;$E$21&amp;")when  (LocalYear("&amp;$E$21&amp;")="&amp;$D$1&amp;"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6229</v>
      </c>
      <c r="AB79" s="138">
        <f ca="1">IF(O79=1,"",RTD("cqg.rtd",,"StudyData", "(Vol("&amp;$E$21&amp;")when  (LocalYear("&amp;$E$21&amp;")="&amp;$D$1&amp;"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6052</v>
      </c>
      <c r="AC79" s="139" t="str">
        <f t="shared" ca="1" si="15"/>
        <v/>
      </c>
      <c r="AE79" s="138" t="str">
        <f ca="1">IF($R79=1,SUM($S$1:S79),"")</f>
        <v/>
      </c>
      <c r="AF79" s="138" t="str">
        <f ca="1">IF($R79=1,SUM($T$1:T79),"")</f>
        <v/>
      </c>
      <c r="AG79" s="138" t="str">
        <f ca="1">IF($R79=1,SUM($U$1:U79),"")</f>
        <v/>
      </c>
      <c r="AH79" s="138" t="str">
        <f ca="1">IF($R79=1,SUM($V$1:V79),"")</f>
        <v/>
      </c>
      <c r="AI79" s="138" t="str">
        <f ca="1">IF($R79=1,SUM($W$1:W79),"")</f>
        <v/>
      </c>
      <c r="AJ79" s="138" t="str">
        <f ca="1">IF($R79=1,SUM($X$1:X79),"")</f>
        <v/>
      </c>
      <c r="AK79" s="138" t="str">
        <f ca="1">IF($R79=1,SUM($Y$1:Y79),"")</f>
        <v/>
      </c>
      <c r="AL79" s="138" t="str">
        <f ca="1">IF($R79=1,SUM($Z$1:Z79),"")</f>
        <v/>
      </c>
      <c r="AM79" s="138" t="str">
        <f ca="1">IF($R79=1,SUM($AA$1:AA79),"")</f>
        <v/>
      </c>
      <c r="AN79" s="138" t="str">
        <f ca="1">IF($R79=1,SUM($AB$1:AB79),"")</f>
        <v/>
      </c>
      <c r="AO79" s="138" t="str">
        <f ca="1">IF($R79=1,SUM($AC$1:AC79),"")</f>
        <v/>
      </c>
      <c r="AQ79" s="143" t="str">
        <f t="shared" si="20"/>
        <v>13:50</v>
      </c>
    </row>
    <row r="80" spans="6:43" x14ac:dyDescent="0.25">
      <c r="F80" s="138">
        <f t="shared" si="21"/>
        <v>13</v>
      </c>
      <c r="G80" s="140">
        <f t="shared" si="16"/>
        <v>55</v>
      </c>
      <c r="H80" s="141">
        <f t="shared" si="17"/>
        <v>0.57986111111111105</v>
      </c>
      <c r="K80" s="139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139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139">
        <f t="shared" ca="1" si="14"/>
        <v>11682.1</v>
      </c>
      <c r="O80" s="138">
        <f t="shared" si="18"/>
        <v>0</v>
      </c>
      <c r="R80" s="138">
        <f t="shared" ca="1" si="19"/>
        <v>1.0069999999999992</v>
      </c>
      <c r="S80" s="138">
        <f ca="1">IF(O80=1,"",RTD("cqg.rtd",,"StudyData", "(Vol("&amp;$E$13&amp;")when  (LocalYear("&amp;$E$13&amp;")="&amp;$D$1&amp;"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>9368</v>
      </c>
      <c r="T80" s="138">
        <f ca="1">IF(O80=1,"",RTD("cqg.rtd",,"StudyData", "(Vol("&amp;$E$14&amp;")when  (LocalYear("&amp;$E$14&amp;")="&amp;$D$1&amp;"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13318</v>
      </c>
      <c r="U80" s="138">
        <f ca="1">IF(O80=1,"",RTD("cqg.rtd",,"StudyData", "(Vol("&amp;$E$15&amp;")when  (LocalYear("&amp;$E$15&amp;")="&amp;$D$1&amp;"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16869</v>
      </c>
      <c r="V80" s="138">
        <f ca="1">IF(O80=1,"",RTD("cqg.rtd",,"StudyData", "(Vol("&amp;$E$16&amp;")when  (LocalYear("&amp;$E$16&amp;")="&amp;$D$1&amp;"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17977</v>
      </c>
      <c r="W80" s="138">
        <f ca="1">IF(O80=1,"",RTD("cqg.rtd",,"StudyData", "(Vol("&amp;$E$17&amp;")when  (LocalYear("&amp;$E$17&amp;")="&amp;$D$1&amp;"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6721</v>
      </c>
      <c r="X80" s="138">
        <f ca="1">IF(O80=1,"",RTD("cqg.rtd",,"StudyData", "(Vol("&amp;$E$18&amp;")when  (LocalYear("&amp;$E$18&amp;")="&amp;$D$1&amp;"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19715</v>
      </c>
      <c r="Y80" s="138">
        <f ca="1">IF(O80=1,"",RTD("cqg.rtd",,"StudyData", "(Vol("&amp;$E$19&amp;")when  (LocalYear("&amp;$E$19&amp;")="&amp;$D$1&amp;"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14288</v>
      </c>
      <c r="Z80" s="138" t="str">
        <f ca="1">IF(O80=1,"",RTD("cqg.rtd",,"StudyData", "(Vol("&amp;$E$20&amp;")when  (LocalYear("&amp;$E$20&amp;")="&amp;$D$1&amp;"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/>
      </c>
      <c r="AA80" s="138">
        <f ca="1">IF(O80=1,"",RTD("cqg.rtd",,"StudyData", "(Vol("&amp;$E$21&amp;")when  (LocalYear("&amp;$E$21&amp;")="&amp;$D$1&amp;"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6507</v>
      </c>
      <c r="AB80" s="138">
        <f ca="1">IF(O80=1,"",RTD("cqg.rtd",,"StudyData", "(Vol("&amp;$E$21&amp;")when  (LocalYear("&amp;$E$21&amp;")="&amp;$D$1&amp;"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12058</v>
      </c>
      <c r="AC80" s="139" t="str">
        <f t="shared" ca="1" si="15"/>
        <v/>
      </c>
      <c r="AE80" s="138" t="str">
        <f ca="1">IF($R80=1,SUM($S$1:S80),"")</f>
        <v/>
      </c>
      <c r="AF80" s="138" t="str">
        <f ca="1">IF($R80=1,SUM($T$1:T80),"")</f>
        <v/>
      </c>
      <c r="AG80" s="138" t="str">
        <f ca="1">IF($R80=1,SUM($U$1:U80),"")</f>
        <v/>
      </c>
      <c r="AH80" s="138" t="str">
        <f ca="1">IF($R80=1,SUM($V$1:V80),"")</f>
        <v/>
      </c>
      <c r="AI80" s="138" t="str">
        <f ca="1">IF($R80=1,SUM($W$1:W80),"")</f>
        <v/>
      </c>
      <c r="AJ80" s="138" t="str">
        <f ca="1">IF($R80=1,SUM($X$1:X80),"")</f>
        <v/>
      </c>
      <c r="AK80" s="138" t="str">
        <f ca="1">IF($R80=1,SUM($Y$1:Y80),"")</f>
        <v/>
      </c>
      <c r="AL80" s="138" t="str">
        <f ca="1">IF($R80=1,SUM($Z$1:Z80),"")</f>
        <v/>
      </c>
      <c r="AM80" s="138" t="str">
        <f ca="1">IF($R80=1,SUM($AA$1:AA80),"")</f>
        <v/>
      </c>
      <c r="AN80" s="138" t="str">
        <f ca="1">IF($R80=1,SUM($AB$1:AB80),"")</f>
        <v/>
      </c>
      <c r="AO80" s="138" t="str">
        <f ca="1">IF($R80=1,SUM($AC$1:AC80),"")</f>
        <v/>
      </c>
      <c r="AQ80" s="143" t="str">
        <f t="shared" si="20"/>
        <v>13:55</v>
      </c>
    </row>
    <row r="81" spans="6:43" x14ac:dyDescent="0.25">
      <c r="F81" s="138">
        <f t="shared" si="21"/>
        <v>14</v>
      </c>
      <c r="G81" s="140" t="str">
        <f t="shared" si="16"/>
        <v>00</v>
      </c>
      <c r="H81" s="141">
        <f t="shared" si="17"/>
        <v>0.58333333333333337</v>
      </c>
      <c r="K81" s="139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139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139">
        <f t="shared" ca="1" si="14"/>
        <v>9468.1</v>
      </c>
      <c r="O81" s="138">
        <f t="shared" si="18"/>
        <v>0</v>
      </c>
      <c r="R81" s="138">
        <f t="shared" ca="1" si="19"/>
        <v>1.0079999999999991</v>
      </c>
      <c r="S81" s="138">
        <f ca="1">IF(O81=1,"",RTD("cqg.rtd",,"StudyData", "(Vol("&amp;$E$13&amp;")when  (LocalYear("&amp;$E$13&amp;")="&amp;$D$1&amp;"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>4861</v>
      </c>
      <c r="T81" s="138">
        <f ca="1">IF(O81=1,"",RTD("cqg.rtd",,"StudyData", "(Vol("&amp;$E$14&amp;")when  (LocalYear("&amp;$E$14&amp;")="&amp;$D$1&amp;"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9259</v>
      </c>
      <c r="U81" s="138">
        <f ca="1">IF(O81=1,"",RTD("cqg.rtd",,"StudyData", "(Vol("&amp;$E$15&amp;")when  (LocalYear("&amp;$E$15&amp;")="&amp;$D$1&amp;"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1304</v>
      </c>
      <c r="V81" s="138">
        <f ca="1">IF(O81=1,"",RTD("cqg.rtd",,"StudyData", "(Vol("&amp;$E$16&amp;")when  (LocalYear("&amp;$E$16&amp;")="&amp;$D$1&amp;"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19481</v>
      </c>
      <c r="W81" s="138">
        <f ca="1">IF(O81=1,"",RTD("cqg.rtd",,"StudyData", "(Vol("&amp;$E$17&amp;")when  (LocalYear("&amp;$E$17&amp;")="&amp;$D$1&amp;"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8888</v>
      </c>
      <c r="X81" s="138">
        <f ca="1">IF(O81=1,"",RTD("cqg.rtd",,"StudyData", "(Vol("&amp;$E$18&amp;")when  (LocalYear("&amp;$E$18&amp;")="&amp;$D$1&amp;"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21499</v>
      </c>
      <c r="Y81" s="138">
        <f ca="1">IF(O81=1,"",RTD("cqg.rtd",,"StudyData", "(Vol("&amp;$E$19&amp;")when  (LocalYear("&amp;$E$19&amp;")="&amp;$D$1&amp;"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10302</v>
      </c>
      <c r="Z81" s="138" t="str">
        <f ca="1">IF(O81=1,"",RTD("cqg.rtd",,"StudyData", "(Vol("&amp;$E$20&amp;")when  (LocalYear("&amp;$E$20&amp;")="&amp;$D$1&amp;"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/>
      </c>
      <c r="AA81" s="138">
        <f ca="1">IF(O81=1,"",RTD("cqg.rtd",,"StudyData", "(Vol("&amp;$E$21&amp;")when  (LocalYear("&amp;$E$21&amp;")="&amp;$D$1&amp;"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4566</v>
      </c>
      <c r="AB81" s="138">
        <f ca="1">IF(O81=1,"",RTD("cqg.rtd",,"StudyData", "(Vol("&amp;$E$21&amp;")when  (LocalYear("&amp;$E$21&amp;")="&amp;$D$1&amp;"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14521</v>
      </c>
      <c r="AC81" s="139" t="str">
        <f t="shared" ca="1" si="15"/>
        <v/>
      </c>
      <c r="AE81" s="138" t="str">
        <f ca="1">IF($R81=1,SUM($S$1:S81),"")</f>
        <v/>
      </c>
      <c r="AF81" s="138" t="str">
        <f ca="1">IF($R81=1,SUM($T$1:T81),"")</f>
        <v/>
      </c>
      <c r="AG81" s="138" t="str">
        <f ca="1">IF($R81=1,SUM($U$1:U81),"")</f>
        <v/>
      </c>
      <c r="AH81" s="138" t="str">
        <f ca="1">IF($R81=1,SUM($V$1:V81),"")</f>
        <v/>
      </c>
      <c r="AI81" s="138" t="str">
        <f ca="1">IF($R81=1,SUM($W$1:W81),"")</f>
        <v/>
      </c>
      <c r="AJ81" s="138" t="str">
        <f ca="1">IF($R81=1,SUM($X$1:X81),"")</f>
        <v/>
      </c>
      <c r="AK81" s="138" t="str">
        <f ca="1">IF($R81=1,SUM($Y$1:Y81),"")</f>
        <v/>
      </c>
      <c r="AL81" s="138" t="str">
        <f ca="1">IF($R81=1,SUM($Z$1:Z81),"")</f>
        <v/>
      </c>
      <c r="AM81" s="138" t="str">
        <f ca="1">IF($R81=1,SUM($AA$1:AA81),"")</f>
        <v/>
      </c>
      <c r="AN81" s="138" t="str">
        <f ca="1">IF($R81=1,SUM($AB$1:AB81),"")</f>
        <v/>
      </c>
      <c r="AO81" s="138" t="str">
        <f ca="1">IF($R81=1,SUM($AC$1:AC81),"")</f>
        <v/>
      </c>
      <c r="AQ81" s="143" t="str">
        <f t="shared" si="20"/>
        <v>14:00</v>
      </c>
    </row>
    <row r="82" spans="6:43" x14ac:dyDescent="0.25">
      <c r="F82" s="138">
        <f t="shared" si="21"/>
        <v>14</v>
      </c>
      <c r="G82" s="140" t="str">
        <f t="shared" si="16"/>
        <v>05</v>
      </c>
      <c r="H82" s="141">
        <f t="shared" si="17"/>
        <v>0.58680555555555558</v>
      </c>
      <c r="K82" s="139" t="str">
        <f ca="1"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139" t="e">
        <f ca="1"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139"/>
      <c r="O82" s="138">
        <f t="shared" si="18"/>
        <v>0</v>
      </c>
      <c r="R82" s="138">
        <f t="shared" ca="1" si="19"/>
        <v>1.008999999999999</v>
      </c>
      <c r="S82" s="138">
        <f ca="1">IF(O82=1,"",RTD("cqg.rtd",,"StudyData", "(Vol("&amp;$E$13&amp;")when  (LocalYear("&amp;$E$13&amp;")="&amp;$D$1&amp;"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>5757</v>
      </c>
      <c r="T82" s="138">
        <f ca="1">IF(O82=1,"",RTD("cqg.rtd",,"StudyData", "(Vol("&amp;$E$14&amp;")when  (LocalYear("&amp;$E$14&amp;")="&amp;$D$1&amp;"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>3292</v>
      </c>
      <c r="U82" s="138">
        <f ca="1">IF(O82=1,"",RTD("cqg.rtd",,"StudyData", "(Vol("&amp;$E$15&amp;")when  (LocalYear("&amp;$E$15&amp;")="&amp;$D$1&amp;"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>6650</v>
      </c>
      <c r="V82" s="138">
        <f ca="1">IF(O82=1,"",RTD("cqg.rtd",,"StudyData", "(Vol("&amp;$E$16&amp;")when  (LocalYear("&amp;$E$16&amp;")="&amp;$D$1&amp;"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>7641</v>
      </c>
      <c r="W82" s="138">
        <f ca="1">IF(O82=1,"",RTD("cqg.rtd",,"StudyData", "(Vol("&amp;$E$17&amp;")when  (LocalYear("&amp;$E$17&amp;")="&amp;$D$1&amp;"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>4642</v>
      </c>
      <c r="X82" s="138">
        <f ca="1">IF(O82=1,"",RTD("cqg.rtd",,"StudyData", "(Vol("&amp;$E$18&amp;")when  (LocalYear("&amp;$E$18&amp;")="&amp;$D$1&amp;"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>8761</v>
      </c>
      <c r="Y82" s="138">
        <f ca="1">IF(O82=1,"",RTD("cqg.rtd",,"StudyData", "(Vol("&amp;$E$19&amp;")when  (LocalYear("&amp;$E$19&amp;")="&amp;$D$1&amp;"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>4984</v>
      </c>
      <c r="Z82" s="138" t="str">
        <f ca="1">IF(O82=1,"",RTD("cqg.rtd",,"StudyData", "(Vol("&amp;$E$20&amp;")when  (LocalYear("&amp;$E$20&amp;")="&amp;$D$1&amp;"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138">
        <f ca="1">IF(O82=1,"",RTD("cqg.rtd",,"StudyData", "(Vol("&amp;$E$21&amp;")when  (LocalYear("&amp;$E$21&amp;")="&amp;$D$1&amp;"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>3692</v>
      </c>
      <c r="AB82" s="138">
        <f ca="1">IF(O82=1,"",RTD("cqg.rtd",,"StudyData", "(Vol("&amp;$E$21&amp;")when  (LocalYear("&amp;$E$21&amp;")="&amp;$D$1&amp;"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>2269</v>
      </c>
      <c r="AC82" s="139" t="str">
        <f t="shared" ca="1" si="15"/>
        <v/>
      </c>
      <c r="AE82" s="138" t="str">
        <f ca="1">IF($R82=1,SUM($S$1:S82),"")</f>
        <v/>
      </c>
      <c r="AF82" s="138" t="str">
        <f ca="1">IF($R82=1,SUM($T$1:T82),"")</f>
        <v/>
      </c>
      <c r="AG82" s="138" t="str">
        <f ca="1">IF($R82=1,SUM($U$1:U82),"")</f>
        <v/>
      </c>
      <c r="AH82" s="138" t="str">
        <f ca="1">IF($R82=1,SUM($V$1:V82),"")</f>
        <v/>
      </c>
      <c r="AI82" s="138" t="str">
        <f ca="1">IF($R82=1,SUM($W$1:W82),"")</f>
        <v/>
      </c>
      <c r="AJ82" s="138" t="str">
        <f ca="1">IF($R82=1,SUM($X$1:X82),"")</f>
        <v/>
      </c>
      <c r="AK82" s="138" t="str">
        <f ca="1">IF($R82=1,SUM($Y$1:Y82),"")</f>
        <v/>
      </c>
      <c r="AL82" s="138" t="str">
        <f ca="1">IF($R82=1,SUM($Z$1:Z82),"")</f>
        <v/>
      </c>
      <c r="AM82" s="138" t="str">
        <f ca="1">IF($R82=1,SUM($AA$1:AA82),"")</f>
        <v/>
      </c>
      <c r="AN82" s="138" t="str">
        <f ca="1">IF($R82=1,SUM($AB$1:AB82),"")</f>
        <v/>
      </c>
      <c r="AO82" s="138" t="str">
        <f ca="1">IF($R82=1,SUM($AC$1:AC82),"")</f>
        <v/>
      </c>
      <c r="AQ82" s="143" t="str">
        <f t="shared" si="20"/>
        <v>14:05</v>
      </c>
    </row>
    <row r="83" spans="6:43" x14ac:dyDescent="0.25">
      <c r="F83" s="138">
        <f t="shared" si="21"/>
        <v>14</v>
      </c>
      <c r="G83" s="140">
        <f t="shared" si="16"/>
        <v>10</v>
      </c>
      <c r="H83" s="141">
        <f t="shared" si="17"/>
        <v>0.59027777777777779</v>
      </c>
      <c r="K83" s="139" t="str">
        <f ca="1"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139" t="e">
        <f ca="1"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139"/>
      <c r="O83" s="138">
        <f t="shared" si="18"/>
        <v>0</v>
      </c>
      <c r="R83" s="138">
        <f t="shared" ca="1" si="19"/>
        <v>1.0099999999999989</v>
      </c>
      <c r="S83" s="138">
        <f ca="1">IF(O83=1,"",RTD("cqg.rtd",,"StudyData", "(Vol("&amp;$E$13&amp;")when  (LocalYear("&amp;$E$13&amp;")="&amp;$D$1&amp;"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>1936</v>
      </c>
      <c r="T83" s="138">
        <f ca="1">IF(O83=1,"",RTD("cqg.rtd",,"StudyData", "(Vol("&amp;$E$14&amp;")when  (LocalYear("&amp;$E$14&amp;")="&amp;$D$1&amp;"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>772</v>
      </c>
      <c r="U83" s="138">
        <f ca="1">IF(O83=1,"",RTD("cqg.rtd",,"StudyData", "(Vol("&amp;$E$15&amp;")when  (LocalYear("&amp;$E$15&amp;")="&amp;$D$1&amp;"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>4940</v>
      </c>
      <c r="V83" s="138">
        <f ca="1">IF(O83=1,"",RTD("cqg.rtd",,"StudyData", "(Vol("&amp;$E$16&amp;")when  (LocalYear("&amp;$E$16&amp;")="&amp;$D$1&amp;"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>2991</v>
      </c>
      <c r="W83" s="138">
        <f ca="1">IF(O83=1,"",RTD("cqg.rtd",,"StudyData", "(Vol("&amp;$E$17&amp;")when  (LocalYear("&amp;$E$17&amp;")="&amp;$D$1&amp;"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>2220</v>
      </c>
      <c r="X83" s="138">
        <f ca="1">IF(O83=1,"",RTD("cqg.rtd",,"StudyData", "(Vol("&amp;$E$18&amp;")when  (LocalYear("&amp;$E$18&amp;")="&amp;$D$1&amp;"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>6807</v>
      </c>
      <c r="Y83" s="138">
        <f ca="1">IF(O83=1,"",RTD("cqg.rtd",,"StudyData", "(Vol("&amp;$E$19&amp;")when  (LocalYear("&amp;$E$19&amp;")="&amp;$D$1&amp;"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>4251</v>
      </c>
      <c r="Z83" s="138" t="str">
        <f ca="1">IF(O83=1,"",RTD("cqg.rtd",,"StudyData", "(Vol("&amp;$E$20&amp;")when  (LocalYear("&amp;$E$20&amp;")="&amp;$D$1&amp;"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138">
        <f ca="1">IF(O83=1,"",RTD("cqg.rtd",,"StudyData", "(Vol("&amp;$E$21&amp;")when  (LocalYear("&amp;$E$21&amp;")="&amp;$D$1&amp;"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>1354</v>
      </c>
      <c r="AB83" s="138">
        <f ca="1">IF(O83=1,"",RTD("cqg.rtd",,"StudyData", "(Vol("&amp;$E$21&amp;")when  (LocalYear("&amp;$E$21&amp;")="&amp;$D$1&amp;"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>4795</v>
      </c>
      <c r="AC83" s="139" t="str">
        <f t="shared" ca="1" si="15"/>
        <v/>
      </c>
      <c r="AE83" s="138" t="str">
        <f ca="1">IF($R83=1,SUM($S$1:S83),"")</f>
        <v/>
      </c>
      <c r="AF83" s="138" t="str">
        <f ca="1">IF($R83=1,SUM($T$1:T83),"")</f>
        <v/>
      </c>
      <c r="AG83" s="138" t="str">
        <f ca="1">IF($R83=1,SUM($U$1:U83),"")</f>
        <v/>
      </c>
      <c r="AH83" s="138" t="str">
        <f ca="1">IF($R83=1,SUM($V$1:V83),"")</f>
        <v/>
      </c>
      <c r="AI83" s="138" t="str">
        <f ca="1">IF($R83=1,SUM($W$1:W83),"")</f>
        <v/>
      </c>
      <c r="AJ83" s="138" t="str">
        <f ca="1">IF($R83=1,SUM($X$1:X83),"")</f>
        <v/>
      </c>
      <c r="AK83" s="138" t="str">
        <f ca="1">IF($R83=1,SUM($Y$1:Y83),"")</f>
        <v/>
      </c>
      <c r="AL83" s="138" t="str">
        <f ca="1">IF($R83=1,SUM($Z$1:Z83),"")</f>
        <v/>
      </c>
      <c r="AM83" s="138" t="str">
        <f ca="1">IF($R83=1,SUM($AA$1:AA83),"")</f>
        <v/>
      </c>
      <c r="AN83" s="138" t="str">
        <f ca="1">IF($R83=1,SUM($AB$1:AB83),"")</f>
        <v/>
      </c>
      <c r="AO83" s="138" t="str">
        <f ca="1">IF($R83=1,SUM($AC$1:AC83),"")</f>
        <v/>
      </c>
      <c r="AQ83" s="143" t="str">
        <f t="shared" si="20"/>
        <v>14:10</v>
      </c>
    </row>
    <row r="84" spans="6:43" x14ac:dyDescent="0.25">
      <c r="F84" s="138">
        <f t="shared" si="21"/>
        <v>14</v>
      </c>
      <c r="G84" s="140">
        <f t="shared" si="16"/>
        <v>15</v>
      </c>
      <c r="H84" s="141">
        <f t="shared" si="17"/>
        <v>0.59375</v>
      </c>
      <c r="K84" s="139" t="str">
        <f ca="1"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139" t="e">
        <f ca="1"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139"/>
      <c r="O84" s="138">
        <f t="shared" si="18"/>
        <v>0</v>
      </c>
      <c r="R84" s="138">
        <f t="shared" ca="1" si="19"/>
        <v>1.0109999999999988</v>
      </c>
      <c r="S84" s="138">
        <f ca="1">IF(O84=1,"",RTD("cqg.rtd",,"StudyData", "(Vol("&amp;$E$13&amp;")when  (LocalYear("&amp;$E$13&amp;")="&amp;$D$1&amp;"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>2246</v>
      </c>
      <c r="T84" s="138">
        <f ca="1">IF(O84=1,"",RTD("cqg.rtd",,"StudyData", "(Vol("&amp;$E$14&amp;")when  (LocalYear("&amp;$E$14&amp;")="&amp;$D$1&amp;"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>1557</v>
      </c>
      <c r="U84" s="138">
        <f ca="1">IF(O84=1,"",RTD("cqg.rtd",,"StudyData", "(Vol("&amp;$E$15&amp;")when  (LocalYear("&amp;$E$15&amp;")="&amp;$D$1&amp;"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>4545</v>
      </c>
      <c r="V84" s="138">
        <f ca="1">IF(O84=1,"",RTD("cqg.rtd",,"StudyData", "(Vol("&amp;$E$16&amp;")when  (LocalYear("&amp;$E$16&amp;")="&amp;$D$1&amp;"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>6640</v>
      </c>
      <c r="W84" s="138">
        <f ca="1">IF(O84=1,"",RTD("cqg.rtd",,"StudyData", "(Vol("&amp;$E$17&amp;")when  (LocalYear("&amp;$E$17&amp;")="&amp;$D$1&amp;"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>1817</v>
      </c>
      <c r="X84" s="138">
        <f ca="1">IF(O84=1,"",RTD("cqg.rtd",,"StudyData", "(Vol("&amp;$E$18&amp;")when  (LocalYear("&amp;$E$18&amp;")="&amp;$D$1&amp;"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>5406</v>
      </c>
      <c r="Y84" s="138">
        <f ca="1">IF(O84=1,"",RTD("cqg.rtd",,"StudyData", "(Vol("&amp;$E$19&amp;")when  (LocalYear("&amp;$E$19&amp;")="&amp;$D$1&amp;"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>4584</v>
      </c>
      <c r="Z84" s="138" t="str">
        <f ca="1">IF(O84=1,"",RTD("cqg.rtd",,"StudyData", "(Vol("&amp;$E$20&amp;")when  (LocalYear("&amp;$E$20&amp;")="&amp;$D$1&amp;"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138">
        <f ca="1">IF(O84=1,"",RTD("cqg.rtd",,"StudyData", "(Vol("&amp;$E$21&amp;")when  (LocalYear("&amp;$E$21&amp;")="&amp;$D$1&amp;"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>2906</v>
      </c>
      <c r="AB84" s="138">
        <f ca="1">IF(O84=1,"",RTD("cqg.rtd",,"StudyData", "(Vol("&amp;$E$21&amp;")when  (LocalYear("&amp;$E$21&amp;")="&amp;$D$1&amp;"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>2771</v>
      </c>
      <c r="AC84" s="139" t="str">
        <f t="shared" ca="1" si="15"/>
        <v/>
      </c>
      <c r="AE84" s="138" t="str">
        <f ca="1">IF($R84=1,SUM($S$1:S84),"")</f>
        <v/>
      </c>
      <c r="AF84" s="138" t="str">
        <f ca="1">IF($R84=1,SUM($T$1:T84),"")</f>
        <v/>
      </c>
      <c r="AG84" s="138" t="str">
        <f ca="1">IF($R84=1,SUM($U$1:U84),"")</f>
        <v/>
      </c>
      <c r="AH84" s="138" t="str">
        <f ca="1">IF($R84=1,SUM($V$1:V84),"")</f>
        <v/>
      </c>
      <c r="AI84" s="138" t="str">
        <f ca="1">IF($R84=1,SUM($W$1:W84),"")</f>
        <v/>
      </c>
      <c r="AJ84" s="138" t="str">
        <f ca="1">IF($R84=1,SUM($X$1:X84),"")</f>
        <v/>
      </c>
      <c r="AK84" s="138" t="str">
        <f ca="1">IF($R84=1,SUM($Y$1:Y84),"")</f>
        <v/>
      </c>
      <c r="AL84" s="138" t="str">
        <f ca="1">IF($R84=1,SUM($Z$1:Z84),"")</f>
        <v/>
      </c>
      <c r="AM84" s="138" t="str">
        <f ca="1">IF($R84=1,SUM($AA$1:AA84),"")</f>
        <v/>
      </c>
      <c r="AN84" s="138" t="str">
        <f ca="1">IF($R84=1,SUM($AB$1:AB84),"")</f>
        <v/>
      </c>
      <c r="AO84" s="138" t="str">
        <f ca="1">IF($R84=1,SUM($AC$1:AC84),"")</f>
        <v/>
      </c>
      <c r="AQ84" s="143" t="str">
        <f t="shared" si="20"/>
        <v>14:15</v>
      </c>
    </row>
    <row r="85" spans="6:43" x14ac:dyDescent="0.25">
      <c r="F85" s="138">
        <f t="shared" si="21"/>
        <v>14</v>
      </c>
      <c r="G85" s="140">
        <f t="shared" si="16"/>
        <v>20</v>
      </c>
      <c r="H85" s="141">
        <f t="shared" si="17"/>
        <v>0.59722222222222221</v>
      </c>
      <c r="K85" s="139" t="str">
        <f ca="1"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139" t="e">
        <f ca="1"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139"/>
      <c r="O85" s="138">
        <f t="shared" si="18"/>
        <v>0</v>
      </c>
      <c r="R85" s="138">
        <f t="shared" ca="1" si="19"/>
        <v>1.0119999999999987</v>
      </c>
      <c r="S85" s="138">
        <f ca="1">IF(O85=1,"",RTD("cqg.rtd",,"StudyData", "(Vol("&amp;$E$13&amp;")when  (LocalYear("&amp;$E$13&amp;")="&amp;$D$1&amp;"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>1599</v>
      </c>
      <c r="T85" s="138">
        <f ca="1">IF(O85=1,"",RTD("cqg.rtd",,"StudyData", "(Vol("&amp;$E$14&amp;")when  (LocalYear("&amp;$E$14&amp;")="&amp;$D$1&amp;"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>4124</v>
      </c>
      <c r="U85" s="138">
        <f ca="1">IF(O85=1,"",RTD("cqg.rtd",,"StudyData", "(Vol("&amp;$E$15&amp;")when  (LocalYear("&amp;$E$15&amp;")="&amp;$D$1&amp;"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>6483</v>
      </c>
      <c r="V85" s="138">
        <f ca="1">IF(O85=1,"",RTD("cqg.rtd",,"StudyData", "(Vol("&amp;$E$16&amp;")when  (LocalYear("&amp;$E$16&amp;")="&amp;$D$1&amp;"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>5363</v>
      </c>
      <c r="W85" s="138">
        <f ca="1">IF(O85=1,"",RTD("cqg.rtd",,"StudyData", "(Vol("&amp;$E$17&amp;")when  (LocalYear("&amp;$E$17&amp;")="&amp;$D$1&amp;"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>1796</v>
      </c>
      <c r="X85" s="138">
        <f ca="1">IF(O85=1,"",RTD("cqg.rtd",,"StudyData", "(Vol("&amp;$E$18&amp;")when  (LocalYear("&amp;$E$18&amp;")="&amp;$D$1&amp;"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>6823</v>
      </c>
      <c r="Y85" s="138">
        <f ca="1">IF(O85=1,"",RTD("cqg.rtd",,"StudyData", "(Vol("&amp;$E$19&amp;")when  (LocalYear("&amp;$E$19&amp;")="&amp;$D$1&amp;"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>2953</v>
      </c>
      <c r="Z85" s="138" t="str">
        <f ca="1">IF(O85=1,"",RTD("cqg.rtd",,"StudyData", "(Vol("&amp;$E$20&amp;")when  (LocalYear("&amp;$E$20&amp;")="&amp;$D$1&amp;"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138">
        <f ca="1">IF(O85=1,"",RTD("cqg.rtd",,"StudyData", "(Vol("&amp;$E$21&amp;")when  (LocalYear("&amp;$E$21&amp;")="&amp;$D$1&amp;"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>2581</v>
      </c>
      <c r="AB85" s="138">
        <f ca="1">IF(O85=1,"",RTD("cqg.rtd",,"StudyData", "(Vol("&amp;$E$21&amp;")when  (LocalYear("&amp;$E$21&amp;")="&amp;$D$1&amp;"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>5375</v>
      </c>
      <c r="AC85" s="139" t="str">
        <f t="shared" ca="1" si="15"/>
        <v/>
      </c>
      <c r="AE85" s="138" t="str">
        <f ca="1">IF($R85=1,SUM($S$1:S85),"")</f>
        <v/>
      </c>
      <c r="AF85" s="138" t="str">
        <f ca="1">IF($R85=1,SUM($T$1:T85),"")</f>
        <v/>
      </c>
      <c r="AG85" s="138" t="str">
        <f ca="1">IF($R85=1,SUM($U$1:U85),"")</f>
        <v/>
      </c>
      <c r="AH85" s="138" t="str">
        <f ca="1">IF($R85=1,SUM($V$1:V85),"")</f>
        <v/>
      </c>
      <c r="AI85" s="138" t="str">
        <f ca="1">IF($R85=1,SUM($W$1:W85),"")</f>
        <v/>
      </c>
      <c r="AJ85" s="138" t="str">
        <f ca="1">IF($R85=1,SUM($X$1:X85),"")</f>
        <v/>
      </c>
      <c r="AK85" s="138" t="str">
        <f ca="1">IF($R85=1,SUM($Y$1:Y85),"")</f>
        <v/>
      </c>
      <c r="AL85" s="138" t="str">
        <f ca="1">IF($R85=1,SUM($Z$1:Z85),"")</f>
        <v/>
      </c>
      <c r="AM85" s="138" t="str">
        <f ca="1">IF($R85=1,SUM($AA$1:AA85),"")</f>
        <v/>
      </c>
      <c r="AN85" s="138" t="str">
        <f ca="1">IF($R85=1,SUM($AB$1:AB85),"")</f>
        <v/>
      </c>
      <c r="AO85" s="138" t="str">
        <f ca="1">IF($R85=1,SUM($AC$1:AC85),"")</f>
        <v/>
      </c>
      <c r="AQ85" s="143" t="str">
        <f t="shared" si="20"/>
        <v>14:20</v>
      </c>
    </row>
    <row r="86" spans="6:43" x14ac:dyDescent="0.25">
      <c r="F86" s="138">
        <f t="shared" si="21"/>
        <v>14</v>
      </c>
      <c r="G86" s="140">
        <f t="shared" si="16"/>
        <v>25</v>
      </c>
      <c r="H86" s="141">
        <f t="shared" si="17"/>
        <v>0.60069444444444442</v>
      </c>
      <c r="K86" s="139" t="str">
        <f ca="1"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139" t="e">
        <f ca="1"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139"/>
      <c r="O86" s="138">
        <f t="shared" si="18"/>
        <v>0</v>
      </c>
      <c r="R86" s="138">
        <f t="shared" ca="1" si="19"/>
        <v>1.0129999999999986</v>
      </c>
      <c r="S86" s="138">
        <f ca="1">IF(O86=1,"",RTD("cqg.rtd",,"StudyData", "(Vol("&amp;$E$13&amp;")when  (LocalYear("&amp;$E$13&amp;")="&amp;$D$1&amp;"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>1706</v>
      </c>
      <c r="T86" s="138">
        <f ca="1">IF(O86=1,"",RTD("cqg.rtd",,"StudyData", "(Vol("&amp;$E$14&amp;")when  (LocalYear("&amp;$E$14&amp;")="&amp;$D$1&amp;"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>2073</v>
      </c>
      <c r="U86" s="138">
        <f ca="1">IF(O86=1,"",RTD("cqg.rtd",,"StudyData", "(Vol("&amp;$E$15&amp;")when  (LocalYear("&amp;$E$15&amp;")="&amp;$D$1&amp;"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>3819</v>
      </c>
      <c r="V86" s="138">
        <f ca="1">IF(O86=1,"",RTD("cqg.rtd",,"StudyData", "(Vol("&amp;$E$16&amp;")when  (LocalYear("&amp;$E$16&amp;")="&amp;$D$1&amp;"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>5138</v>
      </c>
      <c r="W86" s="138">
        <f ca="1">IF(O86=1,"",RTD("cqg.rtd",,"StudyData", "(Vol("&amp;$E$17&amp;")when  (LocalYear("&amp;$E$17&amp;")="&amp;$D$1&amp;"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>4250</v>
      </c>
      <c r="X86" s="138">
        <f ca="1">IF(O86=1,"",RTD("cqg.rtd",,"StudyData", "(Vol("&amp;$E$18&amp;")when  (LocalYear("&amp;$E$18&amp;")="&amp;$D$1&amp;"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>8496</v>
      </c>
      <c r="Y86" s="138">
        <f ca="1">IF(O86=1,"",RTD("cqg.rtd",,"StudyData", "(Vol("&amp;$E$19&amp;")when  (LocalYear("&amp;$E$19&amp;")="&amp;$D$1&amp;"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>6489</v>
      </c>
      <c r="Z86" s="138" t="str">
        <f ca="1">IF(O86=1,"",RTD("cqg.rtd",,"StudyData", "(Vol("&amp;$E$20&amp;")when  (LocalYear("&amp;$E$20&amp;")="&amp;$D$1&amp;"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138">
        <f ca="1">IF(O86=1,"",RTD("cqg.rtd",,"StudyData", "(Vol("&amp;$E$21&amp;")when  (LocalYear("&amp;$E$21&amp;")="&amp;$D$1&amp;"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>2098</v>
      </c>
      <c r="AB86" s="138">
        <f ca="1">IF(O86=1,"",RTD("cqg.rtd",,"StudyData", "(Vol("&amp;$E$21&amp;")when  (LocalYear("&amp;$E$21&amp;")="&amp;$D$1&amp;"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>3587</v>
      </c>
      <c r="AC86" s="139" t="str">
        <f t="shared" ca="1" si="15"/>
        <v/>
      </c>
      <c r="AE86" s="138" t="str">
        <f ca="1">IF($R86=1,SUM($S$1:S86),"")</f>
        <v/>
      </c>
      <c r="AF86" s="138" t="str">
        <f ca="1">IF($R86=1,SUM($T$1:T86),"")</f>
        <v/>
      </c>
      <c r="AG86" s="138" t="str">
        <f ca="1">IF($R86=1,SUM($U$1:U86),"")</f>
        <v/>
      </c>
      <c r="AH86" s="138" t="str">
        <f ca="1">IF($R86=1,SUM($V$1:V86),"")</f>
        <v/>
      </c>
      <c r="AI86" s="138" t="str">
        <f ca="1">IF($R86=1,SUM($W$1:W86),"")</f>
        <v/>
      </c>
      <c r="AJ86" s="138" t="str">
        <f ca="1">IF($R86=1,SUM($X$1:X86),"")</f>
        <v/>
      </c>
      <c r="AK86" s="138" t="str">
        <f ca="1">IF($R86=1,SUM($Y$1:Y86),"")</f>
        <v/>
      </c>
      <c r="AL86" s="138" t="str">
        <f ca="1">IF($R86=1,SUM($Z$1:Z86),"")</f>
        <v/>
      </c>
      <c r="AM86" s="138" t="str">
        <f ca="1">IF($R86=1,SUM($AA$1:AA86),"")</f>
        <v/>
      </c>
      <c r="AN86" s="138" t="str">
        <f ca="1">IF($R86=1,SUM($AB$1:AB86),"")</f>
        <v/>
      </c>
      <c r="AO86" s="138" t="str">
        <f ca="1">IF($R86=1,SUM($AC$1:AC86),"")</f>
        <v/>
      </c>
      <c r="AQ86" s="143" t="str">
        <f t="shared" si="20"/>
        <v>14:25</v>
      </c>
    </row>
    <row r="87" spans="6:43" x14ac:dyDescent="0.25">
      <c r="F87" s="138">
        <f t="shared" si="21"/>
        <v>14</v>
      </c>
      <c r="G87" s="140">
        <f t="shared" si="16"/>
        <v>30</v>
      </c>
      <c r="H87" s="141">
        <f t="shared" si="17"/>
        <v>0.60416666666666663</v>
      </c>
      <c r="K87" s="139" t="str">
        <f ca="1"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139" t="e">
        <f ca="1"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139"/>
      <c r="O87" s="138">
        <f t="shared" si="18"/>
        <v>0</v>
      </c>
      <c r="R87" s="138">
        <f t="shared" ca="1" si="19"/>
        <v>1.0139999999999985</v>
      </c>
      <c r="S87" s="138">
        <f ca="1">IF(O87=1,"",RTD("cqg.rtd",,"StudyData", "(Vol("&amp;$E$13&amp;")when  (LocalYear("&amp;$E$13&amp;")="&amp;$D$1&amp;"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>3413</v>
      </c>
      <c r="T87" s="138">
        <f ca="1">IF(O87=1,"",RTD("cqg.rtd",,"StudyData", "(Vol("&amp;$E$14&amp;")when  (LocalYear("&amp;$E$14&amp;")="&amp;$D$1&amp;"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>773</v>
      </c>
      <c r="U87" s="138">
        <f ca="1">IF(O87=1,"",RTD("cqg.rtd",,"StudyData", "(Vol("&amp;$E$15&amp;")when  (LocalYear("&amp;$E$15&amp;")="&amp;$D$1&amp;"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>5460</v>
      </c>
      <c r="V87" s="138">
        <f ca="1">IF(O87=1,"",RTD("cqg.rtd",,"StudyData", "(Vol("&amp;$E$16&amp;")when  (LocalYear("&amp;$E$16&amp;")="&amp;$D$1&amp;"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>3330</v>
      </c>
      <c r="W87" s="138">
        <f ca="1">IF(O87=1,"",RTD("cqg.rtd",,"StudyData", "(Vol("&amp;$E$17&amp;")when  (LocalYear("&amp;$E$17&amp;")="&amp;$D$1&amp;"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>4222</v>
      </c>
      <c r="X87" s="138">
        <f ca="1">IF(O87=1,"",RTD("cqg.rtd",,"StudyData", "(Vol("&amp;$E$18&amp;")when  (LocalYear("&amp;$E$18&amp;")="&amp;$D$1&amp;"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>13969</v>
      </c>
      <c r="Y87" s="138">
        <f ca="1">IF(O87=1,"",RTD("cqg.rtd",,"StudyData", "(Vol("&amp;$E$19&amp;")when  (LocalYear("&amp;$E$19&amp;")="&amp;$D$1&amp;"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>9556</v>
      </c>
      <c r="Z87" s="138" t="str">
        <f ca="1">IF(O87=1,"",RTD("cqg.rtd",,"StudyData", "(Vol("&amp;$E$20&amp;")when  (LocalYear("&amp;$E$20&amp;")="&amp;$D$1&amp;"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138">
        <f ca="1">IF(O87=1,"",RTD("cqg.rtd",,"StudyData", "(Vol("&amp;$E$21&amp;")when  (LocalYear("&amp;$E$21&amp;")="&amp;$D$1&amp;"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>2586</v>
      </c>
      <c r="AB87" s="138">
        <f ca="1">IF(O87=1,"",RTD("cqg.rtd",,"StudyData", "(Vol("&amp;$E$21&amp;")when  (LocalYear("&amp;$E$21&amp;")="&amp;$D$1&amp;"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>4161</v>
      </c>
      <c r="AC87" s="139" t="str">
        <f t="shared" ca="1" si="15"/>
        <v/>
      </c>
      <c r="AE87" s="138" t="str">
        <f ca="1">IF($R87=1,SUM($S$1:S87),"")</f>
        <v/>
      </c>
      <c r="AF87" s="138" t="str">
        <f ca="1">IF($R87=1,SUM($T$1:T87),"")</f>
        <v/>
      </c>
      <c r="AG87" s="138" t="str">
        <f ca="1">IF($R87=1,SUM($U$1:U87),"")</f>
        <v/>
      </c>
      <c r="AH87" s="138" t="str">
        <f ca="1">IF($R87=1,SUM($V$1:V87),"")</f>
        <v/>
      </c>
      <c r="AI87" s="138" t="str">
        <f ca="1">IF($R87=1,SUM($W$1:W87),"")</f>
        <v/>
      </c>
      <c r="AJ87" s="138" t="str">
        <f ca="1">IF($R87=1,SUM($X$1:X87),"")</f>
        <v/>
      </c>
      <c r="AK87" s="138" t="str">
        <f ca="1">IF($R87=1,SUM($Y$1:Y87),"")</f>
        <v/>
      </c>
      <c r="AL87" s="138" t="str">
        <f ca="1">IF($R87=1,SUM($Z$1:Z87),"")</f>
        <v/>
      </c>
      <c r="AM87" s="138" t="str">
        <f ca="1">IF($R87=1,SUM($AA$1:AA87),"")</f>
        <v/>
      </c>
      <c r="AN87" s="138" t="str">
        <f ca="1">IF($R87=1,SUM($AB$1:AB87),"")</f>
        <v/>
      </c>
      <c r="AO87" s="138" t="str">
        <f ca="1">IF($R87=1,SUM($AC$1:AC87),"")</f>
        <v/>
      </c>
      <c r="AQ87" s="143" t="str">
        <f t="shared" si="20"/>
        <v>14:30</v>
      </c>
    </row>
    <row r="88" spans="6:43" x14ac:dyDescent="0.25">
      <c r="F88" s="138">
        <f t="shared" si="21"/>
        <v>14</v>
      </c>
      <c r="G88" s="140">
        <f t="shared" si="16"/>
        <v>35</v>
      </c>
      <c r="H88" s="141">
        <f t="shared" si="17"/>
        <v>0.60763888888888895</v>
      </c>
      <c r="K88" s="139" t="str">
        <f ca="1"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139" t="e">
        <f ca="1"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139"/>
      <c r="O88" s="138">
        <f t="shared" si="18"/>
        <v>0</v>
      </c>
      <c r="R88" s="138">
        <f t="shared" ca="1" si="19"/>
        <v>1.0149999999999983</v>
      </c>
      <c r="S88" s="138">
        <f ca="1">IF(O88=1,"",RTD("cqg.rtd",,"StudyData", "(Vol("&amp;$E$13&amp;")when  (LocalYear("&amp;$E$13&amp;")="&amp;$D$1&amp;"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>2674</v>
      </c>
      <c r="T88" s="138">
        <f ca="1">IF(O88=1,"",RTD("cqg.rtd",,"StudyData", "(Vol("&amp;$E$14&amp;")when  (LocalYear("&amp;$E$14&amp;")="&amp;$D$1&amp;"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>5168</v>
      </c>
      <c r="U88" s="138">
        <f ca="1">IF(O88=1,"",RTD("cqg.rtd",,"StudyData", "(Vol("&amp;$E$15&amp;")when  (LocalYear("&amp;$E$15&amp;")="&amp;$D$1&amp;"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>4373</v>
      </c>
      <c r="V88" s="138">
        <f ca="1">IF(O88=1,"",RTD("cqg.rtd",,"StudyData", "(Vol("&amp;$E$16&amp;")when  (LocalYear("&amp;$E$16&amp;")="&amp;$D$1&amp;"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>2124</v>
      </c>
      <c r="W88" s="138">
        <f ca="1">IF(O88=1,"",RTD("cqg.rtd",,"StudyData", "(Vol("&amp;$E$17&amp;")when  (LocalYear("&amp;$E$17&amp;")="&amp;$D$1&amp;"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>2224</v>
      </c>
      <c r="X88" s="138">
        <f ca="1">IF(O88=1,"",RTD("cqg.rtd",,"StudyData", "(Vol("&amp;$E$18&amp;")when  (LocalYear("&amp;$E$18&amp;")="&amp;$D$1&amp;"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>8658</v>
      </c>
      <c r="Y88" s="138">
        <f ca="1">IF(O88=1,"",RTD("cqg.rtd",,"StudyData", "(Vol("&amp;$E$19&amp;")when  (LocalYear("&amp;$E$19&amp;")="&amp;$D$1&amp;"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>5222</v>
      </c>
      <c r="Z88" s="138" t="str">
        <f ca="1">IF(O88=1,"",RTD("cqg.rtd",,"StudyData", "(Vol("&amp;$E$20&amp;")when  (LocalYear("&amp;$E$20&amp;")="&amp;$D$1&amp;"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138">
        <f ca="1">IF(O88=1,"",RTD("cqg.rtd",,"StudyData", "(Vol("&amp;$E$21&amp;")when  (LocalYear("&amp;$E$21&amp;")="&amp;$D$1&amp;"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>3377</v>
      </c>
      <c r="AB88" s="138">
        <f ca="1">IF(O88=1,"",RTD("cqg.rtd",,"StudyData", "(Vol("&amp;$E$21&amp;")when  (LocalYear("&amp;$E$21&amp;")="&amp;$D$1&amp;"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>2746</v>
      </c>
      <c r="AC88" s="139" t="str">
        <f t="shared" ca="1" si="15"/>
        <v/>
      </c>
      <c r="AE88" s="138" t="str">
        <f ca="1">IF($R88=1,SUM($S$1:S88),"")</f>
        <v/>
      </c>
      <c r="AF88" s="138" t="str">
        <f ca="1">IF($R88=1,SUM($T$1:T88),"")</f>
        <v/>
      </c>
      <c r="AG88" s="138" t="str">
        <f ca="1">IF($R88=1,SUM($U$1:U88),"")</f>
        <v/>
      </c>
      <c r="AH88" s="138" t="str">
        <f ca="1">IF($R88=1,SUM($V$1:V88),"")</f>
        <v/>
      </c>
      <c r="AI88" s="138" t="str">
        <f ca="1">IF($R88=1,SUM($W$1:W88),"")</f>
        <v/>
      </c>
      <c r="AJ88" s="138" t="str">
        <f ca="1">IF($R88=1,SUM($X$1:X88),"")</f>
        <v/>
      </c>
      <c r="AK88" s="138" t="str">
        <f ca="1">IF($R88=1,SUM($Y$1:Y88),"")</f>
        <v/>
      </c>
      <c r="AL88" s="138" t="str">
        <f ca="1">IF($R88=1,SUM($Z$1:Z88),"")</f>
        <v/>
      </c>
      <c r="AM88" s="138" t="str">
        <f ca="1">IF($R88=1,SUM($AA$1:AA88),"")</f>
        <v/>
      </c>
      <c r="AN88" s="138" t="str">
        <f ca="1">IF($R88=1,SUM($AB$1:AB88),"")</f>
        <v/>
      </c>
      <c r="AO88" s="138" t="str">
        <f ca="1">IF($R88=1,SUM($AC$1:AC88),"")</f>
        <v/>
      </c>
      <c r="AQ88" s="143" t="str">
        <f t="shared" si="20"/>
        <v>14:35</v>
      </c>
    </row>
    <row r="89" spans="6:43" x14ac:dyDescent="0.25">
      <c r="F89" s="138">
        <f t="shared" si="21"/>
        <v>14</v>
      </c>
      <c r="G89" s="140">
        <f t="shared" si="16"/>
        <v>40</v>
      </c>
      <c r="H89" s="141">
        <f t="shared" si="17"/>
        <v>0.61111111111111105</v>
      </c>
      <c r="K89" s="139" t="str">
        <f ca="1"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139" t="e">
        <f ca="1"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139"/>
      <c r="O89" s="138">
        <f t="shared" si="18"/>
        <v>0</v>
      </c>
      <c r="R89" s="138">
        <f t="shared" ca="1" si="19"/>
        <v>1.0159999999999982</v>
      </c>
      <c r="S89" s="138">
        <f ca="1">IF(O89=1,"",RTD("cqg.rtd",,"StudyData", "(Vol("&amp;$E$13&amp;")when  (LocalYear("&amp;$E$13&amp;")="&amp;$D$1&amp;"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>4231</v>
      </c>
      <c r="T89" s="138">
        <f ca="1">IF(O89=1,"",RTD("cqg.rtd",,"StudyData", "(Vol("&amp;$E$14&amp;")when  (LocalYear("&amp;$E$14&amp;")="&amp;$D$1&amp;"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>1736</v>
      </c>
      <c r="U89" s="138">
        <f ca="1">IF(O89=1,"",RTD("cqg.rtd",,"StudyData", "(Vol("&amp;$E$15&amp;")when  (LocalYear("&amp;$E$15&amp;")="&amp;$D$1&amp;"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>4588</v>
      </c>
      <c r="V89" s="138">
        <f ca="1">IF(O89=1,"",RTD("cqg.rtd",,"StudyData", "(Vol("&amp;$E$16&amp;")when  (LocalYear("&amp;$E$16&amp;")="&amp;$D$1&amp;"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>1701</v>
      </c>
      <c r="W89" s="138">
        <f ca="1">IF(O89=1,"",RTD("cqg.rtd",,"StudyData", "(Vol("&amp;$E$17&amp;")when  (LocalYear("&amp;$E$17&amp;")="&amp;$D$1&amp;"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>3442</v>
      </c>
      <c r="X89" s="138">
        <f ca="1">IF(O89=1,"",RTD("cqg.rtd",,"StudyData", "(Vol("&amp;$E$18&amp;")when  (LocalYear("&amp;$E$18&amp;")="&amp;$D$1&amp;"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>4510</v>
      </c>
      <c r="Y89" s="138">
        <f ca="1">IF(O89=1,"",RTD("cqg.rtd",,"StudyData", "(Vol("&amp;$E$19&amp;")when  (LocalYear("&amp;$E$19&amp;")="&amp;$D$1&amp;"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>4580</v>
      </c>
      <c r="Z89" s="138" t="str">
        <f ca="1">IF(O89=1,"",RTD("cqg.rtd",,"StudyData", "(Vol("&amp;$E$20&amp;")when  (LocalYear("&amp;$E$20&amp;")="&amp;$D$1&amp;"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138">
        <f ca="1">IF(O89=1,"",RTD("cqg.rtd",,"StudyData", "(Vol("&amp;$E$21&amp;")when  (LocalYear("&amp;$E$21&amp;")="&amp;$D$1&amp;"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>1679</v>
      </c>
      <c r="AB89" s="138">
        <f ca="1">IF(O89=1,"",RTD("cqg.rtd",,"StudyData", "(Vol("&amp;$E$21&amp;")when  (LocalYear("&amp;$E$21&amp;")="&amp;$D$1&amp;"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>4440</v>
      </c>
      <c r="AC89" s="139" t="str">
        <f t="shared" ca="1" si="15"/>
        <v/>
      </c>
      <c r="AE89" s="138" t="str">
        <f ca="1">IF($R89=1,SUM($S$1:S89),"")</f>
        <v/>
      </c>
      <c r="AF89" s="138" t="str">
        <f ca="1">IF($R89=1,SUM($T$1:T89),"")</f>
        <v/>
      </c>
      <c r="AG89" s="138" t="str">
        <f ca="1">IF($R89=1,SUM($U$1:U89),"")</f>
        <v/>
      </c>
      <c r="AH89" s="138" t="str">
        <f ca="1">IF($R89=1,SUM($V$1:V89),"")</f>
        <v/>
      </c>
      <c r="AI89" s="138" t="str">
        <f ca="1">IF($R89=1,SUM($W$1:W89),"")</f>
        <v/>
      </c>
      <c r="AJ89" s="138" t="str">
        <f ca="1">IF($R89=1,SUM($X$1:X89),"")</f>
        <v/>
      </c>
      <c r="AK89" s="138" t="str">
        <f ca="1">IF($R89=1,SUM($Y$1:Y89),"")</f>
        <v/>
      </c>
      <c r="AL89" s="138" t="str">
        <f ca="1">IF($R89=1,SUM($Z$1:Z89),"")</f>
        <v/>
      </c>
      <c r="AM89" s="138" t="str">
        <f ca="1">IF($R89=1,SUM($AA$1:AA89),"")</f>
        <v/>
      </c>
      <c r="AN89" s="138" t="str">
        <f ca="1">IF($R89=1,SUM($AB$1:AB89),"")</f>
        <v/>
      </c>
      <c r="AO89" s="138" t="str">
        <f ca="1">IF($R89=1,SUM($AC$1:AC89),"")</f>
        <v/>
      </c>
      <c r="AQ89" s="143" t="str">
        <f t="shared" si="20"/>
        <v>14:40</v>
      </c>
    </row>
    <row r="90" spans="6:43" x14ac:dyDescent="0.25">
      <c r="F90" s="138">
        <f t="shared" si="21"/>
        <v>14</v>
      </c>
      <c r="G90" s="140">
        <f t="shared" si="16"/>
        <v>45</v>
      </c>
      <c r="H90" s="141">
        <f t="shared" si="17"/>
        <v>0.61458333333333337</v>
      </c>
      <c r="K90" s="139" t="str">
        <f ca="1"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139" t="e">
        <f ca="1"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139"/>
      <c r="O90" s="138">
        <f t="shared" si="18"/>
        <v>0</v>
      </c>
      <c r="R90" s="138">
        <f t="shared" ca="1" si="19"/>
        <v>1.0169999999999981</v>
      </c>
      <c r="S90" s="138">
        <f ca="1">IF(O90=1,"",RTD("cqg.rtd",,"StudyData", "(Vol("&amp;$E$13&amp;")when  (LocalYear("&amp;$E$13&amp;")="&amp;$D$1&amp;"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>3234</v>
      </c>
      <c r="T90" s="138">
        <f ca="1">IF(O90=1,"",RTD("cqg.rtd",,"StudyData", "(Vol("&amp;$E$14&amp;")when  (LocalYear("&amp;$E$14&amp;")="&amp;$D$1&amp;"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>943</v>
      </c>
      <c r="U90" s="138">
        <f ca="1">IF(O90=1,"",RTD("cqg.rtd",,"StudyData", "(Vol("&amp;$E$15&amp;")when  (LocalYear("&amp;$E$15&amp;")="&amp;$D$1&amp;"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>1602</v>
      </c>
      <c r="V90" s="138">
        <f ca="1">IF(O90=1,"",RTD("cqg.rtd",,"StudyData", "(Vol("&amp;$E$16&amp;")when  (LocalYear("&amp;$E$16&amp;")="&amp;$D$1&amp;"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>4779</v>
      </c>
      <c r="W90" s="138">
        <f ca="1">IF(O90=1,"",RTD("cqg.rtd",,"StudyData", "(Vol("&amp;$E$17&amp;")when  (LocalYear("&amp;$E$17&amp;")="&amp;$D$1&amp;"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>3052</v>
      </c>
      <c r="X90" s="138">
        <f ca="1">IF(O90=1,"",RTD("cqg.rtd",,"StudyData", "(Vol("&amp;$E$18&amp;")when  (LocalYear("&amp;$E$18&amp;")="&amp;$D$1&amp;"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>9618</v>
      </c>
      <c r="Y90" s="138">
        <f ca="1">IF(O90=1,"",RTD("cqg.rtd",,"StudyData", "(Vol("&amp;$E$19&amp;")when  (LocalYear("&amp;$E$19&amp;")="&amp;$D$1&amp;"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>3565</v>
      </c>
      <c r="Z90" s="138" t="str">
        <f ca="1">IF(O90=1,"",RTD("cqg.rtd",,"StudyData", "(Vol("&amp;$E$20&amp;")when  (LocalYear("&amp;$E$20&amp;")="&amp;$D$1&amp;"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138">
        <f ca="1">IF(O90=1,"",RTD("cqg.rtd",,"StudyData", "(Vol("&amp;$E$21&amp;")when  (LocalYear("&amp;$E$21&amp;")="&amp;$D$1&amp;"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>5216</v>
      </c>
      <c r="AB90" s="138">
        <f ca="1">IF(O90=1,"",RTD("cqg.rtd",,"StudyData", "(Vol("&amp;$E$21&amp;")when  (LocalYear("&amp;$E$21&amp;")="&amp;$D$1&amp;"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>1389</v>
      </c>
      <c r="AC90" s="139" t="str">
        <f t="shared" ca="1" si="15"/>
        <v/>
      </c>
      <c r="AE90" s="138" t="str">
        <f ca="1">IF($R90=1,SUM($S$1:S90),"")</f>
        <v/>
      </c>
      <c r="AF90" s="138" t="str">
        <f ca="1">IF($R90=1,SUM($T$1:T90),"")</f>
        <v/>
      </c>
      <c r="AG90" s="138" t="str">
        <f ca="1">IF($R90=1,SUM($U$1:U90),"")</f>
        <v/>
      </c>
      <c r="AH90" s="138" t="str">
        <f ca="1">IF($R90=1,SUM($V$1:V90),"")</f>
        <v/>
      </c>
      <c r="AI90" s="138" t="str">
        <f ca="1">IF($R90=1,SUM($W$1:W90),"")</f>
        <v/>
      </c>
      <c r="AJ90" s="138" t="str">
        <f ca="1">IF($R90=1,SUM($X$1:X90),"")</f>
        <v/>
      </c>
      <c r="AK90" s="138" t="str">
        <f ca="1">IF($R90=1,SUM($Y$1:Y90),"")</f>
        <v/>
      </c>
      <c r="AL90" s="138" t="str">
        <f ca="1">IF($R90=1,SUM($Z$1:Z90),"")</f>
        <v/>
      </c>
      <c r="AM90" s="138" t="str">
        <f ca="1">IF($R90=1,SUM($AA$1:AA90),"")</f>
        <v/>
      </c>
      <c r="AN90" s="138" t="str">
        <f ca="1">IF($R90=1,SUM($AB$1:AB90),"")</f>
        <v/>
      </c>
      <c r="AO90" s="138" t="str">
        <f ca="1">IF($R90=1,SUM($AC$1:AC90),"")</f>
        <v/>
      </c>
      <c r="AQ90" s="143" t="str">
        <f t="shared" si="20"/>
        <v>14:45</v>
      </c>
    </row>
    <row r="91" spans="6:43" x14ac:dyDescent="0.25">
      <c r="F91" s="138">
        <f t="shared" si="21"/>
        <v>14</v>
      </c>
      <c r="G91" s="140">
        <f t="shared" si="16"/>
        <v>50</v>
      </c>
      <c r="H91" s="141">
        <f t="shared" si="17"/>
        <v>0.61805555555555558</v>
      </c>
      <c r="K91" s="139" t="str">
        <f ca="1"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139" t="e">
        <f ca="1"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139"/>
      <c r="O91" s="138">
        <f t="shared" si="18"/>
        <v>0</v>
      </c>
      <c r="R91" s="138">
        <f t="shared" ca="1" si="19"/>
        <v>1.017999999999998</v>
      </c>
      <c r="S91" s="138">
        <f ca="1">IF(O91=1,"",RTD("cqg.rtd",,"StudyData", "(Vol("&amp;$E$13&amp;")when  (LocalYear("&amp;$E$13&amp;")="&amp;$D$1&amp;"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>1899</v>
      </c>
      <c r="T91" s="138">
        <f ca="1">IF(O91=1,"",RTD("cqg.rtd",,"StudyData", "(Vol("&amp;$E$14&amp;")when  (LocalYear("&amp;$E$14&amp;")="&amp;$D$1&amp;"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>5692</v>
      </c>
      <c r="U91" s="138">
        <f ca="1">IF(O91=1,"",RTD("cqg.rtd",,"StudyData", "(Vol("&amp;$E$15&amp;")when  (LocalYear("&amp;$E$15&amp;")="&amp;$D$1&amp;"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>988</v>
      </c>
      <c r="V91" s="138">
        <f ca="1">IF(O91=1,"",RTD("cqg.rtd",,"StudyData", "(Vol("&amp;$E$16&amp;")when  (LocalYear("&amp;$E$16&amp;")="&amp;$D$1&amp;"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>3338</v>
      </c>
      <c r="W91" s="138">
        <f ca="1">IF(O91=1,"",RTD("cqg.rtd",,"StudyData", "(Vol("&amp;$E$17&amp;")when  (LocalYear("&amp;$E$17&amp;")="&amp;$D$1&amp;"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>4994</v>
      </c>
      <c r="X91" s="138">
        <f ca="1">IF(O91=1,"",RTD("cqg.rtd",,"StudyData", "(Vol("&amp;$E$18&amp;")when  (LocalYear("&amp;$E$18&amp;")="&amp;$D$1&amp;"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>2775</v>
      </c>
      <c r="Y91" s="138">
        <f ca="1">IF(O91=1,"",RTD("cqg.rtd",,"StudyData", "(Vol("&amp;$E$19&amp;")when  (LocalYear("&amp;$E$19&amp;")="&amp;$D$1&amp;"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>2120</v>
      </c>
      <c r="Z91" s="138" t="str">
        <f ca="1">IF(O91=1,"",RTD("cqg.rtd",,"StudyData", "(Vol("&amp;$E$20&amp;")when  (LocalYear("&amp;$E$20&amp;")="&amp;$D$1&amp;"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138">
        <f ca="1">IF(O91=1,"",RTD("cqg.rtd",,"StudyData", "(Vol("&amp;$E$21&amp;")when  (LocalYear("&amp;$E$21&amp;")="&amp;$D$1&amp;"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>13391</v>
      </c>
      <c r="AB91" s="138">
        <f ca="1">IF(O91=1,"",RTD("cqg.rtd",,"StudyData", "(Vol("&amp;$E$21&amp;")when  (LocalYear("&amp;$E$21&amp;")="&amp;$D$1&amp;"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>5160</v>
      </c>
      <c r="AC91" s="139" t="str">
        <f t="shared" ca="1" si="15"/>
        <v/>
      </c>
      <c r="AE91" s="138" t="str">
        <f ca="1">IF($R91=1,SUM($S$1:S91),"")</f>
        <v/>
      </c>
      <c r="AF91" s="138" t="str">
        <f ca="1">IF($R91=1,SUM($T$1:T91),"")</f>
        <v/>
      </c>
      <c r="AG91" s="138" t="str">
        <f ca="1">IF($R91=1,SUM($U$1:U91),"")</f>
        <v/>
      </c>
      <c r="AH91" s="138" t="str">
        <f ca="1">IF($R91=1,SUM($V$1:V91),"")</f>
        <v/>
      </c>
      <c r="AI91" s="138" t="str">
        <f ca="1">IF($R91=1,SUM($W$1:W91),"")</f>
        <v/>
      </c>
      <c r="AJ91" s="138" t="str">
        <f ca="1">IF($R91=1,SUM($X$1:X91),"")</f>
        <v/>
      </c>
      <c r="AK91" s="138" t="str">
        <f ca="1">IF($R91=1,SUM($Y$1:Y91),"")</f>
        <v/>
      </c>
      <c r="AL91" s="138" t="str">
        <f ca="1">IF($R91=1,SUM($Z$1:Z91),"")</f>
        <v/>
      </c>
      <c r="AM91" s="138" t="str">
        <f ca="1">IF($R91=1,SUM($AA$1:AA91),"")</f>
        <v/>
      </c>
      <c r="AN91" s="138" t="str">
        <f ca="1">IF($R91=1,SUM($AB$1:AB91),"")</f>
        <v/>
      </c>
      <c r="AO91" s="138" t="str">
        <f ca="1">IF($R91=1,SUM($AC$1:AC91),"")</f>
        <v/>
      </c>
      <c r="AQ91" s="143" t="str">
        <f t="shared" si="20"/>
        <v>14:50</v>
      </c>
    </row>
    <row r="92" spans="6:43" x14ac:dyDescent="0.25">
      <c r="F92" s="138">
        <f t="shared" si="21"/>
        <v>14</v>
      </c>
      <c r="G92" s="140">
        <f t="shared" si="16"/>
        <v>55</v>
      </c>
      <c r="H92" s="141">
        <f t="shared" si="17"/>
        <v>0.62152777777777779</v>
      </c>
      <c r="K92" s="139" t="str">
        <f ca="1"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139" t="e">
        <f ca="1"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139"/>
      <c r="O92" s="138">
        <f t="shared" si="18"/>
        <v>0</v>
      </c>
      <c r="R92" s="138">
        <f t="shared" ca="1" si="19"/>
        <v>1.0189999999999979</v>
      </c>
      <c r="S92" s="138">
        <f ca="1">IF(O92=1,"",RTD("cqg.rtd",,"StudyData", "(Vol("&amp;$E$13&amp;")when  (LocalYear("&amp;$E$13&amp;")="&amp;$D$1&amp;"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>5439</v>
      </c>
      <c r="T92" s="138">
        <f ca="1">IF(O92=1,"",RTD("cqg.rtd",,"StudyData", "(Vol("&amp;$E$14&amp;")when  (LocalYear("&amp;$E$14&amp;")="&amp;$D$1&amp;"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>3641</v>
      </c>
      <c r="U92" s="138">
        <f ca="1">IF(O92=1,"",RTD("cqg.rtd",,"StudyData", "(Vol("&amp;$E$15&amp;")when  (LocalYear("&amp;$E$15&amp;")="&amp;$D$1&amp;"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>3117</v>
      </c>
      <c r="V92" s="138">
        <f ca="1">IF(O92=1,"",RTD("cqg.rtd",,"StudyData", "(Vol("&amp;$E$16&amp;")when  (LocalYear("&amp;$E$16&amp;")="&amp;$D$1&amp;"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>3152</v>
      </c>
      <c r="W92" s="138">
        <f ca="1">IF(O92=1,"",RTD("cqg.rtd",,"StudyData", "(Vol("&amp;$E$17&amp;")when  (LocalYear("&amp;$E$17&amp;")="&amp;$D$1&amp;"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>1184</v>
      </c>
      <c r="X92" s="138">
        <f ca="1">IF(O92=1,"",RTD("cqg.rtd",,"StudyData", "(Vol("&amp;$E$18&amp;")when  (LocalYear("&amp;$E$18&amp;")="&amp;$D$1&amp;"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>2517</v>
      </c>
      <c r="Y92" s="138">
        <f ca="1">IF(O92=1,"",RTD("cqg.rtd",,"StudyData", "(Vol("&amp;$E$19&amp;")when  (LocalYear("&amp;$E$19&amp;")="&amp;$D$1&amp;"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>5222</v>
      </c>
      <c r="Z92" s="138" t="str">
        <f ca="1">IF(O92=1,"",RTD("cqg.rtd",,"StudyData", "(Vol("&amp;$E$20&amp;")when  (LocalYear("&amp;$E$20&amp;")="&amp;$D$1&amp;"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138">
        <f ca="1">IF(O92=1,"",RTD("cqg.rtd",,"StudyData", "(Vol("&amp;$E$21&amp;")when  (LocalYear("&amp;$E$21&amp;")="&amp;$D$1&amp;"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>4600</v>
      </c>
      <c r="AB92" s="138">
        <f ca="1">IF(O92=1,"",RTD("cqg.rtd",,"StudyData", "(Vol("&amp;$E$21&amp;")when  (LocalYear("&amp;$E$21&amp;")="&amp;$D$1&amp;"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>2386</v>
      </c>
      <c r="AC92" s="139" t="str">
        <f t="shared" ca="1" si="15"/>
        <v/>
      </c>
      <c r="AE92" s="138" t="str">
        <f ca="1">IF($R92=1,SUM($S$1:S92),"")</f>
        <v/>
      </c>
      <c r="AF92" s="138" t="str">
        <f ca="1">IF($R92=1,SUM($T$1:T92),"")</f>
        <v/>
      </c>
      <c r="AG92" s="138" t="str">
        <f ca="1">IF($R92=1,SUM($U$1:U92),"")</f>
        <v/>
      </c>
      <c r="AH92" s="138" t="str">
        <f ca="1">IF($R92=1,SUM($V$1:V92),"")</f>
        <v/>
      </c>
      <c r="AI92" s="138" t="str">
        <f ca="1">IF($R92=1,SUM($W$1:W92),"")</f>
        <v/>
      </c>
      <c r="AJ92" s="138" t="str">
        <f ca="1">IF($R92=1,SUM($X$1:X92),"")</f>
        <v/>
      </c>
      <c r="AK92" s="138" t="str">
        <f ca="1">IF($R92=1,SUM($Y$1:Y92),"")</f>
        <v/>
      </c>
      <c r="AL92" s="138" t="str">
        <f ca="1">IF($R92=1,SUM($Z$1:Z92),"")</f>
        <v/>
      </c>
      <c r="AM92" s="138" t="str">
        <f ca="1">IF($R92=1,SUM($AA$1:AA92),"")</f>
        <v/>
      </c>
      <c r="AN92" s="138" t="str">
        <f ca="1">IF($R92=1,SUM($AB$1:AB92),"")</f>
        <v/>
      </c>
      <c r="AO92" s="138" t="str">
        <f ca="1">IF($R92=1,SUM($AC$1:AC92),"")</f>
        <v/>
      </c>
      <c r="AQ92" s="143" t="str">
        <f t="shared" si="20"/>
        <v>14:55</v>
      </c>
    </row>
    <row r="93" spans="6:43" x14ac:dyDescent="0.25">
      <c r="F93" s="138">
        <f t="shared" si="21"/>
        <v>15</v>
      </c>
      <c r="G93" s="140" t="str">
        <f t="shared" si="16"/>
        <v>00</v>
      </c>
      <c r="H93" s="141">
        <f t="shared" si="17"/>
        <v>0.625</v>
      </c>
      <c r="K93" s="139" t="str">
        <f ca="1"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139" t="e">
        <f ca="1"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139"/>
      <c r="O93" s="138">
        <f t="shared" si="18"/>
        <v>0</v>
      </c>
      <c r="R93" s="138">
        <f t="shared" ca="1" si="19"/>
        <v>1.0199999999999978</v>
      </c>
      <c r="S93" s="138">
        <f ca="1">IF(O93=1,"",RTD("cqg.rtd",,"StudyData", "(Vol("&amp;$E$13&amp;")when  (LocalYear("&amp;$E$13&amp;")="&amp;$D$1&amp;"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>903</v>
      </c>
      <c r="T93" s="138">
        <f ca="1">IF(O93=1,"",RTD("cqg.rtd",,"StudyData", "(Vol("&amp;$E$14&amp;")when  (LocalYear("&amp;$E$14&amp;")="&amp;$D$1&amp;"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>5840</v>
      </c>
      <c r="U93" s="138">
        <f ca="1">IF(O93=1,"",RTD("cqg.rtd",,"StudyData", "(Vol("&amp;$E$15&amp;")when  (LocalYear("&amp;$E$15&amp;")="&amp;$D$1&amp;"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>2353</v>
      </c>
      <c r="V93" s="138">
        <f ca="1">IF(O93=1,"",RTD("cqg.rtd",,"StudyData", "(Vol("&amp;$E$16&amp;")when  (LocalYear("&amp;$E$16&amp;")="&amp;$D$1&amp;"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>1479</v>
      </c>
      <c r="W93" s="138">
        <f ca="1">IF(O93=1,"",RTD("cqg.rtd",,"StudyData", "(Vol("&amp;$E$17&amp;")when  (LocalYear("&amp;$E$17&amp;")="&amp;$D$1&amp;"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>977</v>
      </c>
      <c r="X93" s="138">
        <f ca="1">IF(O93=1,"",RTD("cqg.rtd",,"StudyData", "(Vol("&amp;$E$18&amp;")when  (LocalYear("&amp;$E$18&amp;")="&amp;$D$1&amp;"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>3986</v>
      </c>
      <c r="Y93" s="138">
        <f ca="1">IF(O93=1,"",RTD("cqg.rtd",,"StudyData", "(Vol("&amp;$E$19&amp;")when  (LocalYear("&amp;$E$19&amp;")="&amp;$D$1&amp;"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>3186</v>
      </c>
      <c r="Z93" s="138" t="str">
        <f ca="1">IF(O93=1,"",RTD("cqg.rtd",,"StudyData", "(Vol("&amp;$E$20&amp;")when  (LocalYear("&amp;$E$20&amp;")="&amp;$D$1&amp;"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138">
        <f ca="1">IF(O93=1,"",RTD("cqg.rtd",,"StudyData", "(Vol("&amp;$E$21&amp;")when  (LocalYear("&amp;$E$21&amp;")="&amp;$D$1&amp;"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>4864</v>
      </c>
      <c r="AB93" s="138">
        <f ca="1">IF(O93=1,"",RTD("cqg.rtd",,"StudyData", "(Vol("&amp;$E$21&amp;")when  (LocalYear("&amp;$E$21&amp;")="&amp;$D$1&amp;"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>1901</v>
      </c>
      <c r="AC93" s="139" t="str">
        <f t="shared" ca="1" si="15"/>
        <v/>
      </c>
      <c r="AE93" s="138" t="str">
        <f ca="1">IF($R93=1,SUM($S$1:S93),"")</f>
        <v/>
      </c>
      <c r="AF93" s="138" t="str">
        <f ca="1">IF($R93=1,SUM($T$1:T93),"")</f>
        <v/>
      </c>
      <c r="AG93" s="138" t="str">
        <f ca="1">IF($R93=1,SUM($U$1:U93),"")</f>
        <v/>
      </c>
      <c r="AH93" s="138" t="str">
        <f ca="1">IF($R93=1,SUM($V$1:V93),"")</f>
        <v/>
      </c>
      <c r="AI93" s="138" t="str">
        <f ca="1">IF($R93=1,SUM($W$1:W93),"")</f>
        <v/>
      </c>
      <c r="AJ93" s="138" t="str">
        <f ca="1">IF($R93=1,SUM($X$1:X93),"")</f>
        <v/>
      </c>
      <c r="AK93" s="138" t="str">
        <f ca="1">IF($R93=1,SUM($Y$1:Y93),"")</f>
        <v/>
      </c>
      <c r="AL93" s="138" t="str">
        <f ca="1">IF($R93=1,SUM($Z$1:Z93),"")</f>
        <v/>
      </c>
      <c r="AM93" s="138" t="str">
        <f ca="1">IF($R93=1,SUM($AA$1:AA93),"")</f>
        <v/>
      </c>
      <c r="AN93" s="138" t="str">
        <f ca="1">IF($R93=1,SUM($AB$1:AB93),"")</f>
        <v/>
      </c>
      <c r="AO93" s="138" t="str">
        <f ca="1">IF($R93=1,SUM($AC$1:AC93),"")</f>
        <v/>
      </c>
      <c r="AQ93" s="143" t="str">
        <f t="shared" si="20"/>
        <v>15:00</v>
      </c>
    </row>
    <row r="94" spans="6:43" x14ac:dyDescent="0.25">
      <c r="F94" s="138">
        <f t="shared" si="21"/>
        <v>15</v>
      </c>
      <c r="G94" s="140" t="str">
        <f t="shared" si="16"/>
        <v>05</v>
      </c>
      <c r="H94" s="141">
        <f t="shared" si="17"/>
        <v>0.62847222222222221</v>
      </c>
      <c r="K94" s="139" t="str">
        <f ca="1"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39" t="e">
        <f ca="1"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39"/>
      <c r="O94" s="138">
        <f t="shared" si="18"/>
        <v>0</v>
      </c>
      <c r="R94" s="138">
        <f t="shared" ca="1" si="19"/>
        <v>1.0209999999999977</v>
      </c>
      <c r="S94" s="138">
        <f ca="1">IF(O94=1,"",RTD("cqg.rtd",,"StudyData", "(Vol("&amp;$E$13&amp;")when  (LocalYear("&amp;$E$13&amp;")="&amp;$D$1&amp;"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>1455</v>
      </c>
      <c r="T94" s="138">
        <f ca="1">IF(O94=1,"",RTD("cqg.rtd",,"StudyData", "(Vol("&amp;$E$14&amp;")when  (LocalYear("&amp;$E$14&amp;")="&amp;$D$1&amp;"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>1829</v>
      </c>
      <c r="U94" s="138">
        <f ca="1">IF(O94=1,"",RTD("cqg.rtd",,"StudyData", "(Vol("&amp;$E$15&amp;")when  (LocalYear("&amp;$E$15&amp;")="&amp;$D$1&amp;"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>3038</v>
      </c>
      <c r="V94" s="138">
        <f ca="1">IF(O94=1,"",RTD("cqg.rtd",,"StudyData", "(Vol("&amp;$E$16&amp;")when  (LocalYear("&amp;$E$16&amp;")="&amp;$D$1&amp;"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>1674</v>
      </c>
      <c r="W94" s="138">
        <f ca="1">IF(O94=1,"",RTD("cqg.rtd",,"StudyData", "(Vol("&amp;$E$17&amp;")when  (LocalYear("&amp;$E$17&amp;")="&amp;$D$1&amp;"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>593</v>
      </c>
      <c r="X94" s="138">
        <f ca="1">IF(O94=1,"",RTD("cqg.rtd",,"StudyData", "(Vol("&amp;$E$18&amp;")when  (LocalYear("&amp;$E$18&amp;")="&amp;$D$1&amp;"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>2041</v>
      </c>
      <c r="Y94" s="138">
        <f ca="1">IF(O94=1,"",RTD("cqg.rtd",,"StudyData", "(Vol("&amp;$E$19&amp;")when  (LocalYear("&amp;$E$19&amp;")="&amp;$D$1&amp;"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>1165</v>
      </c>
      <c r="Z94" s="138" t="str">
        <f ca="1">IF(O94=1,"",RTD("cqg.rtd",,"StudyData", "(Vol("&amp;$E$20&amp;")when  (LocalYear("&amp;$E$20&amp;")="&amp;$D$1&amp;"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138">
        <f ca="1">IF(O94=1,"",RTD("cqg.rtd",,"StudyData", "(Vol("&amp;$E$21&amp;")when  (LocalYear("&amp;$E$21&amp;")="&amp;$D$1&amp;"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>910</v>
      </c>
      <c r="AB94" s="138">
        <f ca="1">IF(O94=1,"",RTD("cqg.rtd",,"StudyData", "(Vol("&amp;$E$21&amp;")when  (LocalYear("&amp;$E$21&amp;")="&amp;$D$1&amp;"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>3261</v>
      </c>
      <c r="AC94" s="139" t="str">
        <f t="shared" ca="1" si="15"/>
        <v/>
      </c>
      <c r="AE94" s="138" t="str">
        <f ca="1">IF($R94=1,SUM($S$1:S94),"")</f>
        <v/>
      </c>
      <c r="AF94" s="138" t="str">
        <f ca="1">IF($R94=1,SUM($T$1:T94),"")</f>
        <v/>
      </c>
      <c r="AG94" s="138" t="str">
        <f ca="1">IF($R94=1,SUM($U$1:U94),"")</f>
        <v/>
      </c>
      <c r="AH94" s="138" t="str">
        <f ca="1">IF($R94=1,SUM($V$1:V94),"")</f>
        <v/>
      </c>
      <c r="AI94" s="138" t="str">
        <f ca="1">IF($R94=1,SUM($W$1:W94),"")</f>
        <v/>
      </c>
      <c r="AJ94" s="138" t="str">
        <f ca="1">IF($R94=1,SUM($X$1:X94),"")</f>
        <v/>
      </c>
      <c r="AK94" s="138" t="str">
        <f ca="1">IF($R94=1,SUM($Y$1:Y94),"")</f>
        <v/>
      </c>
      <c r="AL94" s="138" t="str">
        <f ca="1">IF($R94=1,SUM($Z$1:Z94),"")</f>
        <v/>
      </c>
      <c r="AM94" s="138" t="str">
        <f ca="1">IF($R94=1,SUM($AA$1:AA94),"")</f>
        <v/>
      </c>
      <c r="AN94" s="138" t="str">
        <f ca="1">IF($R94=1,SUM($AB$1:AB94),"")</f>
        <v/>
      </c>
      <c r="AO94" s="138" t="str">
        <f ca="1">IF($R94=1,SUM($AC$1:AC94),"")</f>
        <v/>
      </c>
      <c r="AQ94" s="143" t="str">
        <f t="shared" si="20"/>
        <v>15:05</v>
      </c>
    </row>
    <row r="95" spans="6:43" x14ac:dyDescent="0.25">
      <c r="F95" s="138">
        <f t="shared" si="21"/>
        <v>15</v>
      </c>
      <c r="G95" s="140">
        <f t="shared" si="16"/>
        <v>10</v>
      </c>
      <c r="H95" s="141">
        <f t="shared" si="17"/>
        <v>0.63194444444444442</v>
      </c>
      <c r="K95" s="139" t="str">
        <f ca="1"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39" t="e">
        <f ca="1"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39"/>
      <c r="O95" s="138">
        <f t="shared" si="18"/>
        <v>0</v>
      </c>
      <c r="R95" s="138">
        <f t="shared" ca="1" si="19"/>
        <v>1.0219999999999976</v>
      </c>
      <c r="S95" s="138">
        <f ca="1">IF(O95=1,"",RTD("cqg.rtd",,"StudyData", "(Vol("&amp;$E$13&amp;")when  (LocalYear("&amp;$E$13&amp;")="&amp;$D$1&amp;"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>1789</v>
      </c>
      <c r="T95" s="138">
        <f ca="1">IF(O95=1,"",RTD("cqg.rtd",,"StudyData", "(Vol("&amp;$E$14&amp;")when  (LocalYear("&amp;$E$14&amp;")="&amp;$D$1&amp;"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>1289</v>
      </c>
      <c r="U95" s="138">
        <f ca="1">IF(O95=1,"",RTD("cqg.rtd",,"StudyData", "(Vol("&amp;$E$15&amp;")when  (LocalYear("&amp;$E$15&amp;")="&amp;$D$1&amp;"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>3219</v>
      </c>
      <c r="V95" s="138">
        <f ca="1">IF(O95=1,"",RTD("cqg.rtd",,"StudyData", "(Vol("&amp;$E$16&amp;")when  (LocalYear("&amp;$E$16&amp;")="&amp;$D$1&amp;"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>1609</v>
      </c>
      <c r="W95" s="138">
        <f ca="1">IF(O95=1,"",RTD("cqg.rtd",,"StudyData", "(Vol("&amp;$E$17&amp;")when  (LocalYear("&amp;$E$17&amp;")="&amp;$D$1&amp;"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>1459</v>
      </c>
      <c r="X95" s="138">
        <f ca="1">IF(O95=1,"",RTD("cqg.rtd",,"StudyData", "(Vol("&amp;$E$18&amp;")when  (LocalYear("&amp;$E$18&amp;")="&amp;$D$1&amp;"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>3529</v>
      </c>
      <c r="Y95" s="138">
        <f ca="1">IF(O95=1,"",RTD("cqg.rtd",,"StudyData", "(Vol("&amp;$E$19&amp;")when  (LocalYear("&amp;$E$19&amp;")="&amp;$D$1&amp;"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>1787</v>
      </c>
      <c r="Z95" s="138" t="str">
        <f ca="1">IF(O95=1,"",RTD("cqg.rtd",,"StudyData", "(Vol("&amp;$E$20&amp;")when  (LocalYear("&amp;$E$20&amp;")="&amp;$D$1&amp;"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138">
        <f ca="1">IF(O95=1,"",RTD("cqg.rtd",,"StudyData", "(Vol("&amp;$E$21&amp;")when  (LocalYear("&amp;$E$21&amp;")="&amp;$D$1&amp;"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>2341</v>
      </c>
      <c r="AB95" s="138">
        <f ca="1">IF(O95=1,"",RTD("cqg.rtd",,"StudyData", "(Vol("&amp;$E$21&amp;")when  (LocalYear("&amp;$E$21&amp;")="&amp;$D$1&amp;"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>1044</v>
      </c>
      <c r="AC95" s="139" t="str">
        <f t="shared" ca="1" si="15"/>
        <v/>
      </c>
      <c r="AE95" s="138" t="str">
        <f ca="1">IF($R95=1,SUM($S$1:S95),"")</f>
        <v/>
      </c>
      <c r="AF95" s="138" t="str">
        <f ca="1">IF($R95=1,SUM($T$1:T95),"")</f>
        <v/>
      </c>
      <c r="AG95" s="138" t="str">
        <f ca="1">IF($R95=1,SUM($U$1:U95),"")</f>
        <v/>
      </c>
      <c r="AH95" s="138" t="str">
        <f ca="1">IF($R95=1,SUM($V$1:V95),"")</f>
        <v/>
      </c>
      <c r="AI95" s="138" t="str">
        <f ca="1">IF($R95=1,SUM($W$1:W95),"")</f>
        <v/>
      </c>
      <c r="AJ95" s="138" t="str">
        <f ca="1">IF($R95=1,SUM($X$1:X95),"")</f>
        <v/>
      </c>
      <c r="AK95" s="138" t="str">
        <f ca="1">IF($R95=1,SUM($Y$1:Y95),"")</f>
        <v/>
      </c>
      <c r="AL95" s="138" t="str">
        <f ca="1">IF($R95=1,SUM($Z$1:Z95),"")</f>
        <v/>
      </c>
      <c r="AM95" s="138" t="str">
        <f ca="1">IF($R95=1,SUM($AA$1:AA95),"")</f>
        <v/>
      </c>
      <c r="AN95" s="138" t="str">
        <f ca="1">IF($R95=1,SUM($AB$1:AB95),"")</f>
        <v/>
      </c>
      <c r="AO95" s="138" t="str">
        <f ca="1">IF($R95=1,SUM($AC$1:AC95),"")</f>
        <v/>
      </c>
      <c r="AQ95" s="143" t="str">
        <f t="shared" si="20"/>
        <v>15:10</v>
      </c>
    </row>
    <row r="96" spans="6:43" x14ac:dyDescent="0.25">
      <c r="F96" s="138">
        <f t="shared" si="21"/>
        <v>15</v>
      </c>
      <c r="G96" s="140">
        <f t="shared" si="16"/>
        <v>15</v>
      </c>
      <c r="H96" s="141">
        <f t="shared" si="17"/>
        <v>0.63541666666666663</v>
      </c>
      <c r="K96" s="139" t="str">
        <f ca="1"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39" t="e">
        <f ca="1"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39"/>
      <c r="O96" s="138">
        <f t="shared" si="18"/>
        <v>0</v>
      </c>
      <c r="R96" s="138">
        <f t="shared" ca="1" si="19"/>
        <v>1.0229999999999975</v>
      </c>
      <c r="S96" s="138">
        <f ca="1">IF(O96=1,"",RTD("cqg.rtd",,"StudyData", "(Vol("&amp;$E$13&amp;")when  (LocalYear("&amp;$E$13&amp;")="&amp;$D$1&amp;"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>1123</v>
      </c>
      <c r="T96" s="138">
        <f ca="1">IF(O96=1,"",RTD("cqg.rtd",,"StudyData", "(Vol("&amp;$E$14&amp;")when  (LocalYear("&amp;$E$14&amp;")="&amp;$D$1&amp;"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>175</v>
      </c>
      <c r="U96" s="138">
        <f ca="1">IF(O96=1,"",RTD("cqg.rtd",,"StudyData", "(Vol("&amp;$E$15&amp;")when  (LocalYear("&amp;$E$15&amp;")="&amp;$D$1&amp;"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>370</v>
      </c>
      <c r="V96" s="138">
        <f ca="1">IF(O96=1,"",RTD("cqg.rtd",,"StudyData", "(Vol("&amp;$E$16&amp;")when  (LocalYear("&amp;$E$16&amp;")="&amp;$D$1&amp;"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>640</v>
      </c>
      <c r="W96" s="138">
        <f ca="1">IF(O96=1,"",RTD("cqg.rtd",,"StudyData", "(Vol("&amp;$E$17&amp;")when  (LocalYear("&amp;$E$17&amp;")="&amp;$D$1&amp;"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>1607</v>
      </c>
      <c r="X96" s="138">
        <f ca="1">IF(O96=1,"",RTD("cqg.rtd",,"StudyData", "(Vol("&amp;$E$18&amp;")when  (LocalYear("&amp;$E$18&amp;")="&amp;$D$1&amp;"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>1428</v>
      </c>
      <c r="Y96" s="138">
        <f ca="1">IF(O96=1,"",RTD("cqg.rtd",,"StudyData", "(Vol("&amp;$E$19&amp;")when  (LocalYear("&amp;$E$19&amp;")="&amp;$D$1&amp;"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>3023</v>
      </c>
      <c r="Z96" s="138" t="str">
        <f ca="1">IF(O96=1,"",RTD("cqg.rtd",,"StudyData", "(Vol("&amp;$E$20&amp;")when  (LocalYear("&amp;$E$20&amp;")="&amp;$D$1&amp;"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138" t="str">
        <f ca="1">IF(O96=1,"",RTD("cqg.rtd",,"StudyData", "(Vol("&amp;$E$21&amp;")when  (LocalYear("&amp;$E$21&amp;")="&amp;$D$1&amp;"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/>
      </c>
      <c r="AB96" s="138">
        <f ca="1">IF(O96=1,"",RTD("cqg.rtd",,"StudyData", "(Vol("&amp;$E$21&amp;")when  (LocalYear("&amp;$E$21&amp;")="&amp;$D$1&amp;"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>935</v>
      </c>
      <c r="AC96" s="139" t="str">
        <f t="shared" ca="1" si="15"/>
        <v/>
      </c>
      <c r="AE96" s="138" t="str">
        <f ca="1">IF($R96=1,SUM($S$1:S96),"")</f>
        <v/>
      </c>
      <c r="AF96" s="138" t="str">
        <f ca="1">IF($R96=1,SUM($T$1:T96),"")</f>
        <v/>
      </c>
      <c r="AG96" s="138" t="str">
        <f ca="1">IF($R96=1,SUM($U$1:U96),"")</f>
        <v/>
      </c>
      <c r="AH96" s="138" t="str">
        <f ca="1">IF($R96=1,SUM($V$1:V96),"")</f>
        <v/>
      </c>
      <c r="AI96" s="138" t="str">
        <f ca="1">IF($R96=1,SUM($W$1:W96),"")</f>
        <v/>
      </c>
      <c r="AJ96" s="138" t="str">
        <f ca="1">IF($R96=1,SUM($X$1:X96),"")</f>
        <v/>
      </c>
      <c r="AK96" s="138" t="str">
        <f ca="1">IF($R96=1,SUM($Y$1:Y96),"")</f>
        <v/>
      </c>
      <c r="AL96" s="138" t="str">
        <f ca="1">IF($R96=1,SUM($Z$1:Z96),"")</f>
        <v/>
      </c>
      <c r="AM96" s="138" t="str">
        <f ca="1">IF($R96=1,SUM($AA$1:AA96),"")</f>
        <v/>
      </c>
      <c r="AN96" s="138" t="str">
        <f ca="1">IF($R96=1,SUM($AB$1:AB96),"")</f>
        <v/>
      </c>
      <c r="AO96" s="138" t="str">
        <f ca="1">IF($R96=1,SUM($AC$1:AC96),"")</f>
        <v/>
      </c>
      <c r="AQ96" s="143" t="str">
        <f t="shared" si="20"/>
        <v>15:15</v>
      </c>
    </row>
    <row r="97" spans="6:43" x14ac:dyDescent="0.25">
      <c r="F97" s="138">
        <f t="shared" si="21"/>
        <v>15</v>
      </c>
      <c r="G97" s="140">
        <f t="shared" si="16"/>
        <v>20</v>
      </c>
      <c r="H97" s="141">
        <f t="shared" si="17"/>
        <v>0.63888888888888895</v>
      </c>
      <c r="K97" s="139" t="str">
        <f ca="1"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39" t="e">
        <f ca="1"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39"/>
      <c r="O97" s="138">
        <f t="shared" si="18"/>
        <v>0</v>
      </c>
      <c r="R97" s="138">
        <f t="shared" ca="1" si="19"/>
        <v>1.0239999999999974</v>
      </c>
      <c r="S97" s="138">
        <f ca="1">IF(O97=1,"",RTD("cqg.rtd",,"StudyData", "(Vol("&amp;$E$13&amp;")when  (LocalYear("&amp;$E$13&amp;")="&amp;$D$1&amp;"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>3042</v>
      </c>
      <c r="T97" s="138">
        <f ca="1">IF(O97=1,"",RTD("cqg.rtd",,"StudyData", "(Vol("&amp;$E$14&amp;")when  (LocalYear("&amp;$E$14&amp;")="&amp;$D$1&amp;"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>1690</v>
      </c>
      <c r="U97" s="138">
        <f ca="1">IF(O97=1,"",RTD("cqg.rtd",,"StudyData", "(Vol("&amp;$E$15&amp;")when  (LocalYear("&amp;$E$15&amp;")="&amp;$D$1&amp;"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>2416</v>
      </c>
      <c r="V97" s="138">
        <f ca="1">IF(O97=1,"",RTD("cqg.rtd",,"StudyData", "(Vol("&amp;$E$16&amp;")when  (LocalYear("&amp;$E$16&amp;")="&amp;$D$1&amp;"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>679</v>
      </c>
      <c r="W97" s="138">
        <f ca="1">IF(O97=1,"",RTD("cqg.rtd",,"StudyData", "(Vol("&amp;$E$17&amp;")when  (LocalYear("&amp;$E$17&amp;")="&amp;$D$1&amp;"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>702</v>
      </c>
      <c r="X97" s="138">
        <f ca="1">IF(O97=1,"",RTD("cqg.rtd",,"StudyData", "(Vol("&amp;$E$18&amp;")when  (LocalYear("&amp;$E$18&amp;")="&amp;$D$1&amp;"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>1903</v>
      </c>
      <c r="Y97" s="138">
        <f ca="1">IF(O97=1,"",RTD("cqg.rtd",,"StudyData", "(Vol("&amp;$E$19&amp;")when  (LocalYear("&amp;$E$19&amp;")="&amp;$D$1&amp;"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>1902</v>
      </c>
      <c r="Z97" s="138" t="str">
        <f ca="1">IF(O97=1,"",RTD("cqg.rtd",,"StudyData", "(Vol("&amp;$E$20&amp;")when  (LocalYear("&amp;$E$20&amp;")="&amp;$D$1&amp;"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138" t="str">
        <f ca="1">IF(O97=1,"",RTD("cqg.rtd",,"StudyData", "(Vol("&amp;$E$21&amp;")when  (LocalYear("&amp;$E$21&amp;")="&amp;$D$1&amp;"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/>
      </c>
      <c r="AB97" s="138">
        <f ca="1">IF(O97=1,"",RTD("cqg.rtd",,"StudyData", "(Vol("&amp;$E$21&amp;")when  (LocalYear("&amp;$E$21&amp;")="&amp;$D$1&amp;"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>325</v>
      </c>
      <c r="AC97" s="139" t="str">
        <f t="shared" ca="1" si="15"/>
        <v/>
      </c>
      <c r="AE97" s="138" t="str">
        <f ca="1">IF($R97=1,SUM($S$1:S97),"")</f>
        <v/>
      </c>
      <c r="AF97" s="138" t="str">
        <f ca="1">IF($R97=1,SUM($T$1:T97),"")</f>
        <v/>
      </c>
      <c r="AG97" s="138" t="str">
        <f ca="1">IF($R97=1,SUM($U$1:U97),"")</f>
        <v/>
      </c>
      <c r="AH97" s="138" t="str">
        <f ca="1">IF($R97=1,SUM($V$1:V97),"")</f>
        <v/>
      </c>
      <c r="AI97" s="138" t="str">
        <f ca="1">IF($R97=1,SUM($W$1:W97),"")</f>
        <v/>
      </c>
      <c r="AJ97" s="138" t="str">
        <f ca="1">IF($R97=1,SUM($X$1:X97),"")</f>
        <v/>
      </c>
      <c r="AK97" s="138" t="str">
        <f ca="1">IF($R97=1,SUM($Y$1:Y97),"")</f>
        <v/>
      </c>
      <c r="AL97" s="138" t="str">
        <f ca="1">IF($R97=1,SUM($Z$1:Z97),"")</f>
        <v/>
      </c>
      <c r="AM97" s="138" t="str">
        <f ca="1">IF($R97=1,SUM($AA$1:AA97),"")</f>
        <v/>
      </c>
      <c r="AN97" s="138" t="str">
        <f ca="1">IF($R97=1,SUM($AB$1:AB97),"")</f>
        <v/>
      </c>
      <c r="AO97" s="138" t="str">
        <f ca="1">IF($R97=1,SUM($AC$1:AC97),"")</f>
        <v/>
      </c>
      <c r="AQ97" s="143" t="str">
        <f t="shared" si="20"/>
        <v>15:20</v>
      </c>
    </row>
    <row r="98" spans="6:43" x14ac:dyDescent="0.25">
      <c r="F98" s="138">
        <f t="shared" si="21"/>
        <v>15</v>
      </c>
      <c r="G98" s="140">
        <f t="shared" si="16"/>
        <v>25</v>
      </c>
      <c r="H98" s="141">
        <f t="shared" si="17"/>
        <v>0.64236111111111105</v>
      </c>
      <c r="K98" s="139" t="str">
        <f ca="1"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39" t="e">
        <f ca="1"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39"/>
      <c r="O98" s="138">
        <f t="shared" si="18"/>
        <v>0</v>
      </c>
      <c r="R98" s="138">
        <f t="shared" ca="1" si="19"/>
        <v>1.0249999999999972</v>
      </c>
      <c r="S98" s="138">
        <f ca="1">IF(O98=1,"",RTD("cqg.rtd",,"StudyData", "(Vol("&amp;$E$13&amp;")when  (LocalYear("&amp;$E$13&amp;")="&amp;$D$1&amp;"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>1439</v>
      </c>
      <c r="T98" s="138">
        <f ca="1">IF(O98=1,"",RTD("cqg.rtd",,"StudyData", "(Vol("&amp;$E$14&amp;")when  (LocalYear("&amp;$E$14&amp;")="&amp;$D$1&amp;"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>1016</v>
      </c>
      <c r="U98" s="138">
        <f ca="1">IF(O98=1,"",RTD("cqg.rtd",,"StudyData", "(Vol("&amp;$E$15&amp;")when  (LocalYear("&amp;$E$15&amp;")="&amp;$D$1&amp;"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>233</v>
      </c>
      <c r="V98" s="138">
        <f ca="1">IF(O98=1,"",RTD("cqg.rtd",,"StudyData", "(Vol("&amp;$E$16&amp;")when  (LocalYear("&amp;$E$16&amp;")="&amp;$D$1&amp;"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>2012</v>
      </c>
      <c r="W98" s="138">
        <f ca="1">IF(O98=1,"",RTD("cqg.rtd",,"StudyData", "(Vol("&amp;$E$17&amp;")when  (LocalYear("&amp;$E$17&amp;")="&amp;$D$1&amp;"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>1088</v>
      </c>
      <c r="X98" s="138">
        <f ca="1">IF(O98=1,"",RTD("cqg.rtd",,"StudyData", "(Vol("&amp;$E$18&amp;")when  (LocalYear("&amp;$E$18&amp;")="&amp;$D$1&amp;"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>1151</v>
      </c>
      <c r="Y98" s="138">
        <f ca="1">IF(O98=1,"",RTD("cqg.rtd",,"StudyData", "(Vol("&amp;$E$19&amp;")when  (LocalYear("&amp;$E$19&amp;")="&amp;$D$1&amp;"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>2277</v>
      </c>
      <c r="Z98" s="138" t="str">
        <f ca="1">IF(O98=1,"",RTD("cqg.rtd",,"StudyData", "(Vol("&amp;$E$20&amp;")when  (LocalYear("&amp;$E$20&amp;")="&amp;$D$1&amp;"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138" t="str">
        <f ca="1">IF(O98=1,"",RTD("cqg.rtd",,"StudyData", "(Vol("&amp;$E$21&amp;")when  (LocalYear("&amp;$E$21&amp;")="&amp;$D$1&amp;"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/>
      </c>
      <c r="AB98" s="138">
        <f ca="1">IF(O98=1,"",RTD("cqg.rtd",,"StudyData", "(Vol("&amp;$E$21&amp;")when  (LocalYear("&amp;$E$21&amp;")="&amp;$D$1&amp;"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>818</v>
      </c>
      <c r="AC98" s="139" t="str">
        <f t="shared" ca="1" si="15"/>
        <v/>
      </c>
      <c r="AE98" s="138" t="str">
        <f ca="1">IF($R98=1,SUM($S$1:S98),"")</f>
        <v/>
      </c>
      <c r="AF98" s="138" t="str">
        <f ca="1">IF($R98=1,SUM($T$1:T98),"")</f>
        <v/>
      </c>
      <c r="AG98" s="138" t="str">
        <f ca="1">IF($R98=1,SUM($U$1:U98),"")</f>
        <v/>
      </c>
      <c r="AH98" s="138" t="str">
        <f ca="1">IF($R98=1,SUM($V$1:V98),"")</f>
        <v/>
      </c>
      <c r="AI98" s="138" t="str">
        <f ca="1">IF($R98=1,SUM($W$1:W98),"")</f>
        <v/>
      </c>
      <c r="AJ98" s="138" t="str">
        <f ca="1">IF($R98=1,SUM($X$1:X98),"")</f>
        <v/>
      </c>
      <c r="AK98" s="138" t="str">
        <f ca="1">IF($R98=1,SUM($Y$1:Y98),"")</f>
        <v/>
      </c>
      <c r="AL98" s="138" t="str">
        <f ca="1">IF($R98=1,SUM($Z$1:Z98),"")</f>
        <v/>
      </c>
      <c r="AM98" s="138" t="str">
        <f ca="1">IF($R98=1,SUM($AA$1:AA98),"")</f>
        <v/>
      </c>
      <c r="AN98" s="138" t="str">
        <f ca="1">IF($R98=1,SUM($AB$1:AB98),"")</f>
        <v/>
      </c>
      <c r="AO98" s="138" t="str">
        <f ca="1">IF($R98=1,SUM($AC$1:AC98),"")</f>
        <v/>
      </c>
      <c r="AQ98" s="143" t="str">
        <f t="shared" si="20"/>
        <v>15:25</v>
      </c>
    </row>
    <row r="99" spans="6:43" x14ac:dyDescent="0.25">
      <c r="F99" s="138">
        <f t="shared" si="21"/>
        <v>15</v>
      </c>
      <c r="G99" s="140">
        <f t="shared" si="16"/>
        <v>30</v>
      </c>
      <c r="H99" s="141">
        <f t="shared" si="17"/>
        <v>0.64583333333333337</v>
      </c>
      <c r="K99" s="139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39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39"/>
      <c r="O99" s="138">
        <f t="shared" si="18"/>
        <v>1</v>
      </c>
      <c r="R99" s="138">
        <f t="shared" ca="1" si="19"/>
        <v>1.0259999999999971</v>
      </c>
      <c r="S99" s="138" t="str">
        <f>IF(O99=1,"",RTD("cqg.rtd",,"StudyData", "(Vol("&amp;$E$13&amp;")when  (LocalYear("&amp;$E$13&amp;")="&amp;$D$1&amp;"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38" t="str">
        <f>IF(O99=1,"",RTD("cqg.rtd",,"StudyData", "(Vol("&amp;$E$14&amp;")when  (LocalYear("&amp;$E$14&amp;")="&amp;$D$1&amp;"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38" t="str">
        <f>IF(O99=1,"",RTD("cqg.rtd",,"StudyData", "(Vol("&amp;$E$15&amp;")when  (LocalYear("&amp;$E$15&amp;")="&amp;$D$1&amp;"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38" t="str">
        <f>IF(O99=1,"",RTD("cqg.rtd",,"StudyData", "(Vol("&amp;$E$16&amp;")when  (LocalYear("&amp;$E$16&amp;")="&amp;$D$1&amp;"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38" t="str">
        <f>IF(O99=1,"",RTD("cqg.rtd",,"StudyData", "(Vol("&amp;$E$17&amp;")when  (LocalYear("&amp;$E$17&amp;")="&amp;$D$1&amp;"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38" t="str">
        <f>IF(O99=1,"",RTD("cqg.rtd",,"StudyData", "(Vol("&amp;$E$18&amp;")when  (LocalYear("&amp;$E$18&amp;")="&amp;$D$1&amp;"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38" t="str">
        <f>IF(O99=1,"",RTD("cqg.rtd",,"StudyData", "(Vol("&amp;$E$19&amp;")when  (LocalYear("&amp;$E$19&amp;")="&amp;$D$1&amp;"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38" t="str">
        <f>IF(O99=1,"",RTD("cqg.rtd",,"StudyData", "(Vol("&amp;$E$20&amp;")when  (LocalYear("&amp;$E$20&amp;")="&amp;$D$1&amp;"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38" t="str">
        <f>IF(O99=1,"",RTD("cqg.rtd",,"StudyData", "(Vol("&amp;$E$21&amp;")when  (LocalYear("&amp;$E$21&amp;")="&amp;$D$1&amp;"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38" t="str">
        <f>IF(O99=1,"",RTD("cqg.rtd",,"StudyData", "(Vol("&amp;$E$21&amp;")when  (LocalYear("&amp;$E$21&amp;")="&amp;$D$1&amp;"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39" t="str">
        <f t="shared" si="15"/>
        <v/>
      </c>
      <c r="AE99" s="138" t="str">
        <f ca="1">IF($R99=1,SUM($S$1:S99),"")</f>
        <v/>
      </c>
      <c r="AF99" s="138" t="str">
        <f ca="1">IF($R99=1,SUM($T$1:T99),"")</f>
        <v/>
      </c>
      <c r="AG99" s="138" t="str">
        <f ca="1">IF($R99=1,SUM($U$1:U99),"")</f>
        <v/>
      </c>
      <c r="AH99" s="138" t="str">
        <f ca="1">IF($R99=1,SUM($V$1:V99),"")</f>
        <v/>
      </c>
      <c r="AI99" s="138" t="str">
        <f ca="1">IF($R99=1,SUM($W$1:W99),"")</f>
        <v/>
      </c>
      <c r="AJ99" s="138" t="str">
        <f ca="1">IF($R99=1,SUM($X$1:X99),"")</f>
        <v/>
      </c>
      <c r="AK99" s="138" t="str">
        <f ca="1">IF($R99=1,SUM($Y$1:Y99),"")</f>
        <v/>
      </c>
      <c r="AL99" s="138" t="str">
        <f ca="1">IF($R99=1,SUM($Z$1:Z99),"")</f>
        <v/>
      </c>
      <c r="AM99" s="138" t="str">
        <f ca="1">IF($R99=1,SUM($AA$1:AA99),"")</f>
        <v/>
      </c>
      <c r="AN99" s="138" t="str">
        <f ca="1">IF($R99=1,SUM($AB$1:AB99),"")</f>
        <v/>
      </c>
      <c r="AO99" s="138" t="str">
        <f ca="1">IF($R99=1,SUM($AC$1:AC99),"")</f>
        <v/>
      </c>
      <c r="AQ99" s="143" t="str">
        <f t="shared" si="20"/>
        <v>15:30</v>
      </c>
    </row>
    <row r="100" spans="6:43" x14ac:dyDescent="0.25">
      <c r="F100" s="138">
        <f t="shared" si="21"/>
        <v>15</v>
      </c>
      <c r="G100" s="140">
        <f t="shared" si="16"/>
        <v>35</v>
      </c>
      <c r="H100" s="141">
        <f t="shared" si="17"/>
        <v>0.64930555555555558</v>
      </c>
      <c r="K100" s="139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39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39"/>
      <c r="O100" s="138">
        <f t="shared" si="18"/>
        <v>1</v>
      </c>
      <c r="R100" s="138">
        <f t="shared" ca="1" si="19"/>
        <v>1.026999999999997</v>
      </c>
      <c r="S100" s="138" t="str">
        <f>IF(O100=1,"",RTD("cqg.rtd",,"StudyData", "(Vol("&amp;$E$13&amp;")when  (LocalYear("&amp;$E$13&amp;")="&amp;$D$1&amp;"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38" t="str">
        <f>IF(O100=1,"",RTD("cqg.rtd",,"StudyData", "(Vol("&amp;$E$14&amp;")when  (LocalYear("&amp;$E$14&amp;")="&amp;$D$1&amp;"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38" t="str">
        <f>IF(O100=1,"",RTD("cqg.rtd",,"StudyData", "(Vol("&amp;$E$15&amp;")when  (LocalYear("&amp;$E$15&amp;")="&amp;$D$1&amp;"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38" t="str">
        <f>IF(O100=1,"",RTD("cqg.rtd",,"StudyData", "(Vol("&amp;$E$16&amp;")when  (LocalYear("&amp;$E$16&amp;")="&amp;$D$1&amp;"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38" t="str">
        <f>IF(O100=1,"",RTD("cqg.rtd",,"StudyData", "(Vol("&amp;$E$17&amp;")when  (LocalYear("&amp;$E$17&amp;")="&amp;$D$1&amp;"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38" t="str">
        <f>IF(O100=1,"",RTD("cqg.rtd",,"StudyData", "(Vol("&amp;$E$18&amp;")when  (LocalYear("&amp;$E$18&amp;")="&amp;$D$1&amp;"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38" t="str">
        <f>IF(O100=1,"",RTD("cqg.rtd",,"StudyData", "(Vol("&amp;$E$19&amp;")when  (LocalYear("&amp;$E$19&amp;")="&amp;$D$1&amp;"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38" t="str">
        <f>IF(O100=1,"",RTD("cqg.rtd",,"StudyData", "(Vol("&amp;$E$20&amp;")when  (LocalYear("&amp;$E$20&amp;")="&amp;$D$1&amp;"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38" t="str">
        <f>IF(O100=1,"",RTD("cqg.rtd",,"StudyData", "(Vol("&amp;$E$21&amp;")when  (LocalYear("&amp;$E$21&amp;")="&amp;$D$1&amp;"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38" t="str">
        <f>IF(O100=1,"",RTD("cqg.rtd",,"StudyData", "(Vol("&amp;$E$21&amp;")when  (LocalYear("&amp;$E$21&amp;")="&amp;$D$1&amp;"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39" t="str">
        <f t="shared" si="15"/>
        <v/>
      </c>
      <c r="AE100" s="138" t="str">
        <f ca="1">IF($R100=1,SUM($S$1:S100),"")</f>
        <v/>
      </c>
      <c r="AF100" s="138" t="str">
        <f ca="1">IF($R100=1,SUM($T$1:T100),"")</f>
        <v/>
      </c>
      <c r="AG100" s="138" t="str">
        <f ca="1">IF($R100=1,SUM($U$1:U100),"")</f>
        <v/>
      </c>
      <c r="AH100" s="138" t="str">
        <f ca="1">IF($R100=1,SUM($V$1:V100),"")</f>
        <v/>
      </c>
      <c r="AI100" s="138" t="str">
        <f ca="1">IF($R100=1,SUM($W$1:W100),"")</f>
        <v/>
      </c>
      <c r="AJ100" s="138" t="str">
        <f ca="1">IF($R100=1,SUM($X$1:X100),"")</f>
        <v/>
      </c>
      <c r="AK100" s="138" t="str">
        <f ca="1">IF($R100=1,SUM($Y$1:Y100),"")</f>
        <v/>
      </c>
      <c r="AL100" s="138" t="str">
        <f ca="1">IF($R100=1,SUM($Z$1:Z100),"")</f>
        <v/>
      </c>
      <c r="AM100" s="138" t="str">
        <f ca="1">IF($R100=1,SUM($AA$1:AA100),"")</f>
        <v/>
      </c>
      <c r="AN100" s="138" t="str">
        <f ca="1">IF($R100=1,SUM($AB$1:AB100),"")</f>
        <v/>
      </c>
      <c r="AO100" s="138" t="str">
        <f ca="1">IF($R100=1,SUM($AC$1:AC100),"")</f>
        <v/>
      </c>
      <c r="AQ100" s="143" t="str">
        <f t="shared" si="20"/>
        <v>15:35</v>
      </c>
    </row>
    <row r="101" spans="6:43" x14ac:dyDescent="0.25">
      <c r="F101" s="138">
        <f t="shared" si="21"/>
        <v>15</v>
      </c>
      <c r="G101" s="140">
        <f t="shared" si="16"/>
        <v>40</v>
      </c>
      <c r="H101" s="141">
        <f t="shared" si="17"/>
        <v>0.65277777777777779</v>
      </c>
      <c r="K101" s="139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39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39"/>
      <c r="O101" s="138">
        <f t="shared" si="18"/>
        <v>1</v>
      </c>
      <c r="R101" s="138">
        <f t="shared" ca="1" si="19"/>
        <v>1.0279999999999969</v>
      </c>
      <c r="S101" s="138" t="str">
        <f>IF(O101=1,"",RTD("cqg.rtd",,"StudyData", "(Vol("&amp;$E$13&amp;")when  (LocalYear("&amp;$E$13&amp;")="&amp;$D$1&amp;"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38" t="str">
        <f>IF(O101=1,"",RTD("cqg.rtd",,"StudyData", "(Vol("&amp;$E$14&amp;")when  (LocalYear("&amp;$E$14&amp;")="&amp;$D$1&amp;"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38" t="str">
        <f>IF(O101=1,"",RTD("cqg.rtd",,"StudyData", "(Vol("&amp;$E$15&amp;")when  (LocalYear("&amp;$E$15&amp;")="&amp;$D$1&amp;"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38" t="str">
        <f>IF(O101=1,"",RTD("cqg.rtd",,"StudyData", "(Vol("&amp;$E$16&amp;")when  (LocalYear("&amp;$E$16&amp;")="&amp;$D$1&amp;"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38" t="str">
        <f>IF(O101=1,"",RTD("cqg.rtd",,"StudyData", "(Vol("&amp;$E$17&amp;")when  (LocalYear("&amp;$E$17&amp;")="&amp;$D$1&amp;"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38" t="str">
        <f>IF(O101=1,"",RTD("cqg.rtd",,"StudyData", "(Vol("&amp;$E$18&amp;")when  (LocalYear("&amp;$E$18&amp;")="&amp;$D$1&amp;"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38" t="str">
        <f>IF(O101=1,"",RTD("cqg.rtd",,"StudyData", "(Vol("&amp;$E$19&amp;")when  (LocalYear("&amp;$E$19&amp;")="&amp;$D$1&amp;"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38" t="str">
        <f>IF(O101=1,"",RTD("cqg.rtd",,"StudyData", "(Vol("&amp;$E$20&amp;")when  (LocalYear("&amp;$E$20&amp;")="&amp;$D$1&amp;"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38" t="str">
        <f>IF(O101=1,"",RTD("cqg.rtd",,"StudyData", "(Vol("&amp;$E$21&amp;")when  (LocalYear("&amp;$E$21&amp;")="&amp;$D$1&amp;"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38" t="str">
        <f>IF(O101=1,"",RTD("cqg.rtd",,"StudyData", "(Vol("&amp;$E$21&amp;")when  (LocalYear("&amp;$E$21&amp;")="&amp;$D$1&amp;"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39" t="str">
        <f t="shared" si="15"/>
        <v/>
      </c>
      <c r="AE101" s="138" t="str">
        <f ca="1">IF($R101=1,SUM($S$1:S101),"")</f>
        <v/>
      </c>
      <c r="AF101" s="138" t="str">
        <f ca="1">IF($R101=1,SUM($T$1:T101),"")</f>
        <v/>
      </c>
      <c r="AG101" s="138" t="str">
        <f ca="1">IF($R101=1,SUM($U$1:U101),"")</f>
        <v/>
      </c>
      <c r="AH101" s="138" t="str">
        <f ca="1">IF($R101=1,SUM($V$1:V101),"")</f>
        <v/>
      </c>
      <c r="AI101" s="138" t="str">
        <f ca="1">IF($R101=1,SUM($W$1:W101),"")</f>
        <v/>
      </c>
      <c r="AJ101" s="138" t="str">
        <f ca="1">IF($R101=1,SUM($X$1:X101),"")</f>
        <v/>
      </c>
      <c r="AK101" s="138" t="str">
        <f ca="1">IF($R101=1,SUM($Y$1:Y101),"")</f>
        <v/>
      </c>
      <c r="AL101" s="138" t="str">
        <f ca="1">IF($R101=1,SUM($Z$1:Z101),"")</f>
        <v/>
      </c>
      <c r="AM101" s="138" t="str">
        <f ca="1">IF($R101=1,SUM($AA$1:AA101),"")</f>
        <v/>
      </c>
      <c r="AN101" s="138" t="str">
        <f ca="1">IF($R101=1,SUM($AB$1:AB101),"")</f>
        <v/>
      </c>
      <c r="AO101" s="138" t="str">
        <f ca="1">IF($R101=1,SUM($AC$1:AC101),"")</f>
        <v/>
      </c>
      <c r="AQ101" s="143" t="str">
        <f t="shared" si="20"/>
        <v>15:40</v>
      </c>
    </row>
    <row r="102" spans="6:43" x14ac:dyDescent="0.25">
      <c r="F102" s="138">
        <f t="shared" si="21"/>
        <v>15</v>
      </c>
      <c r="G102" s="140">
        <f t="shared" si="16"/>
        <v>45</v>
      </c>
      <c r="H102" s="141">
        <f t="shared" si="17"/>
        <v>0.65625</v>
      </c>
      <c r="K102" s="139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39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38">
        <f t="shared" si="18"/>
        <v>1</v>
      </c>
      <c r="R102" s="138">
        <f t="shared" ca="1" si="19"/>
        <v>1.0289999999999968</v>
      </c>
      <c r="S102" s="138" t="str">
        <f>IF(O102=1,"",RTD("cqg.rtd",,"StudyData", "(Vol("&amp;$E$13&amp;")when  (LocalYear("&amp;$E$13&amp;")="&amp;$D$1&amp;"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38" t="str">
        <f>IF(O102=1,"",RTD("cqg.rtd",,"StudyData", "(Vol("&amp;$E$14&amp;")when  (LocalYear("&amp;$E$14&amp;")="&amp;$D$1&amp;"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38" t="str">
        <f>IF(O102=1,"",RTD("cqg.rtd",,"StudyData", "(Vol("&amp;$E$15&amp;")when  (LocalYear("&amp;$E$15&amp;")="&amp;$D$1&amp;"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38" t="str">
        <f>IF(O102=1,"",RTD("cqg.rtd",,"StudyData", "(Vol("&amp;$E$16&amp;")when  (LocalYear("&amp;$E$16&amp;")="&amp;$D$1&amp;"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38" t="str">
        <f>IF(O102=1,"",RTD("cqg.rtd",,"StudyData", "(Vol("&amp;$E$17&amp;")when  (LocalYear("&amp;$E$17&amp;")="&amp;$D$1&amp;"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38" t="str">
        <f>IF(O102=1,"",RTD("cqg.rtd",,"StudyData", "(Vol("&amp;$E$18&amp;")when  (LocalYear("&amp;$E$18&amp;")="&amp;$D$1&amp;"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38" t="str">
        <f>IF(O102=1,"",RTD("cqg.rtd",,"StudyData", "(Vol("&amp;$E$19&amp;")when  (LocalYear("&amp;$E$19&amp;")="&amp;$D$1&amp;"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38" t="str">
        <f>IF(O102=1,"",RTD("cqg.rtd",,"StudyData", "(Vol("&amp;$E$20&amp;")when  (LocalYear("&amp;$E$20&amp;")="&amp;$D$1&amp;"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38" t="str">
        <f>IF(O102=1,"",RTD("cqg.rtd",,"StudyData", "(Vol("&amp;$E$21&amp;")when  (LocalYear("&amp;$E$21&amp;")="&amp;$D$1&amp;"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38" t="str">
        <f>IF(O102=1,"",RTD("cqg.rtd",,"StudyData", "(Vol("&amp;$E$21&amp;")when  (LocalYear("&amp;$E$21&amp;")="&amp;$D$1&amp;"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39" t="str">
        <f t="shared" si="15"/>
        <v/>
      </c>
      <c r="AE102" s="138" t="str">
        <f ca="1">IF($R102=1,SUM($S$1:S102),"")</f>
        <v/>
      </c>
      <c r="AF102" s="138" t="str">
        <f ca="1">IF($R102=1,SUM($T$1:T102),"")</f>
        <v/>
      </c>
      <c r="AG102" s="138" t="str">
        <f ca="1">IF($R102=1,SUM($U$1:U102),"")</f>
        <v/>
      </c>
      <c r="AH102" s="138" t="str">
        <f ca="1">IF($R102=1,SUM($V$1:V102),"")</f>
        <v/>
      </c>
      <c r="AI102" s="138" t="str">
        <f ca="1">IF($R102=1,SUM($W$1:W102),"")</f>
        <v/>
      </c>
      <c r="AJ102" s="138" t="str">
        <f ca="1">IF($R102=1,SUM($X$1:X102),"")</f>
        <v/>
      </c>
      <c r="AK102" s="138" t="str">
        <f ca="1">IF($R102=1,SUM($Y$1:Y102),"")</f>
        <v/>
      </c>
      <c r="AL102" s="138" t="str">
        <f ca="1">IF($R102=1,SUM($Z$1:Z102),"")</f>
        <v/>
      </c>
      <c r="AM102" s="138" t="str">
        <f ca="1">IF($R102=1,SUM($AA$1:AA102),"")</f>
        <v/>
      </c>
      <c r="AN102" s="138" t="str">
        <f ca="1">IF($R102=1,SUM($AB$1:AB102),"")</f>
        <v/>
      </c>
      <c r="AO102" s="138" t="str">
        <f ca="1">IF($R102=1,SUM($AC$1:AC102),"")</f>
        <v/>
      </c>
      <c r="AQ102" s="143" t="str">
        <f t="shared" si="20"/>
        <v>15:45</v>
      </c>
    </row>
    <row r="103" spans="6:43" x14ac:dyDescent="0.25">
      <c r="F103" s="138">
        <f t="shared" si="21"/>
        <v>15</v>
      </c>
      <c r="G103" s="140">
        <f t="shared" si="16"/>
        <v>50</v>
      </c>
      <c r="H103" s="141">
        <f t="shared" si="17"/>
        <v>0.65972222222222221</v>
      </c>
      <c r="K103" s="139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39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38">
        <f t="shared" si="18"/>
        <v>1</v>
      </c>
      <c r="R103" s="138">
        <f t="shared" ca="1" si="19"/>
        <v>1.0299999999999967</v>
      </c>
      <c r="S103" s="138" t="str">
        <f>IF(O103=1,"",RTD("cqg.rtd",,"StudyData", "(Vol("&amp;$E$13&amp;")when  (LocalYear("&amp;$E$13&amp;")="&amp;$D$1&amp;"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38" t="str">
        <f>IF(O103=1,"",RTD("cqg.rtd",,"StudyData", "(Vol("&amp;$E$14&amp;")when  (LocalYear("&amp;$E$14&amp;")="&amp;$D$1&amp;"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38" t="str">
        <f>IF(O103=1,"",RTD("cqg.rtd",,"StudyData", "(Vol("&amp;$E$15&amp;")when  (LocalYear("&amp;$E$15&amp;")="&amp;$D$1&amp;"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38" t="str">
        <f>IF(O103=1,"",RTD("cqg.rtd",,"StudyData", "(Vol("&amp;$E$16&amp;")when  (LocalYear("&amp;$E$16&amp;")="&amp;$D$1&amp;"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38" t="str">
        <f>IF(O103=1,"",RTD("cqg.rtd",,"StudyData", "(Vol("&amp;$E$17&amp;")when  (LocalYear("&amp;$E$17&amp;")="&amp;$D$1&amp;"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38" t="str">
        <f>IF(O103=1,"",RTD("cqg.rtd",,"StudyData", "(Vol("&amp;$E$18&amp;")when  (LocalYear("&amp;$E$18&amp;")="&amp;$D$1&amp;"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38" t="str">
        <f>IF(O103=1,"",RTD("cqg.rtd",,"StudyData", "(Vol("&amp;$E$19&amp;")when  (LocalYear("&amp;$E$19&amp;")="&amp;$D$1&amp;"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38" t="str">
        <f>IF(O103=1,"",RTD("cqg.rtd",,"StudyData", "(Vol("&amp;$E$20&amp;")when  (LocalYear("&amp;$E$20&amp;")="&amp;$D$1&amp;"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38" t="str">
        <f>IF(O103=1,"",RTD("cqg.rtd",,"StudyData", "(Vol("&amp;$E$21&amp;")when  (LocalYear("&amp;$E$21&amp;")="&amp;$D$1&amp;"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38" t="str">
        <f>IF(O103=1,"",RTD("cqg.rtd",,"StudyData", "(Vol("&amp;$E$21&amp;")when  (LocalYear("&amp;$E$21&amp;")="&amp;$D$1&amp;"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39" t="str">
        <f t="shared" si="15"/>
        <v/>
      </c>
      <c r="AE103" s="138" t="str">
        <f ca="1">IF($R103=1,SUM($S$1:S103),"")</f>
        <v/>
      </c>
      <c r="AF103" s="138" t="str">
        <f ca="1">IF($R103=1,SUM($T$1:T103),"")</f>
        <v/>
      </c>
      <c r="AG103" s="138" t="str">
        <f ca="1">IF($R103=1,SUM($U$1:U103),"")</f>
        <v/>
      </c>
      <c r="AH103" s="138" t="str">
        <f ca="1">IF($R103=1,SUM($V$1:V103),"")</f>
        <v/>
      </c>
      <c r="AI103" s="138" t="str">
        <f ca="1">IF($R103=1,SUM($W$1:W103),"")</f>
        <v/>
      </c>
      <c r="AJ103" s="138" t="str">
        <f ca="1">IF($R103=1,SUM($X$1:X103),"")</f>
        <v/>
      </c>
      <c r="AK103" s="138" t="str">
        <f ca="1">IF($R103=1,SUM($Y$1:Y103),"")</f>
        <v/>
      </c>
      <c r="AL103" s="138" t="str">
        <f ca="1">IF($R103=1,SUM($Z$1:Z103),"")</f>
        <v/>
      </c>
      <c r="AM103" s="138" t="str">
        <f ca="1">IF($R103=1,SUM($AA$1:AA103),"")</f>
        <v/>
      </c>
      <c r="AN103" s="138" t="str">
        <f ca="1">IF($R103=1,SUM($AB$1:AB103),"")</f>
        <v/>
      </c>
      <c r="AO103" s="138" t="str">
        <f ca="1">IF($R103=1,SUM($AC$1:AC103),"")</f>
        <v/>
      </c>
      <c r="AQ103" s="143" t="str">
        <f t="shared" si="20"/>
        <v>15:50</v>
      </c>
    </row>
    <row r="104" spans="6:43" x14ac:dyDescent="0.25">
      <c r="F104" s="138">
        <f t="shared" si="21"/>
        <v>15</v>
      </c>
      <c r="G104" s="140">
        <f t="shared" si="16"/>
        <v>55</v>
      </c>
      <c r="H104" s="141">
        <f t="shared" si="17"/>
        <v>0.66319444444444442</v>
      </c>
      <c r="K104" s="139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39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38">
        <f t="shared" si="18"/>
        <v>1</v>
      </c>
      <c r="R104" s="138">
        <f t="shared" ca="1" si="19"/>
        <v>1.0309999999999966</v>
      </c>
      <c r="S104" s="138" t="str">
        <f>IF(O104=1,"",RTD("cqg.rtd",,"StudyData", "(Vol("&amp;$E$13&amp;")when  (LocalYear("&amp;$E$13&amp;")="&amp;$D$1&amp;"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38" t="str">
        <f>IF(O104=1,"",RTD("cqg.rtd",,"StudyData", "(Vol("&amp;$E$14&amp;")when  (LocalYear("&amp;$E$14&amp;")="&amp;$D$1&amp;"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38" t="str">
        <f>IF(O104=1,"",RTD("cqg.rtd",,"StudyData", "(Vol("&amp;$E$15&amp;")when  (LocalYear("&amp;$E$15&amp;")="&amp;$D$1&amp;"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38" t="str">
        <f>IF(O104=1,"",RTD("cqg.rtd",,"StudyData", "(Vol("&amp;$E$16&amp;")when  (LocalYear("&amp;$E$16&amp;")="&amp;$D$1&amp;"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38" t="str">
        <f>IF(O104=1,"",RTD("cqg.rtd",,"StudyData", "(Vol("&amp;$E$17&amp;")when  (LocalYear("&amp;$E$17&amp;")="&amp;$D$1&amp;"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38" t="str">
        <f>IF(O104=1,"",RTD("cqg.rtd",,"StudyData", "(Vol("&amp;$E$18&amp;")when  (LocalYear("&amp;$E$18&amp;")="&amp;$D$1&amp;"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38" t="str">
        <f>IF(O104=1,"",RTD("cqg.rtd",,"StudyData", "(Vol("&amp;$E$19&amp;")when  (LocalYear("&amp;$E$19&amp;")="&amp;$D$1&amp;"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38" t="str">
        <f>IF(O104=1,"",RTD("cqg.rtd",,"StudyData", "(Vol("&amp;$E$20&amp;")when  (LocalYear("&amp;$E$20&amp;")="&amp;$D$1&amp;"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38" t="str">
        <f>IF(O104=1,"",RTD("cqg.rtd",,"StudyData", "(Vol("&amp;$E$21&amp;")when  (LocalYear("&amp;$E$21&amp;")="&amp;$D$1&amp;"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38" t="str">
        <f>IF(O104=1,"",RTD("cqg.rtd",,"StudyData", "(Vol("&amp;$E$21&amp;")when  (LocalYear("&amp;$E$21&amp;")="&amp;$D$1&amp;"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39" t="str">
        <f t="shared" si="15"/>
        <v/>
      </c>
      <c r="AE104" s="138" t="str">
        <f ca="1">IF($R104=1,SUM($S$1:S104),"")</f>
        <v/>
      </c>
      <c r="AF104" s="138" t="str">
        <f ca="1">IF($R104=1,SUM($T$1:T104),"")</f>
        <v/>
      </c>
      <c r="AG104" s="138" t="str">
        <f ca="1">IF($R104=1,SUM($U$1:U104),"")</f>
        <v/>
      </c>
      <c r="AH104" s="138" t="str">
        <f ca="1">IF($R104=1,SUM($V$1:V104),"")</f>
        <v/>
      </c>
      <c r="AI104" s="138" t="str">
        <f ca="1">IF($R104=1,SUM($W$1:W104),"")</f>
        <v/>
      </c>
      <c r="AJ104" s="138" t="str">
        <f ca="1">IF($R104=1,SUM($X$1:X104),"")</f>
        <v/>
      </c>
      <c r="AK104" s="138" t="str">
        <f ca="1">IF($R104=1,SUM($Y$1:Y104),"")</f>
        <v/>
      </c>
      <c r="AL104" s="138" t="str">
        <f ca="1">IF($R104=1,SUM($Z$1:Z104),"")</f>
        <v/>
      </c>
      <c r="AM104" s="138" t="str">
        <f ca="1">IF($R104=1,SUM($AA$1:AA104),"")</f>
        <v/>
      </c>
      <c r="AN104" s="138" t="str">
        <f ca="1">IF($R104=1,SUM($AB$1:AB104),"")</f>
        <v/>
      </c>
      <c r="AO104" s="138" t="str">
        <f ca="1">IF($R104=1,SUM($AC$1:AC104),"")</f>
        <v/>
      </c>
      <c r="AQ104" s="143" t="str">
        <f t="shared" si="20"/>
        <v>15:55</v>
      </c>
    </row>
    <row r="105" spans="6:43" x14ac:dyDescent="0.25">
      <c r="F105" s="138">
        <f t="shared" si="21"/>
        <v>16</v>
      </c>
      <c r="G105" s="140" t="str">
        <f t="shared" si="16"/>
        <v>00</v>
      </c>
      <c r="H105" s="141">
        <f t="shared" si="17"/>
        <v>0.66666666666666663</v>
      </c>
      <c r="K105" s="139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39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38">
        <f t="shared" si="18"/>
        <v>1</v>
      </c>
      <c r="R105" s="138">
        <f t="shared" ca="1" si="19"/>
        <v>1.0319999999999965</v>
      </c>
      <c r="S105" s="138" t="str">
        <f>IF(O105=1,"",RTD("cqg.rtd",,"StudyData", "(Vol("&amp;$E$13&amp;")when  (LocalYear("&amp;$E$13&amp;")="&amp;$D$1&amp;"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38" t="str">
        <f>IF(O105=1,"",RTD("cqg.rtd",,"StudyData", "(Vol("&amp;$E$14&amp;")when  (LocalYear("&amp;$E$14&amp;")="&amp;$D$1&amp;"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38" t="str">
        <f>IF(O105=1,"",RTD("cqg.rtd",,"StudyData", "(Vol("&amp;$E$15&amp;")when  (LocalYear("&amp;$E$15&amp;")="&amp;$D$1&amp;"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38" t="str">
        <f>IF(O105=1,"",RTD("cqg.rtd",,"StudyData", "(Vol("&amp;$E$16&amp;")when  (LocalYear("&amp;$E$16&amp;")="&amp;$D$1&amp;"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38" t="str">
        <f>IF(O105=1,"",RTD("cqg.rtd",,"StudyData", "(Vol("&amp;$E$17&amp;")when  (LocalYear("&amp;$E$17&amp;")="&amp;$D$1&amp;"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38" t="str">
        <f>IF(O105=1,"",RTD("cqg.rtd",,"StudyData", "(Vol("&amp;$E$18&amp;")when  (LocalYear("&amp;$E$18&amp;")="&amp;$D$1&amp;"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38" t="str">
        <f>IF(O105=1,"",RTD("cqg.rtd",,"StudyData", "(Vol("&amp;$E$19&amp;")when  (LocalYear("&amp;$E$19&amp;")="&amp;$D$1&amp;"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38" t="str">
        <f>IF(O105=1,"",RTD("cqg.rtd",,"StudyData", "(Vol("&amp;$E$20&amp;")when  (LocalYear("&amp;$E$20&amp;")="&amp;$D$1&amp;"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38" t="str">
        <f>IF(O105=1,"",RTD("cqg.rtd",,"StudyData", "(Vol("&amp;$E$21&amp;")when  (LocalYear("&amp;$E$21&amp;")="&amp;$D$1&amp;"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38" t="str">
        <f>IF(O105=1,"",RTD("cqg.rtd",,"StudyData", "(Vol("&amp;$E$21&amp;")when  (LocalYear("&amp;$E$21&amp;")="&amp;$D$1&amp;"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39" t="str">
        <f t="shared" si="15"/>
        <v/>
      </c>
      <c r="AE105" s="138" t="str">
        <f ca="1">IF($R105=1,SUM($S$1:S105),"")</f>
        <v/>
      </c>
      <c r="AF105" s="138" t="str">
        <f ca="1">IF($R105=1,SUM($T$1:T105),"")</f>
        <v/>
      </c>
      <c r="AG105" s="138" t="str">
        <f ca="1">IF($R105=1,SUM($U$1:U105),"")</f>
        <v/>
      </c>
      <c r="AH105" s="138" t="str">
        <f ca="1">IF($R105=1,SUM($V$1:V105),"")</f>
        <v/>
      </c>
      <c r="AI105" s="138" t="str">
        <f ca="1">IF($R105=1,SUM($W$1:W105),"")</f>
        <v/>
      </c>
      <c r="AJ105" s="138" t="str">
        <f ca="1">IF($R105=1,SUM($X$1:X105),"")</f>
        <v/>
      </c>
      <c r="AK105" s="138" t="str">
        <f ca="1">IF($R105=1,SUM($Y$1:Y105),"")</f>
        <v/>
      </c>
      <c r="AL105" s="138" t="str">
        <f ca="1">IF($R105=1,SUM($Z$1:Z105),"")</f>
        <v/>
      </c>
      <c r="AM105" s="138" t="str">
        <f ca="1">IF($R105=1,SUM($AA$1:AA105),"")</f>
        <v/>
      </c>
      <c r="AN105" s="138" t="str">
        <f ca="1">IF($R105=1,SUM($AB$1:AB105),"")</f>
        <v/>
      </c>
      <c r="AO105" s="138" t="str">
        <f ca="1">IF($R105=1,SUM($AC$1:AC105),"")</f>
        <v/>
      </c>
      <c r="AQ105" s="143" t="str">
        <f t="shared" si="20"/>
        <v>16:00</v>
      </c>
    </row>
    <row r="106" spans="6:43" x14ac:dyDescent="0.25">
      <c r="F106" s="138">
        <f t="shared" si="21"/>
        <v>16</v>
      </c>
      <c r="G106" s="140" t="str">
        <f t="shared" si="16"/>
        <v>05</v>
      </c>
      <c r="H106" s="141">
        <f t="shared" si="17"/>
        <v>0.67013888888888884</v>
      </c>
      <c r="K106" s="139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39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38">
        <f t="shared" si="18"/>
        <v>1</v>
      </c>
      <c r="R106" s="138">
        <f t="shared" ca="1" si="19"/>
        <v>1.0329999999999964</v>
      </c>
      <c r="S106" s="138" t="str">
        <f>IF(O106=1,"",RTD("cqg.rtd",,"StudyData", "(Vol("&amp;$E$13&amp;")when  (LocalYear("&amp;$E$13&amp;")="&amp;$D$1&amp;"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38" t="str">
        <f>IF(O106=1,"",RTD("cqg.rtd",,"StudyData", "(Vol("&amp;$E$14&amp;")when  (LocalYear("&amp;$E$14&amp;")="&amp;$D$1&amp;"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38" t="str">
        <f>IF(O106=1,"",RTD("cqg.rtd",,"StudyData", "(Vol("&amp;$E$15&amp;")when  (LocalYear("&amp;$E$15&amp;")="&amp;$D$1&amp;"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38" t="str">
        <f>IF(O106=1,"",RTD("cqg.rtd",,"StudyData", "(Vol("&amp;$E$16&amp;")when  (LocalYear("&amp;$E$16&amp;")="&amp;$D$1&amp;"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38" t="str">
        <f>IF(O106=1,"",RTD("cqg.rtd",,"StudyData", "(Vol("&amp;$E$17&amp;")when  (LocalYear("&amp;$E$17&amp;")="&amp;$D$1&amp;"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38" t="str">
        <f>IF(O106=1,"",RTD("cqg.rtd",,"StudyData", "(Vol("&amp;$E$18&amp;")when  (LocalYear("&amp;$E$18&amp;")="&amp;$D$1&amp;"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38" t="str">
        <f>IF(O106=1,"",RTD("cqg.rtd",,"StudyData", "(Vol("&amp;$E$19&amp;")when  (LocalYear("&amp;$E$19&amp;")="&amp;$D$1&amp;"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38" t="str">
        <f>IF(O106=1,"",RTD("cqg.rtd",,"StudyData", "(Vol("&amp;$E$20&amp;")when  (LocalYear("&amp;$E$20&amp;")="&amp;$D$1&amp;"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38" t="str">
        <f>IF(O106=1,"",RTD("cqg.rtd",,"StudyData", "(Vol("&amp;$E$21&amp;")when  (LocalYear("&amp;$E$21&amp;")="&amp;$D$1&amp;"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38" t="str">
        <f>IF(O106=1,"",RTD("cqg.rtd",,"StudyData", "(Vol("&amp;$E$21&amp;")when  (LocalYear("&amp;$E$21&amp;")="&amp;$D$1&amp;"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39" t="str">
        <f t="shared" si="15"/>
        <v/>
      </c>
      <c r="AE106" s="138" t="str">
        <f ca="1">IF($R106=1,SUM($S$1:S106),"")</f>
        <v/>
      </c>
      <c r="AF106" s="138" t="str">
        <f ca="1">IF($R106=1,SUM($T$1:T106),"")</f>
        <v/>
      </c>
      <c r="AG106" s="138" t="str">
        <f ca="1">IF($R106=1,SUM($U$1:U106),"")</f>
        <v/>
      </c>
      <c r="AH106" s="138" t="str">
        <f ca="1">IF($R106=1,SUM($V$1:V106),"")</f>
        <v/>
      </c>
      <c r="AI106" s="138" t="str">
        <f ca="1">IF($R106=1,SUM($W$1:W106),"")</f>
        <v/>
      </c>
      <c r="AJ106" s="138" t="str">
        <f ca="1">IF($R106=1,SUM($X$1:X106),"")</f>
        <v/>
      </c>
      <c r="AK106" s="138" t="str">
        <f ca="1">IF($R106=1,SUM($Y$1:Y106),"")</f>
        <v/>
      </c>
      <c r="AL106" s="138" t="str">
        <f ca="1">IF($R106=1,SUM($Z$1:Z106),"")</f>
        <v/>
      </c>
      <c r="AM106" s="138" t="str">
        <f ca="1">IF($R106=1,SUM($AA$1:AA106),"")</f>
        <v/>
      </c>
      <c r="AN106" s="138" t="str">
        <f ca="1">IF($R106=1,SUM($AB$1:AB106),"")</f>
        <v/>
      </c>
      <c r="AO106" s="138" t="str">
        <f ca="1">IF($R106=1,SUM($AC$1:AC106),"")</f>
        <v/>
      </c>
      <c r="AQ106" s="143" t="str">
        <f t="shared" si="20"/>
        <v>16:05</v>
      </c>
    </row>
    <row r="107" spans="6:43" x14ac:dyDescent="0.25">
      <c r="F107" s="138">
        <f t="shared" si="21"/>
        <v>16</v>
      </c>
      <c r="G107" s="140">
        <f t="shared" si="16"/>
        <v>10</v>
      </c>
      <c r="H107" s="141">
        <f t="shared" si="17"/>
        <v>0.67361111111111116</v>
      </c>
      <c r="K107" s="139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39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38">
        <f t="shared" si="18"/>
        <v>1</v>
      </c>
      <c r="R107" s="138">
        <f t="shared" ca="1" si="19"/>
        <v>1.0339999999999963</v>
      </c>
      <c r="S107" s="138" t="str">
        <f>IF(O107=1,"",RTD("cqg.rtd",,"StudyData", "(Vol("&amp;$E$13&amp;")when  (LocalYear("&amp;$E$13&amp;")="&amp;$D$1&amp;"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38" t="str">
        <f>IF(O107=1,"",RTD("cqg.rtd",,"StudyData", "(Vol("&amp;$E$14&amp;")when  (LocalYear("&amp;$E$14&amp;")="&amp;$D$1&amp;"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38" t="str">
        <f>IF(O107=1,"",RTD("cqg.rtd",,"StudyData", "(Vol("&amp;$E$15&amp;")when  (LocalYear("&amp;$E$15&amp;")="&amp;$D$1&amp;"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38" t="str">
        <f>IF(O107=1,"",RTD("cqg.rtd",,"StudyData", "(Vol("&amp;$E$16&amp;")when  (LocalYear("&amp;$E$16&amp;")="&amp;$D$1&amp;"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38" t="str">
        <f>IF(O107=1,"",RTD("cqg.rtd",,"StudyData", "(Vol("&amp;$E$17&amp;")when  (LocalYear("&amp;$E$17&amp;")="&amp;$D$1&amp;"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38" t="str">
        <f>IF(O107=1,"",RTD("cqg.rtd",,"StudyData", "(Vol("&amp;$E$18&amp;")when  (LocalYear("&amp;$E$18&amp;")="&amp;$D$1&amp;"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38" t="str">
        <f>IF(O107=1,"",RTD("cqg.rtd",,"StudyData", "(Vol("&amp;$E$19&amp;")when  (LocalYear("&amp;$E$19&amp;")="&amp;$D$1&amp;"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38" t="str">
        <f>IF(O107=1,"",RTD("cqg.rtd",,"StudyData", "(Vol("&amp;$E$20&amp;")when  (LocalYear("&amp;$E$20&amp;")="&amp;$D$1&amp;"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38" t="str">
        <f>IF(O107=1,"",RTD("cqg.rtd",,"StudyData", "(Vol("&amp;$E$21&amp;")when  (LocalYear("&amp;$E$21&amp;")="&amp;$D$1&amp;"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38" t="str">
        <f>IF(O107=1,"",RTD("cqg.rtd",,"StudyData", "(Vol("&amp;$E$21&amp;")when  (LocalYear("&amp;$E$21&amp;")="&amp;$D$1&amp;"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39" t="str">
        <f t="shared" si="15"/>
        <v/>
      </c>
      <c r="AE107" s="138" t="str">
        <f ca="1">IF($R107=1,SUM($S$1:S107),"")</f>
        <v/>
      </c>
      <c r="AF107" s="138" t="str">
        <f ca="1">IF($R107=1,SUM($T$1:T107),"")</f>
        <v/>
      </c>
      <c r="AG107" s="138" t="str">
        <f ca="1">IF($R107=1,SUM($U$1:U107),"")</f>
        <v/>
      </c>
      <c r="AH107" s="138" t="str">
        <f ca="1">IF($R107=1,SUM($V$1:V107),"")</f>
        <v/>
      </c>
      <c r="AI107" s="138" t="str">
        <f ca="1">IF($R107=1,SUM($W$1:W107),"")</f>
        <v/>
      </c>
      <c r="AJ107" s="138" t="str">
        <f ca="1">IF($R107=1,SUM($X$1:X107),"")</f>
        <v/>
      </c>
      <c r="AK107" s="138" t="str">
        <f ca="1">IF($R107=1,SUM($Y$1:Y107),"")</f>
        <v/>
      </c>
      <c r="AL107" s="138" t="str">
        <f ca="1">IF($R107=1,SUM($Z$1:Z107),"")</f>
        <v/>
      </c>
      <c r="AM107" s="138" t="str">
        <f ca="1">IF($R107=1,SUM($AA$1:AA107),"")</f>
        <v/>
      </c>
      <c r="AN107" s="138" t="str">
        <f ca="1">IF($R107=1,SUM($AB$1:AB107),"")</f>
        <v/>
      </c>
      <c r="AO107" s="138" t="str">
        <f ca="1">IF($R107=1,SUM($AC$1:AC107),"")</f>
        <v/>
      </c>
      <c r="AQ107" s="143" t="str">
        <f t="shared" si="20"/>
        <v>16:10</v>
      </c>
    </row>
    <row r="108" spans="6:43" x14ac:dyDescent="0.25">
      <c r="F108" s="138">
        <f t="shared" si="21"/>
        <v>16</v>
      </c>
      <c r="G108" s="140">
        <f t="shared" si="16"/>
        <v>15</v>
      </c>
      <c r="H108" s="141">
        <f t="shared" si="17"/>
        <v>0.67708333333333337</v>
      </c>
      <c r="K108" s="139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39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38">
        <f t="shared" si="18"/>
        <v>1</v>
      </c>
      <c r="R108" s="138">
        <f t="shared" ca="1" si="19"/>
        <v>1.0349999999999961</v>
      </c>
      <c r="S108" s="138" t="str">
        <f>IF(O108=1,"",RTD("cqg.rtd",,"StudyData", "(Vol("&amp;$E$13&amp;")when  (LocalYear("&amp;$E$13&amp;")="&amp;$D$1&amp;"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38" t="str">
        <f>IF(O108=1,"",RTD("cqg.rtd",,"StudyData", "(Vol("&amp;$E$14&amp;")when  (LocalYear("&amp;$E$14&amp;")="&amp;$D$1&amp;"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38" t="str">
        <f>IF(O108=1,"",RTD("cqg.rtd",,"StudyData", "(Vol("&amp;$E$15&amp;")when  (LocalYear("&amp;$E$15&amp;")="&amp;$D$1&amp;"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38" t="str">
        <f>IF(O108=1,"",RTD("cqg.rtd",,"StudyData", "(Vol("&amp;$E$16&amp;")when  (LocalYear("&amp;$E$16&amp;")="&amp;$D$1&amp;"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38" t="str">
        <f>IF(O108=1,"",RTD("cqg.rtd",,"StudyData", "(Vol("&amp;$E$17&amp;")when  (LocalYear("&amp;$E$17&amp;")="&amp;$D$1&amp;"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38" t="str">
        <f>IF(O108=1,"",RTD("cqg.rtd",,"StudyData", "(Vol("&amp;$E$18&amp;")when  (LocalYear("&amp;$E$18&amp;")="&amp;$D$1&amp;"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38" t="str">
        <f>IF(O108=1,"",RTD("cqg.rtd",,"StudyData", "(Vol("&amp;$E$19&amp;")when  (LocalYear("&amp;$E$19&amp;")="&amp;$D$1&amp;"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38" t="str">
        <f>IF(O108=1,"",RTD("cqg.rtd",,"StudyData", "(Vol("&amp;$E$20&amp;")when  (LocalYear("&amp;$E$20&amp;")="&amp;$D$1&amp;"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38" t="str">
        <f>IF(O108=1,"",RTD("cqg.rtd",,"StudyData", "(Vol("&amp;$E$21&amp;")when  (LocalYear("&amp;$E$21&amp;")="&amp;$D$1&amp;"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38" t="str">
        <f>IF(O108=1,"",RTD("cqg.rtd",,"StudyData", "(Vol("&amp;$E$21&amp;")when  (LocalYear("&amp;$E$21&amp;")="&amp;$D$1&amp;"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39" t="str">
        <f t="shared" si="15"/>
        <v/>
      </c>
      <c r="AE108" s="138" t="str">
        <f ca="1">IF($R108=1,SUM($S$1:S108),"")</f>
        <v/>
      </c>
      <c r="AF108" s="138" t="str">
        <f ca="1">IF($R108=1,SUM($T$1:T108),"")</f>
        <v/>
      </c>
      <c r="AG108" s="138" t="str">
        <f ca="1">IF($R108=1,SUM($U$1:U108),"")</f>
        <v/>
      </c>
      <c r="AH108" s="138" t="str">
        <f ca="1">IF($R108=1,SUM($V$1:V108),"")</f>
        <v/>
      </c>
      <c r="AI108" s="138" t="str">
        <f ca="1">IF($R108=1,SUM($W$1:W108),"")</f>
        <v/>
      </c>
      <c r="AJ108" s="138" t="str">
        <f ca="1">IF($R108=1,SUM($X$1:X108),"")</f>
        <v/>
      </c>
      <c r="AK108" s="138" t="str">
        <f ca="1">IF($R108=1,SUM($Y$1:Y108),"")</f>
        <v/>
      </c>
      <c r="AL108" s="138" t="str">
        <f ca="1">IF($R108=1,SUM($Z$1:Z108),"")</f>
        <v/>
      </c>
      <c r="AM108" s="138" t="str">
        <f ca="1">IF($R108=1,SUM($AA$1:AA108),"")</f>
        <v/>
      </c>
      <c r="AN108" s="138" t="str">
        <f ca="1">IF($R108=1,SUM($AB$1:AB108),"")</f>
        <v/>
      </c>
      <c r="AO108" s="138" t="str">
        <f ca="1">IF($R108=1,SUM($AC$1:AC108),"")</f>
        <v/>
      </c>
      <c r="AQ108" s="143" t="str">
        <f t="shared" si="20"/>
        <v>16:15</v>
      </c>
    </row>
    <row r="109" spans="6:43" x14ac:dyDescent="0.25">
      <c r="F109" s="138">
        <f t="shared" si="21"/>
        <v>16</v>
      </c>
      <c r="G109" s="140">
        <f t="shared" si="16"/>
        <v>20</v>
      </c>
      <c r="H109" s="141">
        <f t="shared" si="17"/>
        <v>0.68055555555555547</v>
      </c>
      <c r="K109" s="139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39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38">
        <f t="shared" si="18"/>
        <v>1</v>
      </c>
      <c r="R109" s="138">
        <f t="shared" ca="1" si="19"/>
        <v>1.035999999999996</v>
      </c>
      <c r="S109" s="138" t="str">
        <f>IF(O109=1,"",RTD("cqg.rtd",,"StudyData", "(Vol("&amp;$E$13&amp;")when  (LocalYear("&amp;$E$13&amp;")="&amp;$D$1&amp;"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38" t="str">
        <f>IF(O109=1,"",RTD("cqg.rtd",,"StudyData", "(Vol("&amp;$E$14&amp;")when  (LocalYear("&amp;$E$14&amp;")="&amp;$D$1&amp;"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38" t="str">
        <f>IF(O109=1,"",RTD("cqg.rtd",,"StudyData", "(Vol("&amp;$E$15&amp;")when  (LocalYear("&amp;$E$15&amp;")="&amp;$D$1&amp;"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38" t="str">
        <f>IF(O109=1,"",RTD("cqg.rtd",,"StudyData", "(Vol("&amp;$E$16&amp;")when  (LocalYear("&amp;$E$16&amp;")="&amp;$D$1&amp;"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38" t="str">
        <f>IF(O109=1,"",RTD("cqg.rtd",,"StudyData", "(Vol("&amp;$E$17&amp;")when  (LocalYear("&amp;$E$17&amp;")="&amp;$D$1&amp;"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38" t="str">
        <f>IF(O109=1,"",RTD("cqg.rtd",,"StudyData", "(Vol("&amp;$E$18&amp;")when  (LocalYear("&amp;$E$18&amp;")="&amp;$D$1&amp;"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38" t="str">
        <f>IF(O109=1,"",RTD("cqg.rtd",,"StudyData", "(Vol("&amp;$E$19&amp;")when  (LocalYear("&amp;$E$19&amp;")="&amp;$D$1&amp;"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38" t="str">
        <f>IF(O109=1,"",RTD("cqg.rtd",,"StudyData", "(Vol("&amp;$E$20&amp;")when  (LocalYear("&amp;$E$20&amp;")="&amp;$D$1&amp;"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38" t="str">
        <f>IF(O109=1,"",RTD("cqg.rtd",,"StudyData", "(Vol("&amp;$E$21&amp;")when  (LocalYear("&amp;$E$21&amp;")="&amp;$D$1&amp;"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38" t="str">
        <f>IF(O109=1,"",RTD("cqg.rtd",,"StudyData", "(Vol("&amp;$E$21&amp;")when  (LocalYear("&amp;$E$21&amp;")="&amp;$D$1&amp;"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39" t="str">
        <f t="shared" si="15"/>
        <v/>
      </c>
      <c r="AE109" s="138" t="str">
        <f ca="1">IF($R109=1,SUM($S$1:S109),"")</f>
        <v/>
      </c>
      <c r="AF109" s="138" t="str">
        <f ca="1">IF($R109=1,SUM($T$1:T109),"")</f>
        <v/>
      </c>
      <c r="AG109" s="138" t="str">
        <f ca="1">IF($R109=1,SUM($U$1:U109),"")</f>
        <v/>
      </c>
      <c r="AH109" s="138" t="str">
        <f ca="1">IF($R109=1,SUM($V$1:V109),"")</f>
        <v/>
      </c>
      <c r="AI109" s="138" t="str">
        <f ca="1">IF($R109=1,SUM($W$1:W109),"")</f>
        <v/>
      </c>
      <c r="AJ109" s="138" t="str">
        <f ca="1">IF($R109=1,SUM($X$1:X109),"")</f>
        <v/>
      </c>
      <c r="AK109" s="138" t="str">
        <f ca="1">IF($R109=1,SUM($Y$1:Y109),"")</f>
        <v/>
      </c>
      <c r="AL109" s="138" t="str">
        <f ca="1">IF($R109=1,SUM($Z$1:Z109),"")</f>
        <v/>
      </c>
      <c r="AM109" s="138" t="str">
        <f ca="1">IF($R109=1,SUM($AA$1:AA109),"")</f>
        <v/>
      </c>
      <c r="AN109" s="138" t="str">
        <f ca="1">IF($R109=1,SUM($AB$1:AB109),"")</f>
        <v/>
      </c>
      <c r="AO109" s="138" t="str">
        <f ca="1">IF($R109=1,SUM($AC$1:AC109),"")</f>
        <v/>
      </c>
      <c r="AQ109" s="143" t="str">
        <f t="shared" si="20"/>
        <v>16:20</v>
      </c>
    </row>
    <row r="110" spans="6:43" x14ac:dyDescent="0.25">
      <c r="F110" s="138">
        <f t="shared" si="21"/>
        <v>16</v>
      </c>
      <c r="G110" s="140">
        <f t="shared" si="16"/>
        <v>25</v>
      </c>
      <c r="H110" s="141">
        <f t="shared" si="17"/>
        <v>0.68402777777777779</v>
      </c>
      <c r="K110" s="139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39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38">
        <f t="shared" si="18"/>
        <v>1</v>
      </c>
      <c r="R110" s="138">
        <f t="shared" ca="1" si="19"/>
        <v>1.0369999999999959</v>
      </c>
      <c r="S110" s="138" t="str">
        <f>IF(O110=1,"",RTD("cqg.rtd",,"StudyData", "(Vol("&amp;$E$13&amp;")when  (LocalYear("&amp;$E$13&amp;")="&amp;$D$1&amp;"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38" t="str">
        <f>IF(O110=1,"",RTD("cqg.rtd",,"StudyData", "(Vol("&amp;$E$14&amp;")when  (LocalYear("&amp;$E$14&amp;")="&amp;$D$1&amp;"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38" t="str">
        <f>IF(O110=1,"",RTD("cqg.rtd",,"StudyData", "(Vol("&amp;$E$15&amp;")when  (LocalYear("&amp;$E$15&amp;")="&amp;$D$1&amp;"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38" t="str">
        <f>IF(O110=1,"",RTD("cqg.rtd",,"StudyData", "(Vol("&amp;$E$16&amp;")when  (LocalYear("&amp;$E$16&amp;")="&amp;$D$1&amp;"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38" t="str">
        <f>IF(O110=1,"",RTD("cqg.rtd",,"StudyData", "(Vol("&amp;$E$17&amp;")when  (LocalYear("&amp;$E$17&amp;")="&amp;$D$1&amp;"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38" t="str">
        <f>IF(O110=1,"",RTD("cqg.rtd",,"StudyData", "(Vol("&amp;$E$18&amp;")when  (LocalYear("&amp;$E$18&amp;")="&amp;$D$1&amp;"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38" t="str">
        <f>IF(O110=1,"",RTD("cqg.rtd",,"StudyData", "(Vol("&amp;$E$19&amp;")when  (LocalYear("&amp;$E$19&amp;")="&amp;$D$1&amp;"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38" t="str">
        <f>IF(O110=1,"",RTD("cqg.rtd",,"StudyData", "(Vol("&amp;$E$20&amp;")when  (LocalYear("&amp;$E$20&amp;")="&amp;$D$1&amp;"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38" t="str">
        <f>IF(O110=1,"",RTD("cqg.rtd",,"StudyData", "(Vol("&amp;$E$21&amp;")when  (LocalYear("&amp;$E$21&amp;")="&amp;$D$1&amp;"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38" t="str">
        <f>IF(O110=1,"",RTD("cqg.rtd",,"StudyData", "(Vol("&amp;$E$21&amp;")when  (LocalYear("&amp;$E$21&amp;")="&amp;$D$1&amp;"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39" t="str">
        <f t="shared" si="15"/>
        <v/>
      </c>
      <c r="AE110" s="138" t="str">
        <f ca="1">IF($R110=1,SUM($S$1:S110),"")</f>
        <v/>
      </c>
      <c r="AF110" s="138" t="str">
        <f ca="1">IF($R110=1,SUM($T$1:T110),"")</f>
        <v/>
      </c>
      <c r="AG110" s="138" t="str">
        <f ca="1">IF($R110=1,SUM($U$1:U110),"")</f>
        <v/>
      </c>
      <c r="AH110" s="138" t="str">
        <f ca="1">IF($R110=1,SUM($V$1:V110),"")</f>
        <v/>
      </c>
      <c r="AI110" s="138" t="str">
        <f ca="1">IF($R110=1,SUM($W$1:W110),"")</f>
        <v/>
      </c>
      <c r="AJ110" s="138" t="str">
        <f ca="1">IF($R110=1,SUM($X$1:X110),"")</f>
        <v/>
      </c>
      <c r="AK110" s="138" t="str">
        <f ca="1">IF($R110=1,SUM($Y$1:Y110),"")</f>
        <v/>
      </c>
      <c r="AL110" s="138" t="str">
        <f ca="1">IF($R110=1,SUM($Z$1:Z110),"")</f>
        <v/>
      </c>
      <c r="AM110" s="138" t="str">
        <f ca="1">IF($R110=1,SUM($AA$1:AA110),"")</f>
        <v/>
      </c>
      <c r="AN110" s="138" t="str">
        <f ca="1">IF($R110=1,SUM($AB$1:AB110),"")</f>
        <v/>
      </c>
      <c r="AO110" s="138" t="str">
        <f ca="1">IF($R110=1,SUM($AC$1:AC110),"")</f>
        <v/>
      </c>
      <c r="AQ110" s="143" t="str">
        <f t="shared" si="20"/>
        <v>16:25</v>
      </c>
    </row>
    <row r="111" spans="6:43" x14ac:dyDescent="0.25">
      <c r="F111" s="138">
        <f t="shared" si="21"/>
        <v>16</v>
      </c>
      <c r="G111" s="140">
        <f t="shared" si="16"/>
        <v>30</v>
      </c>
      <c r="H111" s="141">
        <f t="shared" si="17"/>
        <v>0.6875</v>
      </c>
      <c r="K111" s="139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39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38">
        <f t="shared" si="18"/>
        <v>1</v>
      </c>
      <c r="R111" s="138">
        <f t="shared" ca="1" si="19"/>
        <v>1.0379999999999958</v>
      </c>
      <c r="S111" s="138" t="str">
        <f>IF(O111=1,"",RTD("cqg.rtd",,"StudyData", "(Vol("&amp;$E$13&amp;")when  (LocalYear("&amp;$E$13&amp;")="&amp;$D$1&amp;"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38" t="str">
        <f>IF(O111=1,"",RTD("cqg.rtd",,"StudyData", "(Vol("&amp;$E$14&amp;")when  (LocalYear("&amp;$E$14&amp;")="&amp;$D$1&amp;"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38" t="str">
        <f>IF(O111=1,"",RTD("cqg.rtd",,"StudyData", "(Vol("&amp;$E$15&amp;")when  (LocalYear("&amp;$E$15&amp;")="&amp;$D$1&amp;"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38" t="str">
        <f>IF(O111=1,"",RTD("cqg.rtd",,"StudyData", "(Vol("&amp;$E$16&amp;")when  (LocalYear("&amp;$E$16&amp;")="&amp;$D$1&amp;"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38" t="str">
        <f>IF(O111=1,"",RTD("cqg.rtd",,"StudyData", "(Vol("&amp;$E$17&amp;")when  (LocalYear("&amp;$E$17&amp;")="&amp;$D$1&amp;"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38" t="str">
        <f>IF(O111=1,"",RTD("cqg.rtd",,"StudyData", "(Vol("&amp;$E$18&amp;")when  (LocalYear("&amp;$E$18&amp;")="&amp;$D$1&amp;"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38" t="str">
        <f>IF(O111=1,"",RTD("cqg.rtd",,"StudyData", "(Vol("&amp;$E$19&amp;")when  (LocalYear("&amp;$E$19&amp;")="&amp;$D$1&amp;"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38" t="str">
        <f>IF(O111=1,"",RTD("cqg.rtd",,"StudyData", "(Vol("&amp;$E$20&amp;")when  (LocalYear("&amp;$E$20&amp;")="&amp;$D$1&amp;"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38" t="str">
        <f>IF(O111=1,"",RTD("cqg.rtd",,"StudyData", "(Vol("&amp;$E$21&amp;")when  (LocalYear("&amp;$E$21&amp;")="&amp;$D$1&amp;"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38" t="str">
        <f>IF(O111=1,"",RTD("cqg.rtd",,"StudyData", "(Vol("&amp;$E$21&amp;")when  (LocalYear("&amp;$E$21&amp;")="&amp;$D$1&amp;"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39" t="str">
        <f t="shared" si="15"/>
        <v/>
      </c>
      <c r="AE111" s="138" t="str">
        <f ca="1">IF($R111=1,SUM($S$1:S111),"")</f>
        <v/>
      </c>
      <c r="AF111" s="138" t="str">
        <f ca="1">IF($R111=1,SUM($T$1:T111),"")</f>
        <v/>
      </c>
      <c r="AG111" s="138" t="str">
        <f ca="1">IF($R111=1,SUM($U$1:U111),"")</f>
        <v/>
      </c>
      <c r="AH111" s="138" t="str">
        <f ca="1">IF($R111=1,SUM($V$1:V111),"")</f>
        <v/>
      </c>
      <c r="AI111" s="138" t="str">
        <f ca="1">IF($R111=1,SUM($W$1:W111),"")</f>
        <v/>
      </c>
      <c r="AJ111" s="138" t="str">
        <f ca="1">IF($R111=1,SUM($X$1:X111),"")</f>
        <v/>
      </c>
      <c r="AK111" s="138" t="str">
        <f ca="1">IF($R111=1,SUM($Y$1:Y111),"")</f>
        <v/>
      </c>
      <c r="AL111" s="138" t="str">
        <f ca="1">IF($R111=1,SUM($Z$1:Z111),"")</f>
        <v/>
      </c>
      <c r="AM111" s="138" t="str">
        <f ca="1">IF($R111=1,SUM($AA$1:AA111),"")</f>
        <v/>
      </c>
      <c r="AN111" s="138" t="str">
        <f ca="1">IF($R111=1,SUM($AB$1:AB111),"")</f>
        <v/>
      </c>
      <c r="AO111" s="138" t="str">
        <f ca="1">IF($R111=1,SUM($AC$1:AC111),"")</f>
        <v/>
      </c>
      <c r="AQ111" s="143" t="str">
        <f t="shared" si="20"/>
        <v>16:30</v>
      </c>
    </row>
    <row r="112" spans="6:43" x14ac:dyDescent="0.25">
      <c r="F112" s="138">
        <f t="shared" si="21"/>
        <v>16</v>
      </c>
      <c r="G112" s="140">
        <f t="shared" si="16"/>
        <v>35</v>
      </c>
      <c r="H112" s="141">
        <f t="shared" si="17"/>
        <v>0.69097222222222221</v>
      </c>
      <c r="K112" s="139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39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38">
        <f t="shared" si="18"/>
        <v>1</v>
      </c>
      <c r="R112" s="138">
        <f t="shared" ca="1" si="19"/>
        <v>1.0389999999999957</v>
      </c>
      <c r="S112" s="138" t="str">
        <f>IF(O112=1,"",RTD("cqg.rtd",,"StudyData", "(Vol("&amp;$E$13&amp;")when  (LocalYear("&amp;$E$13&amp;")="&amp;$D$1&amp;"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38" t="str">
        <f>IF(O112=1,"",RTD("cqg.rtd",,"StudyData", "(Vol("&amp;$E$14&amp;")when  (LocalYear("&amp;$E$14&amp;")="&amp;$D$1&amp;"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38" t="str">
        <f>IF(O112=1,"",RTD("cqg.rtd",,"StudyData", "(Vol("&amp;$E$15&amp;")when  (LocalYear("&amp;$E$15&amp;")="&amp;$D$1&amp;"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38" t="str">
        <f>IF(O112=1,"",RTD("cqg.rtd",,"StudyData", "(Vol("&amp;$E$16&amp;")when  (LocalYear("&amp;$E$16&amp;")="&amp;$D$1&amp;"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38" t="str">
        <f>IF(O112=1,"",RTD("cqg.rtd",,"StudyData", "(Vol("&amp;$E$17&amp;")when  (LocalYear("&amp;$E$17&amp;")="&amp;$D$1&amp;"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38" t="str">
        <f>IF(O112=1,"",RTD("cqg.rtd",,"StudyData", "(Vol("&amp;$E$18&amp;")when  (LocalYear("&amp;$E$18&amp;")="&amp;$D$1&amp;"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38" t="str">
        <f>IF(O112=1,"",RTD("cqg.rtd",,"StudyData", "(Vol("&amp;$E$19&amp;")when  (LocalYear("&amp;$E$19&amp;")="&amp;$D$1&amp;"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38" t="str">
        <f>IF(O112=1,"",RTD("cqg.rtd",,"StudyData", "(Vol("&amp;$E$20&amp;")when  (LocalYear("&amp;$E$20&amp;")="&amp;$D$1&amp;"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38" t="str">
        <f>IF(O112=1,"",RTD("cqg.rtd",,"StudyData", "(Vol("&amp;$E$21&amp;")when  (LocalYear("&amp;$E$21&amp;")="&amp;$D$1&amp;"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38" t="str">
        <f>IF(O112=1,"",RTD("cqg.rtd",,"StudyData", "(Vol("&amp;$E$21&amp;")when  (LocalYear("&amp;$E$21&amp;")="&amp;$D$1&amp;"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39" t="str">
        <f t="shared" si="15"/>
        <v/>
      </c>
      <c r="AE112" s="138" t="str">
        <f ca="1">IF($R112=1,SUM($S$1:S112),"")</f>
        <v/>
      </c>
      <c r="AF112" s="138" t="str">
        <f ca="1">IF($R112=1,SUM($T$1:T112),"")</f>
        <v/>
      </c>
      <c r="AG112" s="138" t="str">
        <f ca="1">IF($R112=1,SUM($U$1:U112),"")</f>
        <v/>
      </c>
      <c r="AH112" s="138" t="str">
        <f ca="1">IF($R112=1,SUM($V$1:V112),"")</f>
        <v/>
      </c>
      <c r="AI112" s="138" t="str">
        <f ca="1">IF($R112=1,SUM($W$1:W112),"")</f>
        <v/>
      </c>
      <c r="AJ112" s="138" t="str">
        <f ca="1">IF($R112=1,SUM($X$1:X112),"")</f>
        <v/>
      </c>
      <c r="AK112" s="138" t="str">
        <f ca="1">IF($R112=1,SUM($Y$1:Y112),"")</f>
        <v/>
      </c>
      <c r="AL112" s="138" t="str">
        <f ca="1">IF($R112=1,SUM($Z$1:Z112),"")</f>
        <v/>
      </c>
      <c r="AM112" s="138" t="str">
        <f ca="1">IF($R112=1,SUM($AA$1:AA112),"")</f>
        <v/>
      </c>
      <c r="AN112" s="138" t="str">
        <f ca="1">IF($R112=1,SUM($AB$1:AB112),"")</f>
        <v/>
      </c>
      <c r="AO112" s="138" t="str">
        <f ca="1">IF($R112=1,SUM($AC$1:AC112),"")</f>
        <v/>
      </c>
      <c r="AQ112" s="143" t="str">
        <f t="shared" si="20"/>
        <v>16:35</v>
      </c>
    </row>
    <row r="113" spans="6:43" x14ac:dyDescent="0.25">
      <c r="F113" s="138">
        <f t="shared" si="21"/>
        <v>16</v>
      </c>
      <c r="G113" s="140">
        <f t="shared" si="16"/>
        <v>40</v>
      </c>
      <c r="H113" s="141">
        <f t="shared" si="17"/>
        <v>0.69444444444444453</v>
      </c>
      <c r="K113" s="139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39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38">
        <f t="shared" si="18"/>
        <v>1</v>
      </c>
      <c r="R113" s="138">
        <f t="shared" ca="1" si="19"/>
        <v>1.0399999999999956</v>
      </c>
      <c r="S113" s="138" t="str">
        <f>IF(O113=1,"",RTD("cqg.rtd",,"StudyData", "(Vol("&amp;$E$13&amp;")when  (LocalYear("&amp;$E$13&amp;")="&amp;$D$1&amp;"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38" t="str">
        <f>IF(O113=1,"",RTD("cqg.rtd",,"StudyData", "(Vol("&amp;$E$14&amp;")when  (LocalYear("&amp;$E$14&amp;")="&amp;$D$1&amp;"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38" t="str">
        <f>IF(O113=1,"",RTD("cqg.rtd",,"StudyData", "(Vol("&amp;$E$15&amp;")when  (LocalYear("&amp;$E$15&amp;")="&amp;$D$1&amp;"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38" t="str">
        <f>IF(O113=1,"",RTD("cqg.rtd",,"StudyData", "(Vol("&amp;$E$16&amp;")when  (LocalYear("&amp;$E$16&amp;")="&amp;$D$1&amp;"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38" t="str">
        <f>IF(O113=1,"",RTD("cqg.rtd",,"StudyData", "(Vol("&amp;$E$17&amp;")when  (LocalYear("&amp;$E$17&amp;")="&amp;$D$1&amp;"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38" t="str">
        <f>IF(O113=1,"",RTD("cqg.rtd",,"StudyData", "(Vol("&amp;$E$18&amp;")when  (LocalYear("&amp;$E$18&amp;")="&amp;$D$1&amp;"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38" t="str">
        <f>IF(O113=1,"",RTD("cqg.rtd",,"StudyData", "(Vol("&amp;$E$19&amp;")when  (LocalYear("&amp;$E$19&amp;")="&amp;$D$1&amp;"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38" t="str">
        <f>IF(O113=1,"",RTD("cqg.rtd",,"StudyData", "(Vol("&amp;$E$20&amp;")when  (LocalYear("&amp;$E$20&amp;")="&amp;$D$1&amp;"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38" t="str">
        <f>IF(O113=1,"",RTD("cqg.rtd",,"StudyData", "(Vol("&amp;$E$21&amp;")when  (LocalYear("&amp;$E$21&amp;")="&amp;$D$1&amp;"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38" t="str">
        <f>IF(O113=1,"",RTD("cqg.rtd",,"StudyData", "(Vol("&amp;$E$21&amp;")when  (LocalYear("&amp;$E$21&amp;")="&amp;$D$1&amp;"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39" t="str">
        <f t="shared" si="15"/>
        <v/>
      </c>
      <c r="AE113" s="138" t="str">
        <f ca="1">IF($R113=1,SUM($S$1:S113),"")</f>
        <v/>
      </c>
      <c r="AF113" s="138" t="str">
        <f ca="1">IF($R113=1,SUM($T$1:T113),"")</f>
        <v/>
      </c>
      <c r="AG113" s="138" t="str">
        <f ca="1">IF($R113=1,SUM($U$1:U113),"")</f>
        <v/>
      </c>
      <c r="AH113" s="138" t="str">
        <f ca="1">IF($R113=1,SUM($V$1:V113),"")</f>
        <v/>
      </c>
      <c r="AI113" s="138" t="str">
        <f ca="1">IF($R113=1,SUM($W$1:W113),"")</f>
        <v/>
      </c>
      <c r="AJ113" s="138" t="str">
        <f ca="1">IF($R113=1,SUM($X$1:X113),"")</f>
        <v/>
      </c>
      <c r="AK113" s="138" t="str">
        <f ca="1">IF($R113=1,SUM($Y$1:Y113),"")</f>
        <v/>
      </c>
      <c r="AL113" s="138" t="str">
        <f ca="1">IF($R113=1,SUM($Z$1:Z113),"")</f>
        <v/>
      </c>
      <c r="AM113" s="138" t="str">
        <f ca="1">IF($R113=1,SUM($AA$1:AA113),"")</f>
        <v/>
      </c>
      <c r="AN113" s="138" t="str">
        <f ca="1">IF($R113=1,SUM($AB$1:AB113),"")</f>
        <v/>
      </c>
      <c r="AO113" s="138" t="str">
        <f ca="1">IF($R113=1,SUM($AC$1:AC113),"")</f>
        <v/>
      </c>
      <c r="AQ113" s="143" t="str">
        <f t="shared" si="20"/>
        <v>16:40</v>
      </c>
    </row>
    <row r="114" spans="6:43" x14ac:dyDescent="0.25">
      <c r="F114" s="138">
        <f t="shared" si="21"/>
        <v>16</v>
      </c>
      <c r="G114" s="140">
        <f t="shared" si="16"/>
        <v>45</v>
      </c>
      <c r="H114" s="141">
        <f t="shared" si="17"/>
        <v>0.69791666666666663</v>
      </c>
      <c r="K114" s="139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39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38">
        <f t="shared" si="18"/>
        <v>1</v>
      </c>
      <c r="R114" s="138">
        <f t="shared" ca="1" si="19"/>
        <v>1.0409999999999955</v>
      </c>
      <c r="S114" s="138" t="str">
        <f>IF(O114=1,"",RTD("cqg.rtd",,"StudyData", "(Vol("&amp;$E$13&amp;")when  (LocalYear("&amp;$E$13&amp;")="&amp;$D$1&amp;"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38" t="str">
        <f>IF(O114=1,"",RTD("cqg.rtd",,"StudyData", "(Vol("&amp;$E$14&amp;")when  (LocalYear("&amp;$E$14&amp;")="&amp;$D$1&amp;"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38" t="str">
        <f>IF(O114=1,"",RTD("cqg.rtd",,"StudyData", "(Vol("&amp;$E$15&amp;")when  (LocalYear("&amp;$E$15&amp;")="&amp;$D$1&amp;"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38" t="str">
        <f>IF(O114=1,"",RTD("cqg.rtd",,"StudyData", "(Vol("&amp;$E$16&amp;")when  (LocalYear("&amp;$E$16&amp;")="&amp;$D$1&amp;"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38" t="str">
        <f>IF(O114=1,"",RTD("cqg.rtd",,"StudyData", "(Vol("&amp;$E$17&amp;")when  (LocalYear("&amp;$E$17&amp;")="&amp;$D$1&amp;"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38" t="str">
        <f>IF(O114=1,"",RTD("cqg.rtd",,"StudyData", "(Vol("&amp;$E$18&amp;")when  (LocalYear("&amp;$E$18&amp;")="&amp;$D$1&amp;"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38" t="str">
        <f>IF(O114=1,"",RTD("cqg.rtd",,"StudyData", "(Vol("&amp;$E$19&amp;")when  (LocalYear("&amp;$E$19&amp;")="&amp;$D$1&amp;"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38" t="str">
        <f>IF(O114=1,"",RTD("cqg.rtd",,"StudyData", "(Vol("&amp;$E$20&amp;")when  (LocalYear("&amp;$E$20&amp;")="&amp;$D$1&amp;"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38" t="str">
        <f>IF(O114=1,"",RTD("cqg.rtd",,"StudyData", "(Vol("&amp;$E$21&amp;")when  (LocalYear("&amp;$E$21&amp;")="&amp;$D$1&amp;"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38" t="str">
        <f>IF(O114=1,"",RTD("cqg.rtd",,"StudyData", "(Vol("&amp;$E$21&amp;")when  (LocalYear("&amp;$E$21&amp;")="&amp;$D$1&amp;"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39" t="str">
        <f t="shared" si="15"/>
        <v/>
      </c>
      <c r="AE114" s="138" t="str">
        <f ca="1">IF($R114=1,SUM($S$1:S114),"")</f>
        <v/>
      </c>
      <c r="AF114" s="138" t="str">
        <f ca="1">IF($R114=1,SUM($T$1:T114),"")</f>
        <v/>
      </c>
      <c r="AG114" s="138" t="str">
        <f ca="1">IF($R114=1,SUM($U$1:U114),"")</f>
        <v/>
      </c>
      <c r="AH114" s="138" t="str">
        <f ca="1">IF($R114=1,SUM($V$1:V114),"")</f>
        <v/>
      </c>
      <c r="AI114" s="138" t="str">
        <f ca="1">IF($R114=1,SUM($W$1:W114),"")</f>
        <v/>
      </c>
      <c r="AJ114" s="138" t="str">
        <f ca="1">IF($R114=1,SUM($X$1:X114),"")</f>
        <v/>
      </c>
      <c r="AK114" s="138" t="str">
        <f ca="1">IF($R114=1,SUM($Y$1:Y114),"")</f>
        <v/>
      </c>
      <c r="AL114" s="138" t="str">
        <f ca="1">IF($R114=1,SUM($Z$1:Z114),"")</f>
        <v/>
      </c>
      <c r="AM114" s="138" t="str">
        <f ca="1">IF($R114=1,SUM($AA$1:AA114),"")</f>
        <v/>
      </c>
      <c r="AN114" s="138" t="str">
        <f ca="1">IF($R114=1,SUM($AB$1:AB114),"")</f>
        <v/>
      </c>
      <c r="AO114" s="138" t="str">
        <f ca="1">IF($R114=1,SUM($AC$1:AC114),"")</f>
        <v/>
      </c>
      <c r="AQ114" s="143" t="str">
        <f t="shared" si="20"/>
        <v>16:45</v>
      </c>
    </row>
    <row r="115" spans="6:43" x14ac:dyDescent="0.25">
      <c r="F115" s="138">
        <f t="shared" si="21"/>
        <v>16</v>
      </c>
      <c r="G115" s="140">
        <f t="shared" si="16"/>
        <v>50</v>
      </c>
      <c r="H115" s="141">
        <f t="shared" si="17"/>
        <v>0.70138888888888884</v>
      </c>
      <c r="K115" s="139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39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38">
        <f t="shared" si="18"/>
        <v>1</v>
      </c>
      <c r="R115" s="138">
        <f t="shared" ca="1" si="19"/>
        <v>1.0419999999999954</v>
      </c>
      <c r="S115" s="138" t="str">
        <f>IF(O115=1,"",RTD("cqg.rtd",,"StudyData", "(Vol("&amp;$E$13&amp;")when  (LocalYear("&amp;$E$13&amp;")="&amp;$D$1&amp;"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38" t="str">
        <f>IF(O115=1,"",RTD("cqg.rtd",,"StudyData", "(Vol("&amp;$E$14&amp;")when  (LocalYear("&amp;$E$14&amp;")="&amp;$D$1&amp;"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38" t="str">
        <f>IF(O115=1,"",RTD("cqg.rtd",,"StudyData", "(Vol("&amp;$E$15&amp;")when  (LocalYear("&amp;$E$15&amp;")="&amp;$D$1&amp;"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38" t="str">
        <f>IF(O115=1,"",RTD("cqg.rtd",,"StudyData", "(Vol("&amp;$E$16&amp;")when  (LocalYear("&amp;$E$16&amp;")="&amp;$D$1&amp;"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38" t="str">
        <f>IF(O115=1,"",RTD("cqg.rtd",,"StudyData", "(Vol("&amp;$E$17&amp;")when  (LocalYear("&amp;$E$17&amp;")="&amp;$D$1&amp;"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38" t="str">
        <f>IF(O115=1,"",RTD("cqg.rtd",,"StudyData", "(Vol("&amp;$E$18&amp;")when  (LocalYear("&amp;$E$18&amp;")="&amp;$D$1&amp;"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38" t="str">
        <f>IF(O115=1,"",RTD("cqg.rtd",,"StudyData", "(Vol("&amp;$E$19&amp;")when  (LocalYear("&amp;$E$19&amp;")="&amp;$D$1&amp;"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38" t="str">
        <f>IF(O115=1,"",RTD("cqg.rtd",,"StudyData", "(Vol("&amp;$E$20&amp;")when  (LocalYear("&amp;$E$20&amp;")="&amp;$D$1&amp;"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38" t="str">
        <f>IF(O115=1,"",RTD("cqg.rtd",,"StudyData", "(Vol("&amp;$E$21&amp;")when  (LocalYear("&amp;$E$21&amp;")="&amp;$D$1&amp;"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38" t="str">
        <f>IF(O115=1,"",RTD("cqg.rtd",,"StudyData", "(Vol("&amp;$E$21&amp;")when  (LocalYear("&amp;$E$21&amp;")="&amp;$D$1&amp;"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39" t="str">
        <f t="shared" si="15"/>
        <v/>
      </c>
      <c r="AE115" s="138" t="str">
        <f ca="1">IF($R115=1,SUM($S$1:S115),"")</f>
        <v/>
      </c>
      <c r="AF115" s="138" t="str">
        <f ca="1">IF($R115=1,SUM($T$1:T115),"")</f>
        <v/>
      </c>
      <c r="AG115" s="138" t="str">
        <f ca="1">IF($R115=1,SUM($U$1:U115),"")</f>
        <v/>
      </c>
      <c r="AH115" s="138" t="str">
        <f ca="1">IF($R115=1,SUM($V$1:V115),"")</f>
        <v/>
      </c>
      <c r="AI115" s="138" t="str">
        <f ca="1">IF($R115=1,SUM($W$1:W115),"")</f>
        <v/>
      </c>
      <c r="AJ115" s="138" t="str">
        <f ca="1">IF($R115=1,SUM($X$1:X115),"")</f>
        <v/>
      </c>
      <c r="AK115" s="138" t="str">
        <f ca="1">IF($R115=1,SUM($Y$1:Y115),"")</f>
        <v/>
      </c>
      <c r="AL115" s="138" t="str">
        <f ca="1">IF($R115=1,SUM($Z$1:Z115),"")</f>
        <v/>
      </c>
      <c r="AM115" s="138" t="str">
        <f ca="1">IF($R115=1,SUM($AA$1:AA115),"")</f>
        <v/>
      </c>
      <c r="AN115" s="138" t="str">
        <f ca="1">IF($R115=1,SUM($AB$1:AB115),"")</f>
        <v/>
      </c>
      <c r="AO115" s="138" t="str">
        <f ca="1">IF($R115=1,SUM($AC$1:AC115),"")</f>
        <v/>
      </c>
      <c r="AQ115" s="143" t="str">
        <f t="shared" si="20"/>
        <v>16:50</v>
      </c>
    </row>
    <row r="116" spans="6:43" x14ac:dyDescent="0.25">
      <c r="F116" s="138">
        <f t="shared" si="21"/>
        <v>16</v>
      </c>
      <c r="G116" s="140">
        <f t="shared" si="16"/>
        <v>55</v>
      </c>
      <c r="H116" s="141">
        <f t="shared" si="17"/>
        <v>0.70486111111111116</v>
      </c>
      <c r="K116" s="139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39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38">
        <f t="shared" si="18"/>
        <v>1</v>
      </c>
      <c r="R116" s="138">
        <f t="shared" ca="1" si="19"/>
        <v>1.0429999999999953</v>
      </c>
      <c r="S116" s="138" t="str">
        <f>IF(O116=1,"",RTD("cqg.rtd",,"StudyData", "(Vol("&amp;$E$13&amp;")when  (LocalYear("&amp;$E$13&amp;")="&amp;$D$1&amp;"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38" t="str">
        <f>IF(O116=1,"",RTD("cqg.rtd",,"StudyData", "(Vol("&amp;$E$14&amp;")when  (LocalYear("&amp;$E$14&amp;")="&amp;$D$1&amp;"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38" t="str">
        <f>IF(O116=1,"",RTD("cqg.rtd",,"StudyData", "(Vol("&amp;$E$15&amp;")when  (LocalYear("&amp;$E$15&amp;")="&amp;$D$1&amp;"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38" t="str">
        <f>IF(O116=1,"",RTD("cqg.rtd",,"StudyData", "(Vol("&amp;$E$16&amp;")when  (LocalYear("&amp;$E$16&amp;")="&amp;$D$1&amp;"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38" t="str">
        <f>IF(O116=1,"",RTD("cqg.rtd",,"StudyData", "(Vol("&amp;$E$17&amp;")when  (LocalYear("&amp;$E$17&amp;")="&amp;$D$1&amp;"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38" t="str">
        <f>IF(O116=1,"",RTD("cqg.rtd",,"StudyData", "(Vol("&amp;$E$18&amp;")when  (LocalYear("&amp;$E$18&amp;")="&amp;$D$1&amp;"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38" t="str">
        <f>IF(O116=1,"",RTD("cqg.rtd",,"StudyData", "(Vol("&amp;$E$19&amp;")when  (LocalYear("&amp;$E$19&amp;")="&amp;$D$1&amp;"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38" t="str">
        <f>IF(O116=1,"",RTD("cqg.rtd",,"StudyData", "(Vol("&amp;$E$20&amp;")when  (LocalYear("&amp;$E$20&amp;")="&amp;$D$1&amp;"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38" t="str">
        <f>IF(O116=1,"",RTD("cqg.rtd",,"StudyData", "(Vol("&amp;$E$21&amp;")when  (LocalYear("&amp;$E$21&amp;")="&amp;$D$1&amp;"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38" t="str">
        <f>IF(O116=1,"",RTD("cqg.rtd",,"StudyData", "(Vol("&amp;$E$21&amp;")when  (LocalYear("&amp;$E$21&amp;")="&amp;$D$1&amp;"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39" t="str">
        <f t="shared" si="15"/>
        <v/>
      </c>
      <c r="AE116" s="138" t="str">
        <f ca="1">IF($R116=1,SUM($S$1:S116),"")</f>
        <v/>
      </c>
      <c r="AF116" s="138" t="str">
        <f ca="1">IF($R116=1,SUM($T$1:T116),"")</f>
        <v/>
      </c>
      <c r="AG116" s="138" t="str">
        <f ca="1">IF($R116=1,SUM($U$1:U116),"")</f>
        <v/>
      </c>
      <c r="AH116" s="138" t="str">
        <f ca="1">IF($R116=1,SUM($V$1:V116),"")</f>
        <v/>
      </c>
      <c r="AI116" s="138" t="str">
        <f ca="1">IF($R116=1,SUM($W$1:W116),"")</f>
        <v/>
      </c>
      <c r="AJ116" s="138" t="str">
        <f ca="1">IF($R116=1,SUM($X$1:X116),"")</f>
        <v/>
      </c>
      <c r="AK116" s="138" t="str">
        <f ca="1">IF($R116=1,SUM($Y$1:Y116),"")</f>
        <v/>
      </c>
      <c r="AL116" s="138" t="str">
        <f ca="1">IF($R116=1,SUM($Z$1:Z116),"")</f>
        <v/>
      </c>
      <c r="AM116" s="138" t="str">
        <f ca="1">IF($R116=1,SUM($AA$1:AA116),"")</f>
        <v/>
      </c>
      <c r="AN116" s="138" t="str">
        <f ca="1">IF($R116=1,SUM($AB$1:AB116),"")</f>
        <v/>
      </c>
      <c r="AO116" s="138" t="str">
        <f ca="1">IF($R116=1,SUM($AC$1:AC116),"")</f>
        <v/>
      </c>
      <c r="AQ116" s="143" t="str">
        <f t="shared" si="20"/>
        <v>16:55</v>
      </c>
    </row>
    <row r="117" spans="6:43" x14ac:dyDescent="0.25">
      <c r="F117" s="138">
        <f t="shared" si="21"/>
        <v>17</v>
      </c>
      <c r="G117" s="140" t="str">
        <f t="shared" si="16"/>
        <v>00</v>
      </c>
      <c r="H117" s="141">
        <f t="shared" si="17"/>
        <v>0.70833333333333337</v>
      </c>
      <c r="K117" s="139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39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38">
        <f t="shared" si="18"/>
        <v>1</v>
      </c>
      <c r="R117" s="138">
        <f t="shared" ca="1" si="19"/>
        <v>1.0439999999999952</v>
      </c>
      <c r="S117" s="138" t="str">
        <f>IF(O117=1,"",RTD("cqg.rtd",,"StudyData", "(Vol("&amp;$E$13&amp;")when  (LocalYear("&amp;$E$13&amp;")="&amp;$D$1&amp;"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38" t="str">
        <f>IF(O117=1,"",RTD("cqg.rtd",,"StudyData", "(Vol("&amp;$E$14&amp;")when  (LocalYear("&amp;$E$14&amp;")="&amp;$D$1&amp;"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38" t="str">
        <f>IF(O117=1,"",RTD("cqg.rtd",,"StudyData", "(Vol("&amp;$E$15&amp;")when  (LocalYear("&amp;$E$15&amp;")="&amp;$D$1&amp;"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38" t="str">
        <f>IF(O117=1,"",RTD("cqg.rtd",,"StudyData", "(Vol("&amp;$E$16&amp;")when  (LocalYear("&amp;$E$16&amp;")="&amp;$D$1&amp;"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38" t="str">
        <f>IF(O117=1,"",RTD("cqg.rtd",,"StudyData", "(Vol("&amp;$E$17&amp;")when  (LocalYear("&amp;$E$17&amp;")="&amp;$D$1&amp;"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38" t="str">
        <f>IF(O117=1,"",RTD("cqg.rtd",,"StudyData", "(Vol("&amp;$E$18&amp;")when  (LocalYear("&amp;$E$18&amp;")="&amp;$D$1&amp;"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38" t="str">
        <f>IF(O117=1,"",RTD("cqg.rtd",,"StudyData", "(Vol("&amp;$E$19&amp;")when  (LocalYear("&amp;$E$19&amp;")="&amp;$D$1&amp;"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38" t="str">
        <f>IF(O117=1,"",RTD("cqg.rtd",,"StudyData", "(Vol("&amp;$E$20&amp;")when  (LocalYear("&amp;$E$20&amp;")="&amp;$D$1&amp;"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38" t="str">
        <f>IF(O117=1,"",RTD("cqg.rtd",,"StudyData", "(Vol("&amp;$E$21&amp;")when  (LocalYear("&amp;$E$21&amp;")="&amp;$D$1&amp;"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38" t="str">
        <f>IF(O117=1,"",RTD("cqg.rtd",,"StudyData", "(Vol("&amp;$E$21&amp;")when  (LocalYear("&amp;$E$21&amp;")="&amp;$D$1&amp;"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39" t="str">
        <f t="shared" si="15"/>
        <v/>
      </c>
      <c r="AE117" s="138" t="str">
        <f ca="1">IF($R117=1,SUM($S$1:S117),"")</f>
        <v/>
      </c>
      <c r="AF117" s="138" t="str">
        <f ca="1">IF($R117=1,SUM($T$1:T117),"")</f>
        <v/>
      </c>
      <c r="AG117" s="138" t="str">
        <f ca="1">IF($R117=1,SUM($U$1:U117),"")</f>
        <v/>
      </c>
      <c r="AH117" s="138" t="str">
        <f ca="1">IF($R117=1,SUM($V$1:V117),"")</f>
        <v/>
      </c>
      <c r="AI117" s="138" t="str">
        <f ca="1">IF($R117=1,SUM($W$1:W117),"")</f>
        <v/>
      </c>
      <c r="AJ117" s="138" t="str">
        <f ca="1">IF($R117=1,SUM($X$1:X117),"")</f>
        <v/>
      </c>
      <c r="AK117" s="138" t="str">
        <f ca="1">IF($R117=1,SUM($Y$1:Y117),"")</f>
        <v/>
      </c>
      <c r="AL117" s="138" t="str">
        <f ca="1">IF($R117=1,SUM($Z$1:Z117),"")</f>
        <v/>
      </c>
      <c r="AM117" s="138" t="str">
        <f ca="1">IF($R117=1,SUM($AA$1:AA117),"")</f>
        <v/>
      </c>
      <c r="AN117" s="138" t="str">
        <f ca="1">IF($R117=1,SUM($AB$1:AB117),"")</f>
        <v/>
      </c>
      <c r="AO117" s="138" t="str">
        <f ca="1">IF($R117=1,SUM($AC$1:AC117),"")</f>
        <v/>
      </c>
      <c r="AQ117" s="143" t="str">
        <f t="shared" si="20"/>
        <v>17:00</v>
      </c>
    </row>
    <row r="118" spans="6:43" x14ac:dyDescent="0.25">
      <c r="F118" s="138">
        <f t="shared" si="21"/>
        <v>17</v>
      </c>
      <c r="G118" s="140" t="str">
        <f t="shared" si="16"/>
        <v>05</v>
      </c>
      <c r="H118" s="141">
        <f t="shared" si="17"/>
        <v>0.71180555555555547</v>
      </c>
      <c r="K118" s="139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39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38">
        <f t="shared" si="18"/>
        <v>1</v>
      </c>
      <c r="R118" s="138">
        <f t="shared" ca="1" si="19"/>
        <v>1.044999999999995</v>
      </c>
      <c r="S118" s="138" t="str">
        <f>IF(O118=1,"",RTD("cqg.rtd",,"StudyData", "(Vol("&amp;$E$13&amp;")when  (LocalYear("&amp;$E$13&amp;")="&amp;$D$1&amp;"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38" t="str">
        <f>IF(O118=1,"",RTD("cqg.rtd",,"StudyData", "(Vol("&amp;$E$14&amp;")when  (LocalYear("&amp;$E$14&amp;")="&amp;$D$1&amp;"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38" t="str">
        <f>IF(O118=1,"",RTD("cqg.rtd",,"StudyData", "(Vol("&amp;$E$15&amp;")when  (LocalYear("&amp;$E$15&amp;")="&amp;$D$1&amp;"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38" t="str">
        <f>IF(O118=1,"",RTD("cqg.rtd",,"StudyData", "(Vol("&amp;$E$16&amp;")when  (LocalYear("&amp;$E$16&amp;")="&amp;$D$1&amp;"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38" t="str">
        <f>IF(O118=1,"",RTD("cqg.rtd",,"StudyData", "(Vol("&amp;$E$17&amp;")when  (LocalYear("&amp;$E$17&amp;")="&amp;$D$1&amp;"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38" t="str">
        <f>IF(O118=1,"",RTD("cqg.rtd",,"StudyData", "(Vol("&amp;$E$18&amp;")when  (LocalYear("&amp;$E$18&amp;")="&amp;$D$1&amp;"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38" t="str">
        <f>IF(O118=1,"",RTD("cqg.rtd",,"StudyData", "(Vol("&amp;$E$19&amp;")when  (LocalYear("&amp;$E$19&amp;")="&amp;$D$1&amp;"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38" t="str">
        <f>IF(O118=1,"",RTD("cqg.rtd",,"StudyData", "(Vol("&amp;$E$20&amp;")when  (LocalYear("&amp;$E$20&amp;")="&amp;$D$1&amp;"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38" t="str">
        <f>IF(O118=1,"",RTD("cqg.rtd",,"StudyData", "(Vol("&amp;$E$21&amp;")when  (LocalYear("&amp;$E$21&amp;")="&amp;$D$1&amp;"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38" t="str">
        <f>IF(O118=1,"",RTD("cqg.rtd",,"StudyData", "(Vol("&amp;$E$21&amp;")when  (LocalYear("&amp;$E$21&amp;")="&amp;$D$1&amp;"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39" t="str">
        <f t="shared" si="15"/>
        <v/>
      </c>
      <c r="AE118" s="138" t="str">
        <f ca="1">IF($R118=1,SUM($S$1:S118),"")</f>
        <v/>
      </c>
      <c r="AF118" s="138" t="str">
        <f ca="1">IF($R118=1,SUM($T$1:T118),"")</f>
        <v/>
      </c>
      <c r="AG118" s="138" t="str">
        <f ca="1">IF($R118=1,SUM($U$1:U118),"")</f>
        <v/>
      </c>
      <c r="AH118" s="138" t="str">
        <f ca="1">IF($R118=1,SUM($V$1:V118),"")</f>
        <v/>
      </c>
      <c r="AI118" s="138" t="str">
        <f ca="1">IF($R118=1,SUM($W$1:W118),"")</f>
        <v/>
      </c>
      <c r="AJ118" s="138" t="str">
        <f ca="1">IF($R118=1,SUM($X$1:X118),"")</f>
        <v/>
      </c>
      <c r="AK118" s="138" t="str">
        <f ca="1">IF($R118=1,SUM($Y$1:Y118),"")</f>
        <v/>
      </c>
      <c r="AL118" s="138" t="str">
        <f ca="1">IF($R118=1,SUM($Z$1:Z118),"")</f>
        <v/>
      </c>
      <c r="AM118" s="138" t="str">
        <f ca="1">IF($R118=1,SUM($AA$1:AA118),"")</f>
        <v/>
      </c>
      <c r="AN118" s="138" t="str">
        <f ca="1">IF($R118=1,SUM($AB$1:AB118),"")</f>
        <v/>
      </c>
      <c r="AO118" s="138" t="str">
        <f ca="1">IF($R118=1,SUM($AC$1:AC118),"")</f>
        <v/>
      </c>
      <c r="AQ118" s="143" t="str">
        <f t="shared" si="20"/>
        <v>17:05</v>
      </c>
    </row>
    <row r="119" spans="6:43" x14ac:dyDescent="0.25">
      <c r="F119" s="138">
        <f t="shared" si="21"/>
        <v>17</v>
      </c>
      <c r="G119" s="140">
        <f t="shared" si="16"/>
        <v>10</v>
      </c>
      <c r="H119" s="141">
        <f t="shared" si="17"/>
        <v>0.71527777777777779</v>
      </c>
      <c r="K119" s="139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39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38">
        <f t="shared" si="18"/>
        <v>1</v>
      </c>
      <c r="R119" s="138">
        <f t="shared" ca="1" si="19"/>
        <v>1.0459999999999949</v>
      </c>
      <c r="S119" s="138" t="str">
        <f>IF(O119=1,"",RTD("cqg.rtd",,"StudyData", "(Vol("&amp;$E$13&amp;")when  (LocalYear("&amp;$E$13&amp;")="&amp;$D$1&amp;"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38" t="str">
        <f>IF(O119=1,"",RTD("cqg.rtd",,"StudyData", "(Vol("&amp;$E$14&amp;")when  (LocalYear("&amp;$E$14&amp;")="&amp;$D$1&amp;"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38" t="str">
        <f>IF(O119=1,"",RTD("cqg.rtd",,"StudyData", "(Vol("&amp;$E$15&amp;")when  (LocalYear("&amp;$E$15&amp;")="&amp;$D$1&amp;"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38" t="str">
        <f>IF(O119=1,"",RTD("cqg.rtd",,"StudyData", "(Vol("&amp;$E$16&amp;")when  (LocalYear("&amp;$E$16&amp;")="&amp;$D$1&amp;"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38" t="str">
        <f>IF(O119=1,"",RTD("cqg.rtd",,"StudyData", "(Vol("&amp;$E$17&amp;")when  (LocalYear("&amp;$E$17&amp;")="&amp;$D$1&amp;"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38" t="str">
        <f>IF(O119=1,"",RTD("cqg.rtd",,"StudyData", "(Vol("&amp;$E$18&amp;")when  (LocalYear("&amp;$E$18&amp;")="&amp;$D$1&amp;"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38" t="str">
        <f>IF(O119=1,"",RTD("cqg.rtd",,"StudyData", "(Vol("&amp;$E$19&amp;")when  (LocalYear("&amp;$E$19&amp;")="&amp;$D$1&amp;"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38" t="str">
        <f>IF(O119=1,"",RTD("cqg.rtd",,"StudyData", "(Vol("&amp;$E$20&amp;")when  (LocalYear("&amp;$E$20&amp;")="&amp;$D$1&amp;"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38" t="str">
        <f>IF(O119=1,"",RTD("cqg.rtd",,"StudyData", "(Vol("&amp;$E$21&amp;")when  (LocalYear("&amp;$E$21&amp;")="&amp;$D$1&amp;"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38" t="str">
        <f>IF(O119=1,"",RTD("cqg.rtd",,"StudyData", "(Vol("&amp;$E$21&amp;")when  (LocalYear("&amp;$E$21&amp;")="&amp;$D$1&amp;"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39" t="str">
        <f t="shared" si="15"/>
        <v/>
      </c>
      <c r="AE119" s="138" t="str">
        <f ca="1">IF($R119=1,SUM($S$1:S119),"")</f>
        <v/>
      </c>
      <c r="AF119" s="138" t="str">
        <f ca="1">IF($R119=1,SUM($T$1:T119),"")</f>
        <v/>
      </c>
      <c r="AG119" s="138" t="str">
        <f ca="1">IF($R119=1,SUM($U$1:U119),"")</f>
        <v/>
      </c>
      <c r="AH119" s="138" t="str">
        <f ca="1">IF($R119=1,SUM($V$1:V119),"")</f>
        <v/>
      </c>
      <c r="AI119" s="138" t="str">
        <f ca="1">IF($R119=1,SUM($W$1:W119),"")</f>
        <v/>
      </c>
      <c r="AJ119" s="138" t="str">
        <f ca="1">IF($R119=1,SUM($X$1:X119),"")</f>
        <v/>
      </c>
      <c r="AK119" s="138" t="str">
        <f ca="1">IF($R119=1,SUM($Y$1:Y119),"")</f>
        <v/>
      </c>
      <c r="AL119" s="138" t="str">
        <f ca="1">IF($R119=1,SUM($Z$1:Z119),"")</f>
        <v/>
      </c>
      <c r="AM119" s="138" t="str">
        <f ca="1">IF($R119=1,SUM($AA$1:AA119),"")</f>
        <v/>
      </c>
      <c r="AN119" s="138" t="str">
        <f ca="1">IF($R119=1,SUM($AB$1:AB119),"")</f>
        <v/>
      </c>
      <c r="AO119" s="138" t="str">
        <f ca="1">IF($R119=1,SUM($AC$1:AC119),"")</f>
        <v/>
      </c>
      <c r="AQ119" s="143" t="str">
        <f t="shared" si="20"/>
        <v>17:10</v>
      </c>
    </row>
    <row r="120" spans="6:43" x14ac:dyDescent="0.25">
      <c r="F120" s="138">
        <f t="shared" si="21"/>
        <v>17</v>
      </c>
      <c r="G120" s="140">
        <f t="shared" si="16"/>
        <v>15</v>
      </c>
      <c r="H120" s="141">
        <f t="shared" si="17"/>
        <v>0.71875</v>
      </c>
      <c r="K120" s="139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39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38">
        <f t="shared" si="18"/>
        <v>1</v>
      </c>
      <c r="R120" s="138">
        <f t="shared" ca="1" si="19"/>
        <v>1.0469999999999948</v>
      </c>
      <c r="S120" s="138" t="str">
        <f>IF(O120=1,"",RTD("cqg.rtd",,"StudyData", "(Vol("&amp;$E$13&amp;")when  (LocalYear("&amp;$E$13&amp;")="&amp;$D$1&amp;"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38" t="str">
        <f>IF(O120=1,"",RTD("cqg.rtd",,"StudyData", "(Vol("&amp;$E$14&amp;")when  (LocalYear("&amp;$E$14&amp;")="&amp;$D$1&amp;"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38" t="str">
        <f>IF(O120=1,"",RTD("cqg.rtd",,"StudyData", "(Vol("&amp;$E$15&amp;")when  (LocalYear("&amp;$E$15&amp;")="&amp;$D$1&amp;"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38" t="str">
        <f>IF(O120=1,"",RTD("cqg.rtd",,"StudyData", "(Vol("&amp;$E$16&amp;")when  (LocalYear("&amp;$E$16&amp;")="&amp;$D$1&amp;"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38" t="str">
        <f>IF(O120=1,"",RTD("cqg.rtd",,"StudyData", "(Vol("&amp;$E$17&amp;")when  (LocalYear("&amp;$E$17&amp;")="&amp;$D$1&amp;"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38" t="str">
        <f>IF(O120=1,"",RTD("cqg.rtd",,"StudyData", "(Vol("&amp;$E$18&amp;")when  (LocalYear("&amp;$E$18&amp;")="&amp;$D$1&amp;"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38" t="str">
        <f>IF(O120=1,"",RTD("cqg.rtd",,"StudyData", "(Vol("&amp;$E$19&amp;")when  (LocalYear("&amp;$E$19&amp;")="&amp;$D$1&amp;"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38" t="str">
        <f>IF(O120=1,"",RTD("cqg.rtd",,"StudyData", "(Vol("&amp;$E$20&amp;")when  (LocalYear("&amp;$E$20&amp;")="&amp;$D$1&amp;"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38" t="str">
        <f>IF(O120=1,"",RTD("cqg.rtd",,"StudyData", "(Vol("&amp;$E$21&amp;")when  (LocalYear("&amp;$E$21&amp;")="&amp;$D$1&amp;"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38" t="str">
        <f>IF(O120=1,"",RTD("cqg.rtd",,"StudyData", "(Vol("&amp;$E$21&amp;")when  (LocalYear("&amp;$E$21&amp;")="&amp;$D$1&amp;"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39" t="str">
        <f t="shared" si="15"/>
        <v/>
      </c>
      <c r="AE120" s="138" t="str">
        <f ca="1">IF($R120=1,SUM($S$1:S120),"")</f>
        <v/>
      </c>
      <c r="AF120" s="138" t="str">
        <f ca="1">IF($R120=1,SUM($T$1:T120),"")</f>
        <v/>
      </c>
      <c r="AG120" s="138" t="str">
        <f ca="1">IF($R120=1,SUM($U$1:U120),"")</f>
        <v/>
      </c>
      <c r="AH120" s="138" t="str">
        <f ca="1">IF($R120=1,SUM($V$1:V120),"")</f>
        <v/>
      </c>
      <c r="AI120" s="138" t="str">
        <f ca="1">IF($R120=1,SUM($W$1:W120),"")</f>
        <v/>
      </c>
      <c r="AJ120" s="138" t="str">
        <f ca="1">IF($R120=1,SUM($X$1:X120),"")</f>
        <v/>
      </c>
      <c r="AK120" s="138" t="str">
        <f ca="1">IF($R120=1,SUM($Y$1:Y120),"")</f>
        <v/>
      </c>
      <c r="AL120" s="138" t="str">
        <f ca="1">IF($R120=1,SUM($Z$1:Z120),"")</f>
        <v/>
      </c>
      <c r="AM120" s="138" t="str">
        <f ca="1">IF($R120=1,SUM($AA$1:AA120),"")</f>
        <v/>
      </c>
      <c r="AN120" s="138" t="str">
        <f ca="1">IF($R120=1,SUM($AB$1:AB120),"")</f>
        <v/>
      </c>
      <c r="AO120" s="138" t="str">
        <f ca="1">IF($R120=1,SUM($AC$1:AC120),"")</f>
        <v/>
      </c>
      <c r="AQ120" s="143" t="str">
        <f t="shared" si="20"/>
        <v>17:15</v>
      </c>
    </row>
    <row r="121" spans="6:43" x14ac:dyDescent="0.25">
      <c r="F121" s="138">
        <f t="shared" si="21"/>
        <v>17</v>
      </c>
      <c r="G121" s="140">
        <f t="shared" si="16"/>
        <v>20</v>
      </c>
      <c r="H121" s="141">
        <f t="shared" si="17"/>
        <v>0.72222222222222221</v>
      </c>
      <c r="K121" s="139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39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38">
        <f t="shared" si="18"/>
        <v>1</v>
      </c>
      <c r="R121" s="138">
        <f t="shared" ca="1" si="19"/>
        <v>1.0479999999999947</v>
      </c>
      <c r="S121" s="138" t="str">
        <f>IF(O121=1,"",RTD("cqg.rtd",,"StudyData", "(Vol("&amp;$E$13&amp;")when  (LocalYear("&amp;$E$13&amp;")="&amp;$D$1&amp;"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38" t="str">
        <f>IF(O121=1,"",RTD("cqg.rtd",,"StudyData", "(Vol("&amp;$E$14&amp;")when  (LocalYear("&amp;$E$14&amp;")="&amp;$D$1&amp;"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38" t="str">
        <f>IF(O121=1,"",RTD("cqg.rtd",,"StudyData", "(Vol("&amp;$E$15&amp;")when  (LocalYear("&amp;$E$15&amp;")="&amp;$D$1&amp;"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38" t="str">
        <f>IF(O121=1,"",RTD("cqg.rtd",,"StudyData", "(Vol("&amp;$E$16&amp;")when  (LocalYear("&amp;$E$16&amp;")="&amp;$D$1&amp;"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38" t="str">
        <f>IF(O121=1,"",RTD("cqg.rtd",,"StudyData", "(Vol("&amp;$E$17&amp;")when  (LocalYear("&amp;$E$17&amp;")="&amp;$D$1&amp;"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38" t="str">
        <f>IF(O121=1,"",RTD("cqg.rtd",,"StudyData", "(Vol("&amp;$E$18&amp;")when  (LocalYear("&amp;$E$18&amp;")="&amp;$D$1&amp;"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38" t="str">
        <f>IF(O121=1,"",RTD("cqg.rtd",,"StudyData", "(Vol("&amp;$E$19&amp;")when  (LocalYear("&amp;$E$19&amp;")="&amp;$D$1&amp;"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38" t="str">
        <f>IF(O121=1,"",RTD("cqg.rtd",,"StudyData", "(Vol("&amp;$E$20&amp;")when  (LocalYear("&amp;$E$20&amp;")="&amp;$D$1&amp;"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38" t="str">
        <f>IF(O121=1,"",RTD("cqg.rtd",,"StudyData", "(Vol("&amp;$E$21&amp;")when  (LocalYear("&amp;$E$21&amp;")="&amp;$D$1&amp;"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38" t="str">
        <f>IF(O121=1,"",RTD("cqg.rtd",,"StudyData", "(Vol("&amp;$E$21&amp;")when  (LocalYear("&amp;$E$21&amp;")="&amp;$D$1&amp;"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39" t="str">
        <f t="shared" si="15"/>
        <v/>
      </c>
      <c r="AE121" s="138" t="str">
        <f ca="1">IF($R121=1,SUM($S$1:S121),"")</f>
        <v/>
      </c>
      <c r="AF121" s="138" t="str">
        <f ca="1">IF($R121=1,SUM($T$1:T121),"")</f>
        <v/>
      </c>
      <c r="AG121" s="138" t="str">
        <f ca="1">IF($R121=1,SUM($U$1:U121),"")</f>
        <v/>
      </c>
      <c r="AH121" s="138" t="str">
        <f ca="1">IF($R121=1,SUM($V$1:V121),"")</f>
        <v/>
      </c>
      <c r="AI121" s="138" t="str">
        <f ca="1">IF($R121=1,SUM($W$1:W121),"")</f>
        <v/>
      </c>
      <c r="AJ121" s="138" t="str">
        <f ca="1">IF($R121=1,SUM($X$1:X121),"")</f>
        <v/>
      </c>
      <c r="AK121" s="138" t="str">
        <f ca="1">IF($R121=1,SUM($Y$1:Y121),"")</f>
        <v/>
      </c>
      <c r="AL121" s="138" t="str">
        <f ca="1">IF($R121=1,SUM($Z$1:Z121),"")</f>
        <v/>
      </c>
      <c r="AM121" s="138" t="str">
        <f ca="1">IF($R121=1,SUM($AA$1:AA121),"")</f>
        <v/>
      </c>
      <c r="AN121" s="138" t="str">
        <f ca="1">IF($R121=1,SUM($AB$1:AB121),"")</f>
        <v/>
      </c>
      <c r="AO121" s="138" t="str">
        <f ca="1">IF($R121=1,SUM($AC$1:AC121),"")</f>
        <v/>
      </c>
      <c r="AQ121" s="143" t="str">
        <f t="shared" si="20"/>
        <v>17:20</v>
      </c>
    </row>
    <row r="122" spans="6:43" x14ac:dyDescent="0.25">
      <c r="F122" s="138">
        <f t="shared" si="21"/>
        <v>17</v>
      </c>
      <c r="G122" s="140">
        <f t="shared" si="16"/>
        <v>25</v>
      </c>
      <c r="H122" s="141">
        <f t="shared" si="17"/>
        <v>0.72569444444444453</v>
      </c>
      <c r="K122" s="139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39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38">
        <f t="shared" si="18"/>
        <v>1</v>
      </c>
      <c r="R122" s="138">
        <f t="shared" ca="1" si="19"/>
        <v>1.0489999999999946</v>
      </c>
      <c r="S122" s="138" t="str">
        <f>IF(O122=1,"",RTD("cqg.rtd",,"StudyData", "(Vol("&amp;$E$13&amp;")when  (LocalYear("&amp;$E$13&amp;")="&amp;$D$1&amp;"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38" t="str">
        <f>IF(O122=1,"",RTD("cqg.rtd",,"StudyData", "(Vol("&amp;$E$14&amp;")when  (LocalYear("&amp;$E$14&amp;")="&amp;$D$1&amp;"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38" t="str">
        <f>IF(O122=1,"",RTD("cqg.rtd",,"StudyData", "(Vol("&amp;$E$15&amp;")when  (LocalYear("&amp;$E$15&amp;")="&amp;$D$1&amp;"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38" t="str">
        <f>IF(O122=1,"",RTD("cqg.rtd",,"StudyData", "(Vol("&amp;$E$16&amp;")when  (LocalYear("&amp;$E$16&amp;")="&amp;$D$1&amp;"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38" t="str">
        <f>IF(O122=1,"",RTD("cqg.rtd",,"StudyData", "(Vol("&amp;$E$17&amp;")when  (LocalYear("&amp;$E$17&amp;")="&amp;$D$1&amp;"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38" t="str">
        <f>IF(O122=1,"",RTD("cqg.rtd",,"StudyData", "(Vol("&amp;$E$18&amp;")when  (LocalYear("&amp;$E$18&amp;")="&amp;$D$1&amp;"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38" t="str">
        <f>IF(O122=1,"",RTD("cqg.rtd",,"StudyData", "(Vol("&amp;$E$19&amp;")when  (LocalYear("&amp;$E$19&amp;")="&amp;$D$1&amp;"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38" t="str">
        <f>IF(O122=1,"",RTD("cqg.rtd",,"StudyData", "(Vol("&amp;$E$20&amp;")when  (LocalYear("&amp;$E$20&amp;")="&amp;$D$1&amp;"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38" t="str">
        <f>IF(O122=1,"",RTD("cqg.rtd",,"StudyData", "(Vol("&amp;$E$21&amp;")when  (LocalYear("&amp;$E$21&amp;")="&amp;$D$1&amp;"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38" t="str">
        <f>IF(O122=1,"",RTD("cqg.rtd",,"StudyData", "(Vol("&amp;$E$21&amp;")when  (LocalYear("&amp;$E$21&amp;")="&amp;$D$1&amp;"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39" t="str">
        <f t="shared" si="15"/>
        <v/>
      </c>
      <c r="AE122" s="138" t="str">
        <f ca="1">IF($R122=1,SUM($S$1:S122),"")</f>
        <v/>
      </c>
      <c r="AF122" s="138" t="str">
        <f ca="1">IF($R122=1,SUM($T$1:T122),"")</f>
        <v/>
      </c>
      <c r="AG122" s="138" t="str">
        <f ca="1">IF($R122=1,SUM($U$1:U122),"")</f>
        <v/>
      </c>
      <c r="AH122" s="138" t="str">
        <f ca="1">IF($R122=1,SUM($V$1:V122),"")</f>
        <v/>
      </c>
      <c r="AI122" s="138" t="str">
        <f ca="1">IF($R122=1,SUM($W$1:W122),"")</f>
        <v/>
      </c>
      <c r="AJ122" s="138" t="str">
        <f ca="1">IF($R122=1,SUM($X$1:X122),"")</f>
        <v/>
      </c>
      <c r="AK122" s="138" t="str">
        <f ca="1">IF($R122=1,SUM($Y$1:Y122),"")</f>
        <v/>
      </c>
      <c r="AL122" s="138" t="str">
        <f ca="1">IF($R122=1,SUM($Z$1:Z122),"")</f>
        <v/>
      </c>
      <c r="AM122" s="138" t="str">
        <f ca="1">IF($R122=1,SUM($AA$1:AA122),"")</f>
        <v/>
      </c>
      <c r="AN122" s="138" t="str">
        <f ca="1">IF($R122=1,SUM($AB$1:AB122),"")</f>
        <v/>
      </c>
      <c r="AO122" s="138" t="str">
        <f ca="1">IF($R122=1,SUM($AC$1:AC122),"")</f>
        <v/>
      </c>
      <c r="AQ122" s="143" t="str">
        <f t="shared" si="20"/>
        <v>17:25</v>
      </c>
    </row>
    <row r="123" spans="6:43" x14ac:dyDescent="0.25">
      <c r="F123" s="138">
        <f t="shared" si="21"/>
        <v>17</v>
      </c>
      <c r="G123" s="140">
        <f t="shared" si="16"/>
        <v>30</v>
      </c>
      <c r="H123" s="141">
        <f t="shared" si="17"/>
        <v>0.72916666666666663</v>
      </c>
      <c r="K123" s="139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39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38">
        <f t="shared" si="18"/>
        <v>1</v>
      </c>
      <c r="R123" s="138">
        <f t="shared" ca="1" si="19"/>
        <v>1.0499999999999945</v>
      </c>
      <c r="S123" s="138" t="str">
        <f>IF(O123=1,"",RTD("cqg.rtd",,"StudyData", "(Vol("&amp;$E$13&amp;")when  (LocalYear("&amp;$E$13&amp;")="&amp;$D$1&amp;"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38" t="str">
        <f>IF(O123=1,"",RTD("cqg.rtd",,"StudyData", "(Vol("&amp;$E$14&amp;")when  (LocalYear("&amp;$E$14&amp;")="&amp;$D$1&amp;"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38" t="str">
        <f>IF(O123=1,"",RTD("cqg.rtd",,"StudyData", "(Vol("&amp;$E$15&amp;")when  (LocalYear("&amp;$E$15&amp;")="&amp;$D$1&amp;"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38" t="str">
        <f>IF(O123=1,"",RTD("cqg.rtd",,"StudyData", "(Vol("&amp;$E$16&amp;")when  (LocalYear("&amp;$E$16&amp;")="&amp;$D$1&amp;"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38" t="str">
        <f>IF(O123=1,"",RTD("cqg.rtd",,"StudyData", "(Vol("&amp;$E$17&amp;")when  (LocalYear("&amp;$E$17&amp;")="&amp;$D$1&amp;"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38" t="str">
        <f>IF(O123=1,"",RTD("cqg.rtd",,"StudyData", "(Vol("&amp;$E$18&amp;")when  (LocalYear("&amp;$E$18&amp;")="&amp;$D$1&amp;"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38" t="str">
        <f>IF(O123=1,"",RTD("cqg.rtd",,"StudyData", "(Vol("&amp;$E$19&amp;")when  (LocalYear("&amp;$E$19&amp;")="&amp;$D$1&amp;"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38" t="str">
        <f>IF(O123=1,"",RTD("cqg.rtd",,"StudyData", "(Vol("&amp;$E$20&amp;")when  (LocalYear("&amp;$E$20&amp;")="&amp;$D$1&amp;"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38" t="str">
        <f>IF(O123=1,"",RTD("cqg.rtd",,"StudyData", "(Vol("&amp;$E$21&amp;")when  (LocalYear("&amp;$E$21&amp;")="&amp;$D$1&amp;"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38" t="str">
        <f>IF(O123=1,"",RTD("cqg.rtd",,"StudyData", "(Vol("&amp;$E$21&amp;")when  (LocalYear("&amp;$E$21&amp;")="&amp;$D$1&amp;"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39" t="str">
        <f t="shared" si="15"/>
        <v/>
      </c>
      <c r="AE123" s="138" t="str">
        <f ca="1">IF($R123=1,SUM($S$1:S123),"")</f>
        <v/>
      </c>
      <c r="AF123" s="138" t="str">
        <f ca="1">IF($R123=1,SUM($T$1:T123),"")</f>
        <v/>
      </c>
      <c r="AG123" s="138" t="str">
        <f ca="1">IF($R123=1,SUM($U$1:U123),"")</f>
        <v/>
      </c>
      <c r="AH123" s="138" t="str">
        <f ca="1">IF($R123=1,SUM($V$1:V123),"")</f>
        <v/>
      </c>
      <c r="AI123" s="138" t="str">
        <f ca="1">IF($R123=1,SUM($W$1:W123),"")</f>
        <v/>
      </c>
      <c r="AJ123" s="138" t="str">
        <f ca="1">IF($R123=1,SUM($X$1:X123),"")</f>
        <v/>
      </c>
      <c r="AK123" s="138" t="str">
        <f ca="1">IF($R123=1,SUM($Y$1:Y123),"")</f>
        <v/>
      </c>
      <c r="AL123" s="138" t="str">
        <f ca="1">IF($R123=1,SUM($Z$1:Z123),"")</f>
        <v/>
      </c>
      <c r="AM123" s="138" t="str">
        <f ca="1">IF($R123=1,SUM($AA$1:AA123),"")</f>
        <v/>
      </c>
      <c r="AN123" s="138" t="str">
        <f ca="1">IF($R123=1,SUM($AB$1:AB123),"")</f>
        <v/>
      </c>
      <c r="AO123" s="138" t="str">
        <f ca="1">IF($R123=1,SUM($AC$1:AC123),"")</f>
        <v/>
      </c>
      <c r="AQ123" s="143" t="str">
        <f t="shared" si="20"/>
        <v>17:30</v>
      </c>
    </row>
    <row r="124" spans="6:43" x14ac:dyDescent="0.25">
      <c r="F124" s="138">
        <f t="shared" si="21"/>
        <v>17</v>
      </c>
      <c r="G124" s="140">
        <f t="shared" si="16"/>
        <v>35</v>
      </c>
      <c r="H124" s="141">
        <f t="shared" si="17"/>
        <v>0.73263888888888884</v>
      </c>
      <c r="K124" s="139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39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38">
        <f t="shared" si="18"/>
        <v>1</v>
      </c>
      <c r="R124" s="138">
        <f t="shared" ca="1" si="19"/>
        <v>1.0509999999999944</v>
      </c>
      <c r="S124" s="138" t="str">
        <f>IF(O124=1,"",RTD("cqg.rtd",,"StudyData", "(Vol("&amp;$E$13&amp;")when  (LocalYear("&amp;$E$13&amp;")="&amp;$D$1&amp;"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38" t="str">
        <f>IF(O124=1,"",RTD("cqg.rtd",,"StudyData", "(Vol("&amp;$E$14&amp;")when  (LocalYear("&amp;$E$14&amp;")="&amp;$D$1&amp;"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38" t="str">
        <f>IF(O124=1,"",RTD("cqg.rtd",,"StudyData", "(Vol("&amp;$E$15&amp;")when  (LocalYear("&amp;$E$15&amp;")="&amp;$D$1&amp;"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38" t="str">
        <f>IF(O124=1,"",RTD("cqg.rtd",,"StudyData", "(Vol("&amp;$E$16&amp;")when  (LocalYear("&amp;$E$16&amp;")="&amp;$D$1&amp;"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38" t="str">
        <f>IF(O124=1,"",RTD("cqg.rtd",,"StudyData", "(Vol("&amp;$E$17&amp;")when  (LocalYear("&amp;$E$17&amp;")="&amp;$D$1&amp;"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38" t="str">
        <f>IF(O124=1,"",RTD("cqg.rtd",,"StudyData", "(Vol("&amp;$E$18&amp;")when  (LocalYear("&amp;$E$18&amp;")="&amp;$D$1&amp;"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38" t="str">
        <f>IF(O124=1,"",RTD("cqg.rtd",,"StudyData", "(Vol("&amp;$E$19&amp;")when  (LocalYear("&amp;$E$19&amp;")="&amp;$D$1&amp;"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38" t="str">
        <f>IF(O124=1,"",RTD("cqg.rtd",,"StudyData", "(Vol("&amp;$E$20&amp;")when  (LocalYear("&amp;$E$20&amp;")="&amp;$D$1&amp;"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38" t="str">
        <f>IF(O124=1,"",RTD("cqg.rtd",,"StudyData", "(Vol("&amp;$E$21&amp;")when  (LocalYear("&amp;$E$21&amp;")="&amp;$D$1&amp;"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38" t="str">
        <f>IF(O124=1,"",RTD("cqg.rtd",,"StudyData", "(Vol("&amp;$E$21&amp;")when  (LocalYear("&amp;$E$21&amp;")="&amp;$D$1&amp;"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39" t="str">
        <f t="shared" si="15"/>
        <v/>
      </c>
      <c r="AE124" s="138" t="str">
        <f ca="1">IF($R124=1,SUM($S$1:S124),"")</f>
        <v/>
      </c>
      <c r="AF124" s="138" t="str">
        <f ca="1">IF($R124=1,SUM($T$1:T124),"")</f>
        <v/>
      </c>
      <c r="AG124" s="138" t="str">
        <f ca="1">IF($R124=1,SUM($U$1:U124),"")</f>
        <v/>
      </c>
      <c r="AH124" s="138" t="str">
        <f ca="1">IF($R124=1,SUM($V$1:V124),"")</f>
        <v/>
      </c>
      <c r="AI124" s="138" t="str">
        <f ca="1">IF($R124=1,SUM($W$1:W124),"")</f>
        <v/>
      </c>
      <c r="AJ124" s="138" t="str">
        <f ca="1">IF($R124=1,SUM($X$1:X124),"")</f>
        <v/>
      </c>
      <c r="AK124" s="138" t="str">
        <f ca="1">IF($R124=1,SUM($Y$1:Y124),"")</f>
        <v/>
      </c>
      <c r="AL124" s="138" t="str">
        <f ca="1">IF($R124=1,SUM($Z$1:Z124),"")</f>
        <v/>
      </c>
      <c r="AM124" s="138" t="str">
        <f ca="1">IF($R124=1,SUM($AA$1:AA124),"")</f>
        <v/>
      </c>
      <c r="AN124" s="138" t="str">
        <f ca="1">IF($R124=1,SUM($AB$1:AB124),"")</f>
        <v/>
      </c>
      <c r="AO124" s="138" t="str">
        <f ca="1">IF($R124=1,SUM($AC$1:AC124),"")</f>
        <v/>
      </c>
      <c r="AQ124" s="143" t="str">
        <f t="shared" si="20"/>
        <v>17:35</v>
      </c>
    </row>
    <row r="125" spans="6:43" x14ac:dyDescent="0.25">
      <c r="F125" s="138">
        <f t="shared" si="21"/>
        <v>17</v>
      </c>
      <c r="G125" s="140">
        <f t="shared" si="16"/>
        <v>40</v>
      </c>
      <c r="H125" s="141">
        <f t="shared" si="17"/>
        <v>0.73611111111111116</v>
      </c>
      <c r="K125" s="139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39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38">
        <f t="shared" si="18"/>
        <v>1</v>
      </c>
      <c r="R125" s="138">
        <f t="shared" ca="1" si="19"/>
        <v>1.0519999999999943</v>
      </c>
      <c r="S125" s="138" t="str">
        <f>IF(O125=1,"",RTD("cqg.rtd",,"StudyData", "(Vol("&amp;$E$13&amp;")when  (LocalYear("&amp;$E$13&amp;")="&amp;$D$1&amp;"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38" t="str">
        <f>IF(O125=1,"",RTD("cqg.rtd",,"StudyData", "(Vol("&amp;$E$14&amp;")when  (LocalYear("&amp;$E$14&amp;")="&amp;$D$1&amp;"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38" t="str">
        <f>IF(O125=1,"",RTD("cqg.rtd",,"StudyData", "(Vol("&amp;$E$15&amp;")when  (LocalYear("&amp;$E$15&amp;")="&amp;$D$1&amp;"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38" t="str">
        <f>IF(O125=1,"",RTD("cqg.rtd",,"StudyData", "(Vol("&amp;$E$16&amp;")when  (LocalYear("&amp;$E$16&amp;")="&amp;$D$1&amp;"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38" t="str">
        <f>IF(O125=1,"",RTD("cqg.rtd",,"StudyData", "(Vol("&amp;$E$17&amp;")when  (LocalYear("&amp;$E$17&amp;")="&amp;$D$1&amp;"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38" t="str">
        <f>IF(O125=1,"",RTD("cqg.rtd",,"StudyData", "(Vol("&amp;$E$18&amp;")when  (LocalYear("&amp;$E$18&amp;")="&amp;$D$1&amp;"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38" t="str">
        <f>IF(O125=1,"",RTD("cqg.rtd",,"StudyData", "(Vol("&amp;$E$19&amp;")when  (LocalYear("&amp;$E$19&amp;")="&amp;$D$1&amp;"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38" t="str">
        <f>IF(O125=1,"",RTD("cqg.rtd",,"StudyData", "(Vol("&amp;$E$20&amp;")when  (LocalYear("&amp;$E$20&amp;")="&amp;$D$1&amp;"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38" t="str">
        <f>IF(O125=1,"",RTD("cqg.rtd",,"StudyData", "(Vol("&amp;$E$21&amp;")when  (LocalYear("&amp;$E$21&amp;")="&amp;$D$1&amp;"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38" t="str">
        <f>IF(O125=1,"",RTD("cqg.rtd",,"StudyData", "(Vol("&amp;$E$21&amp;")when  (LocalYear("&amp;$E$21&amp;")="&amp;$D$1&amp;"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39" t="str">
        <f t="shared" si="15"/>
        <v/>
      </c>
      <c r="AE125" s="138" t="str">
        <f ca="1">IF($R125=1,SUM($S$1:S125),"")</f>
        <v/>
      </c>
      <c r="AF125" s="138" t="str">
        <f ca="1">IF($R125=1,SUM($T$1:T125),"")</f>
        <v/>
      </c>
      <c r="AG125" s="138" t="str">
        <f ca="1">IF($R125=1,SUM($U$1:U125),"")</f>
        <v/>
      </c>
      <c r="AH125" s="138" t="str">
        <f ca="1">IF($R125=1,SUM($V$1:V125),"")</f>
        <v/>
      </c>
      <c r="AI125" s="138" t="str">
        <f ca="1">IF($R125=1,SUM($W$1:W125),"")</f>
        <v/>
      </c>
      <c r="AJ125" s="138" t="str">
        <f ca="1">IF($R125=1,SUM($X$1:X125),"")</f>
        <v/>
      </c>
      <c r="AK125" s="138" t="str">
        <f ca="1">IF($R125=1,SUM($Y$1:Y125),"")</f>
        <v/>
      </c>
      <c r="AL125" s="138" t="str">
        <f ca="1">IF($R125=1,SUM($Z$1:Z125),"")</f>
        <v/>
      </c>
      <c r="AM125" s="138" t="str">
        <f ca="1">IF($R125=1,SUM($AA$1:AA125),"")</f>
        <v/>
      </c>
      <c r="AN125" s="138" t="str">
        <f ca="1">IF($R125=1,SUM($AB$1:AB125),"")</f>
        <v/>
      </c>
      <c r="AO125" s="138" t="str">
        <f ca="1">IF($R125=1,SUM($AC$1:AC125),"")</f>
        <v/>
      </c>
      <c r="AQ125" s="143" t="str">
        <f t="shared" si="20"/>
        <v>17:40</v>
      </c>
    </row>
    <row r="126" spans="6:43" x14ac:dyDescent="0.25">
      <c r="F126" s="138">
        <f t="shared" si="21"/>
        <v>17</v>
      </c>
      <c r="G126" s="140">
        <f t="shared" si="16"/>
        <v>45</v>
      </c>
      <c r="H126" s="141">
        <f t="shared" si="17"/>
        <v>0.73958333333333337</v>
      </c>
      <c r="K126" s="139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39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38">
        <f t="shared" si="18"/>
        <v>1</v>
      </c>
      <c r="R126" s="138">
        <f t="shared" ca="1" si="19"/>
        <v>1.0529999999999942</v>
      </c>
      <c r="S126" s="138" t="str">
        <f>IF(O126=1,"",RTD("cqg.rtd",,"StudyData", "(Vol("&amp;$E$13&amp;")when  (LocalYear("&amp;$E$13&amp;")="&amp;$D$1&amp;"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38" t="str">
        <f>IF(O126=1,"",RTD("cqg.rtd",,"StudyData", "(Vol("&amp;$E$14&amp;")when  (LocalYear("&amp;$E$14&amp;")="&amp;$D$1&amp;"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38" t="str">
        <f>IF(O126=1,"",RTD("cqg.rtd",,"StudyData", "(Vol("&amp;$E$15&amp;")when  (LocalYear("&amp;$E$15&amp;")="&amp;$D$1&amp;"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38" t="str">
        <f>IF(O126=1,"",RTD("cqg.rtd",,"StudyData", "(Vol("&amp;$E$16&amp;")when  (LocalYear("&amp;$E$16&amp;")="&amp;$D$1&amp;"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38" t="str">
        <f>IF(O126=1,"",RTD("cqg.rtd",,"StudyData", "(Vol("&amp;$E$17&amp;")when  (LocalYear("&amp;$E$17&amp;")="&amp;$D$1&amp;"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38" t="str">
        <f>IF(O126=1,"",RTD("cqg.rtd",,"StudyData", "(Vol("&amp;$E$18&amp;")when  (LocalYear("&amp;$E$18&amp;")="&amp;$D$1&amp;"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38" t="str">
        <f>IF(O126=1,"",RTD("cqg.rtd",,"StudyData", "(Vol("&amp;$E$19&amp;")when  (LocalYear("&amp;$E$19&amp;")="&amp;$D$1&amp;"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38" t="str">
        <f>IF(O126=1,"",RTD("cqg.rtd",,"StudyData", "(Vol("&amp;$E$20&amp;")when  (LocalYear("&amp;$E$20&amp;")="&amp;$D$1&amp;"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38" t="str">
        <f>IF(O126=1,"",RTD("cqg.rtd",,"StudyData", "(Vol("&amp;$E$21&amp;")when  (LocalYear("&amp;$E$21&amp;")="&amp;$D$1&amp;"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38" t="str">
        <f>IF(O126=1,"",RTD("cqg.rtd",,"StudyData", "(Vol("&amp;$E$21&amp;")when  (LocalYear("&amp;$E$21&amp;")="&amp;$D$1&amp;"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39" t="str">
        <f t="shared" si="15"/>
        <v/>
      </c>
      <c r="AE126" s="138" t="str">
        <f ca="1">IF($R126=1,SUM($S$1:S126),"")</f>
        <v/>
      </c>
      <c r="AF126" s="138" t="str">
        <f ca="1">IF($R126=1,SUM($T$1:T126),"")</f>
        <v/>
      </c>
      <c r="AG126" s="138" t="str">
        <f ca="1">IF($R126=1,SUM($U$1:U126),"")</f>
        <v/>
      </c>
      <c r="AH126" s="138" t="str">
        <f ca="1">IF($R126=1,SUM($V$1:V126),"")</f>
        <v/>
      </c>
      <c r="AI126" s="138" t="str">
        <f ca="1">IF($R126=1,SUM($W$1:W126),"")</f>
        <v/>
      </c>
      <c r="AJ126" s="138" t="str">
        <f ca="1">IF($R126=1,SUM($X$1:X126),"")</f>
        <v/>
      </c>
      <c r="AK126" s="138" t="str">
        <f ca="1">IF($R126=1,SUM($Y$1:Y126),"")</f>
        <v/>
      </c>
      <c r="AL126" s="138" t="str">
        <f ca="1">IF($R126=1,SUM($Z$1:Z126),"")</f>
        <v/>
      </c>
      <c r="AM126" s="138" t="str">
        <f ca="1">IF($R126=1,SUM($AA$1:AA126),"")</f>
        <v/>
      </c>
      <c r="AN126" s="138" t="str">
        <f ca="1">IF($R126=1,SUM($AB$1:AB126),"")</f>
        <v/>
      </c>
      <c r="AO126" s="138" t="str">
        <f ca="1">IF($R126=1,SUM($AC$1:AC126),"")</f>
        <v/>
      </c>
      <c r="AQ126" s="143" t="str">
        <f t="shared" si="20"/>
        <v>17:45</v>
      </c>
    </row>
    <row r="127" spans="6:43" x14ac:dyDescent="0.25">
      <c r="F127" s="138">
        <f t="shared" si="21"/>
        <v>17</v>
      </c>
      <c r="G127" s="140">
        <f t="shared" si="16"/>
        <v>50</v>
      </c>
      <c r="H127" s="141">
        <f t="shared" si="17"/>
        <v>0.74305555555555547</v>
      </c>
      <c r="K127" s="139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39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38">
        <f t="shared" si="18"/>
        <v>1</v>
      </c>
      <c r="R127" s="138">
        <f t="shared" ca="1" si="19"/>
        <v>1.0539999999999941</v>
      </c>
      <c r="S127" s="138" t="str">
        <f>IF(O127=1,"",RTD("cqg.rtd",,"StudyData", "(Vol("&amp;$E$13&amp;")when  (LocalYear("&amp;$E$13&amp;")="&amp;$D$1&amp;"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38" t="str">
        <f>IF(O127=1,"",RTD("cqg.rtd",,"StudyData", "(Vol("&amp;$E$14&amp;")when  (LocalYear("&amp;$E$14&amp;")="&amp;$D$1&amp;"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38" t="str">
        <f>IF(O127=1,"",RTD("cqg.rtd",,"StudyData", "(Vol("&amp;$E$15&amp;")when  (LocalYear("&amp;$E$15&amp;")="&amp;$D$1&amp;"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38" t="str">
        <f>IF(O127=1,"",RTD("cqg.rtd",,"StudyData", "(Vol("&amp;$E$16&amp;")when  (LocalYear("&amp;$E$16&amp;")="&amp;$D$1&amp;"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38" t="str">
        <f>IF(O127=1,"",RTD("cqg.rtd",,"StudyData", "(Vol("&amp;$E$17&amp;")when  (LocalYear("&amp;$E$17&amp;")="&amp;$D$1&amp;"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38" t="str">
        <f>IF(O127=1,"",RTD("cqg.rtd",,"StudyData", "(Vol("&amp;$E$18&amp;")when  (LocalYear("&amp;$E$18&amp;")="&amp;$D$1&amp;"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38" t="str">
        <f>IF(O127=1,"",RTD("cqg.rtd",,"StudyData", "(Vol("&amp;$E$19&amp;")when  (LocalYear("&amp;$E$19&amp;")="&amp;$D$1&amp;"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38" t="str">
        <f>IF(O127=1,"",RTD("cqg.rtd",,"StudyData", "(Vol("&amp;$E$20&amp;")when  (LocalYear("&amp;$E$20&amp;")="&amp;$D$1&amp;"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38" t="str">
        <f>IF(O127=1,"",RTD("cqg.rtd",,"StudyData", "(Vol("&amp;$E$21&amp;")when  (LocalYear("&amp;$E$21&amp;")="&amp;$D$1&amp;"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38" t="str">
        <f>IF(O127=1,"",RTD("cqg.rtd",,"StudyData", "(Vol("&amp;$E$21&amp;")when  (LocalYear("&amp;$E$21&amp;")="&amp;$D$1&amp;"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39" t="str">
        <f t="shared" si="15"/>
        <v/>
      </c>
      <c r="AE127" s="138" t="str">
        <f ca="1">IF($R127=1,SUM($S$1:S127),"")</f>
        <v/>
      </c>
      <c r="AF127" s="138" t="str">
        <f ca="1">IF($R127=1,SUM($T$1:T127),"")</f>
        <v/>
      </c>
      <c r="AG127" s="138" t="str">
        <f ca="1">IF($R127=1,SUM($U$1:U127),"")</f>
        <v/>
      </c>
      <c r="AH127" s="138" t="str">
        <f ca="1">IF($R127=1,SUM($V$1:V127),"")</f>
        <v/>
      </c>
      <c r="AI127" s="138" t="str">
        <f ca="1">IF($R127=1,SUM($W$1:W127),"")</f>
        <v/>
      </c>
      <c r="AJ127" s="138" t="str">
        <f ca="1">IF($R127=1,SUM($X$1:X127),"")</f>
        <v/>
      </c>
      <c r="AK127" s="138" t="str">
        <f ca="1">IF($R127=1,SUM($Y$1:Y127),"")</f>
        <v/>
      </c>
      <c r="AL127" s="138" t="str">
        <f ca="1">IF($R127=1,SUM($Z$1:Z127),"")</f>
        <v/>
      </c>
      <c r="AM127" s="138" t="str">
        <f ca="1">IF($R127=1,SUM($AA$1:AA127),"")</f>
        <v/>
      </c>
      <c r="AN127" s="138" t="str">
        <f ca="1">IF($R127=1,SUM($AB$1:AB127),"")</f>
        <v/>
      </c>
      <c r="AO127" s="138" t="str">
        <f ca="1">IF($R127=1,SUM($AC$1:AC127),"")</f>
        <v/>
      </c>
      <c r="AQ127" s="143" t="str">
        <f t="shared" si="20"/>
        <v>17:50</v>
      </c>
    </row>
    <row r="128" spans="6:43" x14ac:dyDescent="0.25">
      <c r="F128" s="138">
        <f t="shared" si="21"/>
        <v>17</v>
      </c>
      <c r="G128" s="140">
        <f t="shared" si="16"/>
        <v>55</v>
      </c>
      <c r="H128" s="141">
        <f t="shared" si="17"/>
        <v>0.74652777777777779</v>
      </c>
      <c r="K128" s="139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39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38">
        <f t="shared" si="18"/>
        <v>1</v>
      </c>
      <c r="R128" s="138">
        <f t="shared" ca="1" si="19"/>
        <v>1.0549999999999939</v>
      </c>
      <c r="S128" s="138" t="str">
        <f>IF(O128=1,"",RTD("cqg.rtd",,"StudyData", "(Vol("&amp;$E$13&amp;")when  (LocalYear("&amp;$E$13&amp;")="&amp;$D$1&amp;"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38" t="str">
        <f>IF(O128=1,"",RTD("cqg.rtd",,"StudyData", "(Vol("&amp;$E$14&amp;")when  (LocalYear("&amp;$E$14&amp;")="&amp;$D$1&amp;"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38" t="str">
        <f>IF(O128=1,"",RTD("cqg.rtd",,"StudyData", "(Vol("&amp;$E$15&amp;")when  (LocalYear("&amp;$E$15&amp;")="&amp;$D$1&amp;"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38" t="str">
        <f>IF(O128=1,"",RTD("cqg.rtd",,"StudyData", "(Vol("&amp;$E$16&amp;")when  (LocalYear("&amp;$E$16&amp;")="&amp;$D$1&amp;"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38" t="str">
        <f>IF(O128=1,"",RTD("cqg.rtd",,"StudyData", "(Vol("&amp;$E$17&amp;")when  (LocalYear("&amp;$E$17&amp;")="&amp;$D$1&amp;"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38" t="str">
        <f>IF(O128=1,"",RTD("cqg.rtd",,"StudyData", "(Vol("&amp;$E$18&amp;")when  (LocalYear("&amp;$E$18&amp;")="&amp;$D$1&amp;"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38" t="str">
        <f>IF(O128=1,"",RTD("cqg.rtd",,"StudyData", "(Vol("&amp;$E$19&amp;")when  (LocalYear("&amp;$E$19&amp;")="&amp;$D$1&amp;"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38" t="str">
        <f>IF(O128=1,"",RTD("cqg.rtd",,"StudyData", "(Vol("&amp;$E$20&amp;")when  (LocalYear("&amp;$E$20&amp;")="&amp;$D$1&amp;"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38" t="str">
        <f>IF(O128=1,"",RTD("cqg.rtd",,"StudyData", "(Vol("&amp;$E$21&amp;")when  (LocalYear("&amp;$E$21&amp;")="&amp;$D$1&amp;"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38" t="str">
        <f>IF(O128=1,"",RTD("cqg.rtd",,"StudyData", "(Vol("&amp;$E$21&amp;")when  (LocalYear("&amp;$E$21&amp;")="&amp;$D$1&amp;"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39" t="str">
        <f t="shared" si="15"/>
        <v/>
      </c>
      <c r="AE128" s="138" t="str">
        <f ca="1">IF($R128=1,SUM($S$1:S128),"")</f>
        <v/>
      </c>
      <c r="AF128" s="138" t="str">
        <f ca="1">IF($R128=1,SUM($T$1:T128),"")</f>
        <v/>
      </c>
      <c r="AG128" s="138" t="str">
        <f ca="1">IF($R128=1,SUM($U$1:U128),"")</f>
        <v/>
      </c>
      <c r="AH128" s="138" t="str">
        <f ca="1">IF($R128=1,SUM($V$1:V128),"")</f>
        <v/>
      </c>
      <c r="AI128" s="138" t="str">
        <f ca="1">IF($R128=1,SUM($W$1:W128),"")</f>
        <v/>
      </c>
      <c r="AJ128" s="138" t="str">
        <f ca="1">IF($R128=1,SUM($X$1:X128),"")</f>
        <v/>
      </c>
      <c r="AK128" s="138" t="str">
        <f ca="1">IF($R128=1,SUM($Y$1:Y128),"")</f>
        <v/>
      </c>
      <c r="AL128" s="138" t="str">
        <f ca="1">IF($R128=1,SUM($Z$1:Z128),"")</f>
        <v/>
      </c>
      <c r="AM128" s="138" t="str">
        <f ca="1">IF($R128=1,SUM($AA$1:AA128),"")</f>
        <v/>
      </c>
      <c r="AN128" s="138" t="str">
        <f ca="1">IF($R128=1,SUM($AB$1:AB128),"")</f>
        <v/>
      </c>
      <c r="AO128" s="138" t="str">
        <f ca="1">IF($R128=1,SUM($AC$1:AC128),"")</f>
        <v/>
      </c>
      <c r="AQ128" s="143" t="str">
        <f t="shared" si="20"/>
        <v>17:55</v>
      </c>
    </row>
    <row r="129" spans="6:43" x14ac:dyDescent="0.25">
      <c r="F129" s="138">
        <f t="shared" si="21"/>
        <v>18</v>
      </c>
      <c r="G129" s="140" t="str">
        <f t="shared" si="16"/>
        <v>00</v>
      </c>
      <c r="H129" s="141">
        <f t="shared" si="17"/>
        <v>0.75</v>
      </c>
      <c r="K129" s="139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39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38">
        <f t="shared" si="18"/>
        <v>1</v>
      </c>
      <c r="R129" s="138">
        <f t="shared" ca="1" si="19"/>
        <v>1.0559999999999938</v>
      </c>
      <c r="S129" s="138" t="str">
        <f>IF(O129=1,"",RTD("cqg.rtd",,"StudyData", "(Vol("&amp;$E$13&amp;")when  (LocalYear("&amp;$E$13&amp;")="&amp;$D$1&amp;"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38" t="str">
        <f>IF(O129=1,"",RTD("cqg.rtd",,"StudyData", "(Vol("&amp;$E$14&amp;")when  (LocalYear("&amp;$E$14&amp;")="&amp;$D$1&amp;"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38" t="str">
        <f>IF(O129=1,"",RTD("cqg.rtd",,"StudyData", "(Vol("&amp;$E$15&amp;")when  (LocalYear("&amp;$E$15&amp;")="&amp;$D$1&amp;"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38" t="str">
        <f>IF(O129=1,"",RTD("cqg.rtd",,"StudyData", "(Vol("&amp;$E$16&amp;")when  (LocalYear("&amp;$E$16&amp;")="&amp;$D$1&amp;"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38" t="str">
        <f>IF(O129=1,"",RTD("cqg.rtd",,"StudyData", "(Vol("&amp;$E$17&amp;")when  (LocalYear("&amp;$E$17&amp;")="&amp;$D$1&amp;"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38" t="str">
        <f>IF(O129=1,"",RTD("cqg.rtd",,"StudyData", "(Vol("&amp;$E$18&amp;")when  (LocalYear("&amp;$E$18&amp;")="&amp;$D$1&amp;"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38" t="str">
        <f>IF(O129=1,"",RTD("cqg.rtd",,"StudyData", "(Vol("&amp;$E$19&amp;")when  (LocalYear("&amp;$E$19&amp;")="&amp;$D$1&amp;"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38" t="str">
        <f>IF(O129=1,"",RTD("cqg.rtd",,"StudyData", "(Vol("&amp;$E$20&amp;")when  (LocalYear("&amp;$E$20&amp;")="&amp;$D$1&amp;"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38" t="str">
        <f>IF(O129=1,"",RTD("cqg.rtd",,"StudyData", "(Vol("&amp;$E$21&amp;")when  (LocalYear("&amp;$E$21&amp;")="&amp;$D$1&amp;"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38" t="str">
        <f>IF(O129=1,"",RTD("cqg.rtd",,"StudyData", "(Vol("&amp;$E$21&amp;")when  (LocalYear("&amp;$E$21&amp;")="&amp;$D$1&amp;"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39" t="str">
        <f t="shared" ref="AC129:AC192" si="22">K129</f>
        <v/>
      </c>
      <c r="AE129" s="138" t="str">
        <f ca="1">IF($R129=1,SUM($S$1:S129),"")</f>
        <v/>
      </c>
      <c r="AF129" s="138" t="str">
        <f ca="1">IF($R129=1,SUM($T$1:T129),"")</f>
        <v/>
      </c>
      <c r="AG129" s="138" t="str">
        <f ca="1">IF($R129=1,SUM($U$1:U129),"")</f>
        <v/>
      </c>
      <c r="AH129" s="138" t="str">
        <f ca="1">IF($R129=1,SUM($V$1:V129),"")</f>
        <v/>
      </c>
      <c r="AI129" s="138" t="str">
        <f ca="1">IF($R129=1,SUM($W$1:W129),"")</f>
        <v/>
      </c>
      <c r="AJ129" s="138" t="str">
        <f ca="1">IF($R129=1,SUM($X$1:X129),"")</f>
        <v/>
      </c>
      <c r="AK129" s="138" t="str">
        <f ca="1">IF($R129=1,SUM($Y$1:Y129),"")</f>
        <v/>
      </c>
      <c r="AL129" s="138" t="str">
        <f ca="1">IF($R129=1,SUM($Z$1:Z129),"")</f>
        <v/>
      </c>
      <c r="AM129" s="138" t="str">
        <f ca="1">IF($R129=1,SUM($AA$1:AA129),"")</f>
        <v/>
      </c>
      <c r="AN129" s="138" t="str">
        <f ca="1">IF($R129=1,SUM($AB$1:AB129),"")</f>
        <v/>
      </c>
      <c r="AO129" s="138" t="str">
        <f ca="1">IF($R129=1,SUM($AC$1:AC129),"")</f>
        <v/>
      </c>
      <c r="AQ129" s="143" t="str">
        <f t="shared" si="20"/>
        <v>18:00</v>
      </c>
    </row>
    <row r="130" spans="6:43" x14ac:dyDescent="0.25">
      <c r="F130" s="138">
        <f t="shared" si="21"/>
        <v>18</v>
      </c>
      <c r="G130" s="140" t="str">
        <f t="shared" ref="G130:G193" si="23">IF(G129=55,0&amp;0,IF(G129=0&amp;0,G129+0&amp;5,G129+5))</f>
        <v>05</v>
      </c>
      <c r="H130" s="141">
        <f t="shared" ref="H130:H193" si="24">_xlfn.NUMBERVALUE(F130&amp;":"&amp;G130)</f>
        <v>0.75347222222222221</v>
      </c>
      <c r="K130" s="139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39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38">
        <f t="shared" ref="O130:O193" si="25">IF(H130&gt;$I$3,1,0)</f>
        <v>1</v>
      </c>
      <c r="R130" s="138">
        <f t="shared" ref="R130:R193" ca="1" si="26">IF(AND(K131="",K130&lt;&gt;""),1,0.001+R129)</f>
        <v>1.0569999999999937</v>
      </c>
      <c r="S130" s="138" t="str">
        <f>IF(O130=1,"",RTD("cqg.rtd",,"StudyData", "(Vol("&amp;$E$13&amp;")when  (LocalYear("&amp;$E$13&amp;")="&amp;$D$1&amp;"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38" t="str">
        <f>IF(O130=1,"",RTD("cqg.rtd",,"StudyData", "(Vol("&amp;$E$14&amp;")when  (LocalYear("&amp;$E$14&amp;")="&amp;$D$1&amp;"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38" t="str">
        <f>IF(O130=1,"",RTD("cqg.rtd",,"StudyData", "(Vol("&amp;$E$15&amp;")when  (LocalYear("&amp;$E$15&amp;")="&amp;$D$1&amp;"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38" t="str">
        <f>IF(O130=1,"",RTD("cqg.rtd",,"StudyData", "(Vol("&amp;$E$16&amp;")when  (LocalYear("&amp;$E$16&amp;")="&amp;$D$1&amp;"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38" t="str">
        <f>IF(O130=1,"",RTD("cqg.rtd",,"StudyData", "(Vol("&amp;$E$17&amp;")when  (LocalYear("&amp;$E$17&amp;")="&amp;$D$1&amp;"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38" t="str">
        <f>IF(O130=1,"",RTD("cqg.rtd",,"StudyData", "(Vol("&amp;$E$18&amp;")when  (LocalYear("&amp;$E$18&amp;")="&amp;$D$1&amp;"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38" t="str">
        <f>IF(O130=1,"",RTD("cqg.rtd",,"StudyData", "(Vol("&amp;$E$19&amp;")when  (LocalYear("&amp;$E$19&amp;")="&amp;$D$1&amp;"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38" t="str">
        <f>IF(O130=1,"",RTD("cqg.rtd",,"StudyData", "(Vol("&amp;$E$20&amp;")when  (LocalYear("&amp;$E$20&amp;")="&amp;$D$1&amp;"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38" t="str">
        <f>IF(O130=1,"",RTD("cqg.rtd",,"StudyData", "(Vol("&amp;$E$21&amp;")when  (LocalYear("&amp;$E$21&amp;")="&amp;$D$1&amp;"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38" t="str">
        <f>IF(O130=1,"",RTD("cqg.rtd",,"StudyData", "(Vol("&amp;$E$21&amp;")when  (LocalYear("&amp;$E$21&amp;")="&amp;$D$1&amp;"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39" t="str">
        <f t="shared" si="22"/>
        <v/>
      </c>
      <c r="AE130" s="138" t="str">
        <f ca="1">IF($R130=1,SUM($S$1:S130),"")</f>
        <v/>
      </c>
      <c r="AF130" s="138" t="str">
        <f ca="1">IF($R130=1,SUM($T$1:T130),"")</f>
        <v/>
      </c>
      <c r="AG130" s="138" t="str">
        <f ca="1">IF($R130=1,SUM($U$1:U130),"")</f>
        <v/>
      </c>
      <c r="AH130" s="138" t="str">
        <f ca="1">IF($R130=1,SUM($V$1:V130),"")</f>
        <v/>
      </c>
      <c r="AI130" s="138" t="str">
        <f ca="1">IF($R130=1,SUM($W$1:W130),"")</f>
        <v/>
      </c>
      <c r="AJ130" s="138" t="str">
        <f ca="1">IF($R130=1,SUM($X$1:X130),"")</f>
        <v/>
      </c>
      <c r="AK130" s="138" t="str">
        <f ca="1">IF($R130=1,SUM($Y$1:Y130),"")</f>
        <v/>
      </c>
      <c r="AL130" s="138" t="str">
        <f ca="1">IF($R130=1,SUM($Z$1:Z130),"")</f>
        <v/>
      </c>
      <c r="AM130" s="138" t="str">
        <f ca="1">IF($R130=1,SUM($AA$1:AA130),"")</f>
        <v/>
      </c>
      <c r="AN130" s="138" t="str">
        <f ca="1">IF($R130=1,SUM($AB$1:AB130),"")</f>
        <v/>
      </c>
      <c r="AO130" s="138" t="str">
        <f ca="1">IF($R130=1,SUM($AC$1:AC130),"")</f>
        <v/>
      </c>
      <c r="AQ130" s="143" t="str">
        <f t="shared" ref="AQ130:AQ193" si="27">F130&amp;":"&amp;G130</f>
        <v>18:05</v>
      </c>
    </row>
    <row r="131" spans="6:43" x14ac:dyDescent="0.25">
      <c r="F131" s="138">
        <f t="shared" ref="F131:F194" si="28">IF(G130=55,F130+1,F130)</f>
        <v>18</v>
      </c>
      <c r="G131" s="140">
        <f t="shared" si="23"/>
        <v>10</v>
      </c>
      <c r="H131" s="141">
        <f t="shared" si="24"/>
        <v>0.75694444444444453</v>
      </c>
      <c r="K131" s="139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39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38">
        <f t="shared" si="25"/>
        <v>1</v>
      </c>
      <c r="R131" s="138">
        <f t="shared" ca="1" si="26"/>
        <v>1.0579999999999936</v>
      </c>
      <c r="S131" s="138" t="str">
        <f>IF(O131=1,"",RTD("cqg.rtd",,"StudyData", "(Vol("&amp;$E$13&amp;")when  (LocalYear("&amp;$E$13&amp;")="&amp;$D$1&amp;"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38" t="str">
        <f>IF(O131=1,"",RTD("cqg.rtd",,"StudyData", "(Vol("&amp;$E$14&amp;")when  (LocalYear("&amp;$E$14&amp;")="&amp;$D$1&amp;"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38" t="str">
        <f>IF(O131=1,"",RTD("cqg.rtd",,"StudyData", "(Vol("&amp;$E$15&amp;")when  (LocalYear("&amp;$E$15&amp;")="&amp;$D$1&amp;"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38" t="str">
        <f>IF(O131=1,"",RTD("cqg.rtd",,"StudyData", "(Vol("&amp;$E$16&amp;")when  (LocalYear("&amp;$E$16&amp;")="&amp;$D$1&amp;"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38" t="str">
        <f>IF(O131=1,"",RTD("cqg.rtd",,"StudyData", "(Vol("&amp;$E$17&amp;")when  (LocalYear("&amp;$E$17&amp;")="&amp;$D$1&amp;"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38" t="str">
        <f>IF(O131=1,"",RTD("cqg.rtd",,"StudyData", "(Vol("&amp;$E$18&amp;")when  (LocalYear("&amp;$E$18&amp;")="&amp;$D$1&amp;"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38" t="str">
        <f>IF(O131=1,"",RTD("cqg.rtd",,"StudyData", "(Vol("&amp;$E$19&amp;")when  (LocalYear("&amp;$E$19&amp;")="&amp;$D$1&amp;"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38" t="str">
        <f>IF(O131=1,"",RTD("cqg.rtd",,"StudyData", "(Vol("&amp;$E$20&amp;")when  (LocalYear("&amp;$E$20&amp;")="&amp;$D$1&amp;"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38" t="str">
        <f>IF(O131=1,"",RTD("cqg.rtd",,"StudyData", "(Vol("&amp;$E$21&amp;")when  (LocalYear("&amp;$E$21&amp;")="&amp;$D$1&amp;"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38" t="str">
        <f>IF(O131=1,"",RTD("cqg.rtd",,"StudyData", "(Vol("&amp;$E$21&amp;")when  (LocalYear("&amp;$E$21&amp;")="&amp;$D$1&amp;"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39" t="str">
        <f t="shared" si="22"/>
        <v/>
      </c>
      <c r="AE131" s="138" t="str">
        <f ca="1">IF($R131=1,SUM($S$1:S131),"")</f>
        <v/>
      </c>
      <c r="AF131" s="138" t="str">
        <f ca="1">IF($R131=1,SUM($T$1:T131),"")</f>
        <v/>
      </c>
      <c r="AG131" s="138" t="str">
        <f ca="1">IF($R131=1,SUM($U$1:U131),"")</f>
        <v/>
      </c>
      <c r="AH131" s="138" t="str">
        <f ca="1">IF($R131=1,SUM($V$1:V131),"")</f>
        <v/>
      </c>
      <c r="AI131" s="138" t="str">
        <f ca="1">IF($R131=1,SUM($W$1:W131),"")</f>
        <v/>
      </c>
      <c r="AJ131" s="138" t="str">
        <f ca="1">IF($R131=1,SUM($X$1:X131),"")</f>
        <v/>
      </c>
      <c r="AK131" s="138" t="str">
        <f ca="1">IF($R131=1,SUM($Y$1:Y131),"")</f>
        <v/>
      </c>
      <c r="AL131" s="138" t="str">
        <f ca="1">IF($R131=1,SUM($Z$1:Z131),"")</f>
        <v/>
      </c>
      <c r="AM131" s="138" t="str">
        <f ca="1">IF($R131=1,SUM($AA$1:AA131),"")</f>
        <v/>
      </c>
      <c r="AN131" s="138" t="str">
        <f ca="1">IF($R131=1,SUM($AB$1:AB131),"")</f>
        <v/>
      </c>
      <c r="AO131" s="138" t="str">
        <f ca="1">IF($R131=1,SUM($AC$1:AC131),"")</f>
        <v/>
      </c>
      <c r="AQ131" s="143" t="str">
        <f t="shared" si="27"/>
        <v>18:10</v>
      </c>
    </row>
    <row r="132" spans="6:43" x14ac:dyDescent="0.25">
      <c r="F132" s="138">
        <f t="shared" si="28"/>
        <v>18</v>
      </c>
      <c r="G132" s="140">
        <f t="shared" si="23"/>
        <v>15</v>
      </c>
      <c r="H132" s="141">
        <f t="shared" si="24"/>
        <v>0.76041666666666663</v>
      </c>
      <c r="K132" s="139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39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38">
        <f t="shared" si="25"/>
        <v>1</v>
      </c>
      <c r="R132" s="138">
        <f t="shared" ca="1" si="26"/>
        <v>1.0589999999999935</v>
      </c>
      <c r="S132" s="138" t="str">
        <f>IF(O132=1,"",RTD("cqg.rtd",,"StudyData", "(Vol("&amp;$E$13&amp;")when  (LocalYear("&amp;$E$13&amp;")="&amp;$D$1&amp;"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38" t="str">
        <f>IF(O132=1,"",RTD("cqg.rtd",,"StudyData", "(Vol("&amp;$E$14&amp;")when  (LocalYear("&amp;$E$14&amp;")="&amp;$D$1&amp;"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38" t="str">
        <f>IF(O132=1,"",RTD("cqg.rtd",,"StudyData", "(Vol("&amp;$E$15&amp;")when  (LocalYear("&amp;$E$15&amp;")="&amp;$D$1&amp;"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38" t="str">
        <f>IF(O132=1,"",RTD("cqg.rtd",,"StudyData", "(Vol("&amp;$E$16&amp;")when  (LocalYear("&amp;$E$16&amp;")="&amp;$D$1&amp;"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38" t="str">
        <f>IF(O132=1,"",RTD("cqg.rtd",,"StudyData", "(Vol("&amp;$E$17&amp;")when  (LocalYear("&amp;$E$17&amp;")="&amp;$D$1&amp;"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38" t="str">
        <f>IF(O132=1,"",RTD("cqg.rtd",,"StudyData", "(Vol("&amp;$E$18&amp;")when  (LocalYear("&amp;$E$18&amp;")="&amp;$D$1&amp;"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38" t="str">
        <f>IF(O132=1,"",RTD("cqg.rtd",,"StudyData", "(Vol("&amp;$E$19&amp;")when  (LocalYear("&amp;$E$19&amp;")="&amp;$D$1&amp;"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38" t="str">
        <f>IF(O132=1,"",RTD("cqg.rtd",,"StudyData", "(Vol("&amp;$E$20&amp;")when  (LocalYear("&amp;$E$20&amp;")="&amp;$D$1&amp;"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38" t="str">
        <f>IF(O132=1,"",RTD("cqg.rtd",,"StudyData", "(Vol("&amp;$E$21&amp;")when  (LocalYear("&amp;$E$21&amp;")="&amp;$D$1&amp;"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38" t="str">
        <f>IF(O132=1,"",RTD("cqg.rtd",,"StudyData", "(Vol("&amp;$E$21&amp;")when  (LocalYear("&amp;$E$21&amp;")="&amp;$D$1&amp;"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39" t="str">
        <f t="shared" si="22"/>
        <v/>
      </c>
      <c r="AE132" s="138" t="str">
        <f ca="1">IF($R132=1,SUM($S$1:S132),"")</f>
        <v/>
      </c>
      <c r="AF132" s="138" t="str">
        <f ca="1">IF($R132=1,SUM($T$1:T132),"")</f>
        <v/>
      </c>
      <c r="AG132" s="138" t="str">
        <f ca="1">IF($R132=1,SUM($U$1:U132),"")</f>
        <v/>
      </c>
      <c r="AH132" s="138" t="str">
        <f ca="1">IF($R132=1,SUM($V$1:V132),"")</f>
        <v/>
      </c>
      <c r="AI132" s="138" t="str">
        <f ca="1">IF($R132=1,SUM($W$1:W132),"")</f>
        <v/>
      </c>
      <c r="AJ132" s="138" t="str">
        <f ca="1">IF($R132=1,SUM($X$1:X132),"")</f>
        <v/>
      </c>
      <c r="AK132" s="138" t="str">
        <f ca="1">IF($R132=1,SUM($Y$1:Y132),"")</f>
        <v/>
      </c>
      <c r="AL132" s="138" t="str">
        <f ca="1">IF($R132=1,SUM($Z$1:Z132),"")</f>
        <v/>
      </c>
      <c r="AM132" s="138" t="str">
        <f ca="1">IF($R132=1,SUM($AA$1:AA132),"")</f>
        <v/>
      </c>
      <c r="AN132" s="138" t="str">
        <f ca="1">IF($R132=1,SUM($AB$1:AB132),"")</f>
        <v/>
      </c>
      <c r="AO132" s="138" t="str">
        <f ca="1">IF($R132=1,SUM($AC$1:AC132),"")</f>
        <v/>
      </c>
      <c r="AQ132" s="143" t="str">
        <f t="shared" si="27"/>
        <v>18:15</v>
      </c>
    </row>
    <row r="133" spans="6:43" x14ac:dyDescent="0.25">
      <c r="F133" s="138">
        <f t="shared" si="28"/>
        <v>18</v>
      </c>
      <c r="G133" s="140">
        <f t="shared" si="23"/>
        <v>20</v>
      </c>
      <c r="H133" s="141">
        <f t="shared" si="24"/>
        <v>0.76388888888888884</v>
      </c>
      <c r="K133" s="139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39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38">
        <f t="shared" si="25"/>
        <v>1</v>
      </c>
      <c r="R133" s="138">
        <f t="shared" ca="1" si="26"/>
        <v>1.0599999999999934</v>
      </c>
      <c r="S133" s="138" t="str">
        <f>IF(O133=1,"",RTD("cqg.rtd",,"StudyData", "(Vol("&amp;$E$13&amp;")when  (LocalYear("&amp;$E$13&amp;")="&amp;$D$1&amp;"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38" t="str">
        <f>IF(O133=1,"",RTD("cqg.rtd",,"StudyData", "(Vol("&amp;$E$14&amp;")when  (LocalYear("&amp;$E$14&amp;")="&amp;$D$1&amp;"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38" t="str">
        <f>IF(O133=1,"",RTD("cqg.rtd",,"StudyData", "(Vol("&amp;$E$15&amp;")when  (LocalYear("&amp;$E$15&amp;")="&amp;$D$1&amp;"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38" t="str">
        <f>IF(O133=1,"",RTD("cqg.rtd",,"StudyData", "(Vol("&amp;$E$16&amp;")when  (LocalYear("&amp;$E$16&amp;")="&amp;$D$1&amp;"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38" t="str">
        <f>IF(O133=1,"",RTD("cqg.rtd",,"StudyData", "(Vol("&amp;$E$17&amp;")when  (LocalYear("&amp;$E$17&amp;")="&amp;$D$1&amp;"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38" t="str">
        <f>IF(O133=1,"",RTD("cqg.rtd",,"StudyData", "(Vol("&amp;$E$18&amp;")when  (LocalYear("&amp;$E$18&amp;")="&amp;$D$1&amp;"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38" t="str">
        <f>IF(O133=1,"",RTD("cqg.rtd",,"StudyData", "(Vol("&amp;$E$19&amp;")when  (LocalYear("&amp;$E$19&amp;")="&amp;$D$1&amp;"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38" t="str">
        <f>IF(O133=1,"",RTD("cqg.rtd",,"StudyData", "(Vol("&amp;$E$20&amp;")when  (LocalYear("&amp;$E$20&amp;")="&amp;$D$1&amp;"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38" t="str">
        <f>IF(O133=1,"",RTD("cqg.rtd",,"StudyData", "(Vol("&amp;$E$21&amp;")when  (LocalYear("&amp;$E$21&amp;")="&amp;$D$1&amp;"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38" t="str">
        <f>IF(O133=1,"",RTD("cqg.rtd",,"StudyData", "(Vol("&amp;$E$21&amp;")when  (LocalYear("&amp;$E$21&amp;")="&amp;$D$1&amp;"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39" t="str">
        <f t="shared" si="22"/>
        <v/>
      </c>
      <c r="AE133" s="138" t="str">
        <f ca="1">IF($R133=1,SUM($S$1:S133),"")</f>
        <v/>
      </c>
      <c r="AF133" s="138" t="str">
        <f ca="1">IF($R133=1,SUM($T$1:T133),"")</f>
        <v/>
      </c>
      <c r="AG133" s="138" t="str">
        <f ca="1">IF($R133=1,SUM($U$1:U133),"")</f>
        <v/>
      </c>
      <c r="AH133" s="138" t="str">
        <f ca="1">IF($R133=1,SUM($V$1:V133),"")</f>
        <v/>
      </c>
      <c r="AI133" s="138" t="str">
        <f ca="1">IF($R133=1,SUM($W$1:W133),"")</f>
        <v/>
      </c>
      <c r="AJ133" s="138" t="str">
        <f ca="1">IF($R133=1,SUM($X$1:X133),"")</f>
        <v/>
      </c>
      <c r="AK133" s="138" t="str">
        <f ca="1">IF($R133=1,SUM($Y$1:Y133),"")</f>
        <v/>
      </c>
      <c r="AL133" s="138" t="str">
        <f ca="1">IF($R133=1,SUM($Z$1:Z133),"")</f>
        <v/>
      </c>
      <c r="AM133" s="138" t="str">
        <f ca="1">IF($R133=1,SUM($AA$1:AA133),"")</f>
        <v/>
      </c>
      <c r="AN133" s="138" t="str">
        <f ca="1">IF($R133=1,SUM($AB$1:AB133),"")</f>
        <v/>
      </c>
      <c r="AO133" s="138" t="str">
        <f ca="1">IF($R133=1,SUM($AC$1:AC133),"")</f>
        <v/>
      </c>
      <c r="AQ133" s="143" t="str">
        <f t="shared" si="27"/>
        <v>18:20</v>
      </c>
    </row>
    <row r="134" spans="6:43" x14ac:dyDescent="0.25">
      <c r="F134" s="138">
        <f t="shared" si="28"/>
        <v>18</v>
      </c>
      <c r="G134" s="140">
        <f t="shared" si="23"/>
        <v>25</v>
      </c>
      <c r="H134" s="141">
        <f t="shared" si="24"/>
        <v>0.76736111111111116</v>
      </c>
      <c r="K134" s="139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39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38">
        <f t="shared" si="25"/>
        <v>1</v>
      </c>
      <c r="R134" s="138">
        <f t="shared" ca="1" si="26"/>
        <v>1.0609999999999933</v>
      </c>
      <c r="S134" s="138" t="str">
        <f>IF(O134=1,"",RTD("cqg.rtd",,"StudyData", "(Vol("&amp;$E$13&amp;")when  (LocalYear("&amp;$E$13&amp;")="&amp;$D$1&amp;"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38" t="str">
        <f>IF(O134=1,"",RTD("cqg.rtd",,"StudyData", "(Vol("&amp;$E$14&amp;")when  (LocalYear("&amp;$E$14&amp;")="&amp;$D$1&amp;"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38" t="str">
        <f>IF(O134=1,"",RTD("cqg.rtd",,"StudyData", "(Vol("&amp;$E$15&amp;")when  (LocalYear("&amp;$E$15&amp;")="&amp;$D$1&amp;"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38" t="str">
        <f>IF(O134=1,"",RTD("cqg.rtd",,"StudyData", "(Vol("&amp;$E$16&amp;")when  (LocalYear("&amp;$E$16&amp;")="&amp;$D$1&amp;"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38" t="str">
        <f>IF(O134=1,"",RTD("cqg.rtd",,"StudyData", "(Vol("&amp;$E$17&amp;")when  (LocalYear("&amp;$E$17&amp;")="&amp;$D$1&amp;"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38" t="str">
        <f>IF(O134=1,"",RTD("cqg.rtd",,"StudyData", "(Vol("&amp;$E$18&amp;")when  (LocalYear("&amp;$E$18&amp;")="&amp;$D$1&amp;"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38" t="str">
        <f>IF(O134=1,"",RTD("cqg.rtd",,"StudyData", "(Vol("&amp;$E$19&amp;")when  (LocalYear("&amp;$E$19&amp;")="&amp;$D$1&amp;"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38" t="str">
        <f>IF(O134=1,"",RTD("cqg.rtd",,"StudyData", "(Vol("&amp;$E$20&amp;")when  (LocalYear("&amp;$E$20&amp;")="&amp;$D$1&amp;"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38" t="str">
        <f>IF(O134=1,"",RTD("cqg.rtd",,"StudyData", "(Vol("&amp;$E$21&amp;")when  (LocalYear("&amp;$E$21&amp;")="&amp;$D$1&amp;"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38" t="str">
        <f>IF(O134=1,"",RTD("cqg.rtd",,"StudyData", "(Vol("&amp;$E$21&amp;")when  (LocalYear("&amp;$E$21&amp;")="&amp;$D$1&amp;"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39" t="str">
        <f t="shared" si="22"/>
        <v/>
      </c>
      <c r="AE134" s="138" t="str">
        <f ca="1">IF($R134=1,SUM($S$1:S134),"")</f>
        <v/>
      </c>
      <c r="AF134" s="138" t="str">
        <f ca="1">IF($R134=1,SUM($T$1:T134),"")</f>
        <v/>
      </c>
      <c r="AG134" s="138" t="str">
        <f ca="1">IF($R134=1,SUM($U$1:U134),"")</f>
        <v/>
      </c>
      <c r="AH134" s="138" t="str">
        <f ca="1">IF($R134=1,SUM($V$1:V134),"")</f>
        <v/>
      </c>
      <c r="AI134" s="138" t="str">
        <f ca="1">IF($R134=1,SUM($W$1:W134),"")</f>
        <v/>
      </c>
      <c r="AJ134" s="138" t="str">
        <f ca="1">IF($R134=1,SUM($X$1:X134),"")</f>
        <v/>
      </c>
      <c r="AK134" s="138" t="str">
        <f ca="1">IF($R134=1,SUM($Y$1:Y134),"")</f>
        <v/>
      </c>
      <c r="AL134" s="138" t="str">
        <f ca="1">IF($R134=1,SUM($Z$1:Z134),"")</f>
        <v/>
      </c>
      <c r="AM134" s="138" t="str">
        <f ca="1">IF($R134=1,SUM($AA$1:AA134),"")</f>
        <v/>
      </c>
      <c r="AN134" s="138" t="str">
        <f ca="1">IF($R134=1,SUM($AB$1:AB134),"")</f>
        <v/>
      </c>
      <c r="AO134" s="138" t="str">
        <f ca="1">IF($R134=1,SUM($AC$1:AC134),"")</f>
        <v/>
      </c>
      <c r="AQ134" s="143" t="str">
        <f t="shared" si="27"/>
        <v>18:25</v>
      </c>
    </row>
    <row r="135" spans="6:43" x14ac:dyDescent="0.25">
      <c r="F135" s="138">
        <f t="shared" si="28"/>
        <v>18</v>
      </c>
      <c r="G135" s="140">
        <f t="shared" si="23"/>
        <v>30</v>
      </c>
      <c r="H135" s="141">
        <f t="shared" si="24"/>
        <v>0.77083333333333337</v>
      </c>
      <c r="K135" s="139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39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38">
        <f t="shared" si="25"/>
        <v>1</v>
      </c>
      <c r="R135" s="138">
        <f t="shared" ca="1" si="26"/>
        <v>1.0619999999999932</v>
      </c>
      <c r="S135" s="138" t="str">
        <f>IF(O135=1,"",RTD("cqg.rtd",,"StudyData", "(Vol("&amp;$E$13&amp;")when  (LocalYear("&amp;$E$13&amp;")="&amp;$D$1&amp;"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38" t="str">
        <f>IF(O135=1,"",RTD("cqg.rtd",,"StudyData", "(Vol("&amp;$E$14&amp;")when  (LocalYear("&amp;$E$14&amp;")="&amp;$D$1&amp;"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38" t="str">
        <f>IF(O135=1,"",RTD("cqg.rtd",,"StudyData", "(Vol("&amp;$E$15&amp;")when  (LocalYear("&amp;$E$15&amp;")="&amp;$D$1&amp;"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38" t="str">
        <f>IF(O135=1,"",RTD("cqg.rtd",,"StudyData", "(Vol("&amp;$E$16&amp;")when  (LocalYear("&amp;$E$16&amp;")="&amp;$D$1&amp;"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38" t="str">
        <f>IF(O135=1,"",RTD("cqg.rtd",,"StudyData", "(Vol("&amp;$E$17&amp;")when  (LocalYear("&amp;$E$17&amp;")="&amp;$D$1&amp;"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38" t="str">
        <f>IF(O135=1,"",RTD("cqg.rtd",,"StudyData", "(Vol("&amp;$E$18&amp;")when  (LocalYear("&amp;$E$18&amp;")="&amp;$D$1&amp;"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38" t="str">
        <f>IF(O135=1,"",RTD("cqg.rtd",,"StudyData", "(Vol("&amp;$E$19&amp;")when  (LocalYear("&amp;$E$19&amp;")="&amp;$D$1&amp;"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38" t="str">
        <f>IF(O135=1,"",RTD("cqg.rtd",,"StudyData", "(Vol("&amp;$E$20&amp;")when  (LocalYear("&amp;$E$20&amp;")="&amp;$D$1&amp;"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38" t="str">
        <f>IF(O135=1,"",RTD("cqg.rtd",,"StudyData", "(Vol("&amp;$E$21&amp;")when  (LocalYear("&amp;$E$21&amp;")="&amp;$D$1&amp;"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38" t="str">
        <f>IF(O135=1,"",RTD("cqg.rtd",,"StudyData", "(Vol("&amp;$E$21&amp;")when  (LocalYear("&amp;$E$21&amp;")="&amp;$D$1&amp;"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39" t="str">
        <f t="shared" si="22"/>
        <v/>
      </c>
      <c r="AE135" s="138" t="str">
        <f ca="1">IF($R135=1,SUM($S$1:S135),"")</f>
        <v/>
      </c>
      <c r="AF135" s="138" t="str">
        <f ca="1">IF($R135=1,SUM($T$1:T135),"")</f>
        <v/>
      </c>
      <c r="AG135" s="138" t="str">
        <f ca="1">IF($R135=1,SUM($U$1:U135),"")</f>
        <v/>
      </c>
      <c r="AH135" s="138" t="str">
        <f ca="1">IF($R135=1,SUM($V$1:V135),"")</f>
        <v/>
      </c>
      <c r="AI135" s="138" t="str">
        <f ca="1">IF($R135=1,SUM($W$1:W135),"")</f>
        <v/>
      </c>
      <c r="AJ135" s="138" t="str">
        <f ca="1">IF($R135=1,SUM($X$1:X135),"")</f>
        <v/>
      </c>
      <c r="AK135" s="138" t="str">
        <f ca="1">IF($R135=1,SUM($Y$1:Y135),"")</f>
        <v/>
      </c>
      <c r="AL135" s="138" t="str">
        <f ca="1">IF($R135=1,SUM($Z$1:Z135),"")</f>
        <v/>
      </c>
      <c r="AM135" s="138" t="str">
        <f ca="1">IF($R135=1,SUM($AA$1:AA135),"")</f>
        <v/>
      </c>
      <c r="AN135" s="138" t="str">
        <f ca="1">IF($R135=1,SUM($AB$1:AB135),"")</f>
        <v/>
      </c>
      <c r="AO135" s="138" t="str">
        <f ca="1">IF($R135=1,SUM($AC$1:AC135),"")</f>
        <v/>
      </c>
      <c r="AQ135" s="143" t="str">
        <f t="shared" si="27"/>
        <v>18:30</v>
      </c>
    </row>
    <row r="136" spans="6:43" x14ac:dyDescent="0.25">
      <c r="F136" s="138">
        <f t="shared" si="28"/>
        <v>18</v>
      </c>
      <c r="G136" s="140">
        <f t="shared" si="23"/>
        <v>35</v>
      </c>
      <c r="H136" s="141">
        <f t="shared" si="24"/>
        <v>0.77430555555555547</v>
      </c>
      <c r="K136" s="139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39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38">
        <f t="shared" si="25"/>
        <v>1</v>
      </c>
      <c r="R136" s="138">
        <f t="shared" ca="1" si="26"/>
        <v>1.0629999999999931</v>
      </c>
      <c r="S136" s="138" t="str">
        <f>IF(O136=1,"",RTD("cqg.rtd",,"StudyData", "(Vol("&amp;$E$13&amp;")when  (LocalYear("&amp;$E$13&amp;")="&amp;$D$1&amp;"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38" t="str">
        <f>IF(O136=1,"",RTD("cqg.rtd",,"StudyData", "(Vol("&amp;$E$14&amp;")when  (LocalYear("&amp;$E$14&amp;")="&amp;$D$1&amp;"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38" t="str">
        <f>IF(O136=1,"",RTD("cqg.rtd",,"StudyData", "(Vol("&amp;$E$15&amp;")when  (LocalYear("&amp;$E$15&amp;")="&amp;$D$1&amp;"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38" t="str">
        <f>IF(O136=1,"",RTD("cqg.rtd",,"StudyData", "(Vol("&amp;$E$16&amp;")when  (LocalYear("&amp;$E$16&amp;")="&amp;$D$1&amp;"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38" t="str">
        <f>IF(O136=1,"",RTD("cqg.rtd",,"StudyData", "(Vol("&amp;$E$17&amp;")when  (LocalYear("&amp;$E$17&amp;")="&amp;$D$1&amp;"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38" t="str">
        <f>IF(O136=1,"",RTD("cqg.rtd",,"StudyData", "(Vol("&amp;$E$18&amp;")when  (LocalYear("&amp;$E$18&amp;")="&amp;$D$1&amp;"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38" t="str">
        <f>IF(O136=1,"",RTD("cqg.rtd",,"StudyData", "(Vol("&amp;$E$19&amp;")when  (LocalYear("&amp;$E$19&amp;")="&amp;$D$1&amp;"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38" t="str">
        <f>IF(O136=1,"",RTD("cqg.rtd",,"StudyData", "(Vol("&amp;$E$20&amp;")when  (LocalYear("&amp;$E$20&amp;")="&amp;$D$1&amp;"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38" t="str">
        <f>IF(O136=1,"",RTD("cqg.rtd",,"StudyData", "(Vol("&amp;$E$21&amp;")when  (LocalYear("&amp;$E$21&amp;")="&amp;$D$1&amp;"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38" t="str">
        <f>IF(O136=1,"",RTD("cqg.rtd",,"StudyData", "(Vol("&amp;$E$21&amp;")when  (LocalYear("&amp;$E$21&amp;")="&amp;$D$1&amp;"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39" t="str">
        <f t="shared" si="22"/>
        <v/>
      </c>
      <c r="AE136" s="138" t="str">
        <f ca="1">IF($R136=1,SUM($S$1:S136),"")</f>
        <v/>
      </c>
      <c r="AF136" s="138" t="str">
        <f ca="1">IF($R136=1,SUM($T$1:T136),"")</f>
        <v/>
      </c>
      <c r="AG136" s="138" t="str">
        <f ca="1">IF($R136=1,SUM($U$1:U136),"")</f>
        <v/>
      </c>
      <c r="AH136" s="138" t="str">
        <f ca="1">IF($R136=1,SUM($V$1:V136),"")</f>
        <v/>
      </c>
      <c r="AI136" s="138" t="str">
        <f ca="1">IF($R136=1,SUM($W$1:W136),"")</f>
        <v/>
      </c>
      <c r="AJ136" s="138" t="str">
        <f ca="1">IF($R136=1,SUM($X$1:X136),"")</f>
        <v/>
      </c>
      <c r="AK136" s="138" t="str">
        <f ca="1">IF($R136=1,SUM($Y$1:Y136),"")</f>
        <v/>
      </c>
      <c r="AL136" s="138" t="str">
        <f ca="1">IF($R136=1,SUM($Z$1:Z136),"")</f>
        <v/>
      </c>
      <c r="AM136" s="138" t="str">
        <f ca="1">IF($R136=1,SUM($AA$1:AA136),"")</f>
        <v/>
      </c>
      <c r="AN136" s="138" t="str">
        <f ca="1">IF($R136=1,SUM($AB$1:AB136),"")</f>
        <v/>
      </c>
      <c r="AO136" s="138" t="str">
        <f ca="1">IF($R136=1,SUM($AC$1:AC136),"")</f>
        <v/>
      </c>
      <c r="AQ136" s="143" t="str">
        <f t="shared" si="27"/>
        <v>18:35</v>
      </c>
    </row>
    <row r="137" spans="6:43" x14ac:dyDescent="0.25">
      <c r="F137" s="138">
        <f t="shared" si="28"/>
        <v>18</v>
      </c>
      <c r="G137" s="140">
        <f t="shared" si="23"/>
        <v>40</v>
      </c>
      <c r="H137" s="141">
        <f t="shared" si="24"/>
        <v>0.77777777777777779</v>
      </c>
      <c r="K137" s="139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39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38">
        <f t="shared" si="25"/>
        <v>1</v>
      </c>
      <c r="R137" s="138">
        <f t="shared" ca="1" si="26"/>
        <v>1.063999999999993</v>
      </c>
      <c r="S137" s="138" t="str">
        <f>IF(O137=1,"",RTD("cqg.rtd",,"StudyData", "(Vol("&amp;$E$13&amp;")when  (LocalYear("&amp;$E$13&amp;")="&amp;$D$1&amp;"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38" t="str">
        <f>IF(O137=1,"",RTD("cqg.rtd",,"StudyData", "(Vol("&amp;$E$14&amp;")when  (LocalYear("&amp;$E$14&amp;")="&amp;$D$1&amp;"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38" t="str">
        <f>IF(O137=1,"",RTD("cqg.rtd",,"StudyData", "(Vol("&amp;$E$15&amp;")when  (LocalYear("&amp;$E$15&amp;")="&amp;$D$1&amp;"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38" t="str">
        <f>IF(O137=1,"",RTD("cqg.rtd",,"StudyData", "(Vol("&amp;$E$16&amp;")when  (LocalYear("&amp;$E$16&amp;")="&amp;$D$1&amp;"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38" t="str">
        <f>IF(O137=1,"",RTD("cqg.rtd",,"StudyData", "(Vol("&amp;$E$17&amp;")when  (LocalYear("&amp;$E$17&amp;")="&amp;$D$1&amp;"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38" t="str">
        <f>IF(O137=1,"",RTD("cqg.rtd",,"StudyData", "(Vol("&amp;$E$18&amp;")when  (LocalYear("&amp;$E$18&amp;")="&amp;$D$1&amp;"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38" t="str">
        <f>IF(O137=1,"",RTD("cqg.rtd",,"StudyData", "(Vol("&amp;$E$19&amp;")when  (LocalYear("&amp;$E$19&amp;")="&amp;$D$1&amp;"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38" t="str">
        <f>IF(O137=1,"",RTD("cqg.rtd",,"StudyData", "(Vol("&amp;$E$20&amp;")when  (LocalYear("&amp;$E$20&amp;")="&amp;$D$1&amp;"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38" t="str">
        <f>IF(O137=1,"",RTD("cqg.rtd",,"StudyData", "(Vol("&amp;$E$21&amp;")when  (LocalYear("&amp;$E$21&amp;")="&amp;$D$1&amp;"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38" t="str">
        <f>IF(O137=1,"",RTD("cqg.rtd",,"StudyData", "(Vol("&amp;$E$21&amp;")when  (LocalYear("&amp;$E$21&amp;")="&amp;$D$1&amp;"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39" t="str">
        <f t="shared" si="22"/>
        <v/>
      </c>
      <c r="AE137" s="138" t="str">
        <f ca="1">IF($R137=1,SUM($S$1:S137),"")</f>
        <v/>
      </c>
      <c r="AF137" s="138" t="str">
        <f ca="1">IF($R137=1,SUM($T$1:T137),"")</f>
        <v/>
      </c>
      <c r="AG137" s="138" t="str">
        <f ca="1">IF($R137=1,SUM($U$1:U137),"")</f>
        <v/>
      </c>
      <c r="AH137" s="138" t="str">
        <f ca="1">IF($R137=1,SUM($V$1:V137),"")</f>
        <v/>
      </c>
      <c r="AI137" s="138" t="str">
        <f ca="1">IF($R137=1,SUM($W$1:W137),"")</f>
        <v/>
      </c>
      <c r="AJ137" s="138" t="str">
        <f ca="1">IF($R137=1,SUM($X$1:X137),"")</f>
        <v/>
      </c>
      <c r="AK137" s="138" t="str">
        <f ca="1">IF($R137=1,SUM($Y$1:Y137),"")</f>
        <v/>
      </c>
      <c r="AL137" s="138" t="str">
        <f ca="1">IF($R137=1,SUM($Z$1:Z137),"")</f>
        <v/>
      </c>
      <c r="AM137" s="138" t="str">
        <f ca="1">IF($R137=1,SUM($AA$1:AA137),"")</f>
        <v/>
      </c>
      <c r="AN137" s="138" t="str">
        <f ca="1">IF($R137=1,SUM($AB$1:AB137),"")</f>
        <v/>
      </c>
      <c r="AO137" s="138" t="str">
        <f ca="1">IF($R137=1,SUM($AC$1:AC137),"")</f>
        <v/>
      </c>
      <c r="AQ137" s="143" t="str">
        <f t="shared" si="27"/>
        <v>18:40</v>
      </c>
    </row>
    <row r="138" spans="6:43" x14ac:dyDescent="0.25">
      <c r="F138" s="138">
        <f t="shared" si="28"/>
        <v>18</v>
      </c>
      <c r="G138" s="140">
        <f t="shared" si="23"/>
        <v>45</v>
      </c>
      <c r="H138" s="141">
        <f t="shared" si="24"/>
        <v>0.78125</v>
      </c>
      <c r="K138" s="139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39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38">
        <f t="shared" si="25"/>
        <v>1</v>
      </c>
      <c r="R138" s="138">
        <f t="shared" ca="1" si="26"/>
        <v>1.0649999999999928</v>
      </c>
      <c r="S138" s="138" t="str">
        <f>IF(O138=1,"",RTD("cqg.rtd",,"StudyData", "(Vol("&amp;$E$13&amp;")when  (LocalYear("&amp;$E$13&amp;")="&amp;$D$1&amp;"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38" t="str">
        <f>IF(O138=1,"",RTD("cqg.rtd",,"StudyData", "(Vol("&amp;$E$14&amp;")when  (LocalYear("&amp;$E$14&amp;")="&amp;$D$1&amp;"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38" t="str">
        <f>IF(O138=1,"",RTD("cqg.rtd",,"StudyData", "(Vol("&amp;$E$15&amp;")when  (LocalYear("&amp;$E$15&amp;")="&amp;$D$1&amp;"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38" t="str">
        <f>IF(O138=1,"",RTD("cqg.rtd",,"StudyData", "(Vol("&amp;$E$16&amp;")when  (LocalYear("&amp;$E$16&amp;")="&amp;$D$1&amp;"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38" t="str">
        <f>IF(O138=1,"",RTD("cqg.rtd",,"StudyData", "(Vol("&amp;$E$17&amp;")when  (LocalYear("&amp;$E$17&amp;")="&amp;$D$1&amp;"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38" t="str">
        <f>IF(O138=1,"",RTD("cqg.rtd",,"StudyData", "(Vol("&amp;$E$18&amp;")when  (LocalYear("&amp;$E$18&amp;")="&amp;$D$1&amp;"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38" t="str">
        <f>IF(O138=1,"",RTD("cqg.rtd",,"StudyData", "(Vol("&amp;$E$19&amp;")when  (LocalYear("&amp;$E$19&amp;")="&amp;$D$1&amp;"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38" t="str">
        <f>IF(O138=1,"",RTD("cqg.rtd",,"StudyData", "(Vol("&amp;$E$20&amp;")when  (LocalYear("&amp;$E$20&amp;")="&amp;$D$1&amp;"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38" t="str">
        <f>IF(O138=1,"",RTD("cqg.rtd",,"StudyData", "(Vol("&amp;$E$21&amp;")when  (LocalYear("&amp;$E$21&amp;")="&amp;$D$1&amp;"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38" t="str">
        <f>IF(O138=1,"",RTD("cqg.rtd",,"StudyData", "(Vol("&amp;$E$21&amp;")when  (LocalYear("&amp;$E$21&amp;")="&amp;$D$1&amp;"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39" t="str">
        <f t="shared" si="22"/>
        <v/>
      </c>
      <c r="AE138" s="138" t="str">
        <f ca="1">IF($R138=1,SUM($S$1:S138),"")</f>
        <v/>
      </c>
      <c r="AF138" s="138" t="str">
        <f ca="1">IF($R138=1,SUM($T$1:T138),"")</f>
        <v/>
      </c>
      <c r="AG138" s="138" t="str">
        <f ca="1">IF($R138=1,SUM($U$1:U138),"")</f>
        <v/>
      </c>
      <c r="AH138" s="138" t="str">
        <f ca="1">IF($R138=1,SUM($V$1:V138),"")</f>
        <v/>
      </c>
      <c r="AI138" s="138" t="str">
        <f ca="1">IF($R138=1,SUM($W$1:W138),"")</f>
        <v/>
      </c>
      <c r="AJ138" s="138" t="str">
        <f ca="1">IF($R138=1,SUM($X$1:X138),"")</f>
        <v/>
      </c>
      <c r="AK138" s="138" t="str">
        <f ca="1">IF($R138=1,SUM($Y$1:Y138),"")</f>
        <v/>
      </c>
      <c r="AL138" s="138" t="str">
        <f ca="1">IF($R138=1,SUM($Z$1:Z138),"")</f>
        <v/>
      </c>
      <c r="AM138" s="138" t="str">
        <f ca="1">IF($R138=1,SUM($AA$1:AA138),"")</f>
        <v/>
      </c>
      <c r="AN138" s="138" t="str">
        <f ca="1">IF($R138=1,SUM($AB$1:AB138),"")</f>
        <v/>
      </c>
      <c r="AO138" s="138" t="str">
        <f ca="1">IF($R138=1,SUM($AC$1:AC138),"")</f>
        <v/>
      </c>
      <c r="AQ138" s="143" t="str">
        <f t="shared" si="27"/>
        <v>18:45</v>
      </c>
    </row>
    <row r="139" spans="6:43" x14ac:dyDescent="0.25">
      <c r="F139" s="138">
        <f t="shared" si="28"/>
        <v>18</v>
      </c>
      <c r="G139" s="140">
        <f t="shared" si="23"/>
        <v>50</v>
      </c>
      <c r="H139" s="141">
        <f t="shared" si="24"/>
        <v>0.78472222222222221</v>
      </c>
      <c r="K139" s="139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39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38">
        <f t="shared" si="25"/>
        <v>1</v>
      </c>
      <c r="R139" s="138">
        <f t="shared" ca="1" si="26"/>
        <v>1.0659999999999927</v>
      </c>
      <c r="S139" s="138" t="str">
        <f>IF(O139=1,"",RTD("cqg.rtd",,"StudyData", "(Vol("&amp;$E$13&amp;")when  (LocalYear("&amp;$E$13&amp;")="&amp;$D$1&amp;"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38" t="str">
        <f>IF(O139=1,"",RTD("cqg.rtd",,"StudyData", "(Vol("&amp;$E$14&amp;")when  (LocalYear("&amp;$E$14&amp;")="&amp;$D$1&amp;"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38" t="str">
        <f>IF(O139=1,"",RTD("cqg.rtd",,"StudyData", "(Vol("&amp;$E$15&amp;")when  (LocalYear("&amp;$E$15&amp;")="&amp;$D$1&amp;"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38" t="str">
        <f>IF(O139=1,"",RTD("cqg.rtd",,"StudyData", "(Vol("&amp;$E$16&amp;")when  (LocalYear("&amp;$E$16&amp;")="&amp;$D$1&amp;"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38" t="str">
        <f>IF(O139=1,"",RTD("cqg.rtd",,"StudyData", "(Vol("&amp;$E$17&amp;")when  (LocalYear("&amp;$E$17&amp;")="&amp;$D$1&amp;"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38" t="str">
        <f>IF(O139=1,"",RTD("cqg.rtd",,"StudyData", "(Vol("&amp;$E$18&amp;")when  (LocalYear("&amp;$E$18&amp;")="&amp;$D$1&amp;"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38" t="str">
        <f>IF(O139=1,"",RTD("cqg.rtd",,"StudyData", "(Vol("&amp;$E$19&amp;")when  (LocalYear("&amp;$E$19&amp;")="&amp;$D$1&amp;"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38" t="str">
        <f>IF(O139=1,"",RTD("cqg.rtd",,"StudyData", "(Vol("&amp;$E$20&amp;")when  (LocalYear("&amp;$E$20&amp;")="&amp;$D$1&amp;"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38" t="str">
        <f>IF(O139=1,"",RTD("cqg.rtd",,"StudyData", "(Vol("&amp;$E$21&amp;")when  (LocalYear("&amp;$E$21&amp;")="&amp;$D$1&amp;"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38" t="str">
        <f>IF(O139=1,"",RTD("cqg.rtd",,"StudyData", "(Vol("&amp;$E$21&amp;")when  (LocalYear("&amp;$E$21&amp;")="&amp;$D$1&amp;"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39" t="str">
        <f t="shared" si="22"/>
        <v/>
      </c>
      <c r="AE139" s="138" t="str">
        <f ca="1">IF($R139=1,SUM($S$1:S139),"")</f>
        <v/>
      </c>
      <c r="AF139" s="138" t="str">
        <f ca="1">IF($R139=1,SUM($T$1:T139),"")</f>
        <v/>
      </c>
      <c r="AG139" s="138" t="str">
        <f ca="1">IF($R139=1,SUM($U$1:U139),"")</f>
        <v/>
      </c>
      <c r="AH139" s="138" t="str">
        <f ca="1">IF($R139=1,SUM($V$1:V139),"")</f>
        <v/>
      </c>
      <c r="AI139" s="138" t="str">
        <f ca="1">IF($R139=1,SUM($W$1:W139),"")</f>
        <v/>
      </c>
      <c r="AJ139" s="138" t="str">
        <f ca="1">IF($R139=1,SUM($X$1:X139),"")</f>
        <v/>
      </c>
      <c r="AK139" s="138" t="str">
        <f ca="1">IF($R139=1,SUM($Y$1:Y139),"")</f>
        <v/>
      </c>
      <c r="AL139" s="138" t="str">
        <f ca="1">IF($R139=1,SUM($Z$1:Z139),"")</f>
        <v/>
      </c>
      <c r="AM139" s="138" t="str">
        <f ca="1">IF($R139=1,SUM($AA$1:AA139),"")</f>
        <v/>
      </c>
      <c r="AN139" s="138" t="str">
        <f ca="1">IF($R139=1,SUM($AB$1:AB139),"")</f>
        <v/>
      </c>
      <c r="AO139" s="138" t="str">
        <f ca="1">IF($R139=1,SUM($AC$1:AC139),"")</f>
        <v/>
      </c>
      <c r="AQ139" s="143" t="str">
        <f t="shared" si="27"/>
        <v>18:50</v>
      </c>
    </row>
    <row r="140" spans="6:43" x14ac:dyDescent="0.25">
      <c r="F140" s="138">
        <f t="shared" si="28"/>
        <v>18</v>
      </c>
      <c r="G140" s="140">
        <f t="shared" si="23"/>
        <v>55</v>
      </c>
      <c r="H140" s="141">
        <f t="shared" si="24"/>
        <v>0.78819444444444453</v>
      </c>
      <c r="K140" s="139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39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38">
        <f t="shared" si="25"/>
        <v>1</v>
      </c>
      <c r="R140" s="138">
        <f t="shared" ca="1" si="26"/>
        <v>1.0669999999999926</v>
      </c>
      <c r="S140" s="138" t="str">
        <f>IF(O140=1,"",RTD("cqg.rtd",,"StudyData", "(Vol("&amp;$E$13&amp;")when  (LocalYear("&amp;$E$13&amp;")="&amp;$D$1&amp;"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38" t="str">
        <f>IF(O140=1,"",RTD("cqg.rtd",,"StudyData", "(Vol("&amp;$E$14&amp;")when  (LocalYear("&amp;$E$14&amp;")="&amp;$D$1&amp;"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38" t="str">
        <f>IF(O140=1,"",RTD("cqg.rtd",,"StudyData", "(Vol("&amp;$E$15&amp;")when  (LocalYear("&amp;$E$15&amp;")="&amp;$D$1&amp;"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38" t="str">
        <f>IF(O140=1,"",RTD("cqg.rtd",,"StudyData", "(Vol("&amp;$E$16&amp;")when  (LocalYear("&amp;$E$16&amp;")="&amp;$D$1&amp;"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38" t="str">
        <f>IF(O140=1,"",RTD("cqg.rtd",,"StudyData", "(Vol("&amp;$E$17&amp;")when  (LocalYear("&amp;$E$17&amp;")="&amp;$D$1&amp;"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38" t="str">
        <f>IF(O140=1,"",RTD("cqg.rtd",,"StudyData", "(Vol("&amp;$E$18&amp;")when  (LocalYear("&amp;$E$18&amp;")="&amp;$D$1&amp;"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38" t="str">
        <f>IF(O140=1,"",RTD("cqg.rtd",,"StudyData", "(Vol("&amp;$E$19&amp;")when  (LocalYear("&amp;$E$19&amp;")="&amp;$D$1&amp;"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38" t="str">
        <f>IF(O140=1,"",RTD("cqg.rtd",,"StudyData", "(Vol("&amp;$E$20&amp;")when  (LocalYear("&amp;$E$20&amp;")="&amp;$D$1&amp;"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38" t="str">
        <f>IF(O140=1,"",RTD("cqg.rtd",,"StudyData", "(Vol("&amp;$E$21&amp;")when  (LocalYear("&amp;$E$21&amp;")="&amp;$D$1&amp;"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38" t="str">
        <f>IF(O140=1,"",RTD("cqg.rtd",,"StudyData", "(Vol("&amp;$E$21&amp;")when  (LocalYear("&amp;$E$21&amp;")="&amp;$D$1&amp;"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39" t="str">
        <f t="shared" si="22"/>
        <v/>
      </c>
      <c r="AE140" s="138" t="str">
        <f ca="1">IF($R140=1,SUM($S$1:S140),"")</f>
        <v/>
      </c>
      <c r="AF140" s="138" t="str">
        <f ca="1">IF($R140=1,SUM($T$1:T140),"")</f>
        <v/>
      </c>
      <c r="AG140" s="138" t="str">
        <f ca="1">IF($R140=1,SUM($U$1:U140),"")</f>
        <v/>
      </c>
      <c r="AH140" s="138" t="str">
        <f ca="1">IF($R140=1,SUM($V$1:V140),"")</f>
        <v/>
      </c>
      <c r="AI140" s="138" t="str">
        <f ca="1">IF($R140=1,SUM($W$1:W140),"")</f>
        <v/>
      </c>
      <c r="AJ140" s="138" t="str">
        <f ca="1">IF($R140=1,SUM($X$1:X140),"")</f>
        <v/>
      </c>
      <c r="AK140" s="138" t="str">
        <f ca="1">IF($R140=1,SUM($Y$1:Y140),"")</f>
        <v/>
      </c>
      <c r="AL140" s="138" t="str">
        <f ca="1">IF($R140=1,SUM($Z$1:Z140),"")</f>
        <v/>
      </c>
      <c r="AM140" s="138" t="str">
        <f ca="1">IF($R140=1,SUM($AA$1:AA140),"")</f>
        <v/>
      </c>
      <c r="AN140" s="138" t="str">
        <f ca="1">IF($R140=1,SUM($AB$1:AB140),"")</f>
        <v/>
      </c>
      <c r="AO140" s="138" t="str">
        <f ca="1">IF($R140=1,SUM($AC$1:AC140),"")</f>
        <v/>
      </c>
      <c r="AQ140" s="143" t="str">
        <f t="shared" si="27"/>
        <v>18:55</v>
      </c>
    </row>
    <row r="141" spans="6:43" x14ac:dyDescent="0.25">
      <c r="F141" s="138">
        <f t="shared" si="28"/>
        <v>19</v>
      </c>
      <c r="G141" s="140" t="str">
        <f t="shared" si="23"/>
        <v>00</v>
      </c>
      <c r="H141" s="141">
        <f t="shared" si="24"/>
        <v>0.79166666666666663</v>
      </c>
      <c r="K141" s="139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39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38">
        <f t="shared" si="25"/>
        <v>1</v>
      </c>
      <c r="R141" s="138">
        <f t="shared" ca="1" si="26"/>
        <v>1.0679999999999925</v>
      </c>
      <c r="S141" s="138" t="str">
        <f>IF(O141=1,"",RTD("cqg.rtd",,"StudyData", "(Vol("&amp;$E$13&amp;")when  (LocalYear("&amp;$E$13&amp;")="&amp;$D$1&amp;"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38" t="str">
        <f>IF(O141=1,"",RTD("cqg.rtd",,"StudyData", "(Vol("&amp;$E$14&amp;")when  (LocalYear("&amp;$E$14&amp;")="&amp;$D$1&amp;"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38" t="str">
        <f>IF(O141=1,"",RTD("cqg.rtd",,"StudyData", "(Vol("&amp;$E$15&amp;")when  (LocalYear("&amp;$E$15&amp;")="&amp;$D$1&amp;"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38" t="str">
        <f>IF(O141=1,"",RTD("cqg.rtd",,"StudyData", "(Vol("&amp;$E$16&amp;")when  (LocalYear("&amp;$E$16&amp;")="&amp;$D$1&amp;"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38" t="str">
        <f>IF(O141=1,"",RTD("cqg.rtd",,"StudyData", "(Vol("&amp;$E$17&amp;")when  (LocalYear("&amp;$E$17&amp;")="&amp;$D$1&amp;"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38" t="str">
        <f>IF(O141=1,"",RTD("cqg.rtd",,"StudyData", "(Vol("&amp;$E$18&amp;")when  (LocalYear("&amp;$E$18&amp;")="&amp;$D$1&amp;"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38" t="str">
        <f>IF(O141=1,"",RTD("cqg.rtd",,"StudyData", "(Vol("&amp;$E$19&amp;")when  (LocalYear("&amp;$E$19&amp;")="&amp;$D$1&amp;"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38" t="str">
        <f>IF(O141=1,"",RTD("cqg.rtd",,"StudyData", "(Vol("&amp;$E$20&amp;")when  (LocalYear("&amp;$E$20&amp;")="&amp;$D$1&amp;"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38" t="str">
        <f>IF(O141=1,"",RTD("cqg.rtd",,"StudyData", "(Vol("&amp;$E$21&amp;")when  (LocalYear("&amp;$E$21&amp;")="&amp;$D$1&amp;"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38" t="str">
        <f>IF(O141=1,"",RTD("cqg.rtd",,"StudyData", "(Vol("&amp;$E$21&amp;")when  (LocalYear("&amp;$E$21&amp;")="&amp;$D$1&amp;"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39" t="str">
        <f t="shared" si="22"/>
        <v/>
      </c>
      <c r="AE141" s="138" t="str">
        <f ca="1">IF($R141=1,SUM($S$1:S141),"")</f>
        <v/>
      </c>
      <c r="AF141" s="138" t="str">
        <f ca="1">IF($R141=1,SUM($T$1:T141),"")</f>
        <v/>
      </c>
      <c r="AG141" s="138" t="str">
        <f ca="1">IF($R141=1,SUM($U$1:U141),"")</f>
        <v/>
      </c>
      <c r="AH141" s="138" t="str">
        <f ca="1">IF($R141=1,SUM($V$1:V141),"")</f>
        <v/>
      </c>
      <c r="AI141" s="138" t="str">
        <f ca="1">IF($R141=1,SUM($W$1:W141),"")</f>
        <v/>
      </c>
      <c r="AJ141" s="138" t="str">
        <f ca="1">IF($R141=1,SUM($X$1:X141),"")</f>
        <v/>
      </c>
      <c r="AK141" s="138" t="str">
        <f ca="1">IF($R141=1,SUM($Y$1:Y141),"")</f>
        <v/>
      </c>
      <c r="AL141" s="138" t="str">
        <f ca="1">IF($R141=1,SUM($Z$1:Z141),"")</f>
        <v/>
      </c>
      <c r="AM141" s="138" t="str">
        <f ca="1">IF($R141=1,SUM($AA$1:AA141),"")</f>
        <v/>
      </c>
      <c r="AN141" s="138" t="str">
        <f ca="1">IF($R141=1,SUM($AB$1:AB141),"")</f>
        <v/>
      </c>
      <c r="AO141" s="138" t="str">
        <f ca="1">IF($R141=1,SUM($AC$1:AC141),"")</f>
        <v/>
      </c>
      <c r="AQ141" s="143" t="str">
        <f t="shared" si="27"/>
        <v>19:00</v>
      </c>
    </row>
    <row r="142" spans="6:43" x14ac:dyDescent="0.25">
      <c r="F142" s="138">
        <f t="shared" si="28"/>
        <v>19</v>
      </c>
      <c r="G142" s="140" t="str">
        <f t="shared" si="23"/>
        <v>05</v>
      </c>
      <c r="H142" s="141">
        <f t="shared" si="24"/>
        <v>0.79513888888888884</v>
      </c>
      <c r="K142" s="139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39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38">
        <f t="shared" si="25"/>
        <v>1</v>
      </c>
      <c r="R142" s="138">
        <f t="shared" ca="1" si="26"/>
        <v>1.0689999999999924</v>
      </c>
      <c r="S142" s="138" t="str">
        <f>IF(O142=1,"",RTD("cqg.rtd",,"StudyData", "(Vol("&amp;$E$13&amp;")when  (LocalYear("&amp;$E$13&amp;")="&amp;$D$1&amp;"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38" t="str">
        <f>IF(O142=1,"",RTD("cqg.rtd",,"StudyData", "(Vol("&amp;$E$14&amp;")when  (LocalYear("&amp;$E$14&amp;")="&amp;$D$1&amp;"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38" t="str">
        <f>IF(O142=1,"",RTD("cqg.rtd",,"StudyData", "(Vol("&amp;$E$15&amp;")when  (LocalYear("&amp;$E$15&amp;")="&amp;$D$1&amp;"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38" t="str">
        <f>IF(O142=1,"",RTD("cqg.rtd",,"StudyData", "(Vol("&amp;$E$16&amp;")when  (LocalYear("&amp;$E$16&amp;")="&amp;$D$1&amp;"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38" t="str">
        <f>IF(O142=1,"",RTD("cqg.rtd",,"StudyData", "(Vol("&amp;$E$17&amp;")when  (LocalYear("&amp;$E$17&amp;")="&amp;$D$1&amp;"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38" t="str">
        <f>IF(O142=1,"",RTD("cqg.rtd",,"StudyData", "(Vol("&amp;$E$18&amp;")when  (LocalYear("&amp;$E$18&amp;")="&amp;$D$1&amp;"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38" t="str">
        <f>IF(O142=1,"",RTD("cqg.rtd",,"StudyData", "(Vol("&amp;$E$19&amp;")when  (LocalYear("&amp;$E$19&amp;")="&amp;$D$1&amp;"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38" t="str">
        <f>IF(O142=1,"",RTD("cqg.rtd",,"StudyData", "(Vol("&amp;$E$20&amp;")when  (LocalYear("&amp;$E$20&amp;")="&amp;$D$1&amp;"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38" t="str">
        <f>IF(O142=1,"",RTD("cqg.rtd",,"StudyData", "(Vol("&amp;$E$21&amp;")when  (LocalYear("&amp;$E$21&amp;")="&amp;$D$1&amp;"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38" t="str">
        <f>IF(O142=1,"",RTD("cqg.rtd",,"StudyData", "(Vol("&amp;$E$21&amp;")when  (LocalYear("&amp;$E$21&amp;")="&amp;$D$1&amp;"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39" t="str">
        <f t="shared" si="22"/>
        <v/>
      </c>
      <c r="AE142" s="138" t="str">
        <f ca="1">IF($R142=1,SUM($S$1:S142),"")</f>
        <v/>
      </c>
      <c r="AF142" s="138" t="str">
        <f ca="1">IF($R142=1,SUM($T$1:T142),"")</f>
        <v/>
      </c>
      <c r="AG142" s="138" t="str">
        <f ca="1">IF($R142=1,SUM($U$1:U142),"")</f>
        <v/>
      </c>
      <c r="AH142" s="138" t="str">
        <f ca="1">IF($R142=1,SUM($V$1:V142),"")</f>
        <v/>
      </c>
      <c r="AI142" s="138" t="str">
        <f ca="1">IF($R142=1,SUM($W$1:W142),"")</f>
        <v/>
      </c>
      <c r="AJ142" s="138" t="str">
        <f ca="1">IF($R142=1,SUM($X$1:X142),"")</f>
        <v/>
      </c>
      <c r="AK142" s="138" t="str">
        <f ca="1">IF($R142=1,SUM($Y$1:Y142),"")</f>
        <v/>
      </c>
      <c r="AL142" s="138" t="str">
        <f ca="1">IF($R142=1,SUM($Z$1:Z142),"")</f>
        <v/>
      </c>
      <c r="AM142" s="138" t="str">
        <f ca="1">IF($R142=1,SUM($AA$1:AA142),"")</f>
        <v/>
      </c>
      <c r="AN142" s="138" t="str">
        <f ca="1">IF($R142=1,SUM($AB$1:AB142),"")</f>
        <v/>
      </c>
      <c r="AO142" s="138" t="str">
        <f ca="1">IF($R142=1,SUM($AC$1:AC142),"")</f>
        <v/>
      </c>
      <c r="AQ142" s="143" t="str">
        <f t="shared" si="27"/>
        <v>19:05</v>
      </c>
    </row>
    <row r="143" spans="6:43" x14ac:dyDescent="0.25">
      <c r="F143" s="138">
        <f t="shared" si="28"/>
        <v>19</v>
      </c>
      <c r="G143" s="140">
        <f t="shared" si="23"/>
        <v>10</v>
      </c>
      <c r="H143" s="141">
        <f t="shared" si="24"/>
        <v>0.79861111111111116</v>
      </c>
      <c r="K143" s="139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39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38">
        <f t="shared" si="25"/>
        <v>1</v>
      </c>
      <c r="R143" s="138">
        <f t="shared" ca="1" si="26"/>
        <v>1.0699999999999923</v>
      </c>
      <c r="S143" s="138" t="str">
        <f>IF(O143=1,"",RTD("cqg.rtd",,"StudyData", "(Vol("&amp;$E$13&amp;")when  (LocalYear("&amp;$E$13&amp;")="&amp;$D$1&amp;"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38" t="str">
        <f>IF(O143=1,"",RTD("cqg.rtd",,"StudyData", "(Vol("&amp;$E$14&amp;")when  (LocalYear("&amp;$E$14&amp;")="&amp;$D$1&amp;"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38" t="str">
        <f>IF(O143=1,"",RTD("cqg.rtd",,"StudyData", "(Vol("&amp;$E$15&amp;")when  (LocalYear("&amp;$E$15&amp;")="&amp;$D$1&amp;"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38" t="str">
        <f>IF(O143=1,"",RTD("cqg.rtd",,"StudyData", "(Vol("&amp;$E$16&amp;")when  (LocalYear("&amp;$E$16&amp;")="&amp;$D$1&amp;"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38" t="str">
        <f>IF(O143=1,"",RTD("cqg.rtd",,"StudyData", "(Vol("&amp;$E$17&amp;")when  (LocalYear("&amp;$E$17&amp;")="&amp;$D$1&amp;"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38" t="str">
        <f>IF(O143=1,"",RTD("cqg.rtd",,"StudyData", "(Vol("&amp;$E$18&amp;")when  (LocalYear("&amp;$E$18&amp;")="&amp;$D$1&amp;"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38" t="str">
        <f>IF(O143=1,"",RTD("cqg.rtd",,"StudyData", "(Vol("&amp;$E$19&amp;")when  (LocalYear("&amp;$E$19&amp;")="&amp;$D$1&amp;"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38" t="str">
        <f>IF(O143=1,"",RTD("cqg.rtd",,"StudyData", "(Vol("&amp;$E$20&amp;")when  (LocalYear("&amp;$E$20&amp;")="&amp;$D$1&amp;"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38" t="str">
        <f>IF(O143=1,"",RTD("cqg.rtd",,"StudyData", "(Vol("&amp;$E$21&amp;")when  (LocalYear("&amp;$E$21&amp;")="&amp;$D$1&amp;"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38" t="str">
        <f>IF(O143=1,"",RTD("cqg.rtd",,"StudyData", "(Vol("&amp;$E$21&amp;")when  (LocalYear("&amp;$E$21&amp;")="&amp;$D$1&amp;"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39" t="str">
        <f t="shared" si="22"/>
        <v/>
      </c>
      <c r="AE143" s="138" t="str">
        <f ca="1">IF($R143=1,SUM($S$1:S143),"")</f>
        <v/>
      </c>
      <c r="AF143" s="138" t="str">
        <f ca="1">IF($R143=1,SUM($T$1:T143),"")</f>
        <v/>
      </c>
      <c r="AG143" s="138" t="str">
        <f ca="1">IF($R143=1,SUM($U$1:U143),"")</f>
        <v/>
      </c>
      <c r="AH143" s="138" t="str">
        <f ca="1">IF($R143=1,SUM($V$1:V143),"")</f>
        <v/>
      </c>
      <c r="AI143" s="138" t="str">
        <f ca="1">IF($R143=1,SUM($W$1:W143),"")</f>
        <v/>
      </c>
      <c r="AJ143" s="138" t="str">
        <f ca="1">IF($R143=1,SUM($X$1:X143),"")</f>
        <v/>
      </c>
      <c r="AK143" s="138" t="str">
        <f ca="1">IF($R143=1,SUM($Y$1:Y143),"")</f>
        <v/>
      </c>
      <c r="AL143" s="138" t="str">
        <f ca="1">IF($R143=1,SUM($Z$1:Z143),"")</f>
        <v/>
      </c>
      <c r="AM143" s="138" t="str">
        <f ca="1">IF($R143=1,SUM($AA$1:AA143),"")</f>
        <v/>
      </c>
      <c r="AN143" s="138" t="str">
        <f ca="1">IF($R143=1,SUM($AB$1:AB143),"")</f>
        <v/>
      </c>
      <c r="AO143" s="138" t="str">
        <f ca="1">IF($R143=1,SUM($AC$1:AC143),"")</f>
        <v/>
      </c>
      <c r="AQ143" s="143" t="str">
        <f t="shared" si="27"/>
        <v>19:10</v>
      </c>
    </row>
    <row r="144" spans="6:43" x14ac:dyDescent="0.25">
      <c r="F144" s="138">
        <f t="shared" si="28"/>
        <v>19</v>
      </c>
      <c r="G144" s="140">
        <f t="shared" si="23"/>
        <v>15</v>
      </c>
      <c r="H144" s="141">
        <f t="shared" si="24"/>
        <v>0.80208333333333337</v>
      </c>
      <c r="K144" s="139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39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38">
        <f t="shared" si="25"/>
        <v>1</v>
      </c>
      <c r="R144" s="138">
        <f t="shared" ca="1" si="26"/>
        <v>1.0709999999999922</v>
      </c>
      <c r="S144" s="138" t="str">
        <f>IF(O144=1,"",RTD("cqg.rtd",,"StudyData", "(Vol("&amp;$E$13&amp;")when  (LocalYear("&amp;$E$13&amp;")="&amp;$D$1&amp;"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38" t="str">
        <f>IF(O144=1,"",RTD("cqg.rtd",,"StudyData", "(Vol("&amp;$E$14&amp;")when  (LocalYear("&amp;$E$14&amp;")="&amp;$D$1&amp;"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38" t="str">
        <f>IF(O144=1,"",RTD("cqg.rtd",,"StudyData", "(Vol("&amp;$E$15&amp;")when  (LocalYear("&amp;$E$15&amp;")="&amp;$D$1&amp;"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38" t="str">
        <f>IF(O144=1,"",RTD("cqg.rtd",,"StudyData", "(Vol("&amp;$E$16&amp;")when  (LocalYear("&amp;$E$16&amp;")="&amp;$D$1&amp;"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38" t="str">
        <f>IF(O144=1,"",RTD("cqg.rtd",,"StudyData", "(Vol("&amp;$E$17&amp;")when  (LocalYear("&amp;$E$17&amp;")="&amp;$D$1&amp;"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38" t="str">
        <f>IF(O144=1,"",RTD("cqg.rtd",,"StudyData", "(Vol("&amp;$E$18&amp;")when  (LocalYear("&amp;$E$18&amp;")="&amp;$D$1&amp;"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38" t="str">
        <f>IF(O144=1,"",RTD("cqg.rtd",,"StudyData", "(Vol("&amp;$E$19&amp;")when  (LocalYear("&amp;$E$19&amp;")="&amp;$D$1&amp;"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38" t="str">
        <f>IF(O144=1,"",RTD("cqg.rtd",,"StudyData", "(Vol("&amp;$E$20&amp;")when  (LocalYear("&amp;$E$20&amp;")="&amp;$D$1&amp;"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38" t="str">
        <f>IF(O144=1,"",RTD("cqg.rtd",,"StudyData", "(Vol("&amp;$E$21&amp;")when  (LocalYear("&amp;$E$21&amp;")="&amp;$D$1&amp;"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38" t="str">
        <f>IF(O144=1,"",RTD("cqg.rtd",,"StudyData", "(Vol("&amp;$E$21&amp;")when  (LocalYear("&amp;$E$21&amp;")="&amp;$D$1&amp;"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39" t="str">
        <f t="shared" si="22"/>
        <v/>
      </c>
      <c r="AE144" s="138" t="str">
        <f ca="1">IF($R144=1,SUM($S$1:S144),"")</f>
        <v/>
      </c>
      <c r="AF144" s="138" t="str">
        <f ca="1">IF($R144=1,SUM($T$1:T144),"")</f>
        <v/>
      </c>
      <c r="AG144" s="138" t="str">
        <f ca="1">IF($R144=1,SUM($U$1:U144),"")</f>
        <v/>
      </c>
      <c r="AH144" s="138" t="str">
        <f ca="1">IF($R144=1,SUM($V$1:V144),"")</f>
        <v/>
      </c>
      <c r="AI144" s="138" t="str">
        <f ca="1">IF($R144=1,SUM($W$1:W144),"")</f>
        <v/>
      </c>
      <c r="AJ144" s="138" t="str">
        <f ca="1">IF($R144=1,SUM($X$1:X144),"")</f>
        <v/>
      </c>
      <c r="AK144" s="138" t="str">
        <f ca="1">IF($R144=1,SUM($Y$1:Y144),"")</f>
        <v/>
      </c>
      <c r="AL144" s="138" t="str">
        <f ca="1">IF($R144=1,SUM($Z$1:Z144),"")</f>
        <v/>
      </c>
      <c r="AM144" s="138" t="str">
        <f ca="1">IF($R144=1,SUM($AA$1:AA144),"")</f>
        <v/>
      </c>
      <c r="AN144" s="138" t="str">
        <f ca="1">IF($R144=1,SUM($AB$1:AB144),"")</f>
        <v/>
      </c>
      <c r="AO144" s="138" t="str">
        <f ca="1">IF($R144=1,SUM($AC$1:AC144),"")</f>
        <v/>
      </c>
      <c r="AQ144" s="143" t="str">
        <f t="shared" si="27"/>
        <v>19:15</v>
      </c>
    </row>
    <row r="145" spans="6:43" x14ac:dyDescent="0.25">
      <c r="F145" s="138">
        <f t="shared" si="28"/>
        <v>19</v>
      </c>
      <c r="G145" s="140">
        <f t="shared" si="23"/>
        <v>20</v>
      </c>
      <c r="H145" s="141">
        <f t="shared" si="24"/>
        <v>0.80555555555555547</v>
      </c>
      <c r="K145" s="139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39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38">
        <f t="shared" si="25"/>
        <v>1</v>
      </c>
      <c r="R145" s="138">
        <f t="shared" ca="1" si="26"/>
        <v>1.0719999999999921</v>
      </c>
      <c r="S145" s="138" t="str">
        <f>IF(O145=1,"",RTD("cqg.rtd",,"StudyData", "(Vol("&amp;$E$13&amp;")when  (LocalYear("&amp;$E$13&amp;")="&amp;$D$1&amp;"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38" t="str">
        <f>IF(O145=1,"",RTD("cqg.rtd",,"StudyData", "(Vol("&amp;$E$14&amp;")when  (LocalYear("&amp;$E$14&amp;")="&amp;$D$1&amp;"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38" t="str">
        <f>IF(O145=1,"",RTD("cqg.rtd",,"StudyData", "(Vol("&amp;$E$15&amp;")when  (LocalYear("&amp;$E$15&amp;")="&amp;$D$1&amp;"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38" t="str">
        <f>IF(O145=1,"",RTD("cqg.rtd",,"StudyData", "(Vol("&amp;$E$16&amp;")when  (LocalYear("&amp;$E$16&amp;")="&amp;$D$1&amp;"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38" t="str">
        <f>IF(O145=1,"",RTD("cqg.rtd",,"StudyData", "(Vol("&amp;$E$17&amp;")when  (LocalYear("&amp;$E$17&amp;")="&amp;$D$1&amp;"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38" t="str">
        <f>IF(O145=1,"",RTD("cqg.rtd",,"StudyData", "(Vol("&amp;$E$18&amp;")when  (LocalYear("&amp;$E$18&amp;")="&amp;$D$1&amp;"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38" t="str">
        <f>IF(O145=1,"",RTD("cqg.rtd",,"StudyData", "(Vol("&amp;$E$19&amp;")when  (LocalYear("&amp;$E$19&amp;")="&amp;$D$1&amp;"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38" t="str">
        <f>IF(O145=1,"",RTD("cqg.rtd",,"StudyData", "(Vol("&amp;$E$20&amp;")when  (LocalYear("&amp;$E$20&amp;")="&amp;$D$1&amp;"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38" t="str">
        <f>IF(O145=1,"",RTD("cqg.rtd",,"StudyData", "(Vol("&amp;$E$21&amp;")when  (LocalYear("&amp;$E$21&amp;")="&amp;$D$1&amp;"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38" t="str">
        <f>IF(O145=1,"",RTD("cqg.rtd",,"StudyData", "(Vol("&amp;$E$21&amp;")when  (LocalYear("&amp;$E$21&amp;")="&amp;$D$1&amp;"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39" t="str">
        <f t="shared" si="22"/>
        <v/>
      </c>
      <c r="AE145" s="138" t="str">
        <f ca="1">IF($R145=1,SUM($S$1:S145),"")</f>
        <v/>
      </c>
      <c r="AF145" s="138" t="str">
        <f ca="1">IF($R145=1,SUM($T$1:T145),"")</f>
        <v/>
      </c>
      <c r="AG145" s="138" t="str">
        <f ca="1">IF($R145=1,SUM($U$1:U145),"")</f>
        <v/>
      </c>
      <c r="AH145" s="138" t="str">
        <f ca="1">IF($R145=1,SUM($V$1:V145),"")</f>
        <v/>
      </c>
      <c r="AI145" s="138" t="str">
        <f ca="1">IF($R145=1,SUM($W$1:W145),"")</f>
        <v/>
      </c>
      <c r="AJ145" s="138" t="str">
        <f ca="1">IF($R145=1,SUM($X$1:X145),"")</f>
        <v/>
      </c>
      <c r="AK145" s="138" t="str">
        <f ca="1">IF($R145=1,SUM($Y$1:Y145),"")</f>
        <v/>
      </c>
      <c r="AL145" s="138" t="str">
        <f ca="1">IF($R145=1,SUM($Z$1:Z145),"")</f>
        <v/>
      </c>
      <c r="AM145" s="138" t="str">
        <f ca="1">IF($R145=1,SUM($AA$1:AA145),"")</f>
        <v/>
      </c>
      <c r="AN145" s="138" t="str">
        <f ca="1">IF($R145=1,SUM($AB$1:AB145),"")</f>
        <v/>
      </c>
      <c r="AO145" s="138" t="str">
        <f ca="1">IF($R145=1,SUM($AC$1:AC145),"")</f>
        <v/>
      </c>
      <c r="AQ145" s="143" t="str">
        <f t="shared" si="27"/>
        <v>19:20</v>
      </c>
    </row>
    <row r="146" spans="6:43" x14ac:dyDescent="0.25">
      <c r="F146" s="138">
        <f t="shared" si="28"/>
        <v>19</v>
      </c>
      <c r="G146" s="140">
        <f t="shared" si="23"/>
        <v>25</v>
      </c>
      <c r="H146" s="141">
        <f t="shared" si="24"/>
        <v>0.80902777777777779</v>
      </c>
      <c r="K146" s="139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39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38">
        <f t="shared" si="25"/>
        <v>1</v>
      </c>
      <c r="R146" s="138">
        <f t="shared" ca="1" si="26"/>
        <v>1.072999999999992</v>
      </c>
      <c r="S146" s="138" t="str">
        <f>IF(O146=1,"",RTD("cqg.rtd",,"StudyData", "(Vol("&amp;$E$13&amp;")when  (LocalYear("&amp;$E$13&amp;")="&amp;$D$1&amp;"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38" t="str">
        <f>IF(O146=1,"",RTD("cqg.rtd",,"StudyData", "(Vol("&amp;$E$14&amp;")when  (LocalYear("&amp;$E$14&amp;")="&amp;$D$1&amp;"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38" t="str">
        <f>IF(O146=1,"",RTD("cqg.rtd",,"StudyData", "(Vol("&amp;$E$15&amp;")when  (LocalYear("&amp;$E$15&amp;")="&amp;$D$1&amp;"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38" t="str">
        <f>IF(O146=1,"",RTD("cqg.rtd",,"StudyData", "(Vol("&amp;$E$16&amp;")when  (LocalYear("&amp;$E$16&amp;")="&amp;$D$1&amp;"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38" t="str">
        <f>IF(O146=1,"",RTD("cqg.rtd",,"StudyData", "(Vol("&amp;$E$17&amp;")when  (LocalYear("&amp;$E$17&amp;")="&amp;$D$1&amp;"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38" t="str">
        <f>IF(O146=1,"",RTD("cqg.rtd",,"StudyData", "(Vol("&amp;$E$18&amp;")when  (LocalYear("&amp;$E$18&amp;")="&amp;$D$1&amp;"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38" t="str">
        <f>IF(O146=1,"",RTD("cqg.rtd",,"StudyData", "(Vol("&amp;$E$19&amp;")when  (LocalYear("&amp;$E$19&amp;")="&amp;$D$1&amp;"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38" t="str">
        <f>IF(O146=1,"",RTD("cqg.rtd",,"StudyData", "(Vol("&amp;$E$20&amp;")when  (LocalYear("&amp;$E$20&amp;")="&amp;$D$1&amp;"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38" t="str">
        <f>IF(O146=1,"",RTD("cqg.rtd",,"StudyData", "(Vol("&amp;$E$21&amp;")when  (LocalYear("&amp;$E$21&amp;")="&amp;$D$1&amp;"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38" t="str">
        <f>IF(O146=1,"",RTD("cqg.rtd",,"StudyData", "(Vol("&amp;$E$21&amp;")when  (LocalYear("&amp;$E$21&amp;")="&amp;$D$1&amp;"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39" t="str">
        <f t="shared" si="22"/>
        <v/>
      </c>
      <c r="AE146" s="138" t="str">
        <f ca="1">IF($R146=1,SUM($S$1:S146),"")</f>
        <v/>
      </c>
      <c r="AF146" s="138" t="str">
        <f ca="1">IF($R146=1,SUM($T$1:T146),"")</f>
        <v/>
      </c>
      <c r="AG146" s="138" t="str">
        <f ca="1">IF($R146=1,SUM($U$1:U146),"")</f>
        <v/>
      </c>
      <c r="AH146" s="138" t="str">
        <f ca="1">IF($R146=1,SUM($V$1:V146),"")</f>
        <v/>
      </c>
      <c r="AI146" s="138" t="str">
        <f ca="1">IF($R146=1,SUM($W$1:W146),"")</f>
        <v/>
      </c>
      <c r="AJ146" s="138" t="str">
        <f ca="1">IF($R146=1,SUM($X$1:X146),"")</f>
        <v/>
      </c>
      <c r="AK146" s="138" t="str">
        <f ca="1">IF($R146=1,SUM($Y$1:Y146),"")</f>
        <v/>
      </c>
      <c r="AL146" s="138" t="str">
        <f ca="1">IF($R146=1,SUM($Z$1:Z146),"")</f>
        <v/>
      </c>
      <c r="AM146" s="138" t="str">
        <f ca="1">IF($R146=1,SUM($AA$1:AA146),"")</f>
        <v/>
      </c>
      <c r="AN146" s="138" t="str">
        <f ca="1">IF($R146=1,SUM($AB$1:AB146),"")</f>
        <v/>
      </c>
      <c r="AO146" s="138" t="str">
        <f ca="1">IF($R146=1,SUM($AC$1:AC146),"")</f>
        <v/>
      </c>
      <c r="AQ146" s="143" t="str">
        <f t="shared" si="27"/>
        <v>19:25</v>
      </c>
    </row>
    <row r="147" spans="6:43" x14ac:dyDescent="0.25">
      <c r="F147" s="138">
        <f t="shared" si="28"/>
        <v>19</v>
      </c>
      <c r="G147" s="140">
        <f t="shared" si="23"/>
        <v>30</v>
      </c>
      <c r="H147" s="141">
        <f t="shared" si="24"/>
        <v>0.8125</v>
      </c>
      <c r="K147" s="139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39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38">
        <f t="shared" si="25"/>
        <v>1</v>
      </c>
      <c r="R147" s="138">
        <f t="shared" ca="1" si="26"/>
        <v>1.0739999999999919</v>
      </c>
      <c r="S147" s="138" t="str">
        <f>IF(O147=1,"",RTD("cqg.rtd",,"StudyData", "(Vol("&amp;$E$13&amp;")when  (LocalYear("&amp;$E$13&amp;")="&amp;$D$1&amp;"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38" t="str">
        <f>IF(O147=1,"",RTD("cqg.rtd",,"StudyData", "(Vol("&amp;$E$14&amp;")when  (LocalYear("&amp;$E$14&amp;")="&amp;$D$1&amp;"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38" t="str">
        <f>IF(O147=1,"",RTD("cqg.rtd",,"StudyData", "(Vol("&amp;$E$15&amp;")when  (LocalYear("&amp;$E$15&amp;")="&amp;$D$1&amp;"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38" t="str">
        <f>IF(O147=1,"",RTD("cqg.rtd",,"StudyData", "(Vol("&amp;$E$16&amp;")when  (LocalYear("&amp;$E$16&amp;")="&amp;$D$1&amp;"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38" t="str">
        <f>IF(O147=1,"",RTD("cqg.rtd",,"StudyData", "(Vol("&amp;$E$17&amp;")when  (LocalYear("&amp;$E$17&amp;")="&amp;$D$1&amp;"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38" t="str">
        <f>IF(O147=1,"",RTD("cqg.rtd",,"StudyData", "(Vol("&amp;$E$18&amp;")when  (LocalYear("&amp;$E$18&amp;")="&amp;$D$1&amp;"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38" t="str">
        <f>IF(O147=1,"",RTD("cqg.rtd",,"StudyData", "(Vol("&amp;$E$19&amp;")when  (LocalYear("&amp;$E$19&amp;")="&amp;$D$1&amp;"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38" t="str">
        <f>IF(O147=1,"",RTD("cqg.rtd",,"StudyData", "(Vol("&amp;$E$20&amp;")when  (LocalYear("&amp;$E$20&amp;")="&amp;$D$1&amp;"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38" t="str">
        <f>IF(O147=1,"",RTD("cqg.rtd",,"StudyData", "(Vol("&amp;$E$21&amp;")when  (LocalYear("&amp;$E$21&amp;")="&amp;$D$1&amp;"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38" t="str">
        <f>IF(O147=1,"",RTD("cqg.rtd",,"StudyData", "(Vol("&amp;$E$21&amp;")when  (LocalYear("&amp;$E$21&amp;")="&amp;$D$1&amp;"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39" t="str">
        <f t="shared" si="22"/>
        <v/>
      </c>
      <c r="AE147" s="138" t="str">
        <f ca="1">IF($R147=1,SUM($S$1:S147),"")</f>
        <v/>
      </c>
      <c r="AF147" s="138" t="str">
        <f ca="1">IF($R147=1,SUM($T$1:T147),"")</f>
        <v/>
      </c>
      <c r="AG147" s="138" t="str">
        <f ca="1">IF($R147=1,SUM($U$1:U147),"")</f>
        <v/>
      </c>
      <c r="AH147" s="138" t="str">
        <f ca="1">IF($R147=1,SUM($V$1:V147),"")</f>
        <v/>
      </c>
      <c r="AI147" s="138" t="str">
        <f ca="1">IF($R147=1,SUM($W$1:W147),"")</f>
        <v/>
      </c>
      <c r="AJ147" s="138" t="str">
        <f ca="1">IF($R147=1,SUM($X$1:X147),"")</f>
        <v/>
      </c>
      <c r="AK147" s="138" t="str">
        <f ca="1">IF($R147=1,SUM($Y$1:Y147),"")</f>
        <v/>
      </c>
      <c r="AL147" s="138" t="str">
        <f ca="1">IF($R147=1,SUM($Z$1:Z147),"")</f>
        <v/>
      </c>
      <c r="AM147" s="138" t="str">
        <f ca="1">IF($R147=1,SUM($AA$1:AA147),"")</f>
        <v/>
      </c>
      <c r="AN147" s="138" t="str">
        <f ca="1">IF($R147=1,SUM($AB$1:AB147),"")</f>
        <v/>
      </c>
      <c r="AO147" s="138" t="str">
        <f ca="1">IF($R147=1,SUM($AC$1:AC147),"")</f>
        <v/>
      </c>
      <c r="AQ147" s="143" t="str">
        <f t="shared" si="27"/>
        <v>19:30</v>
      </c>
    </row>
    <row r="148" spans="6:43" x14ac:dyDescent="0.25">
      <c r="F148" s="138">
        <f t="shared" si="28"/>
        <v>19</v>
      </c>
      <c r="G148" s="140">
        <f t="shared" si="23"/>
        <v>35</v>
      </c>
      <c r="H148" s="141">
        <f t="shared" si="24"/>
        <v>0.81597222222222221</v>
      </c>
      <c r="K148" s="139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39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38">
        <f t="shared" si="25"/>
        <v>1</v>
      </c>
      <c r="R148" s="138">
        <f t="shared" ca="1" si="26"/>
        <v>1.0749999999999917</v>
      </c>
      <c r="S148" s="138" t="str">
        <f>IF(O148=1,"",RTD("cqg.rtd",,"StudyData", "(Vol("&amp;$E$13&amp;")when  (LocalYear("&amp;$E$13&amp;")="&amp;$D$1&amp;"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38" t="str">
        <f>IF(O148=1,"",RTD("cqg.rtd",,"StudyData", "(Vol("&amp;$E$14&amp;")when  (LocalYear("&amp;$E$14&amp;")="&amp;$D$1&amp;"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38" t="str">
        <f>IF(O148=1,"",RTD("cqg.rtd",,"StudyData", "(Vol("&amp;$E$15&amp;")when  (LocalYear("&amp;$E$15&amp;")="&amp;$D$1&amp;"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38" t="str">
        <f>IF(O148=1,"",RTD("cqg.rtd",,"StudyData", "(Vol("&amp;$E$16&amp;")when  (LocalYear("&amp;$E$16&amp;")="&amp;$D$1&amp;"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38" t="str">
        <f>IF(O148=1,"",RTD("cqg.rtd",,"StudyData", "(Vol("&amp;$E$17&amp;")when  (LocalYear("&amp;$E$17&amp;")="&amp;$D$1&amp;"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38" t="str">
        <f>IF(O148=1,"",RTD("cqg.rtd",,"StudyData", "(Vol("&amp;$E$18&amp;")when  (LocalYear("&amp;$E$18&amp;")="&amp;$D$1&amp;"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38" t="str">
        <f>IF(O148=1,"",RTD("cqg.rtd",,"StudyData", "(Vol("&amp;$E$19&amp;")when  (LocalYear("&amp;$E$19&amp;")="&amp;$D$1&amp;"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38" t="str">
        <f>IF(O148=1,"",RTD("cqg.rtd",,"StudyData", "(Vol("&amp;$E$20&amp;")when  (LocalYear("&amp;$E$20&amp;")="&amp;$D$1&amp;"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38" t="str">
        <f>IF(O148=1,"",RTD("cqg.rtd",,"StudyData", "(Vol("&amp;$E$21&amp;")when  (LocalYear("&amp;$E$21&amp;")="&amp;$D$1&amp;"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38" t="str">
        <f>IF(O148=1,"",RTD("cqg.rtd",,"StudyData", "(Vol("&amp;$E$21&amp;")when  (LocalYear("&amp;$E$21&amp;")="&amp;$D$1&amp;"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39" t="str">
        <f t="shared" si="22"/>
        <v/>
      </c>
      <c r="AE148" s="138" t="str">
        <f ca="1">IF($R148=1,SUM($S$1:S148),"")</f>
        <v/>
      </c>
      <c r="AF148" s="138" t="str">
        <f ca="1">IF($R148=1,SUM($T$1:T148),"")</f>
        <v/>
      </c>
      <c r="AG148" s="138" t="str">
        <f ca="1">IF($R148=1,SUM($U$1:U148),"")</f>
        <v/>
      </c>
      <c r="AH148" s="138" t="str">
        <f ca="1">IF($R148=1,SUM($V$1:V148),"")</f>
        <v/>
      </c>
      <c r="AI148" s="138" t="str">
        <f ca="1">IF($R148=1,SUM($W$1:W148),"")</f>
        <v/>
      </c>
      <c r="AJ148" s="138" t="str">
        <f ca="1">IF($R148=1,SUM($X$1:X148),"")</f>
        <v/>
      </c>
      <c r="AK148" s="138" t="str">
        <f ca="1">IF($R148=1,SUM($Y$1:Y148),"")</f>
        <v/>
      </c>
      <c r="AL148" s="138" t="str">
        <f ca="1">IF($R148=1,SUM($Z$1:Z148),"")</f>
        <v/>
      </c>
      <c r="AM148" s="138" t="str">
        <f ca="1">IF($R148=1,SUM($AA$1:AA148),"")</f>
        <v/>
      </c>
      <c r="AN148" s="138" t="str">
        <f ca="1">IF($R148=1,SUM($AB$1:AB148),"")</f>
        <v/>
      </c>
      <c r="AO148" s="138" t="str">
        <f ca="1">IF($R148=1,SUM($AC$1:AC148),"")</f>
        <v/>
      </c>
      <c r="AQ148" s="143" t="str">
        <f t="shared" si="27"/>
        <v>19:35</v>
      </c>
    </row>
    <row r="149" spans="6:43" x14ac:dyDescent="0.25">
      <c r="F149" s="138">
        <f t="shared" si="28"/>
        <v>19</v>
      </c>
      <c r="G149" s="140">
        <f t="shared" si="23"/>
        <v>40</v>
      </c>
      <c r="H149" s="141">
        <f t="shared" si="24"/>
        <v>0.81944444444444453</v>
      </c>
      <c r="K149" s="139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39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38">
        <f t="shared" si="25"/>
        <v>1</v>
      </c>
      <c r="R149" s="138">
        <f t="shared" ca="1" si="26"/>
        <v>1.0759999999999916</v>
      </c>
      <c r="S149" s="138" t="str">
        <f>IF(O149=1,"",RTD("cqg.rtd",,"StudyData", "(Vol("&amp;$E$13&amp;")when  (LocalYear("&amp;$E$13&amp;")="&amp;$D$1&amp;"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38" t="str">
        <f>IF(O149=1,"",RTD("cqg.rtd",,"StudyData", "(Vol("&amp;$E$14&amp;")when  (LocalYear("&amp;$E$14&amp;")="&amp;$D$1&amp;"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38" t="str">
        <f>IF(O149=1,"",RTD("cqg.rtd",,"StudyData", "(Vol("&amp;$E$15&amp;")when  (LocalYear("&amp;$E$15&amp;")="&amp;$D$1&amp;"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38" t="str">
        <f>IF(O149=1,"",RTD("cqg.rtd",,"StudyData", "(Vol("&amp;$E$16&amp;")when  (LocalYear("&amp;$E$16&amp;")="&amp;$D$1&amp;"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38" t="str">
        <f>IF(O149=1,"",RTD("cqg.rtd",,"StudyData", "(Vol("&amp;$E$17&amp;")when  (LocalYear("&amp;$E$17&amp;")="&amp;$D$1&amp;"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38" t="str">
        <f>IF(O149=1,"",RTD("cqg.rtd",,"StudyData", "(Vol("&amp;$E$18&amp;")when  (LocalYear("&amp;$E$18&amp;")="&amp;$D$1&amp;"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38" t="str">
        <f>IF(O149=1,"",RTD("cqg.rtd",,"StudyData", "(Vol("&amp;$E$19&amp;")when  (LocalYear("&amp;$E$19&amp;")="&amp;$D$1&amp;"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38" t="str">
        <f>IF(O149=1,"",RTD("cqg.rtd",,"StudyData", "(Vol("&amp;$E$20&amp;")when  (LocalYear("&amp;$E$20&amp;")="&amp;$D$1&amp;"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38" t="str">
        <f>IF(O149=1,"",RTD("cqg.rtd",,"StudyData", "(Vol("&amp;$E$21&amp;")when  (LocalYear("&amp;$E$21&amp;")="&amp;$D$1&amp;"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38" t="str">
        <f>IF(O149=1,"",RTD("cqg.rtd",,"StudyData", "(Vol("&amp;$E$21&amp;")when  (LocalYear("&amp;$E$21&amp;")="&amp;$D$1&amp;"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39" t="str">
        <f t="shared" si="22"/>
        <v/>
      </c>
      <c r="AE149" s="138" t="str">
        <f ca="1">IF($R149=1,SUM($S$1:S149),"")</f>
        <v/>
      </c>
      <c r="AF149" s="138" t="str">
        <f ca="1">IF($R149=1,SUM($T$1:T149),"")</f>
        <v/>
      </c>
      <c r="AG149" s="138" t="str">
        <f ca="1">IF($R149=1,SUM($U$1:U149),"")</f>
        <v/>
      </c>
      <c r="AH149" s="138" t="str">
        <f ca="1">IF($R149=1,SUM($V$1:V149),"")</f>
        <v/>
      </c>
      <c r="AI149" s="138" t="str">
        <f ca="1">IF($R149=1,SUM($W$1:W149),"")</f>
        <v/>
      </c>
      <c r="AJ149" s="138" t="str">
        <f ca="1">IF($R149=1,SUM($X$1:X149),"")</f>
        <v/>
      </c>
      <c r="AK149" s="138" t="str">
        <f ca="1">IF($R149=1,SUM($Y$1:Y149),"")</f>
        <v/>
      </c>
      <c r="AL149" s="138" t="str">
        <f ca="1">IF($R149=1,SUM($Z$1:Z149),"")</f>
        <v/>
      </c>
      <c r="AM149" s="138" t="str">
        <f ca="1">IF($R149=1,SUM($AA$1:AA149),"")</f>
        <v/>
      </c>
      <c r="AN149" s="138" t="str">
        <f ca="1">IF($R149=1,SUM($AB$1:AB149),"")</f>
        <v/>
      </c>
      <c r="AO149" s="138" t="str">
        <f ca="1">IF($R149=1,SUM($AC$1:AC149),"")</f>
        <v/>
      </c>
      <c r="AQ149" s="143" t="str">
        <f t="shared" si="27"/>
        <v>19:40</v>
      </c>
    </row>
    <row r="150" spans="6:43" x14ac:dyDescent="0.25">
      <c r="F150" s="138">
        <f t="shared" si="28"/>
        <v>19</v>
      </c>
      <c r="G150" s="140">
        <f t="shared" si="23"/>
        <v>45</v>
      </c>
      <c r="H150" s="141">
        <f t="shared" si="24"/>
        <v>0.82291666666666663</v>
      </c>
      <c r="K150" s="139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39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38">
        <f t="shared" si="25"/>
        <v>1</v>
      </c>
      <c r="R150" s="138">
        <f t="shared" ca="1" si="26"/>
        <v>1.0769999999999915</v>
      </c>
      <c r="S150" s="138" t="str">
        <f>IF(O150=1,"",RTD("cqg.rtd",,"StudyData", "(Vol("&amp;$E$13&amp;")when  (LocalYear("&amp;$E$13&amp;")="&amp;$D$1&amp;"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38" t="str">
        <f>IF(O150=1,"",RTD("cqg.rtd",,"StudyData", "(Vol("&amp;$E$14&amp;")when  (LocalYear("&amp;$E$14&amp;")="&amp;$D$1&amp;"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38" t="str">
        <f>IF(O150=1,"",RTD("cqg.rtd",,"StudyData", "(Vol("&amp;$E$15&amp;")when  (LocalYear("&amp;$E$15&amp;")="&amp;$D$1&amp;"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38" t="str">
        <f>IF(O150=1,"",RTD("cqg.rtd",,"StudyData", "(Vol("&amp;$E$16&amp;")when  (LocalYear("&amp;$E$16&amp;")="&amp;$D$1&amp;"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38" t="str">
        <f>IF(O150=1,"",RTD("cqg.rtd",,"StudyData", "(Vol("&amp;$E$17&amp;")when  (LocalYear("&amp;$E$17&amp;")="&amp;$D$1&amp;"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38" t="str">
        <f>IF(O150=1,"",RTD("cqg.rtd",,"StudyData", "(Vol("&amp;$E$18&amp;")when  (LocalYear("&amp;$E$18&amp;")="&amp;$D$1&amp;"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38" t="str">
        <f>IF(O150=1,"",RTD("cqg.rtd",,"StudyData", "(Vol("&amp;$E$19&amp;")when  (LocalYear("&amp;$E$19&amp;")="&amp;$D$1&amp;"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38" t="str">
        <f>IF(O150=1,"",RTD("cqg.rtd",,"StudyData", "(Vol("&amp;$E$20&amp;")when  (LocalYear("&amp;$E$20&amp;")="&amp;$D$1&amp;"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38" t="str">
        <f>IF(O150=1,"",RTD("cqg.rtd",,"StudyData", "(Vol("&amp;$E$21&amp;")when  (LocalYear("&amp;$E$21&amp;")="&amp;$D$1&amp;"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38" t="str">
        <f>IF(O150=1,"",RTD("cqg.rtd",,"StudyData", "(Vol("&amp;$E$21&amp;")when  (LocalYear("&amp;$E$21&amp;")="&amp;$D$1&amp;"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39" t="str">
        <f t="shared" si="22"/>
        <v/>
      </c>
      <c r="AE150" s="138" t="str">
        <f ca="1">IF($R150=1,SUM($S$1:S150),"")</f>
        <v/>
      </c>
      <c r="AF150" s="138" t="str">
        <f ca="1">IF($R150=1,SUM($T$1:T150),"")</f>
        <v/>
      </c>
      <c r="AG150" s="138" t="str">
        <f ca="1">IF($R150=1,SUM($U$1:U150),"")</f>
        <v/>
      </c>
      <c r="AH150" s="138" t="str">
        <f ca="1">IF($R150=1,SUM($V$1:V150),"")</f>
        <v/>
      </c>
      <c r="AI150" s="138" t="str">
        <f ca="1">IF($R150=1,SUM($W$1:W150),"")</f>
        <v/>
      </c>
      <c r="AJ150" s="138" t="str">
        <f ca="1">IF($R150=1,SUM($X$1:X150),"")</f>
        <v/>
      </c>
      <c r="AK150" s="138" t="str">
        <f ca="1">IF($R150=1,SUM($Y$1:Y150),"")</f>
        <v/>
      </c>
      <c r="AL150" s="138" t="str">
        <f ca="1">IF($R150=1,SUM($Z$1:Z150),"")</f>
        <v/>
      </c>
      <c r="AM150" s="138" t="str">
        <f ca="1">IF($R150=1,SUM($AA$1:AA150),"")</f>
        <v/>
      </c>
      <c r="AN150" s="138" t="str">
        <f ca="1">IF($R150=1,SUM($AB$1:AB150),"")</f>
        <v/>
      </c>
      <c r="AO150" s="138" t="str">
        <f ca="1">IF($R150=1,SUM($AC$1:AC150),"")</f>
        <v/>
      </c>
      <c r="AQ150" s="143" t="str">
        <f t="shared" si="27"/>
        <v>19:45</v>
      </c>
    </row>
    <row r="151" spans="6:43" x14ac:dyDescent="0.25">
      <c r="F151" s="138">
        <f t="shared" si="28"/>
        <v>19</v>
      </c>
      <c r="G151" s="140">
        <f t="shared" si="23"/>
        <v>50</v>
      </c>
      <c r="H151" s="141">
        <f t="shared" si="24"/>
        <v>0.82638888888888884</v>
      </c>
      <c r="K151" s="139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39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38">
        <f t="shared" si="25"/>
        <v>1</v>
      </c>
      <c r="R151" s="138">
        <f t="shared" ca="1" si="26"/>
        <v>1.0779999999999914</v>
      </c>
      <c r="S151" s="138" t="str">
        <f>IF(O151=1,"",RTD("cqg.rtd",,"StudyData", "(Vol("&amp;$E$13&amp;")when  (LocalYear("&amp;$E$13&amp;")="&amp;$D$1&amp;"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38" t="str">
        <f>IF(O151=1,"",RTD("cqg.rtd",,"StudyData", "(Vol("&amp;$E$14&amp;")when  (LocalYear("&amp;$E$14&amp;")="&amp;$D$1&amp;"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38" t="str">
        <f>IF(O151=1,"",RTD("cqg.rtd",,"StudyData", "(Vol("&amp;$E$15&amp;")when  (LocalYear("&amp;$E$15&amp;")="&amp;$D$1&amp;"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38" t="str">
        <f>IF(O151=1,"",RTD("cqg.rtd",,"StudyData", "(Vol("&amp;$E$16&amp;")when  (LocalYear("&amp;$E$16&amp;")="&amp;$D$1&amp;"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38" t="str">
        <f>IF(O151=1,"",RTD("cqg.rtd",,"StudyData", "(Vol("&amp;$E$17&amp;")when  (LocalYear("&amp;$E$17&amp;")="&amp;$D$1&amp;"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38" t="str">
        <f>IF(O151=1,"",RTD("cqg.rtd",,"StudyData", "(Vol("&amp;$E$18&amp;")when  (LocalYear("&amp;$E$18&amp;")="&amp;$D$1&amp;"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38" t="str">
        <f>IF(O151=1,"",RTD("cqg.rtd",,"StudyData", "(Vol("&amp;$E$19&amp;")when  (LocalYear("&amp;$E$19&amp;")="&amp;$D$1&amp;"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38" t="str">
        <f>IF(O151=1,"",RTD("cqg.rtd",,"StudyData", "(Vol("&amp;$E$20&amp;")when  (LocalYear("&amp;$E$20&amp;")="&amp;$D$1&amp;"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38" t="str">
        <f>IF(O151=1,"",RTD("cqg.rtd",,"StudyData", "(Vol("&amp;$E$21&amp;")when  (LocalYear("&amp;$E$21&amp;")="&amp;$D$1&amp;"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38" t="str">
        <f>IF(O151=1,"",RTD("cqg.rtd",,"StudyData", "(Vol("&amp;$E$21&amp;")when  (LocalYear("&amp;$E$21&amp;")="&amp;$D$1&amp;"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39" t="str">
        <f t="shared" si="22"/>
        <v/>
      </c>
      <c r="AE151" s="138" t="str">
        <f ca="1">IF($R151=1,SUM($S$1:S151),"")</f>
        <v/>
      </c>
      <c r="AF151" s="138" t="str">
        <f ca="1">IF($R151=1,SUM($T$1:T151),"")</f>
        <v/>
      </c>
      <c r="AG151" s="138" t="str">
        <f ca="1">IF($R151=1,SUM($U$1:U151),"")</f>
        <v/>
      </c>
      <c r="AH151" s="138" t="str">
        <f ca="1">IF($R151=1,SUM($V$1:V151),"")</f>
        <v/>
      </c>
      <c r="AI151" s="138" t="str">
        <f ca="1">IF($R151=1,SUM($W$1:W151),"")</f>
        <v/>
      </c>
      <c r="AJ151" s="138" t="str">
        <f ca="1">IF($R151=1,SUM($X$1:X151),"")</f>
        <v/>
      </c>
      <c r="AK151" s="138" t="str">
        <f ca="1">IF($R151=1,SUM($Y$1:Y151),"")</f>
        <v/>
      </c>
      <c r="AL151" s="138" t="str">
        <f ca="1">IF($R151=1,SUM($Z$1:Z151),"")</f>
        <v/>
      </c>
      <c r="AM151" s="138" t="str">
        <f ca="1">IF($R151=1,SUM($AA$1:AA151),"")</f>
        <v/>
      </c>
      <c r="AN151" s="138" t="str">
        <f ca="1">IF($R151=1,SUM($AB$1:AB151),"")</f>
        <v/>
      </c>
      <c r="AO151" s="138" t="str">
        <f ca="1">IF($R151=1,SUM($AC$1:AC151),"")</f>
        <v/>
      </c>
      <c r="AQ151" s="143" t="str">
        <f t="shared" si="27"/>
        <v>19:50</v>
      </c>
    </row>
    <row r="152" spans="6:43" x14ac:dyDescent="0.25">
      <c r="F152" s="138">
        <f t="shared" si="28"/>
        <v>19</v>
      </c>
      <c r="G152" s="140">
        <f t="shared" si="23"/>
        <v>55</v>
      </c>
      <c r="H152" s="141">
        <f t="shared" si="24"/>
        <v>0.82986111111111116</v>
      </c>
      <c r="K152" s="139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39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38">
        <f t="shared" si="25"/>
        <v>1</v>
      </c>
      <c r="R152" s="138">
        <f t="shared" ca="1" si="26"/>
        <v>1.0789999999999913</v>
      </c>
      <c r="S152" s="138" t="str">
        <f>IF(O152=1,"",RTD("cqg.rtd",,"StudyData", "(Vol("&amp;$E$13&amp;")when  (LocalYear("&amp;$E$13&amp;")="&amp;$D$1&amp;"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38" t="str">
        <f>IF(O152=1,"",RTD("cqg.rtd",,"StudyData", "(Vol("&amp;$E$14&amp;")when  (LocalYear("&amp;$E$14&amp;")="&amp;$D$1&amp;"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38" t="str">
        <f>IF(O152=1,"",RTD("cqg.rtd",,"StudyData", "(Vol("&amp;$E$15&amp;")when  (LocalYear("&amp;$E$15&amp;")="&amp;$D$1&amp;"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38" t="str">
        <f>IF(O152=1,"",RTD("cqg.rtd",,"StudyData", "(Vol("&amp;$E$16&amp;")when  (LocalYear("&amp;$E$16&amp;")="&amp;$D$1&amp;"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38" t="str">
        <f>IF(O152=1,"",RTD("cqg.rtd",,"StudyData", "(Vol("&amp;$E$17&amp;")when  (LocalYear("&amp;$E$17&amp;")="&amp;$D$1&amp;"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38" t="str">
        <f>IF(O152=1,"",RTD("cqg.rtd",,"StudyData", "(Vol("&amp;$E$18&amp;")when  (LocalYear("&amp;$E$18&amp;")="&amp;$D$1&amp;"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38" t="str">
        <f>IF(O152=1,"",RTD("cqg.rtd",,"StudyData", "(Vol("&amp;$E$19&amp;")when  (LocalYear("&amp;$E$19&amp;")="&amp;$D$1&amp;"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38" t="str">
        <f>IF(O152=1,"",RTD("cqg.rtd",,"StudyData", "(Vol("&amp;$E$20&amp;")when  (LocalYear("&amp;$E$20&amp;")="&amp;$D$1&amp;"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38" t="str">
        <f>IF(O152=1,"",RTD("cqg.rtd",,"StudyData", "(Vol("&amp;$E$21&amp;")when  (LocalYear("&amp;$E$21&amp;")="&amp;$D$1&amp;"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38" t="str">
        <f>IF(O152=1,"",RTD("cqg.rtd",,"StudyData", "(Vol("&amp;$E$21&amp;")when  (LocalYear("&amp;$E$21&amp;")="&amp;$D$1&amp;"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39" t="str">
        <f t="shared" si="22"/>
        <v/>
      </c>
      <c r="AE152" s="138" t="str">
        <f ca="1">IF($R152=1,SUM($S$1:S152),"")</f>
        <v/>
      </c>
      <c r="AF152" s="138" t="str">
        <f ca="1">IF($R152=1,SUM($T$1:T152),"")</f>
        <v/>
      </c>
      <c r="AG152" s="138" t="str">
        <f ca="1">IF($R152=1,SUM($U$1:U152),"")</f>
        <v/>
      </c>
      <c r="AH152" s="138" t="str">
        <f ca="1">IF($R152=1,SUM($V$1:V152),"")</f>
        <v/>
      </c>
      <c r="AI152" s="138" t="str">
        <f ca="1">IF($R152=1,SUM($W$1:W152),"")</f>
        <v/>
      </c>
      <c r="AJ152" s="138" t="str">
        <f ca="1">IF($R152=1,SUM($X$1:X152),"")</f>
        <v/>
      </c>
      <c r="AK152" s="138" t="str">
        <f ca="1">IF($R152=1,SUM($Y$1:Y152),"")</f>
        <v/>
      </c>
      <c r="AL152" s="138" t="str">
        <f ca="1">IF($R152=1,SUM($Z$1:Z152),"")</f>
        <v/>
      </c>
      <c r="AM152" s="138" t="str">
        <f ca="1">IF($R152=1,SUM($AA$1:AA152),"")</f>
        <v/>
      </c>
      <c r="AN152" s="138" t="str">
        <f ca="1">IF($R152=1,SUM($AB$1:AB152),"")</f>
        <v/>
      </c>
      <c r="AO152" s="138" t="str">
        <f ca="1">IF($R152=1,SUM($AC$1:AC152),"")</f>
        <v/>
      </c>
      <c r="AQ152" s="143" t="str">
        <f t="shared" si="27"/>
        <v>19:55</v>
      </c>
    </row>
    <row r="153" spans="6:43" x14ac:dyDescent="0.25">
      <c r="F153" s="138">
        <f t="shared" si="28"/>
        <v>20</v>
      </c>
      <c r="G153" s="140" t="str">
        <f t="shared" si="23"/>
        <v>00</v>
      </c>
      <c r="H153" s="141">
        <f t="shared" si="24"/>
        <v>0.83333333333333337</v>
      </c>
      <c r="K153" s="139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39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38">
        <f t="shared" si="25"/>
        <v>1</v>
      </c>
      <c r="R153" s="138">
        <f t="shared" ca="1" si="26"/>
        <v>1.0799999999999912</v>
      </c>
      <c r="S153" s="138" t="str">
        <f>IF(O153=1,"",RTD("cqg.rtd",,"StudyData", "(Vol("&amp;$E$13&amp;")when  (LocalYear("&amp;$E$13&amp;")="&amp;$D$1&amp;"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38" t="str">
        <f>IF(O153=1,"",RTD("cqg.rtd",,"StudyData", "(Vol("&amp;$E$14&amp;")when  (LocalYear("&amp;$E$14&amp;")="&amp;$D$1&amp;"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38" t="str">
        <f>IF(O153=1,"",RTD("cqg.rtd",,"StudyData", "(Vol("&amp;$E$15&amp;")when  (LocalYear("&amp;$E$15&amp;")="&amp;$D$1&amp;"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38" t="str">
        <f>IF(O153=1,"",RTD("cqg.rtd",,"StudyData", "(Vol("&amp;$E$16&amp;")when  (LocalYear("&amp;$E$16&amp;")="&amp;$D$1&amp;"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38" t="str">
        <f>IF(O153=1,"",RTD("cqg.rtd",,"StudyData", "(Vol("&amp;$E$17&amp;")when  (LocalYear("&amp;$E$17&amp;")="&amp;$D$1&amp;"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38" t="str">
        <f>IF(O153=1,"",RTD("cqg.rtd",,"StudyData", "(Vol("&amp;$E$18&amp;")when  (LocalYear("&amp;$E$18&amp;")="&amp;$D$1&amp;"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38" t="str">
        <f>IF(O153=1,"",RTD("cqg.rtd",,"StudyData", "(Vol("&amp;$E$19&amp;")when  (LocalYear("&amp;$E$19&amp;")="&amp;$D$1&amp;"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38" t="str">
        <f>IF(O153=1,"",RTD("cqg.rtd",,"StudyData", "(Vol("&amp;$E$20&amp;")when  (LocalYear("&amp;$E$20&amp;")="&amp;$D$1&amp;"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38" t="str">
        <f>IF(O153=1,"",RTD("cqg.rtd",,"StudyData", "(Vol("&amp;$E$21&amp;")when  (LocalYear("&amp;$E$21&amp;")="&amp;$D$1&amp;"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38" t="str">
        <f>IF(O153=1,"",RTD("cqg.rtd",,"StudyData", "(Vol("&amp;$E$21&amp;")when  (LocalYear("&amp;$E$21&amp;")="&amp;$D$1&amp;"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39" t="str">
        <f t="shared" si="22"/>
        <v/>
      </c>
      <c r="AE153" s="138" t="str">
        <f ca="1">IF($R153=1,SUM($S$1:S153),"")</f>
        <v/>
      </c>
      <c r="AF153" s="138" t="str">
        <f ca="1">IF($R153=1,SUM($T$1:T153),"")</f>
        <v/>
      </c>
      <c r="AG153" s="138" t="str">
        <f ca="1">IF($R153=1,SUM($U$1:U153),"")</f>
        <v/>
      </c>
      <c r="AH153" s="138" t="str">
        <f ca="1">IF($R153=1,SUM($V$1:V153),"")</f>
        <v/>
      </c>
      <c r="AI153" s="138" t="str">
        <f ca="1">IF($R153=1,SUM($W$1:W153),"")</f>
        <v/>
      </c>
      <c r="AJ153" s="138" t="str">
        <f ca="1">IF($R153=1,SUM($X$1:X153),"")</f>
        <v/>
      </c>
      <c r="AK153" s="138" t="str">
        <f ca="1">IF($R153=1,SUM($Y$1:Y153),"")</f>
        <v/>
      </c>
      <c r="AL153" s="138" t="str">
        <f ca="1">IF($R153=1,SUM($Z$1:Z153),"")</f>
        <v/>
      </c>
      <c r="AM153" s="138" t="str">
        <f ca="1">IF($R153=1,SUM($AA$1:AA153),"")</f>
        <v/>
      </c>
      <c r="AN153" s="138" t="str">
        <f ca="1">IF($R153=1,SUM($AB$1:AB153),"")</f>
        <v/>
      </c>
      <c r="AO153" s="138" t="str">
        <f ca="1">IF($R153=1,SUM($AC$1:AC153),"")</f>
        <v/>
      </c>
      <c r="AQ153" s="143" t="str">
        <f t="shared" si="27"/>
        <v>20:00</v>
      </c>
    </row>
    <row r="154" spans="6:43" x14ac:dyDescent="0.25">
      <c r="F154" s="138">
        <f t="shared" si="28"/>
        <v>20</v>
      </c>
      <c r="G154" s="140" t="str">
        <f t="shared" si="23"/>
        <v>05</v>
      </c>
      <c r="H154" s="141">
        <f t="shared" si="24"/>
        <v>0.83680555555555547</v>
      </c>
      <c r="K154" s="139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39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38">
        <f t="shared" si="25"/>
        <v>1</v>
      </c>
      <c r="R154" s="138">
        <f t="shared" ca="1" si="26"/>
        <v>1.0809999999999911</v>
      </c>
      <c r="S154" s="138" t="str">
        <f>IF(O154=1,"",RTD("cqg.rtd",,"StudyData", "(Vol("&amp;$E$13&amp;")when  (LocalYear("&amp;$E$13&amp;")="&amp;$D$1&amp;"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38" t="str">
        <f>IF(O154=1,"",RTD("cqg.rtd",,"StudyData", "(Vol("&amp;$E$14&amp;")when  (LocalYear("&amp;$E$14&amp;")="&amp;$D$1&amp;"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38" t="str">
        <f>IF(O154=1,"",RTD("cqg.rtd",,"StudyData", "(Vol("&amp;$E$15&amp;")when  (LocalYear("&amp;$E$15&amp;")="&amp;$D$1&amp;"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38" t="str">
        <f>IF(O154=1,"",RTD("cqg.rtd",,"StudyData", "(Vol("&amp;$E$16&amp;")when  (LocalYear("&amp;$E$16&amp;")="&amp;$D$1&amp;"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38" t="str">
        <f>IF(O154=1,"",RTD("cqg.rtd",,"StudyData", "(Vol("&amp;$E$17&amp;")when  (LocalYear("&amp;$E$17&amp;")="&amp;$D$1&amp;"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38" t="str">
        <f>IF(O154=1,"",RTD("cqg.rtd",,"StudyData", "(Vol("&amp;$E$18&amp;")when  (LocalYear("&amp;$E$18&amp;")="&amp;$D$1&amp;"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38" t="str">
        <f>IF(O154=1,"",RTD("cqg.rtd",,"StudyData", "(Vol("&amp;$E$19&amp;")when  (LocalYear("&amp;$E$19&amp;")="&amp;$D$1&amp;"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38" t="str">
        <f>IF(O154=1,"",RTD("cqg.rtd",,"StudyData", "(Vol("&amp;$E$20&amp;")when  (LocalYear("&amp;$E$20&amp;")="&amp;$D$1&amp;"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38" t="str">
        <f>IF(O154=1,"",RTD("cqg.rtd",,"StudyData", "(Vol("&amp;$E$21&amp;")when  (LocalYear("&amp;$E$21&amp;")="&amp;$D$1&amp;"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38" t="str">
        <f>IF(O154=1,"",RTD("cqg.rtd",,"StudyData", "(Vol("&amp;$E$21&amp;")when  (LocalYear("&amp;$E$21&amp;")="&amp;$D$1&amp;"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39" t="str">
        <f t="shared" si="22"/>
        <v/>
      </c>
      <c r="AE154" s="138" t="str">
        <f ca="1">IF($R154=1,SUM($S$1:S154),"")</f>
        <v/>
      </c>
      <c r="AF154" s="138" t="str">
        <f ca="1">IF($R154=1,SUM($T$1:T154),"")</f>
        <v/>
      </c>
      <c r="AG154" s="138" t="str">
        <f ca="1">IF($R154=1,SUM($U$1:U154),"")</f>
        <v/>
      </c>
      <c r="AH154" s="138" t="str">
        <f ca="1">IF($R154=1,SUM($V$1:V154),"")</f>
        <v/>
      </c>
      <c r="AI154" s="138" t="str">
        <f ca="1">IF($R154=1,SUM($W$1:W154),"")</f>
        <v/>
      </c>
      <c r="AJ154" s="138" t="str">
        <f ca="1">IF($R154=1,SUM($X$1:X154),"")</f>
        <v/>
      </c>
      <c r="AK154" s="138" t="str">
        <f ca="1">IF($R154=1,SUM($Y$1:Y154),"")</f>
        <v/>
      </c>
      <c r="AL154" s="138" t="str">
        <f ca="1">IF($R154=1,SUM($Z$1:Z154),"")</f>
        <v/>
      </c>
      <c r="AM154" s="138" t="str">
        <f ca="1">IF($R154=1,SUM($AA$1:AA154),"")</f>
        <v/>
      </c>
      <c r="AN154" s="138" t="str">
        <f ca="1">IF($R154=1,SUM($AB$1:AB154),"")</f>
        <v/>
      </c>
      <c r="AO154" s="138" t="str">
        <f ca="1">IF($R154=1,SUM($AC$1:AC154),"")</f>
        <v/>
      </c>
      <c r="AQ154" s="143" t="str">
        <f t="shared" si="27"/>
        <v>20:05</v>
      </c>
    </row>
    <row r="155" spans="6:43" x14ac:dyDescent="0.25">
      <c r="F155" s="138">
        <f t="shared" si="28"/>
        <v>20</v>
      </c>
      <c r="G155" s="140">
        <f t="shared" si="23"/>
        <v>10</v>
      </c>
      <c r="H155" s="141">
        <f t="shared" si="24"/>
        <v>0.84027777777777779</v>
      </c>
      <c r="K155" s="139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39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38">
        <f t="shared" si="25"/>
        <v>1</v>
      </c>
      <c r="R155" s="138">
        <f t="shared" ca="1" si="26"/>
        <v>1.081999999999991</v>
      </c>
      <c r="S155" s="138" t="str">
        <f>IF(O155=1,"",RTD("cqg.rtd",,"StudyData", "(Vol("&amp;$E$13&amp;")when  (LocalYear("&amp;$E$13&amp;")="&amp;$D$1&amp;"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38" t="str">
        <f>IF(O155=1,"",RTD("cqg.rtd",,"StudyData", "(Vol("&amp;$E$14&amp;")when  (LocalYear("&amp;$E$14&amp;")="&amp;$D$1&amp;"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38" t="str">
        <f>IF(O155=1,"",RTD("cqg.rtd",,"StudyData", "(Vol("&amp;$E$15&amp;")when  (LocalYear("&amp;$E$15&amp;")="&amp;$D$1&amp;"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38" t="str">
        <f>IF(O155=1,"",RTD("cqg.rtd",,"StudyData", "(Vol("&amp;$E$16&amp;")when  (LocalYear("&amp;$E$16&amp;")="&amp;$D$1&amp;"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38" t="str">
        <f>IF(O155=1,"",RTD("cqg.rtd",,"StudyData", "(Vol("&amp;$E$17&amp;")when  (LocalYear("&amp;$E$17&amp;")="&amp;$D$1&amp;"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38" t="str">
        <f>IF(O155=1,"",RTD("cqg.rtd",,"StudyData", "(Vol("&amp;$E$18&amp;")when  (LocalYear("&amp;$E$18&amp;")="&amp;$D$1&amp;"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38" t="str">
        <f>IF(O155=1,"",RTD("cqg.rtd",,"StudyData", "(Vol("&amp;$E$19&amp;")when  (LocalYear("&amp;$E$19&amp;")="&amp;$D$1&amp;"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38" t="str">
        <f>IF(O155=1,"",RTD("cqg.rtd",,"StudyData", "(Vol("&amp;$E$20&amp;")when  (LocalYear("&amp;$E$20&amp;")="&amp;$D$1&amp;"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38" t="str">
        <f>IF(O155=1,"",RTD("cqg.rtd",,"StudyData", "(Vol("&amp;$E$21&amp;")when  (LocalYear("&amp;$E$21&amp;")="&amp;$D$1&amp;"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38" t="str">
        <f>IF(O155=1,"",RTD("cqg.rtd",,"StudyData", "(Vol("&amp;$E$21&amp;")when  (LocalYear("&amp;$E$21&amp;")="&amp;$D$1&amp;"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39" t="str">
        <f t="shared" si="22"/>
        <v/>
      </c>
      <c r="AE155" s="138" t="str">
        <f ca="1">IF($R155=1,SUM($S$1:S155),"")</f>
        <v/>
      </c>
      <c r="AF155" s="138" t="str">
        <f ca="1">IF($R155=1,SUM($T$1:T155),"")</f>
        <v/>
      </c>
      <c r="AG155" s="138" t="str">
        <f ca="1">IF($R155=1,SUM($U$1:U155),"")</f>
        <v/>
      </c>
      <c r="AH155" s="138" t="str">
        <f ca="1">IF($R155=1,SUM($V$1:V155),"")</f>
        <v/>
      </c>
      <c r="AI155" s="138" t="str">
        <f ca="1">IF($R155=1,SUM($W$1:W155),"")</f>
        <v/>
      </c>
      <c r="AJ155" s="138" t="str">
        <f ca="1">IF($R155=1,SUM($X$1:X155),"")</f>
        <v/>
      </c>
      <c r="AK155" s="138" t="str">
        <f ca="1">IF($R155=1,SUM($Y$1:Y155),"")</f>
        <v/>
      </c>
      <c r="AL155" s="138" t="str">
        <f ca="1">IF($R155=1,SUM($Z$1:Z155),"")</f>
        <v/>
      </c>
      <c r="AM155" s="138" t="str">
        <f ca="1">IF($R155=1,SUM($AA$1:AA155),"")</f>
        <v/>
      </c>
      <c r="AN155" s="138" t="str">
        <f ca="1">IF($R155=1,SUM($AB$1:AB155),"")</f>
        <v/>
      </c>
      <c r="AO155" s="138" t="str">
        <f ca="1">IF($R155=1,SUM($AC$1:AC155),"")</f>
        <v/>
      </c>
      <c r="AQ155" s="143" t="str">
        <f t="shared" si="27"/>
        <v>20:10</v>
      </c>
    </row>
    <row r="156" spans="6:43" x14ac:dyDescent="0.25">
      <c r="F156" s="138">
        <f t="shared" si="28"/>
        <v>20</v>
      </c>
      <c r="G156" s="140">
        <f t="shared" si="23"/>
        <v>15</v>
      </c>
      <c r="H156" s="141">
        <f t="shared" si="24"/>
        <v>0.84375</v>
      </c>
      <c r="K156" s="139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39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38">
        <f t="shared" si="25"/>
        <v>1</v>
      </c>
      <c r="R156" s="138">
        <f t="shared" ca="1" si="26"/>
        <v>1.0829999999999909</v>
      </c>
      <c r="S156" s="138" t="str">
        <f>IF(O156=1,"",RTD("cqg.rtd",,"StudyData", "(Vol("&amp;$E$13&amp;")when  (LocalYear("&amp;$E$13&amp;")="&amp;$D$1&amp;"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38" t="str">
        <f>IF(O156=1,"",RTD("cqg.rtd",,"StudyData", "(Vol("&amp;$E$14&amp;")when  (LocalYear("&amp;$E$14&amp;")="&amp;$D$1&amp;"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38" t="str">
        <f>IF(O156=1,"",RTD("cqg.rtd",,"StudyData", "(Vol("&amp;$E$15&amp;")when  (LocalYear("&amp;$E$15&amp;")="&amp;$D$1&amp;"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38" t="str">
        <f>IF(O156=1,"",RTD("cqg.rtd",,"StudyData", "(Vol("&amp;$E$16&amp;")when  (LocalYear("&amp;$E$16&amp;")="&amp;$D$1&amp;"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38" t="str">
        <f>IF(O156=1,"",RTD("cqg.rtd",,"StudyData", "(Vol("&amp;$E$17&amp;")when  (LocalYear("&amp;$E$17&amp;")="&amp;$D$1&amp;"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38" t="str">
        <f>IF(O156=1,"",RTD("cqg.rtd",,"StudyData", "(Vol("&amp;$E$18&amp;")when  (LocalYear("&amp;$E$18&amp;")="&amp;$D$1&amp;"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38" t="str">
        <f>IF(O156=1,"",RTD("cqg.rtd",,"StudyData", "(Vol("&amp;$E$19&amp;")when  (LocalYear("&amp;$E$19&amp;")="&amp;$D$1&amp;"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38" t="str">
        <f>IF(O156=1,"",RTD("cqg.rtd",,"StudyData", "(Vol("&amp;$E$20&amp;")when  (LocalYear("&amp;$E$20&amp;")="&amp;$D$1&amp;"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38" t="str">
        <f>IF(O156=1,"",RTD("cqg.rtd",,"StudyData", "(Vol("&amp;$E$21&amp;")when  (LocalYear("&amp;$E$21&amp;")="&amp;$D$1&amp;"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38" t="str">
        <f>IF(O156=1,"",RTD("cqg.rtd",,"StudyData", "(Vol("&amp;$E$21&amp;")when  (LocalYear("&amp;$E$21&amp;")="&amp;$D$1&amp;"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39" t="str">
        <f t="shared" si="22"/>
        <v/>
      </c>
      <c r="AE156" s="138" t="str">
        <f ca="1">IF($R156=1,SUM($S$1:S156),"")</f>
        <v/>
      </c>
      <c r="AF156" s="138" t="str">
        <f ca="1">IF($R156=1,SUM($T$1:T156),"")</f>
        <v/>
      </c>
      <c r="AG156" s="138" t="str">
        <f ca="1">IF($R156=1,SUM($U$1:U156),"")</f>
        <v/>
      </c>
      <c r="AH156" s="138" t="str">
        <f ca="1">IF($R156=1,SUM($V$1:V156),"")</f>
        <v/>
      </c>
      <c r="AI156" s="138" t="str">
        <f ca="1">IF($R156=1,SUM($W$1:W156),"")</f>
        <v/>
      </c>
      <c r="AJ156" s="138" t="str">
        <f ca="1">IF($R156=1,SUM($X$1:X156),"")</f>
        <v/>
      </c>
      <c r="AK156" s="138" t="str">
        <f ca="1">IF($R156=1,SUM($Y$1:Y156),"")</f>
        <v/>
      </c>
      <c r="AL156" s="138" t="str">
        <f ca="1">IF($R156=1,SUM($Z$1:Z156),"")</f>
        <v/>
      </c>
      <c r="AM156" s="138" t="str">
        <f ca="1">IF($R156=1,SUM($AA$1:AA156),"")</f>
        <v/>
      </c>
      <c r="AN156" s="138" t="str">
        <f ca="1">IF($R156=1,SUM($AB$1:AB156),"")</f>
        <v/>
      </c>
      <c r="AO156" s="138" t="str">
        <f ca="1">IF($R156=1,SUM($AC$1:AC156),"")</f>
        <v/>
      </c>
      <c r="AQ156" s="143" t="str">
        <f t="shared" si="27"/>
        <v>20:15</v>
      </c>
    </row>
    <row r="157" spans="6:43" x14ac:dyDescent="0.25">
      <c r="F157" s="138">
        <f t="shared" si="28"/>
        <v>20</v>
      </c>
      <c r="G157" s="140">
        <f t="shared" si="23"/>
        <v>20</v>
      </c>
      <c r="H157" s="141">
        <f t="shared" si="24"/>
        <v>0.84722222222222221</v>
      </c>
      <c r="K157" s="139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39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38">
        <f t="shared" si="25"/>
        <v>1</v>
      </c>
      <c r="R157" s="138">
        <f t="shared" ca="1" si="26"/>
        <v>1.0839999999999907</v>
      </c>
      <c r="S157" s="138" t="str">
        <f>IF(O157=1,"",RTD("cqg.rtd",,"StudyData", "(Vol("&amp;$E$13&amp;")when  (LocalYear("&amp;$E$13&amp;")="&amp;$D$1&amp;"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38" t="str">
        <f>IF(O157=1,"",RTD("cqg.rtd",,"StudyData", "(Vol("&amp;$E$14&amp;")when  (LocalYear("&amp;$E$14&amp;")="&amp;$D$1&amp;"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38" t="str">
        <f>IF(O157=1,"",RTD("cqg.rtd",,"StudyData", "(Vol("&amp;$E$15&amp;")when  (LocalYear("&amp;$E$15&amp;")="&amp;$D$1&amp;"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38" t="str">
        <f>IF(O157=1,"",RTD("cqg.rtd",,"StudyData", "(Vol("&amp;$E$16&amp;")when  (LocalYear("&amp;$E$16&amp;")="&amp;$D$1&amp;"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38" t="str">
        <f>IF(O157=1,"",RTD("cqg.rtd",,"StudyData", "(Vol("&amp;$E$17&amp;")when  (LocalYear("&amp;$E$17&amp;")="&amp;$D$1&amp;"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38" t="str">
        <f>IF(O157=1,"",RTD("cqg.rtd",,"StudyData", "(Vol("&amp;$E$18&amp;")when  (LocalYear("&amp;$E$18&amp;")="&amp;$D$1&amp;"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38" t="str">
        <f>IF(O157=1,"",RTD("cqg.rtd",,"StudyData", "(Vol("&amp;$E$19&amp;")when  (LocalYear("&amp;$E$19&amp;")="&amp;$D$1&amp;"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38" t="str">
        <f>IF(O157=1,"",RTD("cqg.rtd",,"StudyData", "(Vol("&amp;$E$20&amp;")when  (LocalYear("&amp;$E$20&amp;")="&amp;$D$1&amp;"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38" t="str">
        <f>IF(O157=1,"",RTD("cqg.rtd",,"StudyData", "(Vol("&amp;$E$21&amp;")when  (LocalYear("&amp;$E$21&amp;")="&amp;$D$1&amp;"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38" t="str">
        <f>IF(O157=1,"",RTD("cqg.rtd",,"StudyData", "(Vol("&amp;$E$21&amp;")when  (LocalYear("&amp;$E$21&amp;")="&amp;$D$1&amp;"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39" t="str">
        <f t="shared" si="22"/>
        <v/>
      </c>
      <c r="AE157" s="138" t="str">
        <f ca="1">IF($R157=1,SUM($S$1:S157),"")</f>
        <v/>
      </c>
      <c r="AF157" s="138" t="str">
        <f ca="1">IF($R157=1,SUM($T$1:T157),"")</f>
        <v/>
      </c>
      <c r="AG157" s="138" t="str">
        <f ca="1">IF($R157=1,SUM($U$1:U157),"")</f>
        <v/>
      </c>
      <c r="AH157" s="138" t="str">
        <f ca="1">IF($R157=1,SUM($V$1:V157),"")</f>
        <v/>
      </c>
      <c r="AI157" s="138" t="str">
        <f ca="1">IF($R157=1,SUM($W$1:W157),"")</f>
        <v/>
      </c>
      <c r="AJ157" s="138" t="str">
        <f ca="1">IF($R157=1,SUM($X$1:X157),"")</f>
        <v/>
      </c>
      <c r="AK157" s="138" t="str">
        <f ca="1">IF($R157=1,SUM($Y$1:Y157),"")</f>
        <v/>
      </c>
      <c r="AL157" s="138" t="str">
        <f ca="1">IF($R157=1,SUM($Z$1:Z157),"")</f>
        <v/>
      </c>
      <c r="AM157" s="138" t="str">
        <f ca="1">IF($R157=1,SUM($AA$1:AA157),"")</f>
        <v/>
      </c>
      <c r="AN157" s="138" t="str">
        <f ca="1">IF($R157=1,SUM($AB$1:AB157),"")</f>
        <v/>
      </c>
      <c r="AO157" s="138" t="str">
        <f ca="1">IF($R157=1,SUM($AC$1:AC157),"")</f>
        <v/>
      </c>
      <c r="AQ157" s="143" t="str">
        <f t="shared" si="27"/>
        <v>20:20</v>
      </c>
    </row>
    <row r="158" spans="6:43" x14ac:dyDescent="0.25">
      <c r="F158" s="138">
        <f t="shared" si="28"/>
        <v>20</v>
      </c>
      <c r="G158" s="140">
        <f t="shared" si="23"/>
        <v>25</v>
      </c>
      <c r="H158" s="141">
        <f t="shared" si="24"/>
        <v>0.85069444444444453</v>
      </c>
      <c r="K158" s="139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39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38">
        <f t="shared" si="25"/>
        <v>1</v>
      </c>
      <c r="R158" s="138">
        <f t="shared" ca="1" si="26"/>
        <v>1.0849999999999906</v>
      </c>
      <c r="S158" s="138" t="str">
        <f>IF(O158=1,"",RTD("cqg.rtd",,"StudyData", "(Vol("&amp;$E$13&amp;")when  (LocalYear("&amp;$E$13&amp;")="&amp;$D$1&amp;"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38" t="str">
        <f>IF(O158=1,"",RTD("cqg.rtd",,"StudyData", "(Vol("&amp;$E$14&amp;")when  (LocalYear("&amp;$E$14&amp;")="&amp;$D$1&amp;"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38" t="str">
        <f>IF(O158=1,"",RTD("cqg.rtd",,"StudyData", "(Vol("&amp;$E$15&amp;")when  (LocalYear("&amp;$E$15&amp;")="&amp;$D$1&amp;"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38" t="str">
        <f>IF(O158=1,"",RTD("cqg.rtd",,"StudyData", "(Vol("&amp;$E$16&amp;")when  (LocalYear("&amp;$E$16&amp;")="&amp;$D$1&amp;"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38" t="str">
        <f>IF(O158=1,"",RTD("cqg.rtd",,"StudyData", "(Vol("&amp;$E$17&amp;")when  (LocalYear("&amp;$E$17&amp;")="&amp;$D$1&amp;"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38" t="str">
        <f>IF(O158=1,"",RTD("cqg.rtd",,"StudyData", "(Vol("&amp;$E$18&amp;")when  (LocalYear("&amp;$E$18&amp;")="&amp;$D$1&amp;"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38" t="str">
        <f>IF(O158=1,"",RTD("cqg.rtd",,"StudyData", "(Vol("&amp;$E$19&amp;")when  (LocalYear("&amp;$E$19&amp;")="&amp;$D$1&amp;"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38" t="str">
        <f>IF(O158=1,"",RTD("cqg.rtd",,"StudyData", "(Vol("&amp;$E$20&amp;")when  (LocalYear("&amp;$E$20&amp;")="&amp;$D$1&amp;"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38" t="str">
        <f>IF(O158=1,"",RTD("cqg.rtd",,"StudyData", "(Vol("&amp;$E$21&amp;")when  (LocalYear("&amp;$E$21&amp;")="&amp;$D$1&amp;"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38" t="str">
        <f>IF(O158=1,"",RTD("cqg.rtd",,"StudyData", "(Vol("&amp;$E$21&amp;")when  (LocalYear("&amp;$E$21&amp;")="&amp;$D$1&amp;"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39" t="str">
        <f t="shared" si="22"/>
        <v/>
      </c>
      <c r="AE158" s="138" t="str">
        <f ca="1">IF($R158=1,SUM($S$1:S158),"")</f>
        <v/>
      </c>
      <c r="AF158" s="138" t="str">
        <f ca="1">IF($R158=1,SUM($T$1:T158),"")</f>
        <v/>
      </c>
      <c r="AG158" s="138" t="str">
        <f ca="1">IF($R158=1,SUM($U$1:U158),"")</f>
        <v/>
      </c>
      <c r="AH158" s="138" t="str">
        <f ca="1">IF($R158=1,SUM($V$1:V158),"")</f>
        <v/>
      </c>
      <c r="AI158" s="138" t="str">
        <f ca="1">IF($R158=1,SUM($W$1:W158),"")</f>
        <v/>
      </c>
      <c r="AJ158" s="138" t="str">
        <f ca="1">IF($R158=1,SUM($X$1:X158),"")</f>
        <v/>
      </c>
      <c r="AK158" s="138" t="str">
        <f ca="1">IF($R158=1,SUM($Y$1:Y158),"")</f>
        <v/>
      </c>
      <c r="AL158" s="138" t="str">
        <f ca="1">IF($R158=1,SUM($Z$1:Z158),"")</f>
        <v/>
      </c>
      <c r="AM158" s="138" t="str">
        <f ca="1">IF($R158=1,SUM($AA$1:AA158),"")</f>
        <v/>
      </c>
      <c r="AN158" s="138" t="str">
        <f ca="1">IF($R158=1,SUM($AB$1:AB158),"")</f>
        <v/>
      </c>
      <c r="AO158" s="138" t="str">
        <f ca="1">IF($R158=1,SUM($AC$1:AC158),"")</f>
        <v/>
      </c>
      <c r="AQ158" s="143" t="str">
        <f t="shared" si="27"/>
        <v>20:25</v>
      </c>
    </row>
    <row r="159" spans="6:43" x14ac:dyDescent="0.25">
      <c r="F159" s="138">
        <f t="shared" si="28"/>
        <v>20</v>
      </c>
      <c r="G159" s="140">
        <f t="shared" si="23"/>
        <v>30</v>
      </c>
      <c r="H159" s="141">
        <f t="shared" si="24"/>
        <v>0.85416666666666663</v>
      </c>
      <c r="K159" s="139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39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38">
        <f t="shared" si="25"/>
        <v>1</v>
      </c>
      <c r="R159" s="138">
        <f t="shared" ca="1" si="26"/>
        <v>1.0859999999999905</v>
      </c>
      <c r="S159" s="138" t="str">
        <f>IF(O159=1,"",RTD("cqg.rtd",,"StudyData", "(Vol("&amp;$E$13&amp;")when  (LocalYear("&amp;$E$13&amp;")="&amp;$D$1&amp;"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38" t="str">
        <f>IF(O159=1,"",RTD("cqg.rtd",,"StudyData", "(Vol("&amp;$E$14&amp;")when  (LocalYear("&amp;$E$14&amp;")="&amp;$D$1&amp;"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38" t="str">
        <f>IF(O159=1,"",RTD("cqg.rtd",,"StudyData", "(Vol("&amp;$E$15&amp;")when  (LocalYear("&amp;$E$15&amp;")="&amp;$D$1&amp;"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38" t="str">
        <f>IF(O159=1,"",RTD("cqg.rtd",,"StudyData", "(Vol("&amp;$E$16&amp;")when  (LocalYear("&amp;$E$16&amp;")="&amp;$D$1&amp;"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38" t="str">
        <f>IF(O159=1,"",RTD("cqg.rtd",,"StudyData", "(Vol("&amp;$E$17&amp;")when  (LocalYear("&amp;$E$17&amp;")="&amp;$D$1&amp;"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38" t="str">
        <f>IF(O159=1,"",RTD("cqg.rtd",,"StudyData", "(Vol("&amp;$E$18&amp;")when  (LocalYear("&amp;$E$18&amp;")="&amp;$D$1&amp;"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38" t="str">
        <f>IF(O159=1,"",RTD("cqg.rtd",,"StudyData", "(Vol("&amp;$E$19&amp;")when  (LocalYear("&amp;$E$19&amp;")="&amp;$D$1&amp;"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38" t="str">
        <f>IF(O159=1,"",RTD("cqg.rtd",,"StudyData", "(Vol("&amp;$E$20&amp;")when  (LocalYear("&amp;$E$20&amp;")="&amp;$D$1&amp;"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38" t="str">
        <f>IF(O159=1,"",RTD("cqg.rtd",,"StudyData", "(Vol("&amp;$E$21&amp;")when  (LocalYear("&amp;$E$21&amp;")="&amp;$D$1&amp;"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38" t="str">
        <f>IF(O159=1,"",RTD("cqg.rtd",,"StudyData", "(Vol("&amp;$E$21&amp;")when  (LocalYear("&amp;$E$21&amp;")="&amp;$D$1&amp;"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39" t="str">
        <f t="shared" si="22"/>
        <v/>
      </c>
      <c r="AE159" s="138" t="str">
        <f ca="1">IF($R159=1,SUM($S$1:S159),"")</f>
        <v/>
      </c>
      <c r="AF159" s="138" t="str">
        <f ca="1">IF($R159=1,SUM($T$1:T159),"")</f>
        <v/>
      </c>
      <c r="AG159" s="138" t="str">
        <f ca="1">IF($R159=1,SUM($U$1:U159),"")</f>
        <v/>
      </c>
      <c r="AH159" s="138" t="str">
        <f ca="1">IF($R159=1,SUM($V$1:V159),"")</f>
        <v/>
      </c>
      <c r="AI159" s="138" t="str">
        <f ca="1">IF($R159=1,SUM($W$1:W159),"")</f>
        <v/>
      </c>
      <c r="AJ159" s="138" t="str">
        <f ca="1">IF($R159=1,SUM($X$1:X159),"")</f>
        <v/>
      </c>
      <c r="AK159" s="138" t="str">
        <f ca="1">IF($R159=1,SUM($Y$1:Y159),"")</f>
        <v/>
      </c>
      <c r="AL159" s="138" t="str">
        <f ca="1">IF($R159=1,SUM($Z$1:Z159),"")</f>
        <v/>
      </c>
      <c r="AM159" s="138" t="str">
        <f ca="1">IF($R159=1,SUM($AA$1:AA159),"")</f>
        <v/>
      </c>
      <c r="AN159" s="138" t="str">
        <f ca="1">IF($R159=1,SUM($AB$1:AB159),"")</f>
        <v/>
      </c>
      <c r="AO159" s="138" t="str">
        <f ca="1">IF($R159=1,SUM($AC$1:AC159),"")</f>
        <v/>
      </c>
      <c r="AQ159" s="143" t="str">
        <f t="shared" si="27"/>
        <v>20:30</v>
      </c>
    </row>
    <row r="160" spans="6:43" x14ac:dyDescent="0.25">
      <c r="F160" s="138">
        <f t="shared" si="28"/>
        <v>20</v>
      </c>
      <c r="G160" s="140">
        <f t="shared" si="23"/>
        <v>35</v>
      </c>
      <c r="H160" s="141">
        <f t="shared" si="24"/>
        <v>0.85763888888888884</v>
      </c>
      <c r="K160" s="139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39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38">
        <f t="shared" si="25"/>
        <v>1</v>
      </c>
      <c r="R160" s="138">
        <f t="shared" ca="1" si="26"/>
        <v>1.0869999999999904</v>
      </c>
      <c r="S160" s="138" t="str">
        <f>IF(O160=1,"",RTD("cqg.rtd",,"StudyData", "(Vol("&amp;$E$13&amp;")when  (LocalYear("&amp;$E$13&amp;")="&amp;$D$1&amp;"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38" t="str">
        <f>IF(O160=1,"",RTD("cqg.rtd",,"StudyData", "(Vol("&amp;$E$14&amp;")when  (LocalYear("&amp;$E$14&amp;")="&amp;$D$1&amp;"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38" t="str">
        <f>IF(O160=1,"",RTD("cqg.rtd",,"StudyData", "(Vol("&amp;$E$15&amp;")when  (LocalYear("&amp;$E$15&amp;")="&amp;$D$1&amp;"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38" t="str">
        <f>IF(O160=1,"",RTD("cqg.rtd",,"StudyData", "(Vol("&amp;$E$16&amp;")when  (LocalYear("&amp;$E$16&amp;")="&amp;$D$1&amp;"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38" t="str">
        <f>IF(O160=1,"",RTD("cqg.rtd",,"StudyData", "(Vol("&amp;$E$17&amp;")when  (LocalYear("&amp;$E$17&amp;")="&amp;$D$1&amp;"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38" t="str">
        <f>IF(O160=1,"",RTD("cqg.rtd",,"StudyData", "(Vol("&amp;$E$18&amp;")when  (LocalYear("&amp;$E$18&amp;")="&amp;$D$1&amp;"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38" t="str">
        <f>IF(O160=1,"",RTD("cqg.rtd",,"StudyData", "(Vol("&amp;$E$19&amp;")when  (LocalYear("&amp;$E$19&amp;")="&amp;$D$1&amp;"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38" t="str">
        <f>IF(O160=1,"",RTD("cqg.rtd",,"StudyData", "(Vol("&amp;$E$20&amp;")when  (LocalYear("&amp;$E$20&amp;")="&amp;$D$1&amp;"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38" t="str">
        <f>IF(O160=1,"",RTD("cqg.rtd",,"StudyData", "(Vol("&amp;$E$21&amp;")when  (LocalYear("&amp;$E$21&amp;")="&amp;$D$1&amp;"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38" t="str">
        <f>IF(O160=1,"",RTD("cqg.rtd",,"StudyData", "(Vol("&amp;$E$21&amp;")when  (LocalYear("&amp;$E$21&amp;")="&amp;$D$1&amp;"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39" t="str">
        <f t="shared" si="22"/>
        <v/>
      </c>
      <c r="AE160" s="138" t="str">
        <f ca="1">IF($R160=1,SUM($S$1:S160),"")</f>
        <v/>
      </c>
      <c r="AF160" s="138" t="str">
        <f ca="1">IF($R160=1,SUM($T$1:T160),"")</f>
        <v/>
      </c>
      <c r="AG160" s="138" t="str">
        <f ca="1">IF($R160=1,SUM($U$1:U160),"")</f>
        <v/>
      </c>
      <c r="AH160" s="138" t="str">
        <f ca="1">IF($R160=1,SUM($V$1:V160),"")</f>
        <v/>
      </c>
      <c r="AI160" s="138" t="str">
        <f ca="1">IF($R160=1,SUM($W$1:W160),"")</f>
        <v/>
      </c>
      <c r="AJ160" s="138" t="str">
        <f ca="1">IF($R160=1,SUM($X$1:X160),"")</f>
        <v/>
      </c>
      <c r="AK160" s="138" t="str">
        <f ca="1">IF($R160=1,SUM($Y$1:Y160),"")</f>
        <v/>
      </c>
      <c r="AL160" s="138" t="str">
        <f ca="1">IF($R160=1,SUM($Z$1:Z160),"")</f>
        <v/>
      </c>
      <c r="AM160" s="138" t="str">
        <f ca="1">IF($R160=1,SUM($AA$1:AA160),"")</f>
        <v/>
      </c>
      <c r="AN160" s="138" t="str">
        <f ca="1">IF($R160=1,SUM($AB$1:AB160),"")</f>
        <v/>
      </c>
      <c r="AO160" s="138" t="str">
        <f ca="1">IF($R160=1,SUM($AC$1:AC160),"")</f>
        <v/>
      </c>
      <c r="AQ160" s="143" t="str">
        <f t="shared" si="27"/>
        <v>20:35</v>
      </c>
    </row>
    <row r="161" spans="6:43" x14ac:dyDescent="0.25">
      <c r="F161" s="138">
        <f t="shared" si="28"/>
        <v>20</v>
      </c>
      <c r="G161" s="140">
        <f t="shared" si="23"/>
        <v>40</v>
      </c>
      <c r="H161" s="141">
        <f t="shared" si="24"/>
        <v>0.86111111111111116</v>
      </c>
      <c r="K161" s="139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39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38">
        <f t="shared" si="25"/>
        <v>1</v>
      </c>
      <c r="R161" s="138">
        <f t="shared" ca="1" si="26"/>
        <v>1.0879999999999903</v>
      </c>
      <c r="S161" s="138" t="str">
        <f>IF(O161=1,"",RTD("cqg.rtd",,"StudyData", "(Vol("&amp;$E$13&amp;")when  (LocalYear("&amp;$E$13&amp;")="&amp;$D$1&amp;"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38" t="str">
        <f>IF(O161=1,"",RTD("cqg.rtd",,"StudyData", "(Vol("&amp;$E$14&amp;")when  (LocalYear("&amp;$E$14&amp;")="&amp;$D$1&amp;"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38" t="str">
        <f>IF(O161=1,"",RTD("cqg.rtd",,"StudyData", "(Vol("&amp;$E$15&amp;")when  (LocalYear("&amp;$E$15&amp;")="&amp;$D$1&amp;"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38" t="str">
        <f>IF(O161=1,"",RTD("cqg.rtd",,"StudyData", "(Vol("&amp;$E$16&amp;")when  (LocalYear("&amp;$E$16&amp;")="&amp;$D$1&amp;"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38" t="str">
        <f>IF(O161=1,"",RTD("cqg.rtd",,"StudyData", "(Vol("&amp;$E$17&amp;")when  (LocalYear("&amp;$E$17&amp;")="&amp;$D$1&amp;"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38" t="str">
        <f>IF(O161=1,"",RTD("cqg.rtd",,"StudyData", "(Vol("&amp;$E$18&amp;")when  (LocalYear("&amp;$E$18&amp;")="&amp;$D$1&amp;"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38" t="str">
        <f>IF(O161=1,"",RTD("cqg.rtd",,"StudyData", "(Vol("&amp;$E$19&amp;")when  (LocalYear("&amp;$E$19&amp;")="&amp;$D$1&amp;"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38" t="str">
        <f>IF(O161=1,"",RTD("cqg.rtd",,"StudyData", "(Vol("&amp;$E$20&amp;")when  (LocalYear("&amp;$E$20&amp;")="&amp;$D$1&amp;"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38" t="str">
        <f>IF(O161=1,"",RTD("cqg.rtd",,"StudyData", "(Vol("&amp;$E$21&amp;")when  (LocalYear("&amp;$E$21&amp;")="&amp;$D$1&amp;"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38" t="str">
        <f>IF(O161=1,"",RTD("cqg.rtd",,"StudyData", "(Vol("&amp;$E$21&amp;")when  (LocalYear("&amp;$E$21&amp;")="&amp;$D$1&amp;"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39" t="str">
        <f t="shared" si="22"/>
        <v/>
      </c>
      <c r="AE161" s="138" t="str">
        <f ca="1">IF($R161=1,SUM($S$1:S161),"")</f>
        <v/>
      </c>
      <c r="AF161" s="138" t="str">
        <f ca="1">IF($R161=1,SUM($T$1:T161),"")</f>
        <v/>
      </c>
      <c r="AG161" s="138" t="str">
        <f ca="1">IF($R161=1,SUM($U$1:U161),"")</f>
        <v/>
      </c>
      <c r="AH161" s="138" t="str">
        <f ca="1">IF($R161=1,SUM($V$1:V161),"")</f>
        <v/>
      </c>
      <c r="AI161" s="138" t="str">
        <f ca="1">IF($R161=1,SUM($W$1:W161),"")</f>
        <v/>
      </c>
      <c r="AJ161" s="138" t="str">
        <f ca="1">IF($R161=1,SUM($X$1:X161),"")</f>
        <v/>
      </c>
      <c r="AK161" s="138" t="str">
        <f ca="1">IF($R161=1,SUM($Y$1:Y161),"")</f>
        <v/>
      </c>
      <c r="AL161" s="138" t="str">
        <f ca="1">IF($R161=1,SUM($Z$1:Z161),"")</f>
        <v/>
      </c>
      <c r="AM161" s="138" t="str">
        <f ca="1">IF($R161=1,SUM($AA$1:AA161),"")</f>
        <v/>
      </c>
      <c r="AN161" s="138" t="str">
        <f ca="1">IF($R161=1,SUM($AB$1:AB161),"")</f>
        <v/>
      </c>
      <c r="AO161" s="138" t="str">
        <f ca="1">IF($R161=1,SUM($AC$1:AC161),"")</f>
        <v/>
      </c>
      <c r="AQ161" s="143" t="str">
        <f t="shared" si="27"/>
        <v>20:40</v>
      </c>
    </row>
    <row r="162" spans="6:43" x14ac:dyDescent="0.25">
      <c r="F162" s="138">
        <f t="shared" si="28"/>
        <v>20</v>
      </c>
      <c r="G162" s="140">
        <f t="shared" si="23"/>
        <v>45</v>
      </c>
      <c r="H162" s="141">
        <f t="shared" si="24"/>
        <v>0.86458333333333337</v>
      </c>
      <c r="K162" s="139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39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38">
        <f t="shared" si="25"/>
        <v>1</v>
      </c>
      <c r="R162" s="138">
        <f t="shared" ca="1" si="26"/>
        <v>1.0889999999999902</v>
      </c>
      <c r="S162" s="138" t="str">
        <f>IF(O162=1,"",RTD("cqg.rtd",,"StudyData", "(Vol("&amp;$E$13&amp;")when  (LocalYear("&amp;$E$13&amp;")="&amp;$D$1&amp;"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38" t="str">
        <f>IF(O162=1,"",RTD("cqg.rtd",,"StudyData", "(Vol("&amp;$E$14&amp;")when  (LocalYear("&amp;$E$14&amp;")="&amp;$D$1&amp;"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38" t="str">
        <f>IF(O162=1,"",RTD("cqg.rtd",,"StudyData", "(Vol("&amp;$E$15&amp;")when  (LocalYear("&amp;$E$15&amp;")="&amp;$D$1&amp;"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38" t="str">
        <f>IF(O162=1,"",RTD("cqg.rtd",,"StudyData", "(Vol("&amp;$E$16&amp;")when  (LocalYear("&amp;$E$16&amp;")="&amp;$D$1&amp;"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38" t="str">
        <f>IF(O162=1,"",RTD("cqg.rtd",,"StudyData", "(Vol("&amp;$E$17&amp;")when  (LocalYear("&amp;$E$17&amp;")="&amp;$D$1&amp;"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38" t="str">
        <f>IF(O162=1,"",RTD("cqg.rtd",,"StudyData", "(Vol("&amp;$E$18&amp;")when  (LocalYear("&amp;$E$18&amp;")="&amp;$D$1&amp;"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38" t="str">
        <f>IF(O162=1,"",RTD("cqg.rtd",,"StudyData", "(Vol("&amp;$E$19&amp;")when  (LocalYear("&amp;$E$19&amp;")="&amp;$D$1&amp;"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38" t="str">
        <f>IF(O162=1,"",RTD("cqg.rtd",,"StudyData", "(Vol("&amp;$E$20&amp;")when  (LocalYear("&amp;$E$20&amp;")="&amp;$D$1&amp;"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38" t="str">
        <f>IF(O162=1,"",RTD("cqg.rtd",,"StudyData", "(Vol("&amp;$E$21&amp;")when  (LocalYear("&amp;$E$21&amp;")="&amp;$D$1&amp;"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38" t="str">
        <f>IF(O162=1,"",RTD("cqg.rtd",,"StudyData", "(Vol("&amp;$E$21&amp;")when  (LocalYear("&amp;$E$21&amp;")="&amp;$D$1&amp;"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39" t="str">
        <f t="shared" si="22"/>
        <v/>
      </c>
      <c r="AE162" s="138" t="str">
        <f ca="1">IF($R162=1,SUM($S$1:S162),"")</f>
        <v/>
      </c>
      <c r="AF162" s="138" t="str">
        <f ca="1">IF($R162=1,SUM($T$1:T162),"")</f>
        <v/>
      </c>
      <c r="AG162" s="138" t="str">
        <f ca="1">IF($R162=1,SUM($U$1:U162),"")</f>
        <v/>
      </c>
      <c r="AH162" s="138" t="str">
        <f ca="1">IF($R162=1,SUM($V$1:V162),"")</f>
        <v/>
      </c>
      <c r="AI162" s="138" t="str">
        <f ca="1">IF($R162=1,SUM($W$1:W162),"")</f>
        <v/>
      </c>
      <c r="AJ162" s="138" t="str">
        <f ca="1">IF($R162=1,SUM($X$1:X162),"")</f>
        <v/>
      </c>
      <c r="AK162" s="138" t="str">
        <f ca="1">IF($R162=1,SUM($Y$1:Y162),"")</f>
        <v/>
      </c>
      <c r="AL162" s="138" t="str">
        <f ca="1">IF($R162=1,SUM($Z$1:Z162),"")</f>
        <v/>
      </c>
      <c r="AM162" s="138" t="str">
        <f ca="1">IF($R162=1,SUM($AA$1:AA162),"")</f>
        <v/>
      </c>
      <c r="AN162" s="138" t="str">
        <f ca="1">IF($R162=1,SUM($AB$1:AB162),"")</f>
        <v/>
      </c>
      <c r="AO162" s="138" t="str">
        <f ca="1">IF($R162=1,SUM($AC$1:AC162),"")</f>
        <v/>
      </c>
      <c r="AQ162" s="143" t="str">
        <f t="shared" si="27"/>
        <v>20:45</v>
      </c>
    </row>
    <row r="163" spans="6:43" x14ac:dyDescent="0.25">
      <c r="F163" s="138">
        <f t="shared" si="28"/>
        <v>20</v>
      </c>
      <c r="G163" s="140">
        <f t="shared" si="23"/>
        <v>50</v>
      </c>
      <c r="H163" s="141">
        <f t="shared" si="24"/>
        <v>0.86805555555555547</v>
      </c>
      <c r="K163" s="139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39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38">
        <f t="shared" si="25"/>
        <v>1</v>
      </c>
      <c r="R163" s="138">
        <f t="shared" ca="1" si="26"/>
        <v>1.0899999999999901</v>
      </c>
      <c r="S163" s="138" t="str">
        <f>IF(O163=1,"",RTD("cqg.rtd",,"StudyData", "(Vol("&amp;$E$13&amp;")when  (LocalYear("&amp;$E$13&amp;")="&amp;$D$1&amp;"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38" t="str">
        <f>IF(O163=1,"",RTD("cqg.rtd",,"StudyData", "(Vol("&amp;$E$14&amp;")when  (LocalYear("&amp;$E$14&amp;")="&amp;$D$1&amp;"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38" t="str">
        <f>IF(O163=1,"",RTD("cqg.rtd",,"StudyData", "(Vol("&amp;$E$15&amp;")when  (LocalYear("&amp;$E$15&amp;")="&amp;$D$1&amp;"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38" t="str">
        <f>IF(O163=1,"",RTD("cqg.rtd",,"StudyData", "(Vol("&amp;$E$16&amp;")when  (LocalYear("&amp;$E$16&amp;")="&amp;$D$1&amp;"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38" t="str">
        <f>IF(O163=1,"",RTD("cqg.rtd",,"StudyData", "(Vol("&amp;$E$17&amp;")when  (LocalYear("&amp;$E$17&amp;")="&amp;$D$1&amp;"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38" t="str">
        <f>IF(O163=1,"",RTD("cqg.rtd",,"StudyData", "(Vol("&amp;$E$18&amp;")when  (LocalYear("&amp;$E$18&amp;")="&amp;$D$1&amp;"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38" t="str">
        <f>IF(O163=1,"",RTD("cqg.rtd",,"StudyData", "(Vol("&amp;$E$19&amp;")when  (LocalYear("&amp;$E$19&amp;")="&amp;$D$1&amp;"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38" t="str">
        <f>IF(O163=1,"",RTD("cqg.rtd",,"StudyData", "(Vol("&amp;$E$20&amp;")when  (LocalYear("&amp;$E$20&amp;")="&amp;$D$1&amp;"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38" t="str">
        <f>IF(O163=1,"",RTD("cqg.rtd",,"StudyData", "(Vol("&amp;$E$21&amp;")when  (LocalYear("&amp;$E$21&amp;")="&amp;$D$1&amp;"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38" t="str">
        <f>IF(O163=1,"",RTD("cqg.rtd",,"StudyData", "(Vol("&amp;$E$21&amp;")when  (LocalYear("&amp;$E$21&amp;")="&amp;$D$1&amp;"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39" t="str">
        <f t="shared" si="22"/>
        <v/>
      </c>
      <c r="AE163" s="138" t="str">
        <f ca="1">IF($R163=1,SUM($S$1:S163),"")</f>
        <v/>
      </c>
      <c r="AF163" s="138" t="str">
        <f ca="1">IF($R163=1,SUM($T$1:T163),"")</f>
        <v/>
      </c>
      <c r="AG163" s="138" t="str">
        <f ca="1">IF($R163=1,SUM($U$1:U163),"")</f>
        <v/>
      </c>
      <c r="AH163" s="138" t="str">
        <f ca="1">IF($R163=1,SUM($V$1:V163),"")</f>
        <v/>
      </c>
      <c r="AI163" s="138" t="str">
        <f ca="1">IF($R163=1,SUM($W$1:W163),"")</f>
        <v/>
      </c>
      <c r="AJ163" s="138" t="str">
        <f ca="1">IF($R163=1,SUM($X$1:X163),"")</f>
        <v/>
      </c>
      <c r="AK163" s="138" t="str">
        <f ca="1">IF($R163=1,SUM($Y$1:Y163),"")</f>
        <v/>
      </c>
      <c r="AL163" s="138" t="str">
        <f ca="1">IF($R163=1,SUM($Z$1:Z163),"")</f>
        <v/>
      </c>
      <c r="AM163" s="138" t="str">
        <f ca="1">IF($R163=1,SUM($AA$1:AA163),"")</f>
        <v/>
      </c>
      <c r="AN163" s="138" t="str">
        <f ca="1">IF($R163=1,SUM($AB$1:AB163),"")</f>
        <v/>
      </c>
      <c r="AO163" s="138" t="str">
        <f ca="1">IF($R163=1,SUM($AC$1:AC163),"")</f>
        <v/>
      </c>
      <c r="AQ163" s="143" t="str">
        <f t="shared" si="27"/>
        <v>20:50</v>
      </c>
    </row>
    <row r="164" spans="6:43" x14ac:dyDescent="0.25">
      <c r="F164" s="138">
        <f t="shared" si="28"/>
        <v>20</v>
      </c>
      <c r="G164" s="140">
        <f t="shared" si="23"/>
        <v>55</v>
      </c>
      <c r="H164" s="141">
        <f t="shared" si="24"/>
        <v>0.87152777777777779</v>
      </c>
      <c r="K164" s="139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39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38">
        <f t="shared" si="25"/>
        <v>1</v>
      </c>
      <c r="R164" s="138">
        <f t="shared" ca="1" si="26"/>
        <v>1.09099999999999</v>
      </c>
      <c r="S164" s="138" t="str">
        <f>IF(O164=1,"",RTD("cqg.rtd",,"StudyData", "(Vol("&amp;$E$13&amp;")when  (LocalYear("&amp;$E$13&amp;")="&amp;$D$1&amp;"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38" t="str">
        <f>IF(O164=1,"",RTD("cqg.rtd",,"StudyData", "(Vol("&amp;$E$14&amp;")when  (LocalYear("&amp;$E$14&amp;")="&amp;$D$1&amp;"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38" t="str">
        <f>IF(O164=1,"",RTD("cqg.rtd",,"StudyData", "(Vol("&amp;$E$15&amp;")when  (LocalYear("&amp;$E$15&amp;")="&amp;$D$1&amp;"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38" t="str">
        <f>IF(O164=1,"",RTD("cqg.rtd",,"StudyData", "(Vol("&amp;$E$16&amp;")when  (LocalYear("&amp;$E$16&amp;")="&amp;$D$1&amp;"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38" t="str">
        <f>IF(O164=1,"",RTD("cqg.rtd",,"StudyData", "(Vol("&amp;$E$17&amp;")when  (LocalYear("&amp;$E$17&amp;")="&amp;$D$1&amp;"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38" t="str">
        <f>IF(O164=1,"",RTD("cqg.rtd",,"StudyData", "(Vol("&amp;$E$18&amp;")when  (LocalYear("&amp;$E$18&amp;")="&amp;$D$1&amp;"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38" t="str">
        <f>IF(O164=1,"",RTD("cqg.rtd",,"StudyData", "(Vol("&amp;$E$19&amp;")when  (LocalYear("&amp;$E$19&amp;")="&amp;$D$1&amp;"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38" t="str">
        <f>IF(O164=1,"",RTD("cqg.rtd",,"StudyData", "(Vol("&amp;$E$20&amp;")when  (LocalYear("&amp;$E$20&amp;")="&amp;$D$1&amp;"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38" t="str">
        <f>IF(O164=1,"",RTD("cqg.rtd",,"StudyData", "(Vol("&amp;$E$21&amp;")when  (LocalYear("&amp;$E$21&amp;")="&amp;$D$1&amp;"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38" t="str">
        <f>IF(O164=1,"",RTD("cqg.rtd",,"StudyData", "(Vol("&amp;$E$21&amp;")when  (LocalYear("&amp;$E$21&amp;")="&amp;$D$1&amp;"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39" t="str">
        <f t="shared" si="22"/>
        <v/>
      </c>
      <c r="AE164" s="138" t="str">
        <f ca="1">IF($R164=1,SUM($S$1:S164),"")</f>
        <v/>
      </c>
      <c r="AF164" s="138" t="str">
        <f ca="1">IF($R164=1,SUM($T$1:T164),"")</f>
        <v/>
      </c>
      <c r="AG164" s="138" t="str">
        <f ca="1">IF($R164=1,SUM($U$1:U164),"")</f>
        <v/>
      </c>
      <c r="AH164" s="138" t="str">
        <f ca="1">IF($R164=1,SUM($V$1:V164),"")</f>
        <v/>
      </c>
      <c r="AI164" s="138" t="str">
        <f ca="1">IF($R164=1,SUM($W$1:W164),"")</f>
        <v/>
      </c>
      <c r="AJ164" s="138" t="str">
        <f ca="1">IF($R164=1,SUM($X$1:X164),"")</f>
        <v/>
      </c>
      <c r="AK164" s="138" t="str">
        <f ca="1">IF($R164=1,SUM($Y$1:Y164),"")</f>
        <v/>
      </c>
      <c r="AL164" s="138" t="str">
        <f ca="1">IF($R164=1,SUM($Z$1:Z164),"")</f>
        <v/>
      </c>
      <c r="AM164" s="138" t="str">
        <f ca="1">IF($R164=1,SUM($AA$1:AA164),"")</f>
        <v/>
      </c>
      <c r="AN164" s="138" t="str">
        <f ca="1">IF($R164=1,SUM($AB$1:AB164),"")</f>
        <v/>
      </c>
      <c r="AO164" s="138" t="str">
        <f ca="1">IF($R164=1,SUM($AC$1:AC164),"")</f>
        <v/>
      </c>
      <c r="AQ164" s="143" t="str">
        <f t="shared" si="27"/>
        <v>20:55</v>
      </c>
    </row>
    <row r="165" spans="6:43" x14ac:dyDescent="0.25">
      <c r="F165" s="138">
        <f t="shared" si="28"/>
        <v>21</v>
      </c>
      <c r="G165" s="140" t="str">
        <f t="shared" si="23"/>
        <v>00</v>
      </c>
      <c r="H165" s="141">
        <f t="shared" si="24"/>
        <v>0.875</v>
      </c>
      <c r="K165" s="139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39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38">
        <f t="shared" si="25"/>
        <v>1</v>
      </c>
      <c r="R165" s="138">
        <f t="shared" ca="1" si="26"/>
        <v>1.0919999999999899</v>
      </c>
      <c r="S165" s="138" t="str">
        <f>IF(O165=1,"",RTD("cqg.rtd",,"StudyData", "(Vol("&amp;$E$13&amp;")when  (LocalYear("&amp;$E$13&amp;")="&amp;$D$1&amp;"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38" t="str">
        <f>IF(O165=1,"",RTD("cqg.rtd",,"StudyData", "(Vol("&amp;$E$14&amp;")when  (LocalYear("&amp;$E$14&amp;")="&amp;$D$1&amp;"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38" t="str">
        <f>IF(O165=1,"",RTD("cqg.rtd",,"StudyData", "(Vol("&amp;$E$15&amp;")when  (LocalYear("&amp;$E$15&amp;")="&amp;$D$1&amp;"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38" t="str">
        <f>IF(O165=1,"",RTD("cqg.rtd",,"StudyData", "(Vol("&amp;$E$16&amp;")when  (LocalYear("&amp;$E$16&amp;")="&amp;$D$1&amp;"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38" t="str">
        <f>IF(O165=1,"",RTD("cqg.rtd",,"StudyData", "(Vol("&amp;$E$17&amp;")when  (LocalYear("&amp;$E$17&amp;")="&amp;$D$1&amp;"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38" t="str">
        <f>IF(O165=1,"",RTD("cqg.rtd",,"StudyData", "(Vol("&amp;$E$18&amp;")when  (LocalYear("&amp;$E$18&amp;")="&amp;$D$1&amp;"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38" t="str">
        <f>IF(O165=1,"",RTD("cqg.rtd",,"StudyData", "(Vol("&amp;$E$19&amp;")when  (LocalYear("&amp;$E$19&amp;")="&amp;$D$1&amp;"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38" t="str">
        <f>IF(O165=1,"",RTD("cqg.rtd",,"StudyData", "(Vol("&amp;$E$20&amp;")when  (LocalYear("&amp;$E$20&amp;")="&amp;$D$1&amp;"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38" t="str">
        <f>IF(O165=1,"",RTD("cqg.rtd",,"StudyData", "(Vol("&amp;$E$21&amp;")when  (LocalYear("&amp;$E$21&amp;")="&amp;$D$1&amp;"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38" t="str">
        <f>IF(O165=1,"",RTD("cqg.rtd",,"StudyData", "(Vol("&amp;$E$21&amp;")when  (LocalYear("&amp;$E$21&amp;")="&amp;$D$1&amp;"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39" t="str">
        <f t="shared" si="22"/>
        <v/>
      </c>
      <c r="AE165" s="138" t="str">
        <f ca="1">IF($R165=1,SUM($S$1:S165),"")</f>
        <v/>
      </c>
      <c r="AF165" s="138" t="str">
        <f ca="1">IF($R165=1,SUM($T$1:T165),"")</f>
        <v/>
      </c>
      <c r="AG165" s="138" t="str">
        <f ca="1">IF($R165=1,SUM($U$1:U165),"")</f>
        <v/>
      </c>
      <c r="AH165" s="138" t="str">
        <f ca="1">IF($R165=1,SUM($V$1:V165),"")</f>
        <v/>
      </c>
      <c r="AI165" s="138" t="str">
        <f ca="1">IF($R165=1,SUM($W$1:W165),"")</f>
        <v/>
      </c>
      <c r="AJ165" s="138" t="str">
        <f ca="1">IF($R165=1,SUM($X$1:X165),"")</f>
        <v/>
      </c>
      <c r="AK165" s="138" t="str">
        <f ca="1">IF($R165=1,SUM($Y$1:Y165),"")</f>
        <v/>
      </c>
      <c r="AL165" s="138" t="str">
        <f ca="1">IF($R165=1,SUM($Z$1:Z165),"")</f>
        <v/>
      </c>
      <c r="AM165" s="138" t="str">
        <f ca="1">IF($R165=1,SUM($AA$1:AA165),"")</f>
        <v/>
      </c>
      <c r="AN165" s="138" t="str">
        <f ca="1">IF($R165=1,SUM($AB$1:AB165),"")</f>
        <v/>
      </c>
      <c r="AO165" s="138" t="str">
        <f ca="1">IF($R165=1,SUM($AC$1:AC165),"")</f>
        <v/>
      </c>
      <c r="AQ165" s="143" t="str">
        <f t="shared" si="27"/>
        <v>21:00</v>
      </c>
    </row>
    <row r="166" spans="6:43" x14ac:dyDescent="0.25">
      <c r="F166" s="138">
        <f t="shared" si="28"/>
        <v>21</v>
      </c>
      <c r="G166" s="140" t="str">
        <f t="shared" si="23"/>
        <v>05</v>
      </c>
      <c r="H166" s="141">
        <f t="shared" si="24"/>
        <v>0.87847222222222221</v>
      </c>
      <c r="K166" s="139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39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38">
        <f t="shared" si="25"/>
        <v>1</v>
      </c>
      <c r="R166" s="138">
        <f t="shared" ca="1" si="26"/>
        <v>1.0929999999999898</v>
      </c>
      <c r="S166" s="138" t="str">
        <f>IF(O166=1,"",RTD("cqg.rtd",,"StudyData", "(Vol("&amp;$E$13&amp;")when  (LocalYear("&amp;$E$13&amp;")="&amp;$D$1&amp;"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38" t="str">
        <f>IF(O166=1,"",RTD("cqg.rtd",,"StudyData", "(Vol("&amp;$E$14&amp;")when  (LocalYear("&amp;$E$14&amp;")="&amp;$D$1&amp;"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38" t="str">
        <f>IF(O166=1,"",RTD("cqg.rtd",,"StudyData", "(Vol("&amp;$E$15&amp;")when  (LocalYear("&amp;$E$15&amp;")="&amp;$D$1&amp;"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38" t="str">
        <f>IF(O166=1,"",RTD("cqg.rtd",,"StudyData", "(Vol("&amp;$E$16&amp;")when  (LocalYear("&amp;$E$16&amp;")="&amp;$D$1&amp;"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38" t="str">
        <f>IF(O166=1,"",RTD("cqg.rtd",,"StudyData", "(Vol("&amp;$E$17&amp;")when  (LocalYear("&amp;$E$17&amp;")="&amp;$D$1&amp;"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38" t="str">
        <f>IF(O166=1,"",RTD("cqg.rtd",,"StudyData", "(Vol("&amp;$E$18&amp;")when  (LocalYear("&amp;$E$18&amp;")="&amp;$D$1&amp;"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38" t="str">
        <f>IF(O166=1,"",RTD("cqg.rtd",,"StudyData", "(Vol("&amp;$E$19&amp;")when  (LocalYear("&amp;$E$19&amp;")="&amp;$D$1&amp;"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38" t="str">
        <f>IF(O166=1,"",RTD("cqg.rtd",,"StudyData", "(Vol("&amp;$E$20&amp;")when  (LocalYear("&amp;$E$20&amp;")="&amp;$D$1&amp;"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38" t="str">
        <f>IF(O166=1,"",RTD("cqg.rtd",,"StudyData", "(Vol("&amp;$E$21&amp;")when  (LocalYear("&amp;$E$21&amp;")="&amp;$D$1&amp;"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38" t="str">
        <f>IF(O166=1,"",RTD("cqg.rtd",,"StudyData", "(Vol("&amp;$E$21&amp;")when  (LocalYear("&amp;$E$21&amp;")="&amp;$D$1&amp;"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39" t="str">
        <f t="shared" si="22"/>
        <v/>
      </c>
      <c r="AE166" s="138" t="str">
        <f ca="1">IF($R166=1,SUM($S$1:S166),"")</f>
        <v/>
      </c>
      <c r="AF166" s="138" t="str">
        <f ca="1">IF($R166=1,SUM($T$1:T166),"")</f>
        <v/>
      </c>
      <c r="AG166" s="138" t="str">
        <f ca="1">IF($R166=1,SUM($U$1:U166),"")</f>
        <v/>
      </c>
      <c r="AH166" s="138" t="str">
        <f ca="1">IF($R166=1,SUM($V$1:V166),"")</f>
        <v/>
      </c>
      <c r="AI166" s="138" t="str">
        <f ca="1">IF($R166=1,SUM($W$1:W166),"")</f>
        <v/>
      </c>
      <c r="AJ166" s="138" t="str">
        <f ca="1">IF($R166=1,SUM($X$1:X166),"")</f>
        <v/>
      </c>
      <c r="AK166" s="138" t="str">
        <f ca="1">IF($R166=1,SUM($Y$1:Y166),"")</f>
        <v/>
      </c>
      <c r="AL166" s="138" t="str">
        <f ca="1">IF($R166=1,SUM($Z$1:Z166),"")</f>
        <v/>
      </c>
      <c r="AM166" s="138" t="str">
        <f ca="1">IF($R166=1,SUM($AA$1:AA166),"")</f>
        <v/>
      </c>
      <c r="AN166" s="138" t="str">
        <f ca="1">IF($R166=1,SUM($AB$1:AB166),"")</f>
        <v/>
      </c>
      <c r="AO166" s="138" t="str">
        <f ca="1">IF($R166=1,SUM($AC$1:AC166),"")</f>
        <v/>
      </c>
      <c r="AQ166" s="143" t="str">
        <f t="shared" si="27"/>
        <v>21:05</v>
      </c>
    </row>
    <row r="167" spans="6:43" x14ac:dyDescent="0.25">
      <c r="F167" s="138">
        <f t="shared" si="28"/>
        <v>21</v>
      </c>
      <c r="G167" s="140">
        <f t="shared" si="23"/>
        <v>10</v>
      </c>
      <c r="H167" s="141">
        <f t="shared" si="24"/>
        <v>0.88194444444444453</v>
      </c>
      <c r="K167" s="139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39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38">
        <f t="shared" si="25"/>
        <v>1</v>
      </c>
      <c r="R167" s="138">
        <f t="shared" ca="1" si="26"/>
        <v>1.0939999999999896</v>
      </c>
      <c r="S167" s="138" t="str">
        <f>IF(O167=1,"",RTD("cqg.rtd",,"StudyData", "(Vol("&amp;$E$13&amp;")when  (LocalYear("&amp;$E$13&amp;")="&amp;$D$1&amp;"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38" t="str">
        <f>IF(O167=1,"",RTD("cqg.rtd",,"StudyData", "(Vol("&amp;$E$14&amp;")when  (LocalYear("&amp;$E$14&amp;")="&amp;$D$1&amp;"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38" t="str">
        <f>IF(O167=1,"",RTD("cqg.rtd",,"StudyData", "(Vol("&amp;$E$15&amp;")when  (LocalYear("&amp;$E$15&amp;")="&amp;$D$1&amp;"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38" t="str">
        <f>IF(O167=1,"",RTD("cqg.rtd",,"StudyData", "(Vol("&amp;$E$16&amp;")when  (LocalYear("&amp;$E$16&amp;")="&amp;$D$1&amp;"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38" t="str">
        <f>IF(O167=1,"",RTD("cqg.rtd",,"StudyData", "(Vol("&amp;$E$17&amp;")when  (LocalYear("&amp;$E$17&amp;")="&amp;$D$1&amp;"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38" t="str">
        <f>IF(O167=1,"",RTD("cqg.rtd",,"StudyData", "(Vol("&amp;$E$18&amp;")when  (LocalYear("&amp;$E$18&amp;")="&amp;$D$1&amp;"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38" t="str">
        <f>IF(O167=1,"",RTD("cqg.rtd",,"StudyData", "(Vol("&amp;$E$19&amp;")when  (LocalYear("&amp;$E$19&amp;")="&amp;$D$1&amp;"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38" t="str">
        <f>IF(O167=1,"",RTD("cqg.rtd",,"StudyData", "(Vol("&amp;$E$20&amp;")when  (LocalYear("&amp;$E$20&amp;")="&amp;$D$1&amp;"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38" t="str">
        <f>IF(O167=1,"",RTD("cqg.rtd",,"StudyData", "(Vol("&amp;$E$21&amp;")when  (LocalYear("&amp;$E$21&amp;")="&amp;$D$1&amp;"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38" t="str">
        <f>IF(O167=1,"",RTD("cqg.rtd",,"StudyData", "(Vol("&amp;$E$21&amp;")when  (LocalYear("&amp;$E$21&amp;")="&amp;$D$1&amp;"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39" t="str">
        <f t="shared" si="22"/>
        <v/>
      </c>
      <c r="AE167" s="138" t="str">
        <f ca="1">IF($R167=1,SUM($S$1:S167),"")</f>
        <v/>
      </c>
      <c r="AF167" s="138" t="str">
        <f ca="1">IF($R167=1,SUM($T$1:T167),"")</f>
        <v/>
      </c>
      <c r="AG167" s="138" t="str">
        <f ca="1">IF($R167=1,SUM($U$1:U167),"")</f>
        <v/>
      </c>
      <c r="AH167" s="138" t="str">
        <f ca="1">IF($R167=1,SUM($V$1:V167),"")</f>
        <v/>
      </c>
      <c r="AI167" s="138" t="str">
        <f ca="1">IF($R167=1,SUM($W$1:W167),"")</f>
        <v/>
      </c>
      <c r="AJ167" s="138" t="str">
        <f ca="1">IF($R167=1,SUM($X$1:X167),"")</f>
        <v/>
      </c>
      <c r="AK167" s="138" t="str">
        <f ca="1">IF($R167=1,SUM($Y$1:Y167),"")</f>
        <v/>
      </c>
      <c r="AL167" s="138" t="str">
        <f ca="1">IF($R167=1,SUM($Z$1:Z167),"")</f>
        <v/>
      </c>
      <c r="AM167" s="138" t="str">
        <f ca="1">IF($R167=1,SUM($AA$1:AA167),"")</f>
        <v/>
      </c>
      <c r="AN167" s="138" t="str">
        <f ca="1">IF($R167=1,SUM($AB$1:AB167),"")</f>
        <v/>
      </c>
      <c r="AO167" s="138" t="str">
        <f ca="1">IF($R167=1,SUM($AC$1:AC167),"")</f>
        <v/>
      </c>
      <c r="AQ167" s="143" t="str">
        <f t="shared" si="27"/>
        <v>21:10</v>
      </c>
    </row>
    <row r="168" spans="6:43" x14ac:dyDescent="0.25">
      <c r="F168" s="138">
        <f t="shared" si="28"/>
        <v>21</v>
      </c>
      <c r="G168" s="140">
        <f t="shared" si="23"/>
        <v>15</v>
      </c>
      <c r="H168" s="141">
        <f t="shared" si="24"/>
        <v>0.88541666666666663</v>
      </c>
      <c r="K168" s="139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39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38">
        <f t="shared" si="25"/>
        <v>1</v>
      </c>
      <c r="R168" s="138">
        <f t="shared" ca="1" si="26"/>
        <v>1.0949999999999895</v>
      </c>
      <c r="S168" s="138" t="str">
        <f>IF(O168=1,"",RTD("cqg.rtd",,"StudyData", "(Vol("&amp;$E$13&amp;")when  (LocalYear("&amp;$E$13&amp;")="&amp;$D$1&amp;"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38" t="str">
        <f>IF(O168=1,"",RTD("cqg.rtd",,"StudyData", "(Vol("&amp;$E$14&amp;")when  (LocalYear("&amp;$E$14&amp;")="&amp;$D$1&amp;"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38" t="str">
        <f>IF(O168=1,"",RTD("cqg.rtd",,"StudyData", "(Vol("&amp;$E$15&amp;")when  (LocalYear("&amp;$E$15&amp;")="&amp;$D$1&amp;"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38" t="str">
        <f>IF(O168=1,"",RTD("cqg.rtd",,"StudyData", "(Vol("&amp;$E$16&amp;")when  (LocalYear("&amp;$E$16&amp;")="&amp;$D$1&amp;"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38" t="str">
        <f>IF(O168=1,"",RTD("cqg.rtd",,"StudyData", "(Vol("&amp;$E$17&amp;")when  (LocalYear("&amp;$E$17&amp;")="&amp;$D$1&amp;"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38" t="str">
        <f>IF(O168=1,"",RTD("cqg.rtd",,"StudyData", "(Vol("&amp;$E$18&amp;")when  (LocalYear("&amp;$E$18&amp;")="&amp;$D$1&amp;"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38" t="str">
        <f>IF(O168=1,"",RTD("cqg.rtd",,"StudyData", "(Vol("&amp;$E$19&amp;")when  (LocalYear("&amp;$E$19&amp;")="&amp;$D$1&amp;"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38" t="str">
        <f>IF(O168=1,"",RTD("cqg.rtd",,"StudyData", "(Vol("&amp;$E$20&amp;")when  (LocalYear("&amp;$E$20&amp;")="&amp;$D$1&amp;"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38" t="str">
        <f>IF(O168=1,"",RTD("cqg.rtd",,"StudyData", "(Vol("&amp;$E$21&amp;")when  (LocalYear("&amp;$E$21&amp;")="&amp;$D$1&amp;"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38" t="str">
        <f>IF(O168=1,"",RTD("cqg.rtd",,"StudyData", "(Vol("&amp;$E$21&amp;")when  (LocalYear("&amp;$E$21&amp;")="&amp;$D$1&amp;"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39" t="str">
        <f t="shared" si="22"/>
        <v/>
      </c>
      <c r="AE168" s="138" t="str">
        <f ca="1">IF($R168=1,SUM($S$1:S168),"")</f>
        <v/>
      </c>
      <c r="AF168" s="138" t="str">
        <f ca="1">IF($R168=1,SUM($T$1:T168),"")</f>
        <v/>
      </c>
      <c r="AG168" s="138" t="str">
        <f ca="1">IF($R168=1,SUM($U$1:U168),"")</f>
        <v/>
      </c>
      <c r="AH168" s="138" t="str">
        <f ca="1">IF($R168=1,SUM($V$1:V168),"")</f>
        <v/>
      </c>
      <c r="AI168" s="138" t="str">
        <f ca="1">IF($R168=1,SUM($W$1:W168),"")</f>
        <v/>
      </c>
      <c r="AJ168" s="138" t="str">
        <f ca="1">IF($R168=1,SUM($X$1:X168),"")</f>
        <v/>
      </c>
      <c r="AK168" s="138" t="str">
        <f ca="1">IF($R168=1,SUM($Y$1:Y168),"")</f>
        <v/>
      </c>
      <c r="AL168" s="138" t="str">
        <f ca="1">IF($R168=1,SUM($Z$1:Z168),"")</f>
        <v/>
      </c>
      <c r="AM168" s="138" t="str">
        <f ca="1">IF($R168=1,SUM($AA$1:AA168),"")</f>
        <v/>
      </c>
      <c r="AN168" s="138" t="str">
        <f ca="1">IF($R168=1,SUM($AB$1:AB168),"")</f>
        <v/>
      </c>
      <c r="AO168" s="138" t="str">
        <f ca="1">IF($R168=1,SUM($AC$1:AC168),"")</f>
        <v/>
      </c>
      <c r="AQ168" s="143" t="str">
        <f t="shared" si="27"/>
        <v>21:15</v>
      </c>
    </row>
    <row r="169" spans="6:43" x14ac:dyDescent="0.25">
      <c r="F169" s="138">
        <f t="shared" si="28"/>
        <v>21</v>
      </c>
      <c r="G169" s="140">
        <f t="shared" si="23"/>
        <v>20</v>
      </c>
      <c r="H169" s="141">
        <f t="shared" si="24"/>
        <v>0.88888888888888884</v>
      </c>
      <c r="K169" s="139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39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38">
        <f t="shared" si="25"/>
        <v>1</v>
      </c>
      <c r="R169" s="138">
        <f t="shared" ca="1" si="26"/>
        <v>1.0959999999999894</v>
      </c>
      <c r="S169" s="138" t="str">
        <f>IF(O169=1,"",RTD("cqg.rtd",,"StudyData", "(Vol("&amp;$E$13&amp;")when  (LocalYear("&amp;$E$13&amp;")="&amp;$D$1&amp;"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38" t="str">
        <f>IF(O169=1,"",RTD("cqg.rtd",,"StudyData", "(Vol("&amp;$E$14&amp;")when  (LocalYear("&amp;$E$14&amp;")="&amp;$D$1&amp;"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38" t="str">
        <f>IF(O169=1,"",RTD("cqg.rtd",,"StudyData", "(Vol("&amp;$E$15&amp;")when  (LocalYear("&amp;$E$15&amp;")="&amp;$D$1&amp;"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38" t="str">
        <f>IF(O169=1,"",RTD("cqg.rtd",,"StudyData", "(Vol("&amp;$E$16&amp;")when  (LocalYear("&amp;$E$16&amp;")="&amp;$D$1&amp;"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38" t="str">
        <f>IF(O169=1,"",RTD("cqg.rtd",,"StudyData", "(Vol("&amp;$E$17&amp;")when  (LocalYear("&amp;$E$17&amp;")="&amp;$D$1&amp;"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38" t="str">
        <f>IF(O169=1,"",RTD("cqg.rtd",,"StudyData", "(Vol("&amp;$E$18&amp;")when  (LocalYear("&amp;$E$18&amp;")="&amp;$D$1&amp;"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38" t="str">
        <f>IF(O169=1,"",RTD("cqg.rtd",,"StudyData", "(Vol("&amp;$E$19&amp;")when  (LocalYear("&amp;$E$19&amp;")="&amp;$D$1&amp;"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38" t="str">
        <f>IF(O169=1,"",RTD("cqg.rtd",,"StudyData", "(Vol("&amp;$E$20&amp;")when  (LocalYear("&amp;$E$20&amp;")="&amp;$D$1&amp;"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38" t="str">
        <f>IF(O169=1,"",RTD("cqg.rtd",,"StudyData", "(Vol("&amp;$E$21&amp;")when  (LocalYear("&amp;$E$21&amp;")="&amp;$D$1&amp;"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38" t="str">
        <f>IF(O169=1,"",RTD("cqg.rtd",,"StudyData", "(Vol("&amp;$E$21&amp;")when  (LocalYear("&amp;$E$21&amp;")="&amp;$D$1&amp;"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39" t="str">
        <f t="shared" si="22"/>
        <v/>
      </c>
      <c r="AE169" s="138" t="str">
        <f ca="1">IF($R169=1,SUM($S$1:S169),"")</f>
        <v/>
      </c>
      <c r="AF169" s="138" t="str">
        <f ca="1">IF($R169=1,SUM($T$1:T169),"")</f>
        <v/>
      </c>
      <c r="AG169" s="138" t="str">
        <f ca="1">IF($R169=1,SUM($U$1:U169),"")</f>
        <v/>
      </c>
      <c r="AH169" s="138" t="str">
        <f ca="1">IF($R169=1,SUM($V$1:V169),"")</f>
        <v/>
      </c>
      <c r="AI169" s="138" t="str">
        <f ca="1">IF($R169=1,SUM($W$1:W169),"")</f>
        <v/>
      </c>
      <c r="AJ169" s="138" t="str">
        <f ca="1">IF($R169=1,SUM($X$1:X169),"")</f>
        <v/>
      </c>
      <c r="AK169" s="138" t="str">
        <f ca="1">IF($R169=1,SUM($Y$1:Y169),"")</f>
        <v/>
      </c>
      <c r="AL169" s="138" t="str">
        <f ca="1">IF($R169=1,SUM($Z$1:Z169),"")</f>
        <v/>
      </c>
      <c r="AM169" s="138" t="str">
        <f ca="1">IF($R169=1,SUM($AA$1:AA169),"")</f>
        <v/>
      </c>
      <c r="AN169" s="138" t="str">
        <f ca="1">IF($R169=1,SUM($AB$1:AB169),"")</f>
        <v/>
      </c>
      <c r="AO169" s="138" t="str">
        <f ca="1">IF($R169=1,SUM($AC$1:AC169),"")</f>
        <v/>
      </c>
      <c r="AQ169" s="143" t="str">
        <f t="shared" si="27"/>
        <v>21:20</v>
      </c>
    </row>
    <row r="170" spans="6:43" x14ac:dyDescent="0.25">
      <c r="F170" s="138">
        <f t="shared" si="28"/>
        <v>21</v>
      </c>
      <c r="G170" s="140">
        <f t="shared" si="23"/>
        <v>25</v>
      </c>
      <c r="H170" s="141">
        <f t="shared" si="24"/>
        <v>0.89236111111111116</v>
      </c>
      <c r="K170" s="139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39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38">
        <f t="shared" si="25"/>
        <v>1</v>
      </c>
      <c r="R170" s="138">
        <f t="shared" ca="1" si="26"/>
        <v>1.0969999999999893</v>
      </c>
      <c r="S170" s="138" t="str">
        <f>IF(O170=1,"",RTD("cqg.rtd",,"StudyData", "(Vol("&amp;$E$13&amp;")when  (LocalYear("&amp;$E$13&amp;")="&amp;$D$1&amp;"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38" t="str">
        <f>IF(O170=1,"",RTD("cqg.rtd",,"StudyData", "(Vol("&amp;$E$14&amp;")when  (LocalYear("&amp;$E$14&amp;")="&amp;$D$1&amp;"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38" t="str">
        <f>IF(O170=1,"",RTD("cqg.rtd",,"StudyData", "(Vol("&amp;$E$15&amp;")when  (LocalYear("&amp;$E$15&amp;")="&amp;$D$1&amp;"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38" t="str">
        <f>IF(O170=1,"",RTD("cqg.rtd",,"StudyData", "(Vol("&amp;$E$16&amp;")when  (LocalYear("&amp;$E$16&amp;")="&amp;$D$1&amp;"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38" t="str">
        <f>IF(O170=1,"",RTD("cqg.rtd",,"StudyData", "(Vol("&amp;$E$17&amp;")when  (LocalYear("&amp;$E$17&amp;")="&amp;$D$1&amp;"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38" t="str">
        <f>IF(O170=1,"",RTD("cqg.rtd",,"StudyData", "(Vol("&amp;$E$18&amp;")when  (LocalYear("&amp;$E$18&amp;")="&amp;$D$1&amp;"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38" t="str">
        <f>IF(O170=1,"",RTD("cqg.rtd",,"StudyData", "(Vol("&amp;$E$19&amp;")when  (LocalYear("&amp;$E$19&amp;")="&amp;$D$1&amp;"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38" t="str">
        <f>IF(O170=1,"",RTD("cqg.rtd",,"StudyData", "(Vol("&amp;$E$20&amp;")when  (LocalYear("&amp;$E$20&amp;")="&amp;$D$1&amp;"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38" t="str">
        <f>IF(O170=1,"",RTD("cqg.rtd",,"StudyData", "(Vol("&amp;$E$21&amp;")when  (LocalYear("&amp;$E$21&amp;")="&amp;$D$1&amp;"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38" t="str">
        <f>IF(O170=1,"",RTD("cqg.rtd",,"StudyData", "(Vol("&amp;$E$21&amp;")when  (LocalYear("&amp;$E$21&amp;")="&amp;$D$1&amp;"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39" t="str">
        <f t="shared" si="22"/>
        <v/>
      </c>
      <c r="AE170" s="138" t="str">
        <f ca="1">IF($R170=1,SUM($S$1:S170),"")</f>
        <v/>
      </c>
      <c r="AF170" s="138" t="str">
        <f ca="1">IF($R170=1,SUM($T$1:T170),"")</f>
        <v/>
      </c>
      <c r="AG170" s="138" t="str">
        <f ca="1">IF($R170=1,SUM($U$1:U170),"")</f>
        <v/>
      </c>
      <c r="AH170" s="138" t="str">
        <f ca="1">IF($R170=1,SUM($V$1:V170),"")</f>
        <v/>
      </c>
      <c r="AI170" s="138" t="str">
        <f ca="1">IF($R170=1,SUM($W$1:W170),"")</f>
        <v/>
      </c>
      <c r="AJ170" s="138" t="str">
        <f ca="1">IF($R170=1,SUM($X$1:X170),"")</f>
        <v/>
      </c>
      <c r="AK170" s="138" t="str">
        <f ca="1">IF($R170=1,SUM($Y$1:Y170),"")</f>
        <v/>
      </c>
      <c r="AL170" s="138" t="str">
        <f ca="1">IF($R170=1,SUM($Z$1:Z170),"")</f>
        <v/>
      </c>
      <c r="AM170" s="138" t="str">
        <f ca="1">IF($R170=1,SUM($AA$1:AA170),"")</f>
        <v/>
      </c>
      <c r="AN170" s="138" t="str">
        <f ca="1">IF($R170=1,SUM($AB$1:AB170),"")</f>
        <v/>
      </c>
      <c r="AO170" s="138" t="str">
        <f ca="1">IF($R170=1,SUM($AC$1:AC170),"")</f>
        <v/>
      </c>
      <c r="AQ170" s="143" t="str">
        <f t="shared" si="27"/>
        <v>21:25</v>
      </c>
    </row>
    <row r="171" spans="6:43" x14ac:dyDescent="0.25">
      <c r="F171" s="138">
        <f t="shared" si="28"/>
        <v>21</v>
      </c>
      <c r="G171" s="140">
        <f t="shared" si="23"/>
        <v>30</v>
      </c>
      <c r="H171" s="141">
        <f t="shared" si="24"/>
        <v>0.89583333333333337</v>
      </c>
      <c r="K171" s="139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39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38">
        <f t="shared" si="25"/>
        <v>1</v>
      </c>
      <c r="R171" s="138">
        <f t="shared" ca="1" si="26"/>
        <v>1.0979999999999892</v>
      </c>
      <c r="S171" s="138" t="str">
        <f>IF(O171=1,"",RTD("cqg.rtd",,"StudyData", "(Vol("&amp;$E$13&amp;")when  (LocalYear("&amp;$E$13&amp;")="&amp;$D$1&amp;"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38" t="str">
        <f>IF(O171=1,"",RTD("cqg.rtd",,"StudyData", "(Vol("&amp;$E$14&amp;")when  (LocalYear("&amp;$E$14&amp;")="&amp;$D$1&amp;"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38" t="str">
        <f>IF(O171=1,"",RTD("cqg.rtd",,"StudyData", "(Vol("&amp;$E$15&amp;")when  (LocalYear("&amp;$E$15&amp;")="&amp;$D$1&amp;"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38" t="str">
        <f>IF(O171=1,"",RTD("cqg.rtd",,"StudyData", "(Vol("&amp;$E$16&amp;")when  (LocalYear("&amp;$E$16&amp;")="&amp;$D$1&amp;"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38" t="str">
        <f>IF(O171=1,"",RTD("cqg.rtd",,"StudyData", "(Vol("&amp;$E$17&amp;")when  (LocalYear("&amp;$E$17&amp;")="&amp;$D$1&amp;"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38" t="str">
        <f>IF(O171=1,"",RTD("cqg.rtd",,"StudyData", "(Vol("&amp;$E$18&amp;")when  (LocalYear("&amp;$E$18&amp;")="&amp;$D$1&amp;"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38" t="str">
        <f>IF(O171=1,"",RTD("cqg.rtd",,"StudyData", "(Vol("&amp;$E$19&amp;")when  (LocalYear("&amp;$E$19&amp;")="&amp;$D$1&amp;"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38" t="str">
        <f>IF(O171=1,"",RTD("cqg.rtd",,"StudyData", "(Vol("&amp;$E$20&amp;")when  (LocalYear("&amp;$E$20&amp;")="&amp;$D$1&amp;"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38" t="str">
        <f>IF(O171=1,"",RTD("cqg.rtd",,"StudyData", "(Vol("&amp;$E$21&amp;")when  (LocalYear("&amp;$E$21&amp;")="&amp;$D$1&amp;"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38" t="str">
        <f>IF(O171=1,"",RTD("cqg.rtd",,"StudyData", "(Vol("&amp;$E$21&amp;")when  (LocalYear("&amp;$E$21&amp;")="&amp;$D$1&amp;"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39" t="str">
        <f t="shared" si="22"/>
        <v/>
      </c>
      <c r="AE171" s="138" t="str">
        <f ca="1">IF($R171=1,SUM($S$1:S171),"")</f>
        <v/>
      </c>
      <c r="AF171" s="138" t="str">
        <f ca="1">IF($R171=1,SUM($T$1:T171),"")</f>
        <v/>
      </c>
      <c r="AG171" s="138" t="str">
        <f ca="1">IF($R171=1,SUM($U$1:U171),"")</f>
        <v/>
      </c>
      <c r="AH171" s="138" t="str">
        <f ca="1">IF($R171=1,SUM($V$1:V171),"")</f>
        <v/>
      </c>
      <c r="AI171" s="138" t="str">
        <f ca="1">IF($R171=1,SUM($W$1:W171),"")</f>
        <v/>
      </c>
      <c r="AJ171" s="138" t="str">
        <f ca="1">IF($R171=1,SUM($X$1:X171),"")</f>
        <v/>
      </c>
      <c r="AK171" s="138" t="str">
        <f ca="1">IF($R171=1,SUM($Y$1:Y171),"")</f>
        <v/>
      </c>
      <c r="AL171" s="138" t="str">
        <f ca="1">IF($R171=1,SUM($Z$1:Z171),"")</f>
        <v/>
      </c>
      <c r="AM171" s="138" t="str">
        <f ca="1">IF($R171=1,SUM($AA$1:AA171),"")</f>
        <v/>
      </c>
      <c r="AN171" s="138" t="str">
        <f ca="1">IF($R171=1,SUM($AB$1:AB171),"")</f>
        <v/>
      </c>
      <c r="AO171" s="138" t="str">
        <f ca="1">IF($R171=1,SUM($AC$1:AC171),"")</f>
        <v/>
      </c>
      <c r="AQ171" s="143" t="str">
        <f t="shared" si="27"/>
        <v>21:30</v>
      </c>
    </row>
    <row r="172" spans="6:43" x14ac:dyDescent="0.25">
      <c r="F172" s="138">
        <f t="shared" si="28"/>
        <v>21</v>
      </c>
      <c r="G172" s="140">
        <f t="shared" si="23"/>
        <v>35</v>
      </c>
      <c r="H172" s="141">
        <f t="shared" si="24"/>
        <v>0.89930555555555547</v>
      </c>
      <c r="K172" s="139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39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38">
        <f t="shared" si="25"/>
        <v>1</v>
      </c>
      <c r="R172" s="138">
        <f t="shared" ca="1" si="26"/>
        <v>1.0989999999999891</v>
      </c>
      <c r="S172" s="138" t="str">
        <f>IF(O172=1,"",RTD("cqg.rtd",,"StudyData", "(Vol("&amp;$E$13&amp;")when  (LocalYear("&amp;$E$13&amp;")="&amp;$D$1&amp;"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38" t="str">
        <f>IF(O172=1,"",RTD("cqg.rtd",,"StudyData", "(Vol("&amp;$E$14&amp;")when  (LocalYear("&amp;$E$14&amp;")="&amp;$D$1&amp;"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38" t="str">
        <f>IF(O172=1,"",RTD("cqg.rtd",,"StudyData", "(Vol("&amp;$E$15&amp;")when  (LocalYear("&amp;$E$15&amp;")="&amp;$D$1&amp;"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38" t="str">
        <f>IF(O172=1,"",RTD("cqg.rtd",,"StudyData", "(Vol("&amp;$E$16&amp;")when  (LocalYear("&amp;$E$16&amp;")="&amp;$D$1&amp;"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38" t="str">
        <f>IF(O172=1,"",RTD("cqg.rtd",,"StudyData", "(Vol("&amp;$E$17&amp;")when  (LocalYear("&amp;$E$17&amp;")="&amp;$D$1&amp;"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38" t="str">
        <f>IF(O172=1,"",RTD("cqg.rtd",,"StudyData", "(Vol("&amp;$E$18&amp;")when  (LocalYear("&amp;$E$18&amp;")="&amp;$D$1&amp;"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38" t="str">
        <f>IF(O172=1,"",RTD("cqg.rtd",,"StudyData", "(Vol("&amp;$E$19&amp;")when  (LocalYear("&amp;$E$19&amp;")="&amp;$D$1&amp;"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38" t="str">
        <f>IF(O172=1,"",RTD("cqg.rtd",,"StudyData", "(Vol("&amp;$E$20&amp;")when  (LocalYear("&amp;$E$20&amp;")="&amp;$D$1&amp;"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38" t="str">
        <f>IF(O172=1,"",RTD("cqg.rtd",,"StudyData", "(Vol("&amp;$E$21&amp;")when  (LocalYear("&amp;$E$21&amp;")="&amp;$D$1&amp;"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38" t="str">
        <f>IF(O172=1,"",RTD("cqg.rtd",,"StudyData", "(Vol("&amp;$E$21&amp;")when  (LocalYear("&amp;$E$21&amp;")="&amp;$D$1&amp;"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39" t="str">
        <f t="shared" si="22"/>
        <v/>
      </c>
      <c r="AE172" s="138" t="str">
        <f ca="1">IF($R172=1,SUM($S$1:S172),"")</f>
        <v/>
      </c>
      <c r="AF172" s="138" t="str">
        <f ca="1">IF($R172=1,SUM($T$1:T172),"")</f>
        <v/>
      </c>
      <c r="AG172" s="138" t="str">
        <f ca="1">IF($R172=1,SUM($U$1:U172),"")</f>
        <v/>
      </c>
      <c r="AH172" s="138" t="str">
        <f ca="1">IF($R172=1,SUM($V$1:V172),"")</f>
        <v/>
      </c>
      <c r="AI172" s="138" t="str">
        <f ca="1">IF($R172=1,SUM($W$1:W172),"")</f>
        <v/>
      </c>
      <c r="AJ172" s="138" t="str">
        <f ca="1">IF($R172=1,SUM($X$1:X172),"")</f>
        <v/>
      </c>
      <c r="AK172" s="138" t="str">
        <f ca="1">IF($R172=1,SUM($Y$1:Y172),"")</f>
        <v/>
      </c>
      <c r="AL172" s="138" t="str">
        <f ca="1">IF($R172=1,SUM($Z$1:Z172),"")</f>
        <v/>
      </c>
      <c r="AM172" s="138" t="str">
        <f ca="1">IF($R172=1,SUM($AA$1:AA172),"")</f>
        <v/>
      </c>
      <c r="AN172" s="138" t="str">
        <f ca="1">IF($R172=1,SUM($AB$1:AB172),"")</f>
        <v/>
      </c>
      <c r="AO172" s="138" t="str">
        <f ca="1">IF($R172=1,SUM($AC$1:AC172),"")</f>
        <v/>
      </c>
      <c r="AQ172" s="143" t="str">
        <f t="shared" si="27"/>
        <v>21:35</v>
      </c>
    </row>
    <row r="173" spans="6:43" x14ac:dyDescent="0.25">
      <c r="F173" s="138">
        <f t="shared" si="28"/>
        <v>21</v>
      </c>
      <c r="G173" s="140">
        <f t="shared" si="23"/>
        <v>40</v>
      </c>
      <c r="H173" s="141">
        <f t="shared" si="24"/>
        <v>0.90277777777777779</v>
      </c>
      <c r="K173" s="139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39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38">
        <f t="shared" si="25"/>
        <v>1</v>
      </c>
      <c r="R173" s="138">
        <f t="shared" ca="1" si="26"/>
        <v>1.099999999999989</v>
      </c>
      <c r="S173" s="138" t="str">
        <f>IF(O173=1,"",RTD("cqg.rtd",,"StudyData", "(Vol("&amp;$E$13&amp;")when  (LocalYear("&amp;$E$13&amp;")="&amp;$D$1&amp;"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38" t="str">
        <f>IF(O173=1,"",RTD("cqg.rtd",,"StudyData", "(Vol("&amp;$E$14&amp;")when  (LocalYear("&amp;$E$14&amp;")="&amp;$D$1&amp;"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38" t="str">
        <f>IF(O173=1,"",RTD("cqg.rtd",,"StudyData", "(Vol("&amp;$E$15&amp;")when  (LocalYear("&amp;$E$15&amp;")="&amp;$D$1&amp;"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38" t="str">
        <f>IF(O173=1,"",RTD("cqg.rtd",,"StudyData", "(Vol("&amp;$E$16&amp;")when  (LocalYear("&amp;$E$16&amp;")="&amp;$D$1&amp;"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38" t="str">
        <f>IF(O173=1,"",RTD("cqg.rtd",,"StudyData", "(Vol("&amp;$E$17&amp;")when  (LocalYear("&amp;$E$17&amp;")="&amp;$D$1&amp;"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38" t="str">
        <f>IF(O173=1,"",RTD("cqg.rtd",,"StudyData", "(Vol("&amp;$E$18&amp;")when  (LocalYear("&amp;$E$18&amp;")="&amp;$D$1&amp;"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38" t="str">
        <f>IF(O173=1,"",RTD("cqg.rtd",,"StudyData", "(Vol("&amp;$E$19&amp;")when  (LocalYear("&amp;$E$19&amp;")="&amp;$D$1&amp;"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38" t="str">
        <f>IF(O173=1,"",RTD("cqg.rtd",,"StudyData", "(Vol("&amp;$E$20&amp;")when  (LocalYear("&amp;$E$20&amp;")="&amp;$D$1&amp;"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38" t="str">
        <f>IF(O173=1,"",RTD("cqg.rtd",,"StudyData", "(Vol("&amp;$E$21&amp;")when  (LocalYear("&amp;$E$21&amp;")="&amp;$D$1&amp;"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38" t="str">
        <f>IF(O173=1,"",RTD("cqg.rtd",,"StudyData", "(Vol("&amp;$E$21&amp;")when  (LocalYear("&amp;$E$21&amp;")="&amp;$D$1&amp;"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39" t="str">
        <f t="shared" si="22"/>
        <v/>
      </c>
      <c r="AE173" s="138" t="str">
        <f ca="1">IF($R173=1,SUM($S$1:S173),"")</f>
        <v/>
      </c>
      <c r="AF173" s="138" t="str">
        <f ca="1">IF($R173=1,SUM($T$1:T173),"")</f>
        <v/>
      </c>
      <c r="AG173" s="138" t="str">
        <f ca="1">IF($R173=1,SUM($U$1:U173),"")</f>
        <v/>
      </c>
      <c r="AH173" s="138" t="str">
        <f ca="1">IF($R173=1,SUM($V$1:V173),"")</f>
        <v/>
      </c>
      <c r="AI173" s="138" t="str">
        <f ca="1">IF($R173=1,SUM($W$1:W173),"")</f>
        <v/>
      </c>
      <c r="AJ173" s="138" t="str">
        <f ca="1">IF($R173=1,SUM($X$1:X173),"")</f>
        <v/>
      </c>
      <c r="AK173" s="138" t="str">
        <f ca="1">IF($R173=1,SUM($Y$1:Y173),"")</f>
        <v/>
      </c>
      <c r="AL173" s="138" t="str">
        <f ca="1">IF($R173=1,SUM($Z$1:Z173),"")</f>
        <v/>
      </c>
      <c r="AM173" s="138" t="str">
        <f ca="1">IF($R173=1,SUM($AA$1:AA173),"")</f>
        <v/>
      </c>
      <c r="AN173" s="138" t="str">
        <f ca="1">IF($R173=1,SUM($AB$1:AB173),"")</f>
        <v/>
      </c>
      <c r="AO173" s="138" t="str">
        <f ca="1">IF($R173=1,SUM($AC$1:AC173),"")</f>
        <v/>
      </c>
      <c r="AQ173" s="143" t="str">
        <f t="shared" si="27"/>
        <v>21:40</v>
      </c>
    </row>
    <row r="174" spans="6:43" x14ac:dyDescent="0.25">
      <c r="F174" s="138">
        <f t="shared" si="28"/>
        <v>21</v>
      </c>
      <c r="G174" s="140">
        <f t="shared" si="23"/>
        <v>45</v>
      </c>
      <c r="H174" s="141">
        <f t="shared" si="24"/>
        <v>0.90625</v>
      </c>
      <c r="K174" s="139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39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38">
        <f t="shared" si="25"/>
        <v>1</v>
      </c>
      <c r="R174" s="138">
        <f t="shared" ca="1" si="26"/>
        <v>1.1009999999999889</v>
      </c>
      <c r="S174" s="138" t="str">
        <f>IF(O174=1,"",RTD("cqg.rtd",,"StudyData", "(Vol("&amp;$E$13&amp;")when  (LocalYear("&amp;$E$13&amp;")="&amp;$D$1&amp;"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38" t="str">
        <f>IF(O174=1,"",RTD("cqg.rtd",,"StudyData", "(Vol("&amp;$E$14&amp;")when  (LocalYear("&amp;$E$14&amp;")="&amp;$D$1&amp;"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38" t="str">
        <f>IF(O174=1,"",RTD("cqg.rtd",,"StudyData", "(Vol("&amp;$E$15&amp;")when  (LocalYear("&amp;$E$15&amp;")="&amp;$D$1&amp;"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38" t="str">
        <f>IF(O174=1,"",RTD("cqg.rtd",,"StudyData", "(Vol("&amp;$E$16&amp;")when  (LocalYear("&amp;$E$16&amp;")="&amp;$D$1&amp;"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38" t="str">
        <f>IF(O174=1,"",RTD("cqg.rtd",,"StudyData", "(Vol("&amp;$E$17&amp;")when  (LocalYear("&amp;$E$17&amp;")="&amp;$D$1&amp;"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38" t="str">
        <f>IF(O174=1,"",RTD("cqg.rtd",,"StudyData", "(Vol("&amp;$E$18&amp;")when  (LocalYear("&amp;$E$18&amp;")="&amp;$D$1&amp;"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38" t="str">
        <f>IF(O174=1,"",RTD("cqg.rtd",,"StudyData", "(Vol("&amp;$E$19&amp;")when  (LocalYear("&amp;$E$19&amp;")="&amp;$D$1&amp;"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38" t="str">
        <f>IF(O174=1,"",RTD("cqg.rtd",,"StudyData", "(Vol("&amp;$E$20&amp;")when  (LocalYear("&amp;$E$20&amp;")="&amp;$D$1&amp;"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38" t="str">
        <f>IF(O174=1,"",RTD("cqg.rtd",,"StudyData", "(Vol("&amp;$E$21&amp;")when  (LocalYear("&amp;$E$21&amp;")="&amp;$D$1&amp;"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38" t="str">
        <f>IF(O174=1,"",RTD("cqg.rtd",,"StudyData", "(Vol("&amp;$E$21&amp;")when  (LocalYear("&amp;$E$21&amp;")="&amp;$D$1&amp;"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39" t="str">
        <f t="shared" si="22"/>
        <v/>
      </c>
      <c r="AE174" s="138" t="str">
        <f ca="1">IF($R174=1,SUM($S$1:S174),"")</f>
        <v/>
      </c>
      <c r="AF174" s="138" t="str">
        <f ca="1">IF($R174=1,SUM($T$1:T174),"")</f>
        <v/>
      </c>
      <c r="AG174" s="138" t="str">
        <f ca="1">IF($R174=1,SUM($U$1:U174),"")</f>
        <v/>
      </c>
      <c r="AH174" s="138" t="str">
        <f ca="1">IF($R174=1,SUM($V$1:V174),"")</f>
        <v/>
      </c>
      <c r="AI174" s="138" t="str">
        <f ca="1">IF($R174=1,SUM($W$1:W174),"")</f>
        <v/>
      </c>
      <c r="AJ174" s="138" t="str">
        <f ca="1">IF($R174=1,SUM($X$1:X174),"")</f>
        <v/>
      </c>
      <c r="AK174" s="138" t="str">
        <f ca="1">IF($R174=1,SUM($Y$1:Y174),"")</f>
        <v/>
      </c>
      <c r="AL174" s="138" t="str">
        <f ca="1">IF($R174=1,SUM($Z$1:Z174),"")</f>
        <v/>
      </c>
      <c r="AM174" s="138" t="str">
        <f ca="1">IF($R174=1,SUM($AA$1:AA174),"")</f>
        <v/>
      </c>
      <c r="AN174" s="138" t="str">
        <f ca="1">IF($R174=1,SUM($AB$1:AB174),"")</f>
        <v/>
      </c>
      <c r="AO174" s="138" t="str">
        <f ca="1">IF($R174=1,SUM($AC$1:AC174),"")</f>
        <v/>
      </c>
      <c r="AQ174" s="143" t="str">
        <f t="shared" si="27"/>
        <v>21:45</v>
      </c>
    </row>
    <row r="175" spans="6:43" x14ac:dyDescent="0.25">
      <c r="F175" s="138">
        <f t="shared" si="28"/>
        <v>21</v>
      </c>
      <c r="G175" s="140">
        <f t="shared" si="23"/>
        <v>50</v>
      </c>
      <c r="H175" s="141">
        <f t="shared" si="24"/>
        <v>0.90972222222222221</v>
      </c>
      <c r="K175" s="139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39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38">
        <f t="shared" si="25"/>
        <v>1</v>
      </c>
      <c r="R175" s="138">
        <f t="shared" ca="1" si="26"/>
        <v>1.1019999999999888</v>
      </c>
      <c r="S175" s="138" t="str">
        <f>IF(O175=1,"",RTD("cqg.rtd",,"StudyData", "(Vol("&amp;$E$13&amp;")when  (LocalYear("&amp;$E$13&amp;")="&amp;$D$1&amp;"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38" t="str">
        <f>IF(O175=1,"",RTD("cqg.rtd",,"StudyData", "(Vol("&amp;$E$14&amp;")when  (LocalYear("&amp;$E$14&amp;")="&amp;$D$1&amp;"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38" t="str">
        <f>IF(O175=1,"",RTD("cqg.rtd",,"StudyData", "(Vol("&amp;$E$15&amp;")when  (LocalYear("&amp;$E$15&amp;")="&amp;$D$1&amp;"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38" t="str">
        <f>IF(O175=1,"",RTD("cqg.rtd",,"StudyData", "(Vol("&amp;$E$16&amp;")when  (LocalYear("&amp;$E$16&amp;")="&amp;$D$1&amp;"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38" t="str">
        <f>IF(O175=1,"",RTD("cqg.rtd",,"StudyData", "(Vol("&amp;$E$17&amp;")when  (LocalYear("&amp;$E$17&amp;")="&amp;$D$1&amp;"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38" t="str">
        <f>IF(O175=1,"",RTD("cqg.rtd",,"StudyData", "(Vol("&amp;$E$18&amp;")when  (LocalYear("&amp;$E$18&amp;")="&amp;$D$1&amp;"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38" t="str">
        <f>IF(O175=1,"",RTD("cqg.rtd",,"StudyData", "(Vol("&amp;$E$19&amp;")when  (LocalYear("&amp;$E$19&amp;")="&amp;$D$1&amp;"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38" t="str">
        <f>IF(O175=1,"",RTD("cqg.rtd",,"StudyData", "(Vol("&amp;$E$20&amp;")when  (LocalYear("&amp;$E$20&amp;")="&amp;$D$1&amp;"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38" t="str">
        <f>IF(O175=1,"",RTD("cqg.rtd",,"StudyData", "(Vol("&amp;$E$21&amp;")when  (LocalYear("&amp;$E$21&amp;")="&amp;$D$1&amp;"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38" t="str">
        <f>IF(O175=1,"",RTD("cqg.rtd",,"StudyData", "(Vol("&amp;$E$21&amp;")when  (LocalYear("&amp;$E$21&amp;")="&amp;$D$1&amp;"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39" t="str">
        <f t="shared" si="22"/>
        <v/>
      </c>
      <c r="AE175" s="138" t="str">
        <f ca="1">IF($R175=1,SUM($S$1:S175),"")</f>
        <v/>
      </c>
      <c r="AF175" s="138" t="str">
        <f ca="1">IF($R175=1,SUM($T$1:T175),"")</f>
        <v/>
      </c>
      <c r="AG175" s="138" t="str">
        <f ca="1">IF($R175=1,SUM($U$1:U175),"")</f>
        <v/>
      </c>
      <c r="AH175" s="138" t="str">
        <f ca="1">IF($R175=1,SUM($V$1:V175),"")</f>
        <v/>
      </c>
      <c r="AI175" s="138" t="str">
        <f ca="1">IF($R175=1,SUM($W$1:W175),"")</f>
        <v/>
      </c>
      <c r="AJ175" s="138" t="str">
        <f ca="1">IF($R175=1,SUM($X$1:X175),"")</f>
        <v/>
      </c>
      <c r="AK175" s="138" t="str">
        <f ca="1">IF($R175=1,SUM($Y$1:Y175),"")</f>
        <v/>
      </c>
      <c r="AL175" s="138" t="str">
        <f ca="1">IF($R175=1,SUM($Z$1:Z175),"")</f>
        <v/>
      </c>
      <c r="AM175" s="138" t="str">
        <f ca="1">IF($R175=1,SUM($AA$1:AA175),"")</f>
        <v/>
      </c>
      <c r="AN175" s="138" t="str">
        <f ca="1">IF($R175=1,SUM($AB$1:AB175),"")</f>
        <v/>
      </c>
      <c r="AO175" s="138" t="str">
        <f ca="1">IF($R175=1,SUM($AC$1:AC175),"")</f>
        <v/>
      </c>
      <c r="AQ175" s="143" t="str">
        <f t="shared" si="27"/>
        <v>21:50</v>
      </c>
    </row>
    <row r="176" spans="6:43" x14ac:dyDescent="0.25">
      <c r="F176" s="138">
        <f t="shared" si="28"/>
        <v>21</v>
      </c>
      <c r="G176" s="140">
        <f t="shared" si="23"/>
        <v>55</v>
      </c>
      <c r="H176" s="141">
        <f t="shared" si="24"/>
        <v>0.91319444444444453</v>
      </c>
      <c r="K176" s="139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39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38">
        <f t="shared" si="25"/>
        <v>1</v>
      </c>
      <c r="R176" s="138">
        <f t="shared" ca="1" si="26"/>
        <v>1.1029999999999887</v>
      </c>
      <c r="S176" s="138" t="str">
        <f>IF(O176=1,"",RTD("cqg.rtd",,"StudyData", "(Vol("&amp;$E$13&amp;")when  (LocalYear("&amp;$E$13&amp;")="&amp;$D$1&amp;"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38" t="str">
        <f>IF(O176=1,"",RTD("cqg.rtd",,"StudyData", "(Vol("&amp;$E$14&amp;")when  (LocalYear("&amp;$E$14&amp;")="&amp;$D$1&amp;"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38" t="str">
        <f>IF(O176=1,"",RTD("cqg.rtd",,"StudyData", "(Vol("&amp;$E$15&amp;")when  (LocalYear("&amp;$E$15&amp;")="&amp;$D$1&amp;"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38" t="str">
        <f>IF(O176=1,"",RTD("cqg.rtd",,"StudyData", "(Vol("&amp;$E$16&amp;")when  (LocalYear("&amp;$E$16&amp;")="&amp;$D$1&amp;"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38" t="str">
        <f>IF(O176=1,"",RTD("cqg.rtd",,"StudyData", "(Vol("&amp;$E$17&amp;")when  (LocalYear("&amp;$E$17&amp;")="&amp;$D$1&amp;"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38" t="str">
        <f>IF(O176=1,"",RTD("cqg.rtd",,"StudyData", "(Vol("&amp;$E$18&amp;")when  (LocalYear("&amp;$E$18&amp;")="&amp;$D$1&amp;"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38" t="str">
        <f>IF(O176=1,"",RTD("cqg.rtd",,"StudyData", "(Vol("&amp;$E$19&amp;")when  (LocalYear("&amp;$E$19&amp;")="&amp;$D$1&amp;"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38" t="str">
        <f>IF(O176=1,"",RTD("cqg.rtd",,"StudyData", "(Vol("&amp;$E$20&amp;")when  (LocalYear("&amp;$E$20&amp;")="&amp;$D$1&amp;"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38" t="str">
        <f>IF(O176=1,"",RTD("cqg.rtd",,"StudyData", "(Vol("&amp;$E$21&amp;")when  (LocalYear("&amp;$E$21&amp;")="&amp;$D$1&amp;"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38" t="str">
        <f>IF(O176=1,"",RTD("cqg.rtd",,"StudyData", "(Vol("&amp;$E$21&amp;")when  (LocalYear("&amp;$E$21&amp;")="&amp;$D$1&amp;"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39" t="str">
        <f t="shared" si="22"/>
        <v/>
      </c>
      <c r="AE176" s="138" t="str">
        <f ca="1">IF($R176=1,SUM($S$1:S176),"")</f>
        <v/>
      </c>
      <c r="AF176" s="138" t="str">
        <f ca="1">IF($R176=1,SUM($T$1:T176),"")</f>
        <v/>
      </c>
      <c r="AG176" s="138" t="str">
        <f ca="1">IF($R176=1,SUM($U$1:U176),"")</f>
        <v/>
      </c>
      <c r="AH176" s="138" t="str">
        <f ca="1">IF($R176=1,SUM($V$1:V176),"")</f>
        <v/>
      </c>
      <c r="AI176" s="138" t="str">
        <f ca="1">IF($R176=1,SUM($W$1:W176),"")</f>
        <v/>
      </c>
      <c r="AJ176" s="138" t="str">
        <f ca="1">IF($R176=1,SUM($X$1:X176),"")</f>
        <v/>
      </c>
      <c r="AK176" s="138" t="str">
        <f ca="1">IF($R176=1,SUM($Y$1:Y176),"")</f>
        <v/>
      </c>
      <c r="AL176" s="138" t="str">
        <f ca="1">IF($R176=1,SUM($Z$1:Z176),"")</f>
        <v/>
      </c>
      <c r="AM176" s="138" t="str">
        <f ca="1">IF($R176=1,SUM($AA$1:AA176),"")</f>
        <v/>
      </c>
      <c r="AN176" s="138" t="str">
        <f ca="1">IF($R176=1,SUM($AB$1:AB176),"")</f>
        <v/>
      </c>
      <c r="AO176" s="138" t="str">
        <f ca="1">IF($R176=1,SUM($AC$1:AC176),"")</f>
        <v/>
      </c>
      <c r="AQ176" s="143" t="str">
        <f t="shared" si="27"/>
        <v>21:55</v>
      </c>
    </row>
    <row r="177" spans="6:43" x14ac:dyDescent="0.25">
      <c r="F177" s="138">
        <f t="shared" si="28"/>
        <v>22</v>
      </c>
      <c r="G177" s="140" t="str">
        <f t="shared" si="23"/>
        <v>00</v>
      </c>
      <c r="H177" s="141">
        <f t="shared" si="24"/>
        <v>0.91666666666666663</v>
      </c>
      <c r="K177" s="139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39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38">
        <f t="shared" si="25"/>
        <v>1</v>
      </c>
      <c r="R177" s="138">
        <f t="shared" ca="1" si="26"/>
        <v>1.1039999999999885</v>
      </c>
      <c r="S177" s="138" t="str">
        <f>IF(O177=1,"",RTD("cqg.rtd",,"StudyData", "(Vol("&amp;$E$13&amp;")when  (LocalYear("&amp;$E$13&amp;")="&amp;$D$1&amp;"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38" t="str">
        <f>IF(O177=1,"",RTD("cqg.rtd",,"StudyData", "(Vol("&amp;$E$14&amp;")when  (LocalYear("&amp;$E$14&amp;")="&amp;$D$1&amp;"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38" t="str">
        <f>IF(O177=1,"",RTD("cqg.rtd",,"StudyData", "(Vol("&amp;$E$15&amp;")when  (LocalYear("&amp;$E$15&amp;")="&amp;$D$1&amp;"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38" t="str">
        <f>IF(O177=1,"",RTD("cqg.rtd",,"StudyData", "(Vol("&amp;$E$16&amp;")when  (LocalYear("&amp;$E$16&amp;")="&amp;$D$1&amp;"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38" t="str">
        <f>IF(O177=1,"",RTD("cqg.rtd",,"StudyData", "(Vol("&amp;$E$17&amp;")when  (LocalYear("&amp;$E$17&amp;")="&amp;$D$1&amp;"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38" t="str">
        <f>IF(O177=1,"",RTD("cqg.rtd",,"StudyData", "(Vol("&amp;$E$18&amp;")when  (LocalYear("&amp;$E$18&amp;")="&amp;$D$1&amp;"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38" t="str">
        <f>IF(O177=1,"",RTD("cqg.rtd",,"StudyData", "(Vol("&amp;$E$19&amp;")when  (LocalYear("&amp;$E$19&amp;")="&amp;$D$1&amp;"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38" t="str">
        <f>IF(O177=1,"",RTD("cqg.rtd",,"StudyData", "(Vol("&amp;$E$20&amp;")when  (LocalYear("&amp;$E$20&amp;")="&amp;$D$1&amp;"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38" t="str">
        <f>IF(O177=1,"",RTD("cqg.rtd",,"StudyData", "(Vol("&amp;$E$21&amp;")when  (LocalYear("&amp;$E$21&amp;")="&amp;$D$1&amp;"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38" t="str">
        <f>IF(O177=1,"",RTD("cqg.rtd",,"StudyData", "(Vol("&amp;$E$21&amp;")when  (LocalYear("&amp;$E$21&amp;")="&amp;$D$1&amp;"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39" t="str">
        <f t="shared" si="22"/>
        <v/>
      </c>
      <c r="AE177" s="138" t="str">
        <f ca="1">IF($R177=1,SUM($S$1:S177),"")</f>
        <v/>
      </c>
      <c r="AF177" s="138" t="str">
        <f ca="1">IF($R177=1,SUM($T$1:T177),"")</f>
        <v/>
      </c>
      <c r="AG177" s="138" t="str">
        <f ca="1">IF($R177=1,SUM($U$1:U177),"")</f>
        <v/>
      </c>
      <c r="AH177" s="138" t="str">
        <f ca="1">IF($R177=1,SUM($V$1:V177),"")</f>
        <v/>
      </c>
      <c r="AI177" s="138" t="str">
        <f ca="1">IF($R177=1,SUM($W$1:W177),"")</f>
        <v/>
      </c>
      <c r="AJ177" s="138" t="str">
        <f ca="1">IF($R177=1,SUM($X$1:X177),"")</f>
        <v/>
      </c>
      <c r="AK177" s="138" t="str">
        <f ca="1">IF($R177=1,SUM($Y$1:Y177),"")</f>
        <v/>
      </c>
      <c r="AL177" s="138" t="str">
        <f ca="1">IF($R177=1,SUM($Z$1:Z177),"")</f>
        <v/>
      </c>
      <c r="AM177" s="138" t="str">
        <f ca="1">IF($R177=1,SUM($AA$1:AA177),"")</f>
        <v/>
      </c>
      <c r="AN177" s="138" t="str">
        <f ca="1">IF($R177=1,SUM($AB$1:AB177),"")</f>
        <v/>
      </c>
      <c r="AO177" s="138" t="str">
        <f ca="1">IF($R177=1,SUM($AC$1:AC177),"")</f>
        <v/>
      </c>
      <c r="AQ177" s="143" t="str">
        <f t="shared" si="27"/>
        <v>22:00</v>
      </c>
    </row>
    <row r="178" spans="6:43" x14ac:dyDescent="0.25">
      <c r="F178" s="138">
        <f t="shared" si="28"/>
        <v>22</v>
      </c>
      <c r="G178" s="140" t="str">
        <f t="shared" si="23"/>
        <v>05</v>
      </c>
      <c r="H178" s="141">
        <f t="shared" si="24"/>
        <v>0.92013888888888884</v>
      </c>
      <c r="K178" s="139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39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38">
        <f t="shared" si="25"/>
        <v>1</v>
      </c>
      <c r="R178" s="138">
        <f t="shared" ca="1" si="26"/>
        <v>1.1049999999999884</v>
      </c>
      <c r="S178" s="138" t="str">
        <f>IF(O178=1,"",RTD("cqg.rtd",,"StudyData", "(Vol("&amp;$E$13&amp;")when  (LocalYear("&amp;$E$13&amp;")="&amp;$D$1&amp;"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38" t="str">
        <f>IF(O178=1,"",RTD("cqg.rtd",,"StudyData", "(Vol("&amp;$E$14&amp;")when  (LocalYear("&amp;$E$14&amp;")="&amp;$D$1&amp;"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38" t="str">
        <f>IF(O178=1,"",RTD("cqg.rtd",,"StudyData", "(Vol("&amp;$E$15&amp;")when  (LocalYear("&amp;$E$15&amp;")="&amp;$D$1&amp;"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38" t="str">
        <f>IF(O178=1,"",RTD("cqg.rtd",,"StudyData", "(Vol("&amp;$E$16&amp;")when  (LocalYear("&amp;$E$16&amp;")="&amp;$D$1&amp;"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38" t="str">
        <f>IF(O178=1,"",RTD("cqg.rtd",,"StudyData", "(Vol("&amp;$E$17&amp;")when  (LocalYear("&amp;$E$17&amp;")="&amp;$D$1&amp;"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38" t="str">
        <f>IF(O178=1,"",RTD("cqg.rtd",,"StudyData", "(Vol("&amp;$E$18&amp;")when  (LocalYear("&amp;$E$18&amp;")="&amp;$D$1&amp;"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38" t="str">
        <f>IF(O178=1,"",RTD("cqg.rtd",,"StudyData", "(Vol("&amp;$E$19&amp;")when  (LocalYear("&amp;$E$19&amp;")="&amp;$D$1&amp;"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38" t="str">
        <f>IF(O178=1,"",RTD("cqg.rtd",,"StudyData", "(Vol("&amp;$E$20&amp;")when  (LocalYear("&amp;$E$20&amp;")="&amp;$D$1&amp;"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38" t="str">
        <f>IF(O178=1,"",RTD("cqg.rtd",,"StudyData", "(Vol("&amp;$E$21&amp;")when  (LocalYear("&amp;$E$21&amp;")="&amp;$D$1&amp;"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38" t="str">
        <f>IF(O178=1,"",RTD("cqg.rtd",,"StudyData", "(Vol("&amp;$E$21&amp;")when  (LocalYear("&amp;$E$21&amp;")="&amp;$D$1&amp;"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39" t="str">
        <f t="shared" si="22"/>
        <v/>
      </c>
      <c r="AE178" s="138" t="str">
        <f ca="1">IF($R178=1,SUM($S$1:S178),"")</f>
        <v/>
      </c>
      <c r="AF178" s="138" t="str">
        <f ca="1">IF($R178=1,SUM($T$1:T178),"")</f>
        <v/>
      </c>
      <c r="AG178" s="138" t="str">
        <f ca="1">IF($R178=1,SUM($U$1:U178),"")</f>
        <v/>
      </c>
      <c r="AH178" s="138" t="str">
        <f ca="1">IF($R178=1,SUM($V$1:V178),"")</f>
        <v/>
      </c>
      <c r="AI178" s="138" t="str">
        <f ca="1">IF($R178=1,SUM($W$1:W178),"")</f>
        <v/>
      </c>
      <c r="AJ178" s="138" t="str">
        <f ca="1">IF($R178=1,SUM($X$1:X178),"")</f>
        <v/>
      </c>
      <c r="AK178" s="138" t="str">
        <f ca="1">IF($R178=1,SUM($Y$1:Y178),"")</f>
        <v/>
      </c>
      <c r="AL178" s="138" t="str">
        <f ca="1">IF($R178=1,SUM($Z$1:Z178),"")</f>
        <v/>
      </c>
      <c r="AM178" s="138" t="str">
        <f ca="1">IF($R178=1,SUM($AA$1:AA178),"")</f>
        <v/>
      </c>
      <c r="AN178" s="138" t="str">
        <f ca="1">IF($R178=1,SUM($AB$1:AB178),"")</f>
        <v/>
      </c>
      <c r="AO178" s="138" t="str">
        <f ca="1">IF($R178=1,SUM($AC$1:AC178),"")</f>
        <v/>
      </c>
      <c r="AQ178" s="143" t="str">
        <f t="shared" si="27"/>
        <v>22:05</v>
      </c>
    </row>
    <row r="179" spans="6:43" x14ac:dyDescent="0.25">
      <c r="F179" s="138">
        <f t="shared" si="28"/>
        <v>22</v>
      </c>
      <c r="G179" s="140">
        <f t="shared" si="23"/>
        <v>10</v>
      </c>
      <c r="H179" s="141">
        <f t="shared" si="24"/>
        <v>0.92361111111111116</v>
      </c>
      <c r="K179" s="139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39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38">
        <f t="shared" si="25"/>
        <v>1</v>
      </c>
      <c r="R179" s="138">
        <f t="shared" ca="1" si="26"/>
        <v>1.1059999999999883</v>
      </c>
      <c r="S179" s="138" t="str">
        <f>IF(O179=1,"",RTD("cqg.rtd",,"StudyData", "(Vol("&amp;$E$13&amp;")when  (LocalYear("&amp;$E$13&amp;")="&amp;$D$1&amp;"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38" t="str">
        <f>IF(O179=1,"",RTD("cqg.rtd",,"StudyData", "(Vol("&amp;$E$14&amp;")when  (LocalYear("&amp;$E$14&amp;")="&amp;$D$1&amp;"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38" t="str">
        <f>IF(O179=1,"",RTD("cqg.rtd",,"StudyData", "(Vol("&amp;$E$15&amp;")when  (LocalYear("&amp;$E$15&amp;")="&amp;$D$1&amp;"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38" t="str">
        <f>IF(O179=1,"",RTD("cqg.rtd",,"StudyData", "(Vol("&amp;$E$16&amp;")when  (LocalYear("&amp;$E$16&amp;")="&amp;$D$1&amp;"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38" t="str">
        <f>IF(O179=1,"",RTD("cqg.rtd",,"StudyData", "(Vol("&amp;$E$17&amp;")when  (LocalYear("&amp;$E$17&amp;")="&amp;$D$1&amp;"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38" t="str">
        <f>IF(O179=1,"",RTD("cqg.rtd",,"StudyData", "(Vol("&amp;$E$18&amp;")when  (LocalYear("&amp;$E$18&amp;")="&amp;$D$1&amp;"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38" t="str">
        <f>IF(O179=1,"",RTD("cqg.rtd",,"StudyData", "(Vol("&amp;$E$19&amp;")when  (LocalYear("&amp;$E$19&amp;")="&amp;$D$1&amp;"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38" t="str">
        <f>IF(O179=1,"",RTD("cqg.rtd",,"StudyData", "(Vol("&amp;$E$20&amp;")when  (LocalYear("&amp;$E$20&amp;")="&amp;$D$1&amp;"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38" t="str">
        <f>IF(O179=1,"",RTD("cqg.rtd",,"StudyData", "(Vol("&amp;$E$21&amp;")when  (LocalYear("&amp;$E$21&amp;")="&amp;$D$1&amp;"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38" t="str">
        <f>IF(O179=1,"",RTD("cqg.rtd",,"StudyData", "(Vol("&amp;$E$21&amp;")when  (LocalYear("&amp;$E$21&amp;")="&amp;$D$1&amp;"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39" t="str">
        <f t="shared" si="22"/>
        <v/>
      </c>
      <c r="AE179" s="138" t="str">
        <f ca="1">IF($R179=1,SUM($S$1:S179),"")</f>
        <v/>
      </c>
      <c r="AF179" s="138" t="str">
        <f ca="1">IF($R179=1,SUM($T$1:T179),"")</f>
        <v/>
      </c>
      <c r="AG179" s="138" t="str">
        <f ca="1">IF($R179=1,SUM($U$1:U179),"")</f>
        <v/>
      </c>
      <c r="AH179" s="138" t="str">
        <f ca="1">IF($R179=1,SUM($V$1:V179),"")</f>
        <v/>
      </c>
      <c r="AI179" s="138" t="str">
        <f ca="1">IF($R179=1,SUM($W$1:W179),"")</f>
        <v/>
      </c>
      <c r="AJ179" s="138" t="str">
        <f ca="1">IF($R179=1,SUM($X$1:X179),"")</f>
        <v/>
      </c>
      <c r="AK179" s="138" t="str">
        <f ca="1">IF($R179=1,SUM($Y$1:Y179),"")</f>
        <v/>
      </c>
      <c r="AL179" s="138" t="str">
        <f ca="1">IF($R179=1,SUM($Z$1:Z179),"")</f>
        <v/>
      </c>
      <c r="AM179" s="138" t="str">
        <f ca="1">IF($R179=1,SUM($AA$1:AA179),"")</f>
        <v/>
      </c>
      <c r="AN179" s="138" t="str">
        <f ca="1">IF($R179=1,SUM($AB$1:AB179),"")</f>
        <v/>
      </c>
      <c r="AO179" s="138" t="str">
        <f ca="1">IF($R179=1,SUM($AC$1:AC179),"")</f>
        <v/>
      </c>
      <c r="AQ179" s="143" t="str">
        <f t="shared" si="27"/>
        <v>22:10</v>
      </c>
    </row>
    <row r="180" spans="6:43" x14ac:dyDescent="0.25">
      <c r="F180" s="138">
        <f t="shared" si="28"/>
        <v>22</v>
      </c>
      <c r="G180" s="140">
        <f t="shared" si="23"/>
        <v>15</v>
      </c>
      <c r="H180" s="141">
        <f t="shared" si="24"/>
        <v>0.92708333333333337</v>
      </c>
      <c r="K180" s="139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39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38">
        <f t="shared" si="25"/>
        <v>1</v>
      </c>
      <c r="R180" s="138">
        <f t="shared" ca="1" si="26"/>
        <v>1.1069999999999882</v>
      </c>
      <c r="S180" s="138" t="str">
        <f>IF(O180=1,"",RTD("cqg.rtd",,"StudyData", "(Vol("&amp;$E$13&amp;")when  (LocalYear("&amp;$E$13&amp;")="&amp;$D$1&amp;"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38" t="str">
        <f>IF(O180=1,"",RTD("cqg.rtd",,"StudyData", "(Vol("&amp;$E$14&amp;")when  (LocalYear("&amp;$E$14&amp;")="&amp;$D$1&amp;"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38" t="str">
        <f>IF(O180=1,"",RTD("cqg.rtd",,"StudyData", "(Vol("&amp;$E$15&amp;")when  (LocalYear("&amp;$E$15&amp;")="&amp;$D$1&amp;"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38" t="str">
        <f>IF(O180=1,"",RTD("cqg.rtd",,"StudyData", "(Vol("&amp;$E$16&amp;")when  (LocalYear("&amp;$E$16&amp;")="&amp;$D$1&amp;"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38" t="str">
        <f>IF(O180=1,"",RTD("cqg.rtd",,"StudyData", "(Vol("&amp;$E$17&amp;")when  (LocalYear("&amp;$E$17&amp;")="&amp;$D$1&amp;"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38" t="str">
        <f>IF(O180=1,"",RTD("cqg.rtd",,"StudyData", "(Vol("&amp;$E$18&amp;")when  (LocalYear("&amp;$E$18&amp;")="&amp;$D$1&amp;"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38" t="str">
        <f>IF(O180=1,"",RTD("cqg.rtd",,"StudyData", "(Vol("&amp;$E$19&amp;")when  (LocalYear("&amp;$E$19&amp;")="&amp;$D$1&amp;"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38" t="str">
        <f>IF(O180=1,"",RTD("cqg.rtd",,"StudyData", "(Vol("&amp;$E$20&amp;")when  (LocalYear("&amp;$E$20&amp;")="&amp;$D$1&amp;"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38" t="str">
        <f>IF(O180=1,"",RTD("cqg.rtd",,"StudyData", "(Vol("&amp;$E$21&amp;")when  (LocalYear("&amp;$E$21&amp;")="&amp;$D$1&amp;"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38" t="str">
        <f>IF(O180=1,"",RTD("cqg.rtd",,"StudyData", "(Vol("&amp;$E$21&amp;")when  (LocalYear("&amp;$E$21&amp;")="&amp;$D$1&amp;"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39" t="str">
        <f t="shared" si="22"/>
        <v/>
      </c>
      <c r="AE180" s="138" t="str">
        <f ca="1">IF($R180=1,SUM($S$1:S180),"")</f>
        <v/>
      </c>
      <c r="AF180" s="138" t="str">
        <f ca="1">IF($R180=1,SUM($T$1:T180),"")</f>
        <v/>
      </c>
      <c r="AG180" s="138" t="str">
        <f ca="1">IF($R180=1,SUM($U$1:U180),"")</f>
        <v/>
      </c>
      <c r="AH180" s="138" t="str">
        <f ca="1">IF($R180=1,SUM($V$1:V180),"")</f>
        <v/>
      </c>
      <c r="AI180" s="138" t="str">
        <f ca="1">IF($R180=1,SUM($W$1:W180),"")</f>
        <v/>
      </c>
      <c r="AJ180" s="138" t="str">
        <f ca="1">IF($R180=1,SUM($X$1:X180),"")</f>
        <v/>
      </c>
      <c r="AK180" s="138" t="str">
        <f ca="1">IF($R180=1,SUM($Y$1:Y180),"")</f>
        <v/>
      </c>
      <c r="AL180" s="138" t="str">
        <f ca="1">IF($R180=1,SUM($Z$1:Z180),"")</f>
        <v/>
      </c>
      <c r="AM180" s="138" t="str">
        <f ca="1">IF($R180=1,SUM($AA$1:AA180),"")</f>
        <v/>
      </c>
      <c r="AN180" s="138" t="str">
        <f ca="1">IF($R180=1,SUM($AB$1:AB180),"")</f>
        <v/>
      </c>
      <c r="AO180" s="138" t="str">
        <f ca="1">IF($R180=1,SUM($AC$1:AC180),"")</f>
        <v/>
      </c>
      <c r="AQ180" s="143" t="str">
        <f t="shared" si="27"/>
        <v>22:15</v>
      </c>
    </row>
    <row r="181" spans="6:43" x14ac:dyDescent="0.25">
      <c r="F181" s="138">
        <f t="shared" si="28"/>
        <v>22</v>
      </c>
      <c r="G181" s="140">
        <f t="shared" si="23"/>
        <v>20</v>
      </c>
      <c r="H181" s="141">
        <f t="shared" si="24"/>
        <v>0.93055555555555547</v>
      </c>
      <c r="K181" s="139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39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38">
        <f t="shared" si="25"/>
        <v>1</v>
      </c>
      <c r="R181" s="138">
        <f t="shared" ca="1" si="26"/>
        <v>1.1079999999999881</v>
      </c>
      <c r="S181" s="138" t="str">
        <f>IF(O181=1,"",RTD("cqg.rtd",,"StudyData", "(Vol("&amp;$E$13&amp;")when  (LocalYear("&amp;$E$13&amp;")="&amp;$D$1&amp;"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38" t="str">
        <f>IF(O181=1,"",RTD("cqg.rtd",,"StudyData", "(Vol("&amp;$E$14&amp;")when  (LocalYear("&amp;$E$14&amp;")="&amp;$D$1&amp;"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38" t="str">
        <f>IF(O181=1,"",RTD("cqg.rtd",,"StudyData", "(Vol("&amp;$E$15&amp;")when  (LocalYear("&amp;$E$15&amp;")="&amp;$D$1&amp;"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38" t="str">
        <f>IF(O181=1,"",RTD("cqg.rtd",,"StudyData", "(Vol("&amp;$E$16&amp;")when  (LocalYear("&amp;$E$16&amp;")="&amp;$D$1&amp;"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38" t="str">
        <f>IF(O181=1,"",RTD("cqg.rtd",,"StudyData", "(Vol("&amp;$E$17&amp;")when  (LocalYear("&amp;$E$17&amp;")="&amp;$D$1&amp;"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38" t="str">
        <f>IF(O181=1,"",RTD("cqg.rtd",,"StudyData", "(Vol("&amp;$E$18&amp;")when  (LocalYear("&amp;$E$18&amp;")="&amp;$D$1&amp;"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38" t="str">
        <f>IF(O181=1,"",RTD("cqg.rtd",,"StudyData", "(Vol("&amp;$E$19&amp;")when  (LocalYear("&amp;$E$19&amp;")="&amp;$D$1&amp;"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38" t="str">
        <f>IF(O181=1,"",RTD("cqg.rtd",,"StudyData", "(Vol("&amp;$E$20&amp;")when  (LocalYear("&amp;$E$20&amp;")="&amp;$D$1&amp;"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38" t="str">
        <f>IF(O181=1,"",RTD("cqg.rtd",,"StudyData", "(Vol("&amp;$E$21&amp;")when  (LocalYear("&amp;$E$21&amp;")="&amp;$D$1&amp;"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38" t="str">
        <f>IF(O181=1,"",RTD("cqg.rtd",,"StudyData", "(Vol("&amp;$E$21&amp;")when  (LocalYear("&amp;$E$21&amp;")="&amp;$D$1&amp;"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39" t="str">
        <f t="shared" si="22"/>
        <v/>
      </c>
      <c r="AE181" s="138" t="str">
        <f ca="1">IF($R181=1,SUM($S$1:S181),"")</f>
        <v/>
      </c>
      <c r="AF181" s="138" t="str">
        <f ca="1">IF($R181=1,SUM($T$1:T181),"")</f>
        <v/>
      </c>
      <c r="AG181" s="138" t="str">
        <f ca="1">IF($R181=1,SUM($U$1:U181),"")</f>
        <v/>
      </c>
      <c r="AH181" s="138" t="str">
        <f ca="1">IF($R181=1,SUM($V$1:V181),"")</f>
        <v/>
      </c>
      <c r="AI181" s="138" t="str">
        <f ca="1">IF($R181=1,SUM($W$1:W181),"")</f>
        <v/>
      </c>
      <c r="AJ181" s="138" t="str">
        <f ca="1">IF($R181=1,SUM($X$1:X181),"")</f>
        <v/>
      </c>
      <c r="AK181" s="138" t="str">
        <f ca="1">IF($R181=1,SUM($Y$1:Y181),"")</f>
        <v/>
      </c>
      <c r="AL181" s="138" t="str">
        <f ca="1">IF($R181=1,SUM($Z$1:Z181),"")</f>
        <v/>
      </c>
      <c r="AM181" s="138" t="str">
        <f ca="1">IF($R181=1,SUM($AA$1:AA181),"")</f>
        <v/>
      </c>
      <c r="AN181" s="138" t="str">
        <f ca="1">IF($R181=1,SUM($AB$1:AB181),"")</f>
        <v/>
      </c>
      <c r="AO181" s="138" t="str">
        <f ca="1">IF($R181=1,SUM($AC$1:AC181),"")</f>
        <v/>
      </c>
      <c r="AQ181" s="143" t="str">
        <f t="shared" si="27"/>
        <v>22:20</v>
      </c>
    </row>
    <row r="182" spans="6:43" x14ac:dyDescent="0.25">
      <c r="F182" s="138">
        <f t="shared" si="28"/>
        <v>22</v>
      </c>
      <c r="G182" s="140">
        <f t="shared" si="23"/>
        <v>25</v>
      </c>
      <c r="H182" s="141">
        <f t="shared" si="24"/>
        <v>0.93402777777777779</v>
      </c>
      <c r="K182" s="139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39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38">
        <f t="shared" si="25"/>
        <v>1</v>
      </c>
      <c r="R182" s="138">
        <f t="shared" ca="1" si="26"/>
        <v>1.108999999999988</v>
      </c>
      <c r="S182" s="138" t="str">
        <f>IF(O182=1,"",RTD("cqg.rtd",,"StudyData", "(Vol("&amp;$E$13&amp;")when  (LocalYear("&amp;$E$13&amp;")="&amp;$D$1&amp;"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38" t="str">
        <f>IF(O182=1,"",RTD("cqg.rtd",,"StudyData", "(Vol("&amp;$E$14&amp;")when  (LocalYear("&amp;$E$14&amp;")="&amp;$D$1&amp;"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38" t="str">
        <f>IF(O182=1,"",RTD("cqg.rtd",,"StudyData", "(Vol("&amp;$E$15&amp;")when  (LocalYear("&amp;$E$15&amp;")="&amp;$D$1&amp;"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38" t="str">
        <f>IF(O182=1,"",RTD("cqg.rtd",,"StudyData", "(Vol("&amp;$E$16&amp;")when  (LocalYear("&amp;$E$16&amp;")="&amp;$D$1&amp;"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38" t="str">
        <f>IF(O182=1,"",RTD("cqg.rtd",,"StudyData", "(Vol("&amp;$E$17&amp;")when  (LocalYear("&amp;$E$17&amp;")="&amp;$D$1&amp;"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38" t="str">
        <f>IF(O182=1,"",RTD("cqg.rtd",,"StudyData", "(Vol("&amp;$E$18&amp;")when  (LocalYear("&amp;$E$18&amp;")="&amp;$D$1&amp;"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38" t="str">
        <f>IF(O182=1,"",RTD("cqg.rtd",,"StudyData", "(Vol("&amp;$E$19&amp;")when  (LocalYear("&amp;$E$19&amp;")="&amp;$D$1&amp;"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38" t="str">
        <f>IF(O182=1,"",RTD("cqg.rtd",,"StudyData", "(Vol("&amp;$E$20&amp;")when  (LocalYear("&amp;$E$20&amp;")="&amp;$D$1&amp;"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38" t="str">
        <f>IF(O182=1,"",RTD("cqg.rtd",,"StudyData", "(Vol("&amp;$E$21&amp;")when  (LocalYear("&amp;$E$21&amp;")="&amp;$D$1&amp;"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38" t="str">
        <f>IF(O182=1,"",RTD("cqg.rtd",,"StudyData", "(Vol("&amp;$E$21&amp;")when  (LocalYear("&amp;$E$21&amp;")="&amp;$D$1&amp;"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39" t="str">
        <f t="shared" si="22"/>
        <v/>
      </c>
      <c r="AE182" s="138" t="str">
        <f ca="1">IF($R182=1,SUM($S$1:S182),"")</f>
        <v/>
      </c>
      <c r="AF182" s="138" t="str">
        <f ca="1">IF($R182=1,SUM($T$1:T182),"")</f>
        <v/>
      </c>
      <c r="AG182" s="138" t="str">
        <f ca="1">IF($R182=1,SUM($U$1:U182),"")</f>
        <v/>
      </c>
      <c r="AH182" s="138" t="str">
        <f ca="1">IF($R182=1,SUM($V$1:V182),"")</f>
        <v/>
      </c>
      <c r="AI182" s="138" t="str">
        <f ca="1">IF($R182=1,SUM($W$1:W182),"")</f>
        <v/>
      </c>
      <c r="AJ182" s="138" t="str">
        <f ca="1">IF($R182=1,SUM($X$1:X182),"")</f>
        <v/>
      </c>
      <c r="AK182" s="138" t="str">
        <f ca="1">IF($R182=1,SUM($Y$1:Y182),"")</f>
        <v/>
      </c>
      <c r="AL182" s="138" t="str">
        <f ca="1">IF($R182=1,SUM($Z$1:Z182),"")</f>
        <v/>
      </c>
      <c r="AM182" s="138" t="str">
        <f ca="1">IF($R182=1,SUM($AA$1:AA182),"")</f>
        <v/>
      </c>
      <c r="AN182" s="138" t="str">
        <f ca="1">IF($R182=1,SUM($AB$1:AB182),"")</f>
        <v/>
      </c>
      <c r="AO182" s="138" t="str">
        <f ca="1">IF($R182=1,SUM($AC$1:AC182),"")</f>
        <v/>
      </c>
      <c r="AQ182" s="143" t="str">
        <f t="shared" si="27"/>
        <v>22:25</v>
      </c>
    </row>
    <row r="183" spans="6:43" x14ac:dyDescent="0.25">
      <c r="F183" s="138">
        <f t="shared" si="28"/>
        <v>22</v>
      </c>
      <c r="G183" s="140">
        <f t="shared" si="23"/>
        <v>30</v>
      </c>
      <c r="H183" s="141">
        <f t="shared" si="24"/>
        <v>0.9375</v>
      </c>
      <c r="K183" s="139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39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38">
        <f t="shared" si="25"/>
        <v>1</v>
      </c>
      <c r="R183" s="138">
        <f t="shared" ca="1" si="26"/>
        <v>1.1099999999999879</v>
      </c>
      <c r="S183" s="138" t="str">
        <f>IF(O183=1,"",RTD("cqg.rtd",,"StudyData", "(Vol("&amp;$E$13&amp;")when  (LocalYear("&amp;$E$13&amp;")="&amp;$D$1&amp;"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38" t="str">
        <f>IF(O183=1,"",RTD("cqg.rtd",,"StudyData", "(Vol("&amp;$E$14&amp;")when  (LocalYear("&amp;$E$14&amp;")="&amp;$D$1&amp;"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38" t="str">
        <f>IF(O183=1,"",RTD("cqg.rtd",,"StudyData", "(Vol("&amp;$E$15&amp;")when  (LocalYear("&amp;$E$15&amp;")="&amp;$D$1&amp;"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38" t="str">
        <f>IF(O183=1,"",RTD("cqg.rtd",,"StudyData", "(Vol("&amp;$E$16&amp;")when  (LocalYear("&amp;$E$16&amp;")="&amp;$D$1&amp;"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38" t="str">
        <f>IF(O183=1,"",RTD("cqg.rtd",,"StudyData", "(Vol("&amp;$E$17&amp;")when  (LocalYear("&amp;$E$17&amp;")="&amp;$D$1&amp;"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38" t="str">
        <f>IF(O183=1,"",RTD("cqg.rtd",,"StudyData", "(Vol("&amp;$E$18&amp;")when  (LocalYear("&amp;$E$18&amp;")="&amp;$D$1&amp;"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38" t="str">
        <f>IF(O183=1,"",RTD("cqg.rtd",,"StudyData", "(Vol("&amp;$E$19&amp;")when  (LocalYear("&amp;$E$19&amp;")="&amp;$D$1&amp;"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38" t="str">
        <f>IF(O183=1,"",RTD("cqg.rtd",,"StudyData", "(Vol("&amp;$E$20&amp;")when  (LocalYear("&amp;$E$20&amp;")="&amp;$D$1&amp;"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38" t="str">
        <f>IF(O183=1,"",RTD("cqg.rtd",,"StudyData", "(Vol("&amp;$E$21&amp;")when  (LocalYear("&amp;$E$21&amp;")="&amp;$D$1&amp;"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38" t="str">
        <f>IF(O183=1,"",RTD("cqg.rtd",,"StudyData", "(Vol("&amp;$E$21&amp;")when  (LocalYear("&amp;$E$21&amp;")="&amp;$D$1&amp;"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39" t="str">
        <f t="shared" si="22"/>
        <v/>
      </c>
      <c r="AE183" s="138" t="str">
        <f ca="1">IF($R183=1,SUM($S$1:S183),"")</f>
        <v/>
      </c>
      <c r="AF183" s="138" t="str">
        <f ca="1">IF($R183=1,SUM($T$1:T183),"")</f>
        <v/>
      </c>
      <c r="AG183" s="138" t="str">
        <f ca="1">IF($R183=1,SUM($U$1:U183),"")</f>
        <v/>
      </c>
      <c r="AH183" s="138" t="str">
        <f ca="1">IF($R183=1,SUM($V$1:V183),"")</f>
        <v/>
      </c>
      <c r="AI183" s="138" t="str">
        <f ca="1">IF($R183=1,SUM($W$1:W183),"")</f>
        <v/>
      </c>
      <c r="AJ183" s="138" t="str">
        <f ca="1">IF($R183=1,SUM($X$1:X183),"")</f>
        <v/>
      </c>
      <c r="AK183" s="138" t="str">
        <f ca="1">IF($R183=1,SUM($Y$1:Y183),"")</f>
        <v/>
      </c>
      <c r="AL183" s="138" t="str">
        <f ca="1">IF($R183=1,SUM($Z$1:Z183),"")</f>
        <v/>
      </c>
      <c r="AM183" s="138" t="str">
        <f ca="1">IF($R183=1,SUM($AA$1:AA183),"")</f>
        <v/>
      </c>
      <c r="AN183" s="138" t="str">
        <f ca="1">IF($R183=1,SUM($AB$1:AB183),"")</f>
        <v/>
      </c>
      <c r="AO183" s="138" t="str">
        <f ca="1">IF($R183=1,SUM($AC$1:AC183),"")</f>
        <v/>
      </c>
      <c r="AQ183" s="143" t="str">
        <f t="shared" si="27"/>
        <v>22:30</v>
      </c>
    </row>
    <row r="184" spans="6:43" x14ac:dyDescent="0.25">
      <c r="F184" s="138">
        <f t="shared" si="28"/>
        <v>22</v>
      </c>
      <c r="G184" s="140">
        <f t="shared" si="23"/>
        <v>35</v>
      </c>
      <c r="H184" s="141">
        <f t="shared" si="24"/>
        <v>0.94097222222222221</v>
      </c>
      <c r="K184" s="139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39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38">
        <f t="shared" si="25"/>
        <v>1</v>
      </c>
      <c r="R184" s="138">
        <f t="shared" ca="1" si="26"/>
        <v>1.1109999999999878</v>
      </c>
      <c r="S184" s="138" t="str">
        <f>IF(O184=1,"",RTD("cqg.rtd",,"StudyData", "(Vol("&amp;$E$13&amp;")when  (LocalYear("&amp;$E$13&amp;")="&amp;$D$1&amp;"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38" t="str">
        <f>IF(O184=1,"",RTD("cqg.rtd",,"StudyData", "(Vol("&amp;$E$14&amp;")when  (LocalYear("&amp;$E$14&amp;")="&amp;$D$1&amp;"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38" t="str">
        <f>IF(O184=1,"",RTD("cqg.rtd",,"StudyData", "(Vol("&amp;$E$15&amp;")when  (LocalYear("&amp;$E$15&amp;")="&amp;$D$1&amp;"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38" t="str">
        <f>IF(O184=1,"",RTD("cqg.rtd",,"StudyData", "(Vol("&amp;$E$16&amp;")when  (LocalYear("&amp;$E$16&amp;")="&amp;$D$1&amp;"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38" t="str">
        <f>IF(O184=1,"",RTD("cqg.rtd",,"StudyData", "(Vol("&amp;$E$17&amp;")when  (LocalYear("&amp;$E$17&amp;")="&amp;$D$1&amp;"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38" t="str">
        <f>IF(O184=1,"",RTD("cqg.rtd",,"StudyData", "(Vol("&amp;$E$18&amp;")when  (LocalYear("&amp;$E$18&amp;")="&amp;$D$1&amp;"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38" t="str">
        <f>IF(O184=1,"",RTD("cqg.rtd",,"StudyData", "(Vol("&amp;$E$19&amp;")when  (LocalYear("&amp;$E$19&amp;")="&amp;$D$1&amp;"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38" t="str">
        <f>IF(O184=1,"",RTD("cqg.rtd",,"StudyData", "(Vol("&amp;$E$20&amp;")when  (LocalYear("&amp;$E$20&amp;")="&amp;$D$1&amp;"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38" t="str">
        <f>IF(O184=1,"",RTD("cqg.rtd",,"StudyData", "(Vol("&amp;$E$21&amp;")when  (LocalYear("&amp;$E$21&amp;")="&amp;$D$1&amp;"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38" t="str">
        <f>IF(O184=1,"",RTD("cqg.rtd",,"StudyData", "(Vol("&amp;$E$21&amp;")when  (LocalYear("&amp;$E$21&amp;")="&amp;$D$1&amp;"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39" t="str">
        <f t="shared" si="22"/>
        <v/>
      </c>
      <c r="AE184" s="138" t="str">
        <f ca="1">IF($R184=1,SUM($S$1:S184),"")</f>
        <v/>
      </c>
      <c r="AF184" s="138" t="str">
        <f ca="1">IF($R184=1,SUM($T$1:T184),"")</f>
        <v/>
      </c>
      <c r="AG184" s="138" t="str">
        <f ca="1">IF($R184=1,SUM($U$1:U184),"")</f>
        <v/>
      </c>
      <c r="AH184" s="138" t="str">
        <f ca="1">IF($R184=1,SUM($V$1:V184),"")</f>
        <v/>
      </c>
      <c r="AI184" s="138" t="str">
        <f ca="1">IF($R184=1,SUM($W$1:W184),"")</f>
        <v/>
      </c>
      <c r="AJ184" s="138" t="str">
        <f ca="1">IF($R184=1,SUM($X$1:X184),"")</f>
        <v/>
      </c>
      <c r="AK184" s="138" t="str">
        <f ca="1">IF($R184=1,SUM($Y$1:Y184),"")</f>
        <v/>
      </c>
      <c r="AL184" s="138" t="str">
        <f ca="1">IF($R184=1,SUM($Z$1:Z184),"")</f>
        <v/>
      </c>
      <c r="AM184" s="138" t="str">
        <f ca="1">IF($R184=1,SUM($AA$1:AA184),"")</f>
        <v/>
      </c>
      <c r="AN184" s="138" t="str">
        <f ca="1">IF($R184=1,SUM($AB$1:AB184),"")</f>
        <v/>
      </c>
      <c r="AO184" s="138" t="str">
        <f ca="1">IF($R184=1,SUM($AC$1:AC184),"")</f>
        <v/>
      </c>
      <c r="AQ184" s="143" t="str">
        <f t="shared" si="27"/>
        <v>22:35</v>
      </c>
    </row>
    <row r="185" spans="6:43" x14ac:dyDescent="0.25">
      <c r="F185" s="138">
        <f t="shared" si="28"/>
        <v>22</v>
      </c>
      <c r="G185" s="140">
        <f t="shared" si="23"/>
        <v>40</v>
      </c>
      <c r="H185" s="141">
        <f t="shared" si="24"/>
        <v>0.94444444444444453</v>
      </c>
      <c r="K185" s="139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39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38">
        <f t="shared" si="25"/>
        <v>1</v>
      </c>
      <c r="R185" s="138">
        <f t="shared" ca="1" si="26"/>
        <v>1.1119999999999877</v>
      </c>
      <c r="S185" s="138" t="str">
        <f>IF(O185=1,"",RTD("cqg.rtd",,"StudyData", "(Vol("&amp;$E$13&amp;")when  (LocalYear("&amp;$E$13&amp;")="&amp;$D$1&amp;"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38" t="str">
        <f>IF(O185=1,"",RTD("cqg.rtd",,"StudyData", "(Vol("&amp;$E$14&amp;")when  (LocalYear("&amp;$E$14&amp;")="&amp;$D$1&amp;"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38" t="str">
        <f>IF(O185=1,"",RTD("cqg.rtd",,"StudyData", "(Vol("&amp;$E$15&amp;")when  (LocalYear("&amp;$E$15&amp;")="&amp;$D$1&amp;"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38" t="str">
        <f>IF(O185=1,"",RTD("cqg.rtd",,"StudyData", "(Vol("&amp;$E$16&amp;")when  (LocalYear("&amp;$E$16&amp;")="&amp;$D$1&amp;"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38" t="str">
        <f>IF(O185=1,"",RTD("cqg.rtd",,"StudyData", "(Vol("&amp;$E$17&amp;")when  (LocalYear("&amp;$E$17&amp;")="&amp;$D$1&amp;"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38" t="str">
        <f>IF(O185=1,"",RTD("cqg.rtd",,"StudyData", "(Vol("&amp;$E$18&amp;")when  (LocalYear("&amp;$E$18&amp;")="&amp;$D$1&amp;"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38" t="str">
        <f>IF(O185=1,"",RTD("cqg.rtd",,"StudyData", "(Vol("&amp;$E$19&amp;")when  (LocalYear("&amp;$E$19&amp;")="&amp;$D$1&amp;"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38" t="str">
        <f>IF(O185=1,"",RTD("cqg.rtd",,"StudyData", "(Vol("&amp;$E$20&amp;")when  (LocalYear("&amp;$E$20&amp;")="&amp;$D$1&amp;"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38" t="str">
        <f>IF(O185=1,"",RTD("cqg.rtd",,"StudyData", "(Vol("&amp;$E$21&amp;")when  (LocalYear("&amp;$E$21&amp;")="&amp;$D$1&amp;"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38" t="str">
        <f>IF(O185=1,"",RTD("cqg.rtd",,"StudyData", "(Vol("&amp;$E$21&amp;")when  (LocalYear("&amp;$E$21&amp;")="&amp;$D$1&amp;"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39" t="str">
        <f t="shared" si="22"/>
        <v/>
      </c>
      <c r="AE185" s="138" t="str">
        <f ca="1">IF($R185=1,SUM($S$1:S185),"")</f>
        <v/>
      </c>
      <c r="AF185" s="138" t="str">
        <f ca="1">IF($R185=1,SUM($T$1:T185),"")</f>
        <v/>
      </c>
      <c r="AG185" s="138" t="str">
        <f ca="1">IF($R185=1,SUM($U$1:U185),"")</f>
        <v/>
      </c>
      <c r="AH185" s="138" t="str">
        <f ca="1">IF($R185=1,SUM($V$1:V185),"")</f>
        <v/>
      </c>
      <c r="AI185" s="138" t="str">
        <f ca="1">IF($R185=1,SUM($W$1:W185),"")</f>
        <v/>
      </c>
      <c r="AJ185" s="138" t="str">
        <f ca="1">IF($R185=1,SUM($X$1:X185),"")</f>
        <v/>
      </c>
      <c r="AK185" s="138" t="str">
        <f ca="1">IF($R185=1,SUM($Y$1:Y185),"")</f>
        <v/>
      </c>
      <c r="AL185" s="138" t="str">
        <f ca="1">IF($R185=1,SUM($Z$1:Z185),"")</f>
        <v/>
      </c>
      <c r="AM185" s="138" t="str">
        <f ca="1">IF($R185=1,SUM($AA$1:AA185),"")</f>
        <v/>
      </c>
      <c r="AN185" s="138" t="str">
        <f ca="1">IF($R185=1,SUM($AB$1:AB185),"")</f>
        <v/>
      </c>
      <c r="AO185" s="138" t="str">
        <f ca="1">IF($R185=1,SUM($AC$1:AC185),"")</f>
        <v/>
      </c>
      <c r="AQ185" s="143" t="str">
        <f t="shared" si="27"/>
        <v>22:40</v>
      </c>
    </row>
    <row r="186" spans="6:43" x14ac:dyDescent="0.25">
      <c r="F186" s="138">
        <f t="shared" si="28"/>
        <v>22</v>
      </c>
      <c r="G186" s="140">
        <f t="shared" si="23"/>
        <v>45</v>
      </c>
      <c r="H186" s="141">
        <f t="shared" si="24"/>
        <v>0.94791666666666663</v>
      </c>
      <c r="K186" s="139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39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38">
        <f t="shared" si="25"/>
        <v>1</v>
      </c>
      <c r="R186" s="138">
        <f t="shared" ca="1" si="26"/>
        <v>1.1129999999999876</v>
      </c>
      <c r="S186" s="138" t="str">
        <f>IF(O186=1,"",RTD("cqg.rtd",,"StudyData", "(Vol("&amp;$E$13&amp;")when  (LocalYear("&amp;$E$13&amp;")="&amp;$D$1&amp;"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38" t="str">
        <f>IF(O186=1,"",RTD("cqg.rtd",,"StudyData", "(Vol("&amp;$E$14&amp;")when  (LocalYear("&amp;$E$14&amp;")="&amp;$D$1&amp;"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38" t="str">
        <f>IF(O186=1,"",RTD("cqg.rtd",,"StudyData", "(Vol("&amp;$E$15&amp;")when  (LocalYear("&amp;$E$15&amp;")="&amp;$D$1&amp;"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38" t="str">
        <f>IF(O186=1,"",RTD("cqg.rtd",,"StudyData", "(Vol("&amp;$E$16&amp;")when  (LocalYear("&amp;$E$16&amp;")="&amp;$D$1&amp;"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38" t="str">
        <f>IF(O186=1,"",RTD("cqg.rtd",,"StudyData", "(Vol("&amp;$E$17&amp;")when  (LocalYear("&amp;$E$17&amp;")="&amp;$D$1&amp;"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38" t="str">
        <f>IF(O186=1,"",RTD("cqg.rtd",,"StudyData", "(Vol("&amp;$E$18&amp;")when  (LocalYear("&amp;$E$18&amp;")="&amp;$D$1&amp;"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38" t="str">
        <f>IF(O186=1,"",RTD("cqg.rtd",,"StudyData", "(Vol("&amp;$E$19&amp;")when  (LocalYear("&amp;$E$19&amp;")="&amp;$D$1&amp;"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38" t="str">
        <f>IF(O186=1,"",RTD("cqg.rtd",,"StudyData", "(Vol("&amp;$E$20&amp;")when  (LocalYear("&amp;$E$20&amp;")="&amp;$D$1&amp;"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38" t="str">
        <f>IF(O186=1,"",RTD("cqg.rtd",,"StudyData", "(Vol("&amp;$E$21&amp;")when  (LocalYear("&amp;$E$21&amp;")="&amp;$D$1&amp;"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38" t="str">
        <f>IF(O186=1,"",RTD("cqg.rtd",,"StudyData", "(Vol("&amp;$E$21&amp;")when  (LocalYear("&amp;$E$21&amp;")="&amp;$D$1&amp;"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39" t="str">
        <f t="shared" si="22"/>
        <v/>
      </c>
      <c r="AE186" s="138" t="str">
        <f ca="1">IF($R186=1,SUM($S$1:S186),"")</f>
        <v/>
      </c>
      <c r="AF186" s="138" t="str">
        <f ca="1">IF($R186=1,SUM($T$1:T186),"")</f>
        <v/>
      </c>
      <c r="AG186" s="138" t="str">
        <f ca="1">IF($R186=1,SUM($U$1:U186),"")</f>
        <v/>
      </c>
      <c r="AH186" s="138" t="str">
        <f ca="1">IF($R186=1,SUM($V$1:V186),"")</f>
        <v/>
      </c>
      <c r="AI186" s="138" t="str">
        <f ca="1">IF($R186=1,SUM($W$1:W186),"")</f>
        <v/>
      </c>
      <c r="AJ186" s="138" t="str">
        <f ca="1">IF($R186=1,SUM($X$1:X186),"")</f>
        <v/>
      </c>
      <c r="AK186" s="138" t="str">
        <f ca="1">IF($R186=1,SUM($Y$1:Y186),"")</f>
        <v/>
      </c>
      <c r="AL186" s="138" t="str">
        <f ca="1">IF($R186=1,SUM($Z$1:Z186),"")</f>
        <v/>
      </c>
      <c r="AM186" s="138" t="str">
        <f ca="1">IF($R186=1,SUM($AA$1:AA186),"")</f>
        <v/>
      </c>
      <c r="AN186" s="138" t="str">
        <f ca="1">IF($R186=1,SUM($AB$1:AB186),"")</f>
        <v/>
      </c>
      <c r="AO186" s="138" t="str">
        <f ca="1">IF($R186=1,SUM($AC$1:AC186),"")</f>
        <v/>
      </c>
      <c r="AQ186" s="143" t="str">
        <f t="shared" si="27"/>
        <v>22:45</v>
      </c>
    </row>
    <row r="187" spans="6:43" x14ac:dyDescent="0.25">
      <c r="F187" s="138">
        <f t="shared" si="28"/>
        <v>22</v>
      </c>
      <c r="G187" s="140">
        <f t="shared" si="23"/>
        <v>50</v>
      </c>
      <c r="H187" s="141">
        <f t="shared" si="24"/>
        <v>0.95138888888888884</v>
      </c>
      <c r="K187" s="139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39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38">
        <f t="shared" si="25"/>
        <v>1</v>
      </c>
      <c r="R187" s="138">
        <f t="shared" ca="1" si="26"/>
        <v>1.1139999999999874</v>
      </c>
      <c r="S187" s="138" t="str">
        <f>IF(O187=1,"",RTD("cqg.rtd",,"StudyData", "(Vol("&amp;$E$13&amp;")when  (LocalYear("&amp;$E$13&amp;")="&amp;$D$1&amp;"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38" t="str">
        <f>IF(O187=1,"",RTD("cqg.rtd",,"StudyData", "(Vol("&amp;$E$14&amp;")when  (LocalYear("&amp;$E$14&amp;")="&amp;$D$1&amp;"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38" t="str">
        <f>IF(O187=1,"",RTD("cqg.rtd",,"StudyData", "(Vol("&amp;$E$15&amp;")when  (LocalYear("&amp;$E$15&amp;")="&amp;$D$1&amp;"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38" t="str">
        <f>IF(O187=1,"",RTD("cqg.rtd",,"StudyData", "(Vol("&amp;$E$16&amp;")when  (LocalYear("&amp;$E$16&amp;")="&amp;$D$1&amp;"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38" t="str">
        <f>IF(O187=1,"",RTD("cqg.rtd",,"StudyData", "(Vol("&amp;$E$17&amp;")when  (LocalYear("&amp;$E$17&amp;")="&amp;$D$1&amp;"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38" t="str">
        <f>IF(O187=1,"",RTD("cqg.rtd",,"StudyData", "(Vol("&amp;$E$18&amp;")when  (LocalYear("&amp;$E$18&amp;")="&amp;$D$1&amp;"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38" t="str">
        <f>IF(O187=1,"",RTD("cqg.rtd",,"StudyData", "(Vol("&amp;$E$19&amp;")when  (LocalYear("&amp;$E$19&amp;")="&amp;$D$1&amp;"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38" t="str">
        <f>IF(O187=1,"",RTD("cqg.rtd",,"StudyData", "(Vol("&amp;$E$20&amp;")when  (LocalYear("&amp;$E$20&amp;")="&amp;$D$1&amp;"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38" t="str">
        <f>IF(O187=1,"",RTD("cqg.rtd",,"StudyData", "(Vol("&amp;$E$21&amp;")when  (LocalYear("&amp;$E$21&amp;")="&amp;$D$1&amp;"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38" t="str">
        <f>IF(O187=1,"",RTD("cqg.rtd",,"StudyData", "(Vol("&amp;$E$21&amp;")when  (LocalYear("&amp;$E$21&amp;")="&amp;$D$1&amp;"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39" t="str">
        <f t="shared" si="22"/>
        <v/>
      </c>
      <c r="AE187" s="138" t="str">
        <f ca="1">IF($R187=1,SUM($S$1:S187),"")</f>
        <v/>
      </c>
      <c r="AF187" s="138" t="str">
        <f ca="1">IF($R187=1,SUM($T$1:T187),"")</f>
        <v/>
      </c>
      <c r="AG187" s="138" t="str">
        <f ca="1">IF($R187=1,SUM($U$1:U187),"")</f>
        <v/>
      </c>
      <c r="AH187" s="138" t="str">
        <f ca="1">IF($R187=1,SUM($V$1:V187),"")</f>
        <v/>
      </c>
      <c r="AI187" s="138" t="str">
        <f ca="1">IF($R187=1,SUM($W$1:W187),"")</f>
        <v/>
      </c>
      <c r="AJ187" s="138" t="str">
        <f ca="1">IF($R187=1,SUM($X$1:X187),"")</f>
        <v/>
      </c>
      <c r="AK187" s="138" t="str">
        <f ca="1">IF($R187=1,SUM($Y$1:Y187),"")</f>
        <v/>
      </c>
      <c r="AL187" s="138" t="str">
        <f ca="1">IF($R187=1,SUM($Z$1:Z187),"")</f>
        <v/>
      </c>
      <c r="AM187" s="138" t="str">
        <f ca="1">IF($R187=1,SUM($AA$1:AA187),"")</f>
        <v/>
      </c>
      <c r="AN187" s="138" t="str">
        <f ca="1">IF($R187=1,SUM($AB$1:AB187),"")</f>
        <v/>
      </c>
      <c r="AO187" s="138" t="str">
        <f ca="1">IF($R187=1,SUM($AC$1:AC187),"")</f>
        <v/>
      </c>
      <c r="AQ187" s="143" t="str">
        <f t="shared" si="27"/>
        <v>22:50</v>
      </c>
    </row>
    <row r="188" spans="6:43" x14ac:dyDescent="0.25">
      <c r="F188" s="138">
        <f t="shared" si="28"/>
        <v>22</v>
      </c>
      <c r="G188" s="140">
        <f t="shared" si="23"/>
        <v>55</v>
      </c>
      <c r="H188" s="141">
        <f t="shared" si="24"/>
        <v>0.95486111111111116</v>
      </c>
      <c r="K188" s="139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39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38">
        <f t="shared" si="25"/>
        <v>1</v>
      </c>
      <c r="R188" s="138">
        <f t="shared" ca="1" si="26"/>
        <v>1.1149999999999873</v>
      </c>
      <c r="S188" s="138" t="str">
        <f>IF(O188=1,"",RTD("cqg.rtd",,"StudyData", "(Vol("&amp;$E$13&amp;")when  (LocalYear("&amp;$E$13&amp;")="&amp;$D$1&amp;"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38" t="str">
        <f>IF(O188=1,"",RTD("cqg.rtd",,"StudyData", "(Vol("&amp;$E$14&amp;")when  (LocalYear("&amp;$E$14&amp;")="&amp;$D$1&amp;"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38" t="str">
        <f>IF(O188=1,"",RTD("cqg.rtd",,"StudyData", "(Vol("&amp;$E$15&amp;")when  (LocalYear("&amp;$E$15&amp;")="&amp;$D$1&amp;"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38" t="str">
        <f>IF(O188=1,"",RTD("cqg.rtd",,"StudyData", "(Vol("&amp;$E$16&amp;")when  (LocalYear("&amp;$E$16&amp;")="&amp;$D$1&amp;"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38" t="str">
        <f>IF(O188=1,"",RTD("cqg.rtd",,"StudyData", "(Vol("&amp;$E$17&amp;")when  (LocalYear("&amp;$E$17&amp;")="&amp;$D$1&amp;"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38" t="str">
        <f>IF(O188=1,"",RTD("cqg.rtd",,"StudyData", "(Vol("&amp;$E$18&amp;")when  (LocalYear("&amp;$E$18&amp;")="&amp;$D$1&amp;"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38" t="str">
        <f>IF(O188=1,"",RTD("cqg.rtd",,"StudyData", "(Vol("&amp;$E$19&amp;")when  (LocalYear("&amp;$E$19&amp;")="&amp;$D$1&amp;"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38" t="str">
        <f>IF(O188=1,"",RTD("cqg.rtd",,"StudyData", "(Vol("&amp;$E$20&amp;")when  (LocalYear("&amp;$E$20&amp;")="&amp;$D$1&amp;"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38" t="str">
        <f>IF(O188=1,"",RTD("cqg.rtd",,"StudyData", "(Vol("&amp;$E$21&amp;")when  (LocalYear("&amp;$E$21&amp;")="&amp;$D$1&amp;"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38" t="str">
        <f>IF(O188=1,"",RTD("cqg.rtd",,"StudyData", "(Vol("&amp;$E$21&amp;")when  (LocalYear("&amp;$E$21&amp;")="&amp;$D$1&amp;"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39" t="str">
        <f t="shared" si="22"/>
        <v/>
      </c>
      <c r="AE188" s="138" t="str">
        <f ca="1">IF($R188=1,SUM($S$1:S188),"")</f>
        <v/>
      </c>
      <c r="AF188" s="138" t="str">
        <f ca="1">IF($R188=1,SUM($T$1:T188),"")</f>
        <v/>
      </c>
      <c r="AG188" s="138" t="str">
        <f ca="1">IF($R188=1,SUM($U$1:U188),"")</f>
        <v/>
      </c>
      <c r="AH188" s="138" t="str">
        <f ca="1">IF($R188=1,SUM($V$1:V188),"")</f>
        <v/>
      </c>
      <c r="AI188" s="138" t="str">
        <f ca="1">IF($R188=1,SUM($W$1:W188),"")</f>
        <v/>
      </c>
      <c r="AJ188" s="138" t="str">
        <f ca="1">IF($R188=1,SUM($X$1:X188),"")</f>
        <v/>
      </c>
      <c r="AK188" s="138" t="str">
        <f ca="1">IF($R188=1,SUM($Y$1:Y188),"")</f>
        <v/>
      </c>
      <c r="AL188" s="138" t="str">
        <f ca="1">IF($R188=1,SUM($Z$1:Z188),"")</f>
        <v/>
      </c>
      <c r="AM188" s="138" t="str">
        <f ca="1">IF($R188=1,SUM($AA$1:AA188),"")</f>
        <v/>
      </c>
      <c r="AN188" s="138" t="str">
        <f ca="1">IF($R188=1,SUM($AB$1:AB188),"")</f>
        <v/>
      </c>
      <c r="AO188" s="138" t="str">
        <f ca="1">IF($R188=1,SUM($AC$1:AC188),"")</f>
        <v/>
      </c>
      <c r="AQ188" s="143" t="str">
        <f t="shared" si="27"/>
        <v>22:55</v>
      </c>
    </row>
    <row r="189" spans="6:43" x14ac:dyDescent="0.25">
      <c r="F189" s="138">
        <f t="shared" si="28"/>
        <v>23</v>
      </c>
      <c r="G189" s="140" t="str">
        <f t="shared" si="23"/>
        <v>00</v>
      </c>
      <c r="H189" s="141">
        <f t="shared" si="24"/>
        <v>0.95833333333333337</v>
      </c>
      <c r="K189" s="139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39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38">
        <f t="shared" si="25"/>
        <v>1</v>
      </c>
      <c r="R189" s="138">
        <f t="shared" ca="1" si="26"/>
        <v>1.1159999999999872</v>
      </c>
      <c r="S189" s="138" t="str">
        <f>IF(O189=1,"",RTD("cqg.rtd",,"StudyData", "(Vol("&amp;$E$13&amp;")when  (LocalYear("&amp;$E$13&amp;")="&amp;$D$1&amp;"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38" t="str">
        <f>IF(O189=1,"",RTD("cqg.rtd",,"StudyData", "(Vol("&amp;$E$14&amp;")when  (LocalYear("&amp;$E$14&amp;")="&amp;$D$1&amp;"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38" t="str">
        <f>IF(O189=1,"",RTD("cqg.rtd",,"StudyData", "(Vol("&amp;$E$15&amp;")when  (LocalYear("&amp;$E$15&amp;")="&amp;$D$1&amp;"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38" t="str">
        <f>IF(O189=1,"",RTD("cqg.rtd",,"StudyData", "(Vol("&amp;$E$16&amp;")when  (LocalYear("&amp;$E$16&amp;")="&amp;$D$1&amp;"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38" t="str">
        <f>IF(O189=1,"",RTD("cqg.rtd",,"StudyData", "(Vol("&amp;$E$17&amp;")when  (LocalYear("&amp;$E$17&amp;")="&amp;$D$1&amp;"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38" t="str">
        <f>IF(O189=1,"",RTD("cqg.rtd",,"StudyData", "(Vol("&amp;$E$18&amp;")when  (LocalYear("&amp;$E$18&amp;")="&amp;$D$1&amp;"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38" t="str">
        <f>IF(O189=1,"",RTD("cqg.rtd",,"StudyData", "(Vol("&amp;$E$19&amp;")when  (LocalYear("&amp;$E$19&amp;")="&amp;$D$1&amp;"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38" t="str">
        <f>IF(O189=1,"",RTD("cqg.rtd",,"StudyData", "(Vol("&amp;$E$20&amp;")when  (LocalYear("&amp;$E$20&amp;")="&amp;$D$1&amp;"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38" t="str">
        <f>IF(O189=1,"",RTD("cqg.rtd",,"StudyData", "(Vol("&amp;$E$21&amp;")when  (LocalYear("&amp;$E$21&amp;")="&amp;$D$1&amp;"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38" t="str">
        <f>IF(O189=1,"",RTD("cqg.rtd",,"StudyData", "(Vol("&amp;$E$21&amp;")when  (LocalYear("&amp;$E$21&amp;")="&amp;$D$1&amp;"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39" t="str">
        <f t="shared" si="22"/>
        <v/>
      </c>
      <c r="AE189" s="138" t="str">
        <f ca="1">IF($R189=1,SUM($S$1:S189),"")</f>
        <v/>
      </c>
      <c r="AF189" s="138" t="str">
        <f ca="1">IF($R189=1,SUM($T$1:T189),"")</f>
        <v/>
      </c>
      <c r="AG189" s="138" t="str">
        <f ca="1">IF($R189=1,SUM($U$1:U189),"")</f>
        <v/>
      </c>
      <c r="AH189" s="138" t="str">
        <f ca="1">IF($R189=1,SUM($V$1:V189),"")</f>
        <v/>
      </c>
      <c r="AI189" s="138" t="str">
        <f ca="1">IF($R189=1,SUM($W$1:W189),"")</f>
        <v/>
      </c>
      <c r="AJ189" s="138" t="str">
        <f ca="1">IF($R189=1,SUM($X$1:X189),"")</f>
        <v/>
      </c>
      <c r="AK189" s="138" t="str">
        <f ca="1">IF($R189=1,SUM($Y$1:Y189),"")</f>
        <v/>
      </c>
      <c r="AL189" s="138" t="str">
        <f ca="1">IF($R189=1,SUM($Z$1:Z189),"")</f>
        <v/>
      </c>
      <c r="AM189" s="138" t="str">
        <f ca="1">IF($R189=1,SUM($AA$1:AA189),"")</f>
        <v/>
      </c>
      <c r="AN189" s="138" t="str">
        <f ca="1">IF($R189=1,SUM($AB$1:AB189),"")</f>
        <v/>
      </c>
      <c r="AO189" s="138" t="str">
        <f ca="1">IF($R189=1,SUM($AC$1:AC189),"")</f>
        <v/>
      </c>
      <c r="AQ189" s="143" t="str">
        <f t="shared" si="27"/>
        <v>23:00</v>
      </c>
    </row>
    <row r="190" spans="6:43" x14ac:dyDescent="0.25">
      <c r="F190" s="138">
        <f t="shared" si="28"/>
        <v>23</v>
      </c>
      <c r="G190" s="140" t="str">
        <f t="shared" si="23"/>
        <v>05</v>
      </c>
      <c r="H190" s="141">
        <f t="shared" si="24"/>
        <v>0.96180555555555547</v>
      </c>
      <c r="K190" s="139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39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38">
        <f t="shared" si="25"/>
        <v>1</v>
      </c>
      <c r="R190" s="138">
        <f t="shared" ca="1" si="26"/>
        <v>1.1169999999999871</v>
      </c>
      <c r="S190" s="138" t="str">
        <f>IF(O190=1,"",RTD("cqg.rtd",,"StudyData", "(Vol("&amp;$E$13&amp;")when  (LocalYear("&amp;$E$13&amp;")="&amp;$D$1&amp;"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38" t="str">
        <f>IF(O190=1,"",RTD("cqg.rtd",,"StudyData", "(Vol("&amp;$E$14&amp;")when  (LocalYear("&amp;$E$14&amp;")="&amp;$D$1&amp;"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38" t="str">
        <f>IF(O190=1,"",RTD("cqg.rtd",,"StudyData", "(Vol("&amp;$E$15&amp;")when  (LocalYear("&amp;$E$15&amp;")="&amp;$D$1&amp;"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38" t="str">
        <f>IF(O190=1,"",RTD("cqg.rtd",,"StudyData", "(Vol("&amp;$E$16&amp;")when  (LocalYear("&amp;$E$16&amp;")="&amp;$D$1&amp;"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38" t="str">
        <f>IF(O190=1,"",RTD("cqg.rtd",,"StudyData", "(Vol("&amp;$E$17&amp;")when  (LocalYear("&amp;$E$17&amp;")="&amp;$D$1&amp;"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38" t="str">
        <f>IF(O190=1,"",RTD("cqg.rtd",,"StudyData", "(Vol("&amp;$E$18&amp;")when  (LocalYear("&amp;$E$18&amp;")="&amp;$D$1&amp;"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38" t="str">
        <f>IF(O190=1,"",RTD("cqg.rtd",,"StudyData", "(Vol("&amp;$E$19&amp;")when  (LocalYear("&amp;$E$19&amp;")="&amp;$D$1&amp;"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38" t="str">
        <f>IF(O190=1,"",RTD("cqg.rtd",,"StudyData", "(Vol("&amp;$E$20&amp;")when  (LocalYear("&amp;$E$20&amp;")="&amp;$D$1&amp;"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38" t="str">
        <f>IF(O190=1,"",RTD("cqg.rtd",,"StudyData", "(Vol("&amp;$E$21&amp;")when  (LocalYear("&amp;$E$21&amp;")="&amp;$D$1&amp;"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38" t="str">
        <f>IF(O190=1,"",RTD("cqg.rtd",,"StudyData", "(Vol("&amp;$E$21&amp;")when  (LocalYear("&amp;$E$21&amp;")="&amp;$D$1&amp;"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39" t="str">
        <f t="shared" si="22"/>
        <v/>
      </c>
      <c r="AE190" s="138" t="str">
        <f ca="1">IF($R190=1,SUM($S$1:S190),"")</f>
        <v/>
      </c>
      <c r="AF190" s="138" t="str">
        <f ca="1">IF($R190=1,SUM($T$1:T190),"")</f>
        <v/>
      </c>
      <c r="AG190" s="138" t="str">
        <f ca="1">IF($R190=1,SUM($U$1:U190),"")</f>
        <v/>
      </c>
      <c r="AH190" s="138" t="str">
        <f ca="1">IF($R190=1,SUM($V$1:V190),"")</f>
        <v/>
      </c>
      <c r="AI190" s="138" t="str">
        <f ca="1">IF($R190=1,SUM($W$1:W190),"")</f>
        <v/>
      </c>
      <c r="AJ190" s="138" t="str">
        <f ca="1">IF($R190=1,SUM($X$1:X190),"")</f>
        <v/>
      </c>
      <c r="AK190" s="138" t="str">
        <f ca="1">IF($R190=1,SUM($Y$1:Y190),"")</f>
        <v/>
      </c>
      <c r="AL190" s="138" t="str">
        <f ca="1">IF($R190=1,SUM($Z$1:Z190),"")</f>
        <v/>
      </c>
      <c r="AM190" s="138" t="str">
        <f ca="1">IF($R190=1,SUM($AA$1:AA190),"")</f>
        <v/>
      </c>
      <c r="AN190" s="138" t="str">
        <f ca="1">IF($R190=1,SUM($AB$1:AB190),"")</f>
        <v/>
      </c>
      <c r="AO190" s="138" t="str">
        <f ca="1">IF($R190=1,SUM($AC$1:AC190),"")</f>
        <v/>
      </c>
      <c r="AQ190" s="143" t="str">
        <f t="shared" si="27"/>
        <v>23:05</v>
      </c>
    </row>
    <row r="191" spans="6:43" x14ac:dyDescent="0.25">
      <c r="F191" s="138">
        <f t="shared" si="28"/>
        <v>23</v>
      </c>
      <c r="G191" s="140">
        <f t="shared" si="23"/>
        <v>10</v>
      </c>
      <c r="H191" s="141">
        <f t="shared" si="24"/>
        <v>0.96527777777777779</v>
      </c>
      <c r="K191" s="139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39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38">
        <f t="shared" si="25"/>
        <v>1</v>
      </c>
      <c r="R191" s="138">
        <f t="shared" ca="1" si="26"/>
        <v>1.117999999999987</v>
      </c>
      <c r="S191" s="138" t="str">
        <f>IF(O191=1,"",RTD("cqg.rtd",,"StudyData", "(Vol("&amp;$E$13&amp;")when  (LocalYear("&amp;$E$13&amp;")="&amp;$D$1&amp;"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38" t="str">
        <f>IF(O191=1,"",RTD("cqg.rtd",,"StudyData", "(Vol("&amp;$E$14&amp;")when  (LocalYear("&amp;$E$14&amp;")="&amp;$D$1&amp;"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38" t="str">
        <f>IF(O191=1,"",RTD("cqg.rtd",,"StudyData", "(Vol("&amp;$E$15&amp;")when  (LocalYear("&amp;$E$15&amp;")="&amp;$D$1&amp;"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38" t="str">
        <f>IF(O191=1,"",RTD("cqg.rtd",,"StudyData", "(Vol("&amp;$E$16&amp;")when  (LocalYear("&amp;$E$16&amp;")="&amp;$D$1&amp;"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38" t="str">
        <f>IF(O191=1,"",RTD("cqg.rtd",,"StudyData", "(Vol("&amp;$E$17&amp;")when  (LocalYear("&amp;$E$17&amp;")="&amp;$D$1&amp;"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38" t="str">
        <f>IF(O191=1,"",RTD("cqg.rtd",,"StudyData", "(Vol("&amp;$E$18&amp;")when  (LocalYear("&amp;$E$18&amp;")="&amp;$D$1&amp;"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38" t="str">
        <f>IF(O191=1,"",RTD("cqg.rtd",,"StudyData", "(Vol("&amp;$E$19&amp;")when  (LocalYear("&amp;$E$19&amp;")="&amp;$D$1&amp;"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38" t="str">
        <f>IF(O191=1,"",RTD("cqg.rtd",,"StudyData", "(Vol("&amp;$E$20&amp;")when  (LocalYear("&amp;$E$20&amp;")="&amp;$D$1&amp;"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38" t="str">
        <f>IF(O191=1,"",RTD("cqg.rtd",,"StudyData", "(Vol("&amp;$E$21&amp;")when  (LocalYear("&amp;$E$21&amp;")="&amp;$D$1&amp;"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38" t="str">
        <f>IF(O191=1,"",RTD("cqg.rtd",,"StudyData", "(Vol("&amp;$E$21&amp;")when  (LocalYear("&amp;$E$21&amp;")="&amp;$D$1&amp;"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39" t="str">
        <f t="shared" si="22"/>
        <v/>
      </c>
      <c r="AE191" s="138" t="str">
        <f ca="1">IF($R191=1,SUM($S$1:S191),"")</f>
        <v/>
      </c>
      <c r="AF191" s="138" t="str">
        <f ca="1">IF($R191=1,SUM($T$1:T191),"")</f>
        <v/>
      </c>
      <c r="AG191" s="138" t="str">
        <f ca="1">IF($R191=1,SUM($U$1:U191),"")</f>
        <v/>
      </c>
      <c r="AH191" s="138" t="str">
        <f ca="1">IF($R191=1,SUM($V$1:V191),"")</f>
        <v/>
      </c>
      <c r="AI191" s="138" t="str">
        <f ca="1">IF($R191=1,SUM($W$1:W191),"")</f>
        <v/>
      </c>
      <c r="AJ191" s="138" t="str">
        <f ca="1">IF($R191=1,SUM($X$1:X191),"")</f>
        <v/>
      </c>
      <c r="AK191" s="138" t="str">
        <f ca="1">IF($R191=1,SUM($Y$1:Y191),"")</f>
        <v/>
      </c>
      <c r="AL191" s="138" t="str">
        <f ca="1">IF($R191=1,SUM($Z$1:Z191),"")</f>
        <v/>
      </c>
      <c r="AM191" s="138" t="str">
        <f ca="1">IF($R191=1,SUM($AA$1:AA191),"")</f>
        <v/>
      </c>
      <c r="AN191" s="138" t="str">
        <f ca="1">IF($R191=1,SUM($AB$1:AB191),"")</f>
        <v/>
      </c>
      <c r="AO191" s="138" t="str">
        <f ca="1">IF($R191=1,SUM($AC$1:AC191),"")</f>
        <v/>
      </c>
      <c r="AQ191" s="143" t="str">
        <f t="shared" si="27"/>
        <v>23:10</v>
      </c>
    </row>
    <row r="192" spans="6:43" x14ac:dyDescent="0.25">
      <c r="F192" s="138">
        <f t="shared" si="28"/>
        <v>23</v>
      </c>
      <c r="G192" s="140">
        <f t="shared" si="23"/>
        <v>15</v>
      </c>
      <c r="H192" s="141">
        <f t="shared" si="24"/>
        <v>0.96875</v>
      </c>
      <c r="K192" s="139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39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38">
        <f t="shared" si="25"/>
        <v>1</v>
      </c>
      <c r="R192" s="138">
        <f t="shared" ca="1" si="26"/>
        <v>1.1189999999999869</v>
      </c>
      <c r="S192" s="138" t="str">
        <f>IF(O192=1,"",RTD("cqg.rtd",,"StudyData", "(Vol("&amp;$E$13&amp;")when  (LocalYear("&amp;$E$13&amp;")="&amp;$D$1&amp;"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38" t="str">
        <f>IF(O192=1,"",RTD("cqg.rtd",,"StudyData", "(Vol("&amp;$E$14&amp;")when  (LocalYear("&amp;$E$14&amp;")="&amp;$D$1&amp;"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38" t="str">
        <f>IF(O192=1,"",RTD("cqg.rtd",,"StudyData", "(Vol("&amp;$E$15&amp;")when  (LocalYear("&amp;$E$15&amp;")="&amp;$D$1&amp;"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38" t="str">
        <f>IF(O192=1,"",RTD("cqg.rtd",,"StudyData", "(Vol("&amp;$E$16&amp;")when  (LocalYear("&amp;$E$16&amp;")="&amp;$D$1&amp;"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38" t="str">
        <f>IF(O192=1,"",RTD("cqg.rtd",,"StudyData", "(Vol("&amp;$E$17&amp;")when  (LocalYear("&amp;$E$17&amp;")="&amp;$D$1&amp;"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38" t="str">
        <f>IF(O192=1,"",RTD("cqg.rtd",,"StudyData", "(Vol("&amp;$E$18&amp;")when  (LocalYear("&amp;$E$18&amp;")="&amp;$D$1&amp;"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38" t="str">
        <f>IF(O192=1,"",RTD("cqg.rtd",,"StudyData", "(Vol("&amp;$E$19&amp;")when  (LocalYear("&amp;$E$19&amp;")="&amp;$D$1&amp;"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38" t="str">
        <f>IF(O192=1,"",RTD("cqg.rtd",,"StudyData", "(Vol("&amp;$E$20&amp;")when  (LocalYear("&amp;$E$20&amp;")="&amp;$D$1&amp;"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38" t="str">
        <f>IF(O192=1,"",RTD("cqg.rtd",,"StudyData", "(Vol("&amp;$E$21&amp;")when  (LocalYear("&amp;$E$21&amp;")="&amp;$D$1&amp;"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38" t="str">
        <f>IF(O192=1,"",RTD("cqg.rtd",,"StudyData", "(Vol("&amp;$E$21&amp;")when  (LocalYear("&amp;$E$21&amp;")="&amp;$D$1&amp;"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39" t="str">
        <f t="shared" si="22"/>
        <v/>
      </c>
      <c r="AE192" s="138" t="str">
        <f ca="1">IF($R192=1,SUM($S$1:S192),"")</f>
        <v/>
      </c>
      <c r="AF192" s="138" t="str">
        <f ca="1">IF($R192=1,SUM($T$1:T192),"")</f>
        <v/>
      </c>
      <c r="AG192" s="138" t="str">
        <f ca="1">IF($R192=1,SUM($U$1:U192),"")</f>
        <v/>
      </c>
      <c r="AH192" s="138" t="str">
        <f ca="1">IF($R192=1,SUM($V$1:V192),"")</f>
        <v/>
      </c>
      <c r="AI192" s="138" t="str">
        <f ca="1">IF($R192=1,SUM($W$1:W192),"")</f>
        <v/>
      </c>
      <c r="AJ192" s="138" t="str">
        <f ca="1">IF($R192=1,SUM($X$1:X192),"")</f>
        <v/>
      </c>
      <c r="AK192" s="138" t="str">
        <f ca="1">IF($R192=1,SUM($Y$1:Y192),"")</f>
        <v/>
      </c>
      <c r="AL192" s="138" t="str">
        <f ca="1">IF($R192=1,SUM($Z$1:Z192),"")</f>
        <v/>
      </c>
      <c r="AM192" s="138" t="str">
        <f ca="1">IF($R192=1,SUM($AA$1:AA192),"")</f>
        <v/>
      </c>
      <c r="AN192" s="138" t="str">
        <f ca="1">IF($R192=1,SUM($AB$1:AB192),"")</f>
        <v/>
      </c>
      <c r="AO192" s="138" t="str">
        <f ca="1">IF($R192=1,SUM($AC$1:AC192),"")</f>
        <v/>
      </c>
      <c r="AQ192" s="143" t="str">
        <f t="shared" si="27"/>
        <v>23:15</v>
      </c>
    </row>
    <row r="193" spans="6:43" x14ac:dyDescent="0.25">
      <c r="F193" s="138">
        <f t="shared" si="28"/>
        <v>23</v>
      </c>
      <c r="G193" s="140">
        <f t="shared" si="23"/>
        <v>20</v>
      </c>
      <c r="H193" s="141">
        <f t="shared" si="24"/>
        <v>0.97222222222222221</v>
      </c>
      <c r="K193" s="139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39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38">
        <f t="shared" si="25"/>
        <v>1</v>
      </c>
      <c r="R193" s="138">
        <f t="shared" ca="1" si="26"/>
        <v>1.1199999999999868</v>
      </c>
      <c r="S193" s="138" t="str">
        <f>IF(O193=1,"",RTD("cqg.rtd",,"StudyData", "(Vol("&amp;$E$13&amp;")when  (LocalYear("&amp;$E$13&amp;")="&amp;$D$1&amp;"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38" t="str">
        <f>IF(O193=1,"",RTD("cqg.rtd",,"StudyData", "(Vol("&amp;$E$14&amp;")when  (LocalYear("&amp;$E$14&amp;")="&amp;$D$1&amp;"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38" t="str">
        <f>IF(O193=1,"",RTD("cqg.rtd",,"StudyData", "(Vol("&amp;$E$15&amp;")when  (LocalYear("&amp;$E$15&amp;")="&amp;$D$1&amp;"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38" t="str">
        <f>IF(O193=1,"",RTD("cqg.rtd",,"StudyData", "(Vol("&amp;$E$16&amp;")when  (LocalYear("&amp;$E$16&amp;")="&amp;$D$1&amp;"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38" t="str">
        <f>IF(O193=1,"",RTD("cqg.rtd",,"StudyData", "(Vol("&amp;$E$17&amp;")when  (LocalYear("&amp;$E$17&amp;")="&amp;$D$1&amp;"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38" t="str">
        <f>IF(O193=1,"",RTD("cqg.rtd",,"StudyData", "(Vol("&amp;$E$18&amp;")when  (LocalYear("&amp;$E$18&amp;")="&amp;$D$1&amp;"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38" t="str">
        <f>IF(O193=1,"",RTD("cqg.rtd",,"StudyData", "(Vol("&amp;$E$19&amp;")when  (LocalYear("&amp;$E$19&amp;")="&amp;$D$1&amp;"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38" t="str">
        <f>IF(O193=1,"",RTD("cqg.rtd",,"StudyData", "(Vol("&amp;$E$20&amp;")when  (LocalYear("&amp;$E$20&amp;")="&amp;$D$1&amp;"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38" t="str">
        <f>IF(O193=1,"",RTD("cqg.rtd",,"StudyData", "(Vol("&amp;$E$21&amp;")when  (LocalYear("&amp;$E$21&amp;")="&amp;$D$1&amp;"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38" t="str">
        <f>IF(O193=1,"",RTD("cqg.rtd",,"StudyData", "(Vol("&amp;$E$21&amp;")when  (LocalYear("&amp;$E$21&amp;")="&amp;$D$1&amp;"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39" t="str">
        <f t="shared" ref="AC193:AC256" si="29">K193</f>
        <v/>
      </c>
      <c r="AE193" s="138" t="str">
        <f ca="1">IF($R193=1,SUM($S$1:S193),"")</f>
        <v/>
      </c>
      <c r="AF193" s="138" t="str">
        <f ca="1">IF($R193=1,SUM($T$1:T193),"")</f>
        <v/>
      </c>
      <c r="AG193" s="138" t="str">
        <f ca="1">IF($R193=1,SUM($U$1:U193),"")</f>
        <v/>
      </c>
      <c r="AH193" s="138" t="str">
        <f ca="1">IF($R193=1,SUM($V$1:V193),"")</f>
        <v/>
      </c>
      <c r="AI193" s="138" t="str">
        <f ca="1">IF($R193=1,SUM($W$1:W193),"")</f>
        <v/>
      </c>
      <c r="AJ193" s="138" t="str">
        <f ca="1">IF($R193=1,SUM($X$1:X193),"")</f>
        <v/>
      </c>
      <c r="AK193" s="138" t="str">
        <f ca="1">IF($R193=1,SUM($Y$1:Y193),"")</f>
        <v/>
      </c>
      <c r="AL193" s="138" t="str">
        <f ca="1">IF($R193=1,SUM($Z$1:Z193),"")</f>
        <v/>
      </c>
      <c r="AM193" s="138" t="str">
        <f ca="1">IF($R193=1,SUM($AA$1:AA193),"")</f>
        <v/>
      </c>
      <c r="AN193" s="138" t="str">
        <f ca="1">IF($R193=1,SUM($AB$1:AB193),"")</f>
        <v/>
      </c>
      <c r="AO193" s="138" t="str">
        <f ca="1">IF($R193=1,SUM($AC$1:AC193),"")</f>
        <v/>
      </c>
      <c r="AQ193" s="143" t="str">
        <f t="shared" si="27"/>
        <v>23:20</v>
      </c>
    </row>
    <row r="194" spans="6:43" x14ac:dyDescent="0.25">
      <c r="F194" s="138">
        <f t="shared" si="28"/>
        <v>23</v>
      </c>
      <c r="G194" s="140">
        <f t="shared" ref="G194:G257" si="30">IF(G193=55,0&amp;0,IF(G193=0&amp;0,G193+0&amp;5,G193+5))</f>
        <v>25</v>
      </c>
      <c r="H194" s="141">
        <f t="shared" ref="H194:H257" si="31">_xlfn.NUMBERVALUE(F194&amp;":"&amp;G194)</f>
        <v>0.97569444444444453</v>
      </c>
      <c r="K194" s="139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39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38">
        <f t="shared" ref="O194:O257" si="32">IF(H194&gt;$I$3,1,0)</f>
        <v>1</v>
      </c>
      <c r="R194" s="138">
        <f t="shared" ref="R194:R257" ca="1" si="33">IF(AND(K195="",K194&lt;&gt;""),1,0.001+R193)</f>
        <v>1.1209999999999867</v>
      </c>
      <c r="S194" s="138" t="str">
        <f>IF(O194=1,"",RTD("cqg.rtd",,"StudyData", "(Vol("&amp;$E$13&amp;")when  (LocalYear("&amp;$E$13&amp;")="&amp;$D$1&amp;"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38" t="str">
        <f>IF(O194=1,"",RTD("cqg.rtd",,"StudyData", "(Vol("&amp;$E$14&amp;")when  (LocalYear("&amp;$E$14&amp;")="&amp;$D$1&amp;"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38" t="str">
        <f>IF(O194=1,"",RTD("cqg.rtd",,"StudyData", "(Vol("&amp;$E$15&amp;")when  (LocalYear("&amp;$E$15&amp;")="&amp;$D$1&amp;"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38" t="str">
        <f>IF(O194=1,"",RTD("cqg.rtd",,"StudyData", "(Vol("&amp;$E$16&amp;")when  (LocalYear("&amp;$E$16&amp;")="&amp;$D$1&amp;"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38" t="str">
        <f>IF(O194=1,"",RTD("cqg.rtd",,"StudyData", "(Vol("&amp;$E$17&amp;")when  (LocalYear("&amp;$E$17&amp;")="&amp;$D$1&amp;"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38" t="str">
        <f>IF(O194=1,"",RTD("cqg.rtd",,"StudyData", "(Vol("&amp;$E$18&amp;")when  (LocalYear("&amp;$E$18&amp;")="&amp;$D$1&amp;"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38" t="str">
        <f>IF(O194=1,"",RTD("cqg.rtd",,"StudyData", "(Vol("&amp;$E$19&amp;")when  (LocalYear("&amp;$E$19&amp;")="&amp;$D$1&amp;"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38" t="str">
        <f>IF(O194=1,"",RTD("cqg.rtd",,"StudyData", "(Vol("&amp;$E$20&amp;")when  (LocalYear("&amp;$E$20&amp;")="&amp;$D$1&amp;"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38" t="str">
        <f>IF(O194=1,"",RTD("cqg.rtd",,"StudyData", "(Vol("&amp;$E$21&amp;")when  (LocalYear("&amp;$E$21&amp;")="&amp;$D$1&amp;"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38" t="str">
        <f>IF(O194=1,"",RTD("cqg.rtd",,"StudyData", "(Vol("&amp;$E$21&amp;")when  (LocalYear("&amp;$E$21&amp;")="&amp;$D$1&amp;"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39" t="str">
        <f t="shared" si="29"/>
        <v/>
      </c>
      <c r="AE194" s="138" t="str">
        <f ca="1">IF($R194=1,SUM($S$1:S194),"")</f>
        <v/>
      </c>
      <c r="AF194" s="138" t="str">
        <f ca="1">IF($R194=1,SUM($T$1:T194),"")</f>
        <v/>
      </c>
      <c r="AG194" s="138" t="str">
        <f ca="1">IF($R194=1,SUM($U$1:U194),"")</f>
        <v/>
      </c>
      <c r="AH194" s="138" t="str">
        <f ca="1">IF($R194=1,SUM($V$1:V194),"")</f>
        <v/>
      </c>
      <c r="AI194" s="138" t="str">
        <f ca="1">IF($R194=1,SUM($W$1:W194),"")</f>
        <v/>
      </c>
      <c r="AJ194" s="138" t="str">
        <f ca="1">IF($R194=1,SUM($X$1:X194),"")</f>
        <v/>
      </c>
      <c r="AK194" s="138" t="str">
        <f ca="1">IF($R194=1,SUM($Y$1:Y194),"")</f>
        <v/>
      </c>
      <c r="AL194" s="138" t="str">
        <f ca="1">IF($R194=1,SUM($Z$1:Z194),"")</f>
        <v/>
      </c>
      <c r="AM194" s="138" t="str">
        <f ca="1">IF($R194=1,SUM($AA$1:AA194),"")</f>
        <v/>
      </c>
      <c r="AN194" s="138" t="str">
        <f ca="1">IF($R194=1,SUM($AB$1:AB194),"")</f>
        <v/>
      </c>
      <c r="AO194" s="138" t="str">
        <f ca="1">IF($R194=1,SUM($AC$1:AC194),"")</f>
        <v/>
      </c>
      <c r="AQ194" s="143" t="str">
        <f t="shared" ref="AQ194:AQ257" si="34">F194&amp;":"&amp;G194</f>
        <v>23:25</v>
      </c>
    </row>
    <row r="195" spans="6:43" x14ac:dyDescent="0.25">
      <c r="F195" s="138">
        <f t="shared" ref="F195:F258" si="35">IF(G194=55,F194+1,F194)</f>
        <v>23</v>
      </c>
      <c r="G195" s="140">
        <f t="shared" si="30"/>
        <v>30</v>
      </c>
      <c r="H195" s="141">
        <f t="shared" si="31"/>
        <v>0.97916666666666663</v>
      </c>
      <c r="K195" s="139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39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38">
        <f t="shared" si="32"/>
        <v>1</v>
      </c>
      <c r="R195" s="138">
        <f t="shared" ca="1" si="33"/>
        <v>1.1219999999999866</v>
      </c>
      <c r="S195" s="138" t="str">
        <f>IF(O195=1,"",RTD("cqg.rtd",,"StudyData", "(Vol("&amp;$E$13&amp;")when  (LocalYear("&amp;$E$13&amp;")="&amp;$D$1&amp;"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38" t="str">
        <f>IF(O195=1,"",RTD("cqg.rtd",,"StudyData", "(Vol("&amp;$E$14&amp;")when  (LocalYear("&amp;$E$14&amp;")="&amp;$D$1&amp;"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38" t="str">
        <f>IF(O195=1,"",RTD("cqg.rtd",,"StudyData", "(Vol("&amp;$E$15&amp;")when  (LocalYear("&amp;$E$15&amp;")="&amp;$D$1&amp;"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38" t="str">
        <f>IF(O195=1,"",RTD("cqg.rtd",,"StudyData", "(Vol("&amp;$E$16&amp;")when  (LocalYear("&amp;$E$16&amp;")="&amp;$D$1&amp;"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38" t="str">
        <f>IF(O195=1,"",RTD("cqg.rtd",,"StudyData", "(Vol("&amp;$E$17&amp;")when  (LocalYear("&amp;$E$17&amp;")="&amp;$D$1&amp;"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38" t="str">
        <f>IF(O195=1,"",RTD("cqg.rtd",,"StudyData", "(Vol("&amp;$E$18&amp;")when  (LocalYear("&amp;$E$18&amp;")="&amp;$D$1&amp;"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38" t="str">
        <f>IF(O195=1,"",RTD("cqg.rtd",,"StudyData", "(Vol("&amp;$E$19&amp;")when  (LocalYear("&amp;$E$19&amp;")="&amp;$D$1&amp;"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38" t="str">
        <f>IF(O195=1,"",RTD("cqg.rtd",,"StudyData", "(Vol("&amp;$E$20&amp;")when  (LocalYear("&amp;$E$20&amp;")="&amp;$D$1&amp;"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38" t="str">
        <f>IF(O195=1,"",RTD("cqg.rtd",,"StudyData", "(Vol("&amp;$E$21&amp;")when  (LocalYear("&amp;$E$21&amp;")="&amp;$D$1&amp;"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38" t="str">
        <f>IF(O195=1,"",RTD("cqg.rtd",,"StudyData", "(Vol("&amp;$E$21&amp;")when  (LocalYear("&amp;$E$21&amp;")="&amp;$D$1&amp;"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39" t="str">
        <f t="shared" si="29"/>
        <v/>
      </c>
      <c r="AE195" s="138" t="str">
        <f ca="1">IF($R195=1,SUM($S$1:S195),"")</f>
        <v/>
      </c>
      <c r="AF195" s="138" t="str">
        <f ca="1">IF($R195=1,SUM($T$1:T195),"")</f>
        <v/>
      </c>
      <c r="AG195" s="138" t="str">
        <f ca="1">IF($R195=1,SUM($U$1:U195),"")</f>
        <v/>
      </c>
      <c r="AH195" s="138" t="str">
        <f ca="1">IF($R195=1,SUM($V$1:V195),"")</f>
        <v/>
      </c>
      <c r="AI195" s="138" t="str">
        <f ca="1">IF($R195=1,SUM($W$1:W195),"")</f>
        <v/>
      </c>
      <c r="AJ195" s="138" t="str">
        <f ca="1">IF($R195=1,SUM($X$1:X195),"")</f>
        <v/>
      </c>
      <c r="AK195" s="138" t="str">
        <f ca="1">IF($R195=1,SUM($Y$1:Y195),"")</f>
        <v/>
      </c>
      <c r="AL195" s="138" t="str">
        <f ca="1">IF($R195=1,SUM($Z$1:Z195),"")</f>
        <v/>
      </c>
      <c r="AM195" s="138" t="str">
        <f ca="1">IF($R195=1,SUM($AA$1:AA195),"")</f>
        <v/>
      </c>
      <c r="AN195" s="138" t="str">
        <f ca="1">IF($R195=1,SUM($AB$1:AB195),"")</f>
        <v/>
      </c>
      <c r="AO195" s="138" t="str">
        <f ca="1">IF($R195=1,SUM($AC$1:AC195),"")</f>
        <v/>
      </c>
      <c r="AQ195" s="143" t="str">
        <f t="shared" si="34"/>
        <v>23:30</v>
      </c>
    </row>
    <row r="196" spans="6:43" x14ac:dyDescent="0.25">
      <c r="F196" s="138">
        <f t="shared" si="35"/>
        <v>23</v>
      </c>
      <c r="G196" s="140">
        <f t="shared" si="30"/>
        <v>35</v>
      </c>
      <c r="H196" s="141">
        <f t="shared" si="31"/>
        <v>0.98263888888888884</v>
      </c>
      <c r="K196" s="139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39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38">
        <f t="shared" si="32"/>
        <v>1</v>
      </c>
      <c r="R196" s="138">
        <f t="shared" ca="1" si="33"/>
        <v>1.1229999999999865</v>
      </c>
      <c r="S196" s="138" t="str">
        <f>IF(O196=1,"",RTD("cqg.rtd",,"StudyData", "(Vol("&amp;$E$13&amp;")when  (LocalYear("&amp;$E$13&amp;")="&amp;$D$1&amp;"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38" t="str">
        <f>IF(O196=1,"",RTD("cqg.rtd",,"StudyData", "(Vol("&amp;$E$14&amp;")when  (LocalYear("&amp;$E$14&amp;")="&amp;$D$1&amp;"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38" t="str">
        <f>IF(O196=1,"",RTD("cqg.rtd",,"StudyData", "(Vol("&amp;$E$15&amp;")when  (LocalYear("&amp;$E$15&amp;")="&amp;$D$1&amp;"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38" t="str">
        <f>IF(O196=1,"",RTD("cqg.rtd",,"StudyData", "(Vol("&amp;$E$16&amp;")when  (LocalYear("&amp;$E$16&amp;")="&amp;$D$1&amp;"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38" t="str">
        <f>IF(O196=1,"",RTD("cqg.rtd",,"StudyData", "(Vol("&amp;$E$17&amp;")when  (LocalYear("&amp;$E$17&amp;")="&amp;$D$1&amp;"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38" t="str">
        <f>IF(O196=1,"",RTD("cqg.rtd",,"StudyData", "(Vol("&amp;$E$18&amp;")when  (LocalYear("&amp;$E$18&amp;")="&amp;$D$1&amp;"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38" t="str">
        <f>IF(O196=1,"",RTD("cqg.rtd",,"StudyData", "(Vol("&amp;$E$19&amp;")when  (LocalYear("&amp;$E$19&amp;")="&amp;$D$1&amp;"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38" t="str">
        <f>IF(O196=1,"",RTD("cqg.rtd",,"StudyData", "(Vol("&amp;$E$20&amp;")when  (LocalYear("&amp;$E$20&amp;")="&amp;$D$1&amp;"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38" t="str">
        <f>IF(O196=1,"",RTD("cqg.rtd",,"StudyData", "(Vol("&amp;$E$21&amp;")when  (LocalYear("&amp;$E$21&amp;")="&amp;$D$1&amp;"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38" t="str">
        <f>IF(O196=1,"",RTD("cqg.rtd",,"StudyData", "(Vol("&amp;$E$21&amp;")when  (LocalYear("&amp;$E$21&amp;")="&amp;$D$1&amp;"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39" t="str">
        <f t="shared" si="29"/>
        <v/>
      </c>
      <c r="AE196" s="138" t="str">
        <f ca="1">IF($R196=1,SUM($S$1:S196),"")</f>
        <v/>
      </c>
      <c r="AF196" s="138" t="str">
        <f ca="1">IF($R196=1,SUM($T$1:T196),"")</f>
        <v/>
      </c>
      <c r="AG196" s="138" t="str">
        <f ca="1">IF($R196=1,SUM($U$1:U196),"")</f>
        <v/>
      </c>
      <c r="AH196" s="138" t="str">
        <f ca="1">IF($R196=1,SUM($V$1:V196),"")</f>
        <v/>
      </c>
      <c r="AI196" s="138" t="str">
        <f ca="1">IF($R196=1,SUM($W$1:W196),"")</f>
        <v/>
      </c>
      <c r="AJ196" s="138" t="str">
        <f ca="1">IF($R196=1,SUM($X$1:X196),"")</f>
        <v/>
      </c>
      <c r="AK196" s="138" t="str">
        <f ca="1">IF($R196=1,SUM($Y$1:Y196),"")</f>
        <v/>
      </c>
      <c r="AL196" s="138" t="str">
        <f ca="1">IF($R196=1,SUM($Z$1:Z196),"")</f>
        <v/>
      </c>
      <c r="AM196" s="138" t="str">
        <f ca="1">IF($R196=1,SUM($AA$1:AA196),"")</f>
        <v/>
      </c>
      <c r="AN196" s="138" t="str">
        <f ca="1">IF($R196=1,SUM($AB$1:AB196),"")</f>
        <v/>
      </c>
      <c r="AO196" s="138" t="str">
        <f ca="1">IF($R196=1,SUM($AC$1:AC196),"")</f>
        <v/>
      </c>
      <c r="AQ196" s="143" t="str">
        <f t="shared" si="34"/>
        <v>23:35</v>
      </c>
    </row>
    <row r="197" spans="6:43" x14ac:dyDescent="0.25">
      <c r="F197" s="138">
        <f t="shared" si="35"/>
        <v>23</v>
      </c>
      <c r="G197" s="140">
        <f t="shared" si="30"/>
        <v>40</v>
      </c>
      <c r="H197" s="141">
        <f t="shared" si="31"/>
        <v>0.98611111111111116</v>
      </c>
      <c r="K197" s="139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39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38">
        <f t="shared" si="32"/>
        <v>1</v>
      </c>
      <c r="R197" s="138">
        <f t="shared" ca="1" si="33"/>
        <v>1.1239999999999863</v>
      </c>
      <c r="S197" s="138" t="str">
        <f>IF(O197=1,"",RTD("cqg.rtd",,"StudyData", "(Vol("&amp;$E$13&amp;")when  (LocalYear("&amp;$E$13&amp;")="&amp;$D$1&amp;"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38" t="str">
        <f>IF(O197=1,"",RTD("cqg.rtd",,"StudyData", "(Vol("&amp;$E$14&amp;")when  (LocalYear("&amp;$E$14&amp;")="&amp;$D$1&amp;"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38" t="str">
        <f>IF(O197=1,"",RTD("cqg.rtd",,"StudyData", "(Vol("&amp;$E$15&amp;")when  (LocalYear("&amp;$E$15&amp;")="&amp;$D$1&amp;"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38" t="str">
        <f>IF(O197=1,"",RTD("cqg.rtd",,"StudyData", "(Vol("&amp;$E$16&amp;")when  (LocalYear("&amp;$E$16&amp;")="&amp;$D$1&amp;"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38" t="str">
        <f>IF(O197=1,"",RTD("cqg.rtd",,"StudyData", "(Vol("&amp;$E$17&amp;")when  (LocalYear("&amp;$E$17&amp;")="&amp;$D$1&amp;"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38" t="str">
        <f>IF(O197=1,"",RTD("cqg.rtd",,"StudyData", "(Vol("&amp;$E$18&amp;")when  (LocalYear("&amp;$E$18&amp;")="&amp;$D$1&amp;"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38" t="str">
        <f>IF(O197=1,"",RTD("cqg.rtd",,"StudyData", "(Vol("&amp;$E$19&amp;")when  (LocalYear("&amp;$E$19&amp;")="&amp;$D$1&amp;"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38" t="str">
        <f>IF(O197=1,"",RTD("cqg.rtd",,"StudyData", "(Vol("&amp;$E$20&amp;")when  (LocalYear("&amp;$E$20&amp;")="&amp;$D$1&amp;"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38" t="str">
        <f>IF(O197=1,"",RTD("cqg.rtd",,"StudyData", "(Vol("&amp;$E$21&amp;")when  (LocalYear("&amp;$E$21&amp;")="&amp;$D$1&amp;"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38" t="str">
        <f>IF(O197=1,"",RTD("cqg.rtd",,"StudyData", "(Vol("&amp;$E$21&amp;")when  (LocalYear("&amp;$E$21&amp;")="&amp;$D$1&amp;"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39" t="str">
        <f t="shared" si="29"/>
        <v/>
      </c>
      <c r="AE197" s="138" t="str">
        <f ca="1">IF($R197=1,SUM($S$1:S197),"")</f>
        <v/>
      </c>
      <c r="AF197" s="138" t="str">
        <f ca="1">IF($R197=1,SUM($T$1:T197),"")</f>
        <v/>
      </c>
      <c r="AG197" s="138" t="str">
        <f ca="1">IF($R197=1,SUM($U$1:U197),"")</f>
        <v/>
      </c>
      <c r="AH197" s="138" t="str">
        <f ca="1">IF($R197=1,SUM($V$1:V197),"")</f>
        <v/>
      </c>
      <c r="AI197" s="138" t="str">
        <f ca="1">IF($R197=1,SUM($W$1:W197),"")</f>
        <v/>
      </c>
      <c r="AJ197" s="138" t="str">
        <f ca="1">IF($R197=1,SUM($X$1:X197),"")</f>
        <v/>
      </c>
      <c r="AK197" s="138" t="str">
        <f ca="1">IF($R197=1,SUM($Y$1:Y197),"")</f>
        <v/>
      </c>
      <c r="AL197" s="138" t="str">
        <f ca="1">IF($R197=1,SUM($Z$1:Z197),"")</f>
        <v/>
      </c>
      <c r="AM197" s="138" t="str">
        <f ca="1">IF($R197=1,SUM($AA$1:AA197),"")</f>
        <v/>
      </c>
      <c r="AN197" s="138" t="str">
        <f ca="1">IF($R197=1,SUM($AB$1:AB197),"")</f>
        <v/>
      </c>
      <c r="AO197" s="138" t="str">
        <f ca="1">IF($R197=1,SUM($AC$1:AC197),"")</f>
        <v/>
      </c>
      <c r="AQ197" s="143" t="str">
        <f t="shared" si="34"/>
        <v>23:40</v>
      </c>
    </row>
    <row r="198" spans="6:43" x14ac:dyDescent="0.25">
      <c r="F198" s="138">
        <f t="shared" si="35"/>
        <v>23</v>
      </c>
      <c r="G198" s="140">
        <f t="shared" si="30"/>
        <v>45</v>
      </c>
      <c r="H198" s="141">
        <f t="shared" si="31"/>
        <v>0.98958333333333337</v>
      </c>
      <c r="K198" s="139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39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38">
        <f t="shared" si="32"/>
        <v>1</v>
      </c>
      <c r="R198" s="138">
        <f t="shared" ca="1" si="33"/>
        <v>1.1249999999999862</v>
      </c>
      <c r="S198" s="138" t="str">
        <f>IF(O198=1,"",RTD("cqg.rtd",,"StudyData", "(Vol("&amp;$E$13&amp;")when  (LocalYear("&amp;$E$13&amp;")="&amp;$D$1&amp;"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38" t="str">
        <f>IF(O198=1,"",RTD("cqg.rtd",,"StudyData", "(Vol("&amp;$E$14&amp;")when  (LocalYear("&amp;$E$14&amp;")="&amp;$D$1&amp;"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38" t="str">
        <f>IF(O198=1,"",RTD("cqg.rtd",,"StudyData", "(Vol("&amp;$E$15&amp;")when  (LocalYear("&amp;$E$15&amp;")="&amp;$D$1&amp;"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38" t="str">
        <f>IF(O198=1,"",RTD("cqg.rtd",,"StudyData", "(Vol("&amp;$E$16&amp;")when  (LocalYear("&amp;$E$16&amp;")="&amp;$D$1&amp;"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38" t="str">
        <f>IF(O198=1,"",RTD("cqg.rtd",,"StudyData", "(Vol("&amp;$E$17&amp;")when  (LocalYear("&amp;$E$17&amp;")="&amp;$D$1&amp;"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38" t="str">
        <f>IF(O198=1,"",RTD("cqg.rtd",,"StudyData", "(Vol("&amp;$E$18&amp;")when  (LocalYear("&amp;$E$18&amp;")="&amp;$D$1&amp;"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38" t="str">
        <f>IF(O198=1,"",RTD("cqg.rtd",,"StudyData", "(Vol("&amp;$E$19&amp;")when  (LocalYear("&amp;$E$19&amp;")="&amp;$D$1&amp;"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38" t="str">
        <f>IF(O198=1,"",RTD("cqg.rtd",,"StudyData", "(Vol("&amp;$E$20&amp;")when  (LocalYear("&amp;$E$20&amp;")="&amp;$D$1&amp;"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38" t="str">
        <f>IF(O198=1,"",RTD("cqg.rtd",,"StudyData", "(Vol("&amp;$E$21&amp;")when  (LocalYear("&amp;$E$21&amp;")="&amp;$D$1&amp;"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38" t="str">
        <f>IF(O198=1,"",RTD("cqg.rtd",,"StudyData", "(Vol("&amp;$E$21&amp;")when  (LocalYear("&amp;$E$21&amp;")="&amp;$D$1&amp;"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39" t="str">
        <f t="shared" si="29"/>
        <v/>
      </c>
      <c r="AE198" s="138" t="str">
        <f ca="1">IF($R198=1,SUM($S$1:S198),"")</f>
        <v/>
      </c>
      <c r="AF198" s="138" t="str">
        <f ca="1">IF($R198=1,SUM($T$1:T198),"")</f>
        <v/>
      </c>
      <c r="AG198" s="138" t="str">
        <f ca="1">IF($R198=1,SUM($U$1:U198),"")</f>
        <v/>
      </c>
      <c r="AH198" s="138" t="str">
        <f ca="1">IF($R198=1,SUM($V$1:V198),"")</f>
        <v/>
      </c>
      <c r="AI198" s="138" t="str">
        <f ca="1">IF($R198=1,SUM($W$1:W198),"")</f>
        <v/>
      </c>
      <c r="AJ198" s="138" t="str">
        <f ca="1">IF($R198=1,SUM($X$1:X198),"")</f>
        <v/>
      </c>
      <c r="AK198" s="138" t="str">
        <f ca="1">IF($R198=1,SUM($Y$1:Y198),"")</f>
        <v/>
      </c>
      <c r="AL198" s="138" t="str">
        <f ca="1">IF($R198=1,SUM($Z$1:Z198),"")</f>
        <v/>
      </c>
      <c r="AM198" s="138" t="str">
        <f ca="1">IF($R198=1,SUM($AA$1:AA198),"")</f>
        <v/>
      </c>
      <c r="AN198" s="138" t="str">
        <f ca="1">IF($R198=1,SUM($AB$1:AB198),"")</f>
        <v/>
      </c>
      <c r="AO198" s="138" t="str">
        <f ca="1">IF($R198=1,SUM($AC$1:AC198),"")</f>
        <v/>
      </c>
      <c r="AQ198" s="143" t="str">
        <f t="shared" si="34"/>
        <v>23:45</v>
      </c>
    </row>
    <row r="199" spans="6:43" x14ac:dyDescent="0.25">
      <c r="F199" s="138">
        <f t="shared" si="35"/>
        <v>23</v>
      </c>
      <c r="G199" s="140">
        <f t="shared" si="30"/>
        <v>50</v>
      </c>
      <c r="H199" s="141">
        <f t="shared" si="31"/>
        <v>0.99305555555555547</v>
      </c>
      <c r="K199" s="139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39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38">
        <f t="shared" si="32"/>
        <v>1</v>
      </c>
      <c r="R199" s="138">
        <f t="shared" ca="1" si="33"/>
        <v>1.1259999999999861</v>
      </c>
      <c r="S199" s="138" t="str">
        <f>IF(O199=1,"",RTD("cqg.rtd",,"StudyData", "(Vol("&amp;$E$13&amp;")when  (LocalYear("&amp;$E$13&amp;")="&amp;$D$1&amp;"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38" t="str">
        <f>IF(O199=1,"",RTD("cqg.rtd",,"StudyData", "(Vol("&amp;$E$14&amp;")when  (LocalYear("&amp;$E$14&amp;")="&amp;$D$1&amp;"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38" t="str">
        <f>IF(O199=1,"",RTD("cqg.rtd",,"StudyData", "(Vol("&amp;$E$15&amp;")when  (LocalYear("&amp;$E$15&amp;")="&amp;$D$1&amp;"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38" t="str">
        <f>IF(O199=1,"",RTD("cqg.rtd",,"StudyData", "(Vol("&amp;$E$16&amp;")when  (LocalYear("&amp;$E$16&amp;")="&amp;$D$1&amp;"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38" t="str">
        <f>IF(O199=1,"",RTD("cqg.rtd",,"StudyData", "(Vol("&amp;$E$17&amp;")when  (LocalYear("&amp;$E$17&amp;")="&amp;$D$1&amp;"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38" t="str">
        <f>IF(O199=1,"",RTD("cqg.rtd",,"StudyData", "(Vol("&amp;$E$18&amp;")when  (LocalYear("&amp;$E$18&amp;")="&amp;$D$1&amp;"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38" t="str">
        <f>IF(O199=1,"",RTD("cqg.rtd",,"StudyData", "(Vol("&amp;$E$19&amp;")when  (LocalYear("&amp;$E$19&amp;")="&amp;$D$1&amp;"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38" t="str">
        <f>IF(O199=1,"",RTD("cqg.rtd",,"StudyData", "(Vol("&amp;$E$20&amp;")when  (LocalYear("&amp;$E$20&amp;")="&amp;$D$1&amp;"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38" t="str">
        <f>IF(O199=1,"",RTD("cqg.rtd",,"StudyData", "(Vol("&amp;$E$21&amp;")when  (LocalYear("&amp;$E$21&amp;")="&amp;$D$1&amp;"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38" t="str">
        <f>IF(O199=1,"",RTD("cqg.rtd",,"StudyData", "(Vol("&amp;$E$21&amp;")when  (LocalYear("&amp;$E$21&amp;")="&amp;$D$1&amp;"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39" t="str">
        <f t="shared" si="29"/>
        <v/>
      </c>
      <c r="AE199" s="138" t="str">
        <f ca="1">IF($R199=1,SUM($S$1:S199),"")</f>
        <v/>
      </c>
      <c r="AF199" s="138" t="str">
        <f ca="1">IF($R199=1,SUM($T$1:T199),"")</f>
        <v/>
      </c>
      <c r="AG199" s="138" t="str">
        <f ca="1">IF($R199=1,SUM($U$1:U199),"")</f>
        <v/>
      </c>
      <c r="AH199" s="138" t="str">
        <f ca="1">IF($R199=1,SUM($V$1:V199),"")</f>
        <v/>
      </c>
      <c r="AI199" s="138" t="str">
        <f ca="1">IF($R199=1,SUM($W$1:W199),"")</f>
        <v/>
      </c>
      <c r="AJ199" s="138" t="str">
        <f ca="1">IF($R199=1,SUM($X$1:X199),"")</f>
        <v/>
      </c>
      <c r="AK199" s="138" t="str">
        <f ca="1">IF($R199=1,SUM($Y$1:Y199),"")</f>
        <v/>
      </c>
      <c r="AL199" s="138" t="str">
        <f ca="1">IF($R199=1,SUM($Z$1:Z199),"")</f>
        <v/>
      </c>
      <c r="AM199" s="138" t="str">
        <f ca="1">IF($R199=1,SUM($AA$1:AA199),"")</f>
        <v/>
      </c>
      <c r="AN199" s="138" t="str">
        <f ca="1">IF($R199=1,SUM($AB$1:AB199),"")</f>
        <v/>
      </c>
      <c r="AO199" s="138" t="str">
        <f ca="1">IF($R199=1,SUM($AC$1:AC199),"")</f>
        <v/>
      </c>
      <c r="AQ199" s="143" t="str">
        <f t="shared" si="34"/>
        <v>23:50</v>
      </c>
    </row>
    <row r="200" spans="6:43" x14ac:dyDescent="0.25">
      <c r="F200" s="138">
        <f t="shared" si="35"/>
        <v>23</v>
      </c>
      <c r="G200" s="140">
        <f t="shared" si="30"/>
        <v>55</v>
      </c>
      <c r="H200" s="141">
        <f t="shared" si="31"/>
        <v>0.99652777777777779</v>
      </c>
      <c r="K200" s="139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39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38">
        <f t="shared" si="32"/>
        <v>1</v>
      </c>
      <c r="R200" s="138">
        <f t="shared" ca="1" si="33"/>
        <v>1.126999999999986</v>
      </c>
      <c r="S200" s="138" t="str">
        <f>IF(O200=1,"",RTD("cqg.rtd",,"StudyData", "(Vol("&amp;$E$13&amp;")when  (LocalYear("&amp;$E$13&amp;")="&amp;$D$1&amp;"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38" t="str">
        <f>IF(O200=1,"",RTD("cqg.rtd",,"StudyData", "(Vol("&amp;$E$14&amp;")when  (LocalYear("&amp;$E$14&amp;")="&amp;$D$1&amp;"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38" t="str">
        <f>IF(O200=1,"",RTD("cqg.rtd",,"StudyData", "(Vol("&amp;$E$15&amp;")when  (LocalYear("&amp;$E$15&amp;")="&amp;$D$1&amp;"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38" t="str">
        <f>IF(O200=1,"",RTD("cqg.rtd",,"StudyData", "(Vol("&amp;$E$16&amp;")when  (LocalYear("&amp;$E$16&amp;")="&amp;$D$1&amp;"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38" t="str">
        <f>IF(O200=1,"",RTD("cqg.rtd",,"StudyData", "(Vol("&amp;$E$17&amp;")when  (LocalYear("&amp;$E$17&amp;")="&amp;$D$1&amp;"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38" t="str">
        <f>IF(O200=1,"",RTD("cqg.rtd",,"StudyData", "(Vol("&amp;$E$18&amp;")when  (LocalYear("&amp;$E$18&amp;")="&amp;$D$1&amp;"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38" t="str">
        <f>IF(O200=1,"",RTD("cqg.rtd",,"StudyData", "(Vol("&amp;$E$19&amp;")when  (LocalYear("&amp;$E$19&amp;")="&amp;$D$1&amp;"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38" t="str">
        <f>IF(O200=1,"",RTD("cqg.rtd",,"StudyData", "(Vol("&amp;$E$20&amp;")when  (LocalYear("&amp;$E$20&amp;")="&amp;$D$1&amp;"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38" t="str">
        <f>IF(O200=1,"",RTD("cqg.rtd",,"StudyData", "(Vol("&amp;$E$21&amp;")when  (LocalYear("&amp;$E$21&amp;")="&amp;$D$1&amp;"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38" t="str">
        <f>IF(O200=1,"",RTD("cqg.rtd",,"StudyData", "(Vol("&amp;$E$21&amp;")when  (LocalYear("&amp;$E$21&amp;")="&amp;$D$1&amp;"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39" t="str">
        <f t="shared" si="29"/>
        <v/>
      </c>
      <c r="AE200" s="138" t="str">
        <f ca="1">IF($R200=1,SUM($S$1:S200),"")</f>
        <v/>
      </c>
      <c r="AF200" s="138" t="str">
        <f ca="1">IF($R200=1,SUM($T$1:T200),"")</f>
        <v/>
      </c>
      <c r="AG200" s="138" t="str">
        <f ca="1">IF($R200=1,SUM($U$1:U200),"")</f>
        <v/>
      </c>
      <c r="AH200" s="138" t="str">
        <f ca="1">IF($R200=1,SUM($V$1:V200),"")</f>
        <v/>
      </c>
      <c r="AI200" s="138" t="str">
        <f ca="1">IF($R200=1,SUM($W$1:W200),"")</f>
        <v/>
      </c>
      <c r="AJ200" s="138" t="str">
        <f ca="1">IF($R200=1,SUM($X$1:X200),"")</f>
        <v/>
      </c>
      <c r="AK200" s="138" t="str">
        <f ca="1">IF($R200=1,SUM($Y$1:Y200),"")</f>
        <v/>
      </c>
      <c r="AL200" s="138" t="str">
        <f ca="1">IF($R200=1,SUM($Z$1:Z200),"")</f>
        <v/>
      </c>
      <c r="AM200" s="138" t="str">
        <f ca="1">IF($R200=1,SUM($AA$1:AA200),"")</f>
        <v/>
      </c>
      <c r="AN200" s="138" t="str">
        <f ca="1">IF($R200=1,SUM($AB$1:AB200),"")</f>
        <v/>
      </c>
      <c r="AO200" s="138" t="str">
        <f ca="1">IF($R200=1,SUM($AC$1:AC200),"")</f>
        <v/>
      </c>
      <c r="AQ200" s="143" t="str">
        <f t="shared" si="34"/>
        <v>23:55</v>
      </c>
    </row>
    <row r="201" spans="6:43" x14ac:dyDescent="0.25">
      <c r="F201" s="138">
        <f t="shared" si="35"/>
        <v>24</v>
      </c>
      <c r="G201" s="140" t="str">
        <f t="shared" si="30"/>
        <v>00</v>
      </c>
      <c r="H201" s="141">
        <f t="shared" si="31"/>
        <v>1</v>
      </c>
      <c r="K201" s="139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39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38">
        <f t="shared" si="32"/>
        <v>1</v>
      </c>
      <c r="R201" s="138">
        <f t="shared" ca="1" si="33"/>
        <v>1.1279999999999859</v>
      </c>
      <c r="S201" s="138" t="str">
        <f>IF(O201=1,"",RTD("cqg.rtd",,"StudyData", "(Vol("&amp;$E$13&amp;")when  (LocalYear("&amp;$E$13&amp;")="&amp;$D$1&amp;"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38" t="str">
        <f>IF(O201=1,"",RTD("cqg.rtd",,"StudyData", "(Vol("&amp;$E$14&amp;")when  (LocalYear("&amp;$E$14&amp;")="&amp;$D$1&amp;"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38" t="str">
        <f>IF(O201=1,"",RTD("cqg.rtd",,"StudyData", "(Vol("&amp;$E$15&amp;")when  (LocalYear("&amp;$E$15&amp;")="&amp;$D$1&amp;"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38" t="str">
        <f>IF(O201=1,"",RTD("cqg.rtd",,"StudyData", "(Vol("&amp;$E$16&amp;")when  (LocalYear("&amp;$E$16&amp;")="&amp;$D$1&amp;"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38" t="str">
        <f>IF(O201=1,"",RTD("cqg.rtd",,"StudyData", "(Vol("&amp;$E$17&amp;")when  (LocalYear("&amp;$E$17&amp;")="&amp;$D$1&amp;"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38" t="str">
        <f>IF(O201=1,"",RTD("cqg.rtd",,"StudyData", "(Vol("&amp;$E$18&amp;")when  (LocalYear("&amp;$E$18&amp;")="&amp;$D$1&amp;"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38" t="str">
        <f>IF(O201=1,"",RTD("cqg.rtd",,"StudyData", "(Vol("&amp;$E$19&amp;")when  (LocalYear("&amp;$E$19&amp;")="&amp;$D$1&amp;"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38" t="str">
        <f>IF(O201=1,"",RTD("cqg.rtd",,"StudyData", "(Vol("&amp;$E$20&amp;")when  (LocalYear("&amp;$E$20&amp;")="&amp;$D$1&amp;"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38" t="str">
        <f>IF(O201=1,"",RTD("cqg.rtd",,"StudyData", "(Vol("&amp;$E$21&amp;")when  (LocalYear("&amp;$E$21&amp;")="&amp;$D$1&amp;"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38" t="str">
        <f>IF(O201=1,"",RTD("cqg.rtd",,"StudyData", "(Vol("&amp;$E$21&amp;")when  (LocalYear("&amp;$E$21&amp;")="&amp;$D$1&amp;"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39" t="str">
        <f t="shared" si="29"/>
        <v/>
      </c>
      <c r="AE201" s="138" t="str">
        <f ca="1">IF($R201=1,SUM($S$1:S201),"")</f>
        <v/>
      </c>
      <c r="AF201" s="138" t="str">
        <f ca="1">IF($R201=1,SUM($T$1:T201),"")</f>
        <v/>
      </c>
      <c r="AG201" s="138" t="str">
        <f ca="1">IF($R201=1,SUM($U$1:U201),"")</f>
        <v/>
      </c>
      <c r="AH201" s="138" t="str">
        <f ca="1">IF($R201=1,SUM($V$1:V201),"")</f>
        <v/>
      </c>
      <c r="AI201" s="138" t="str">
        <f ca="1">IF($R201=1,SUM($W$1:W201),"")</f>
        <v/>
      </c>
      <c r="AJ201" s="138" t="str">
        <f ca="1">IF($R201=1,SUM($X$1:X201),"")</f>
        <v/>
      </c>
      <c r="AK201" s="138" t="str">
        <f ca="1">IF($R201=1,SUM($Y$1:Y201),"")</f>
        <v/>
      </c>
      <c r="AL201" s="138" t="str">
        <f ca="1">IF($R201=1,SUM($Z$1:Z201),"")</f>
        <v/>
      </c>
      <c r="AM201" s="138" t="str">
        <f ca="1">IF($R201=1,SUM($AA$1:AA201),"")</f>
        <v/>
      </c>
      <c r="AN201" s="138" t="str">
        <f ca="1">IF($R201=1,SUM($AB$1:AB201),"")</f>
        <v/>
      </c>
      <c r="AO201" s="138" t="str">
        <f ca="1">IF($R201=1,SUM($AC$1:AC201),"")</f>
        <v/>
      </c>
      <c r="AQ201" s="143" t="str">
        <f t="shared" si="34"/>
        <v>24:00</v>
      </c>
    </row>
    <row r="202" spans="6:43" x14ac:dyDescent="0.25">
      <c r="F202" s="138">
        <f t="shared" si="35"/>
        <v>24</v>
      </c>
      <c r="G202" s="140" t="str">
        <f t="shared" si="30"/>
        <v>05</v>
      </c>
      <c r="H202" s="141">
        <f t="shared" si="31"/>
        <v>1.0034722222222221</v>
      </c>
      <c r="K202" s="139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39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38">
        <f t="shared" si="32"/>
        <v>1</v>
      </c>
      <c r="R202" s="138">
        <f t="shared" ca="1" si="33"/>
        <v>1.1289999999999858</v>
      </c>
      <c r="S202" s="138" t="str">
        <f>IF(O202=1,"",RTD("cqg.rtd",,"StudyData", "(Vol("&amp;$E$13&amp;")when  (LocalYear("&amp;$E$13&amp;")="&amp;$D$1&amp;"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38" t="str">
        <f>IF(O202=1,"",RTD("cqg.rtd",,"StudyData", "(Vol("&amp;$E$14&amp;")when  (LocalYear("&amp;$E$14&amp;")="&amp;$D$1&amp;"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38" t="str">
        <f>IF(O202=1,"",RTD("cqg.rtd",,"StudyData", "(Vol("&amp;$E$15&amp;")when  (LocalYear("&amp;$E$15&amp;")="&amp;$D$1&amp;"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38" t="str">
        <f>IF(O202=1,"",RTD("cqg.rtd",,"StudyData", "(Vol("&amp;$E$16&amp;")when  (LocalYear("&amp;$E$16&amp;")="&amp;$D$1&amp;"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38" t="str">
        <f>IF(O202=1,"",RTD("cqg.rtd",,"StudyData", "(Vol("&amp;$E$17&amp;")when  (LocalYear("&amp;$E$17&amp;")="&amp;$D$1&amp;"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38" t="str">
        <f>IF(O202=1,"",RTD("cqg.rtd",,"StudyData", "(Vol("&amp;$E$18&amp;")when  (LocalYear("&amp;$E$18&amp;")="&amp;$D$1&amp;"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38" t="str">
        <f>IF(O202=1,"",RTD("cqg.rtd",,"StudyData", "(Vol("&amp;$E$19&amp;")when  (LocalYear("&amp;$E$19&amp;")="&amp;$D$1&amp;"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38" t="str">
        <f>IF(O202=1,"",RTD("cqg.rtd",,"StudyData", "(Vol("&amp;$E$20&amp;")when  (LocalYear("&amp;$E$20&amp;")="&amp;$D$1&amp;"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38" t="str">
        <f>IF(O202=1,"",RTD("cqg.rtd",,"StudyData", "(Vol("&amp;$E$21&amp;")when  (LocalYear("&amp;$E$21&amp;")="&amp;$D$1&amp;"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38" t="str">
        <f>IF(O202=1,"",RTD("cqg.rtd",,"StudyData", "(Vol("&amp;$E$21&amp;")when  (LocalYear("&amp;$E$21&amp;")="&amp;$D$1&amp;"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39" t="str">
        <f t="shared" si="29"/>
        <v/>
      </c>
      <c r="AE202" s="138" t="str">
        <f ca="1">IF($R202=1,SUM($S$1:S202),"")</f>
        <v/>
      </c>
      <c r="AF202" s="138" t="str">
        <f ca="1">IF($R202=1,SUM($T$1:T202),"")</f>
        <v/>
      </c>
      <c r="AG202" s="138" t="str">
        <f ca="1">IF($R202=1,SUM($U$1:U202),"")</f>
        <v/>
      </c>
      <c r="AH202" s="138" t="str">
        <f ca="1">IF($R202=1,SUM($V$1:V202),"")</f>
        <v/>
      </c>
      <c r="AI202" s="138" t="str">
        <f ca="1">IF($R202=1,SUM($W$1:W202),"")</f>
        <v/>
      </c>
      <c r="AJ202" s="138" t="str">
        <f ca="1">IF($R202=1,SUM($X$1:X202),"")</f>
        <v/>
      </c>
      <c r="AK202" s="138" t="str">
        <f ca="1">IF($R202=1,SUM($Y$1:Y202),"")</f>
        <v/>
      </c>
      <c r="AL202" s="138" t="str">
        <f ca="1">IF($R202=1,SUM($Z$1:Z202),"")</f>
        <v/>
      </c>
      <c r="AM202" s="138" t="str">
        <f ca="1">IF($R202=1,SUM($AA$1:AA202),"")</f>
        <v/>
      </c>
      <c r="AN202" s="138" t="str">
        <f ca="1">IF($R202=1,SUM($AB$1:AB202),"")</f>
        <v/>
      </c>
      <c r="AO202" s="138" t="str">
        <f ca="1">IF($R202=1,SUM($AC$1:AC202),"")</f>
        <v/>
      </c>
      <c r="AQ202" s="143" t="str">
        <f t="shared" si="34"/>
        <v>24:05</v>
      </c>
    </row>
    <row r="203" spans="6:43" x14ac:dyDescent="0.25">
      <c r="F203" s="138">
        <f t="shared" si="35"/>
        <v>24</v>
      </c>
      <c r="G203" s="140">
        <f t="shared" si="30"/>
        <v>10</v>
      </c>
      <c r="H203" s="141">
        <f t="shared" si="31"/>
        <v>1.0069444444444444</v>
      </c>
      <c r="K203" s="139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39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38">
        <f t="shared" si="32"/>
        <v>1</v>
      </c>
      <c r="R203" s="138">
        <f t="shared" ca="1" si="33"/>
        <v>1.1299999999999857</v>
      </c>
      <c r="S203" s="138" t="str">
        <f>IF(O203=1,"",RTD("cqg.rtd",,"StudyData", "(Vol("&amp;$E$13&amp;")when  (LocalYear("&amp;$E$13&amp;")="&amp;$D$1&amp;"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38" t="str">
        <f>IF(O203=1,"",RTD("cqg.rtd",,"StudyData", "(Vol("&amp;$E$14&amp;")when  (LocalYear("&amp;$E$14&amp;")="&amp;$D$1&amp;"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38" t="str">
        <f>IF(O203=1,"",RTD("cqg.rtd",,"StudyData", "(Vol("&amp;$E$15&amp;")when  (LocalYear("&amp;$E$15&amp;")="&amp;$D$1&amp;"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38" t="str">
        <f>IF(O203=1,"",RTD("cqg.rtd",,"StudyData", "(Vol("&amp;$E$16&amp;")when  (LocalYear("&amp;$E$16&amp;")="&amp;$D$1&amp;"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38" t="str">
        <f>IF(O203=1,"",RTD("cqg.rtd",,"StudyData", "(Vol("&amp;$E$17&amp;")when  (LocalYear("&amp;$E$17&amp;")="&amp;$D$1&amp;"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38" t="str">
        <f>IF(O203=1,"",RTD("cqg.rtd",,"StudyData", "(Vol("&amp;$E$18&amp;")when  (LocalYear("&amp;$E$18&amp;")="&amp;$D$1&amp;"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38" t="str">
        <f>IF(O203=1,"",RTD("cqg.rtd",,"StudyData", "(Vol("&amp;$E$19&amp;")when  (LocalYear("&amp;$E$19&amp;")="&amp;$D$1&amp;"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38" t="str">
        <f>IF(O203=1,"",RTD("cqg.rtd",,"StudyData", "(Vol("&amp;$E$20&amp;")when  (LocalYear("&amp;$E$20&amp;")="&amp;$D$1&amp;"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38" t="str">
        <f>IF(O203=1,"",RTD("cqg.rtd",,"StudyData", "(Vol("&amp;$E$21&amp;")when  (LocalYear("&amp;$E$21&amp;")="&amp;$D$1&amp;"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38" t="str">
        <f>IF(O203=1,"",RTD("cqg.rtd",,"StudyData", "(Vol("&amp;$E$21&amp;")when  (LocalYear("&amp;$E$21&amp;")="&amp;$D$1&amp;"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39" t="str">
        <f t="shared" si="29"/>
        <v/>
      </c>
      <c r="AE203" s="138" t="str">
        <f ca="1">IF($R203=1,SUM($S$1:S203),"")</f>
        <v/>
      </c>
      <c r="AF203" s="138" t="str">
        <f ca="1">IF($R203=1,SUM($T$1:T203),"")</f>
        <v/>
      </c>
      <c r="AG203" s="138" t="str">
        <f ca="1">IF($R203=1,SUM($U$1:U203),"")</f>
        <v/>
      </c>
      <c r="AH203" s="138" t="str">
        <f ca="1">IF($R203=1,SUM($V$1:V203),"")</f>
        <v/>
      </c>
      <c r="AI203" s="138" t="str">
        <f ca="1">IF($R203=1,SUM($W$1:W203),"")</f>
        <v/>
      </c>
      <c r="AJ203" s="138" t="str">
        <f ca="1">IF($R203=1,SUM($X$1:X203),"")</f>
        <v/>
      </c>
      <c r="AK203" s="138" t="str">
        <f ca="1">IF($R203=1,SUM($Y$1:Y203),"")</f>
        <v/>
      </c>
      <c r="AL203" s="138" t="str">
        <f ca="1">IF($R203=1,SUM($Z$1:Z203),"")</f>
        <v/>
      </c>
      <c r="AM203" s="138" t="str">
        <f ca="1">IF($R203=1,SUM($AA$1:AA203),"")</f>
        <v/>
      </c>
      <c r="AN203" s="138" t="str">
        <f ca="1">IF($R203=1,SUM($AB$1:AB203),"")</f>
        <v/>
      </c>
      <c r="AO203" s="138" t="str">
        <f ca="1">IF($R203=1,SUM($AC$1:AC203),"")</f>
        <v/>
      </c>
      <c r="AQ203" s="143" t="str">
        <f t="shared" si="34"/>
        <v>24:10</v>
      </c>
    </row>
    <row r="204" spans="6:43" x14ac:dyDescent="0.25">
      <c r="F204" s="138">
        <f t="shared" si="35"/>
        <v>24</v>
      </c>
      <c r="G204" s="140">
        <f t="shared" si="30"/>
        <v>15</v>
      </c>
      <c r="H204" s="141">
        <f t="shared" si="31"/>
        <v>1.0104166666666667</v>
      </c>
      <c r="K204" s="139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39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38">
        <f t="shared" si="32"/>
        <v>1</v>
      </c>
      <c r="R204" s="138">
        <f t="shared" ca="1" si="33"/>
        <v>1.1309999999999856</v>
      </c>
      <c r="S204" s="138" t="str">
        <f>IF(O204=1,"",RTD("cqg.rtd",,"StudyData", "(Vol("&amp;$E$13&amp;")when  (LocalYear("&amp;$E$13&amp;")="&amp;$D$1&amp;"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38" t="str">
        <f>IF(O204=1,"",RTD("cqg.rtd",,"StudyData", "(Vol("&amp;$E$14&amp;")when  (LocalYear("&amp;$E$14&amp;")="&amp;$D$1&amp;"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38" t="str">
        <f>IF(O204=1,"",RTD("cqg.rtd",,"StudyData", "(Vol("&amp;$E$15&amp;")when  (LocalYear("&amp;$E$15&amp;")="&amp;$D$1&amp;"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38" t="str">
        <f>IF(O204=1,"",RTD("cqg.rtd",,"StudyData", "(Vol("&amp;$E$16&amp;")when  (LocalYear("&amp;$E$16&amp;")="&amp;$D$1&amp;"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38" t="str">
        <f>IF(O204=1,"",RTD("cqg.rtd",,"StudyData", "(Vol("&amp;$E$17&amp;")when  (LocalYear("&amp;$E$17&amp;")="&amp;$D$1&amp;"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38" t="str">
        <f>IF(O204=1,"",RTD("cqg.rtd",,"StudyData", "(Vol("&amp;$E$18&amp;")when  (LocalYear("&amp;$E$18&amp;")="&amp;$D$1&amp;"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38" t="str">
        <f>IF(O204=1,"",RTD("cqg.rtd",,"StudyData", "(Vol("&amp;$E$19&amp;")when  (LocalYear("&amp;$E$19&amp;")="&amp;$D$1&amp;"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38" t="str">
        <f>IF(O204=1,"",RTD("cqg.rtd",,"StudyData", "(Vol("&amp;$E$20&amp;")when  (LocalYear("&amp;$E$20&amp;")="&amp;$D$1&amp;"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38" t="str">
        <f>IF(O204=1,"",RTD("cqg.rtd",,"StudyData", "(Vol("&amp;$E$21&amp;")when  (LocalYear("&amp;$E$21&amp;")="&amp;$D$1&amp;"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38" t="str">
        <f>IF(O204=1,"",RTD("cqg.rtd",,"StudyData", "(Vol("&amp;$E$21&amp;")when  (LocalYear("&amp;$E$21&amp;")="&amp;$D$1&amp;"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39" t="str">
        <f t="shared" si="29"/>
        <v/>
      </c>
      <c r="AE204" s="138" t="str">
        <f ca="1">IF($R204=1,SUM($S$1:S204),"")</f>
        <v/>
      </c>
      <c r="AF204" s="138" t="str">
        <f ca="1">IF($R204=1,SUM($T$1:T204),"")</f>
        <v/>
      </c>
      <c r="AG204" s="138" t="str">
        <f ca="1">IF($R204=1,SUM($U$1:U204),"")</f>
        <v/>
      </c>
      <c r="AH204" s="138" t="str">
        <f ca="1">IF($R204=1,SUM($V$1:V204),"")</f>
        <v/>
      </c>
      <c r="AI204" s="138" t="str">
        <f ca="1">IF($R204=1,SUM($W$1:W204),"")</f>
        <v/>
      </c>
      <c r="AJ204" s="138" t="str">
        <f ca="1">IF($R204=1,SUM($X$1:X204),"")</f>
        <v/>
      </c>
      <c r="AK204" s="138" t="str">
        <f ca="1">IF($R204=1,SUM($Y$1:Y204),"")</f>
        <v/>
      </c>
      <c r="AL204" s="138" t="str">
        <f ca="1">IF($R204=1,SUM($Z$1:Z204),"")</f>
        <v/>
      </c>
      <c r="AM204" s="138" t="str">
        <f ca="1">IF($R204=1,SUM($AA$1:AA204),"")</f>
        <v/>
      </c>
      <c r="AN204" s="138" t="str">
        <f ca="1">IF($R204=1,SUM($AB$1:AB204),"")</f>
        <v/>
      </c>
      <c r="AO204" s="138" t="str">
        <f ca="1">IF($R204=1,SUM($AC$1:AC204),"")</f>
        <v/>
      </c>
      <c r="AQ204" s="143" t="str">
        <f t="shared" si="34"/>
        <v>24:15</v>
      </c>
    </row>
    <row r="205" spans="6:43" x14ac:dyDescent="0.25">
      <c r="F205" s="138">
        <f t="shared" si="35"/>
        <v>24</v>
      </c>
      <c r="G205" s="140">
        <f t="shared" si="30"/>
        <v>20</v>
      </c>
      <c r="H205" s="141">
        <f t="shared" si="31"/>
        <v>1.0138888888888888</v>
      </c>
      <c r="K205" s="139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39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38">
        <f t="shared" si="32"/>
        <v>1</v>
      </c>
      <c r="R205" s="138">
        <f t="shared" ca="1" si="33"/>
        <v>1.1319999999999855</v>
      </c>
      <c r="S205" s="138" t="str">
        <f>IF(O205=1,"",RTD("cqg.rtd",,"StudyData", "(Vol("&amp;$E$13&amp;")when  (LocalYear("&amp;$E$13&amp;")="&amp;$D$1&amp;"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38" t="str">
        <f>IF(O205=1,"",RTD("cqg.rtd",,"StudyData", "(Vol("&amp;$E$14&amp;")when  (LocalYear("&amp;$E$14&amp;")="&amp;$D$1&amp;"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38" t="str">
        <f>IF(O205=1,"",RTD("cqg.rtd",,"StudyData", "(Vol("&amp;$E$15&amp;")when  (LocalYear("&amp;$E$15&amp;")="&amp;$D$1&amp;"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38" t="str">
        <f>IF(O205=1,"",RTD("cqg.rtd",,"StudyData", "(Vol("&amp;$E$16&amp;")when  (LocalYear("&amp;$E$16&amp;")="&amp;$D$1&amp;"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38" t="str">
        <f>IF(O205=1,"",RTD("cqg.rtd",,"StudyData", "(Vol("&amp;$E$17&amp;")when  (LocalYear("&amp;$E$17&amp;")="&amp;$D$1&amp;"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38" t="str">
        <f>IF(O205=1,"",RTD("cqg.rtd",,"StudyData", "(Vol("&amp;$E$18&amp;")when  (LocalYear("&amp;$E$18&amp;")="&amp;$D$1&amp;"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38" t="str">
        <f>IF(O205=1,"",RTD("cqg.rtd",,"StudyData", "(Vol("&amp;$E$19&amp;")when  (LocalYear("&amp;$E$19&amp;")="&amp;$D$1&amp;"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38" t="str">
        <f>IF(O205=1,"",RTD("cqg.rtd",,"StudyData", "(Vol("&amp;$E$20&amp;")when  (LocalYear("&amp;$E$20&amp;")="&amp;$D$1&amp;"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38" t="str">
        <f>IF(O205=1,"",RTD("cqg.rtd",,"StudyData", "(Vol("&amp;$E$21&amp;")when  (LocalYear("&amp;$E$21&amp;")="&amp;$D$1&amp;"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38" t="str">
        <f>IF(O205=1,"",RTD("cqg.rtd",,"StudyData", "(Vol("&amp;$E$21&amp;")when  (LocalYear("&amp;$E$21&amp;")="&amp;$D$1&amp;"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39" t="str">
        <f t="shared" si="29"/>
        <v/>
      </c>
      <c r="AE205" s="138" t="str">
        <f ca="1">IF($R205=1,SUM($S$1:S205),"")</f>
        <v/>
      </c>
      <c r="AF205" s="138" t="str">
        <f ca="1">IF($R205=1,SUM($T$1:T205),"")</f>
        <v/>
      </c>
      <c r="AG205" s="138" t="str">
        <f ca="1">IF($R205=1,SUM($U$1:U205),"")</f>
        <v/>
      </c>
      <c r="AH205" s="138" t="str">
        <f ca="1">IF($R205=1,SUM($V$1:V205),"")</f>
        <v/>
      </c>
      <c r="AI205" s="138" t="str">
        <f ca="1">IF($R205=1,SUM($W$1:W205),"")</f>
        <v/>
      </c>
      <c r="AJ205" s="138" t="str">
        <f ca="1">IF($R205=1,SUM($X$1:X205),"")</f>
        <v/>
      </c>
      <c r="AK205" s="138" t="str">
        <f ca="1">IF($R205=1,SUM($Y$1:Y205),"")</f>
        <v/>
      </c>
      <c r="AL205" s="138" t="str">
        <f ca="1">IF($R205=1,SUM($Z$1:Z205),"")</f>
        <v/>
      </c>
      <c r="AM205" s="138" t="str">
        <f ca="1">IF($R205=1,SUM($AA$1:AA205),"")</f>
        <v/>
      </c>
      <c r="AN205" s="138" t="str">
        <f ca="1">IF($R205=1,SUM($AB$1:AB205),"")</f>
        <v/>
      </c>
      <c r="AO205" s="138" t="str">
        <f ca="1">IF($R205=1,SUM($AC$1:AC205),"")</f>
        <v/>
      </c>
      <c r="AQ205" s="143" t="str">
        <f t="shared" si="34"/>
        <v>24:20</v>
      </c>
    </row>
    <row r="206" spans="6:43" x14ac:dyDescent="0.25">
      <c r="F206" s="138">
        <f t="shared" si="35"/>
        <v>24</v>
      </c>
      <c r="G206" s="140">
        <f t="shared" si="30"/>
        <v>25</v>
      </c>
      <c r="H206" s="141">
        <f t="shared" si="31"/>
        <v>1.0173611111111112</v>
      </c>
      <c r="K206" s="139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39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38">
        <f t="shared" si="32"/>
        <v>1</v>
      </c>
      <c r="R206" s="138">
        <f t="shared" ca="1" si="33"/>
        <v>1.1329999999999854</v>
      </c>
      <c r="S206" s="138" t="str">
        <f>IF(O206=1,"",RTD("cqg.rtd",,"StudyData", "(Vol("&amp;$E$13&amp;")when  (LocalYear("&amp;$E$13&amp;")="&amp;$D$1&amp;"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38" t="str">
        <f>IF(O206=1,"",RTD("cqg.rtd",,"StudyData", "(Vol("&amp;$E$14&amp;")when  (LocalYear("&amp;$E$14&amp;")="&amp;$D$1&amp;"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38" t="str">
        <f>IF(O206=1,"",RTD("cqg.rtd",,"StudyData", "(Vol("&amp;$E$15&amp;")when  (LocalYear("&amp;$E$15&amp;")="&amp;$D$1&amp;"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38" t="str">
        <f>IF(O206=1,"",RTD("cqg.rtd",,"StudyData", "(Vol("&amp;$E$16&amp;")when  (LocalYear("&amp;$E$16&amp;")="&amp;$D$1&amp;"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38" t="str">
        <f>IF(O206=1,"",RTD("cqg.rtd",,"StudyData", "(Vol("&amp;$E$17&amp;")when  (LocalYear("&amp;$E$17&amp;")="&amp;$D$1&amp;"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38" t="str">
        <f>IF(O206=1,"",RTD("cqg.rtd",,"StudyData", "(Vol("&amp;$E$18&amp;")when  (LocalYear("&amp;$E$18&amp;")="&amp;$D$1&amp;"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38" t="str">
        <f>IF(O206=1,"",RTD("cqg.rtd",,"StudyData", "(Vol("&amp;$E$19&amp;")when  (LocalYear("&amp;$E$19&amp;")="&amp;$D$1&amp;"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38" t="str">
        <f>IF(O206=1,"",RTD("cqg.rtd",,"StudyData", "(Vol("&amp;$E$20&amp;")when  (LocalYear("&amp;$E$20&amp;")="&amp;$D$1&amp;"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38" t="str">
        <f>IF(O206=1,"",RTD("cqg.rtd",,"StudyData", "(Vol("&amp;$E$21&amp;")when  (LocalYear("&amp;$E$21&amp;")="&amp;$D$1&amp;"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38" t="str">
        <f>IF(O206=1,"",RTD("cqg.rtd",,"StudyData", "(Vol("&amp;$E$21&amp;")when  (LocalYear("&amp;$E$21&amp;")="&amp;$D$1&amp;"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39" t="str">
        <f t="shared" si="29"/>
        <v/>
      </c>
      <c r="AE206" s="138" t="str">
        <f ca="1">IF($R206=1,SUM($S$1:S206),"")</f>
        <v/>
      </c>
      <c r="AF206" s="138" t="str">
        <f ca="1">IF($R206=1,SUM($T$1:T206),"")</f>
        <v/>
      </c>
      <c r="AG206" s="138" t="str">
        <f ca="1">IF($R206=1,SUM($U$1:U206),"")</f>
        <v/>
      </c>
      <c r="AH206" s="138" t="str">
        <f ca="1">IF($R206=1,SUM($V$1:V206),"")</f>
        <v/>
      </c>
      <c r="AI206" s="138" t="str">
        <f ca="1">IF($R206=1,SUM($W$1:W206),"")</f>
        <v/>
      </c>
      <c r="AJ206" s="138" t="str">
        <f ca="1">IF($R206=1,SUM($X$1:X206),"")</f>
        <v/>
      </c>
      <c r="AK206" s="138" t="str">
        <f ca="1">IF($R206=1,SUM($Y$1:Y206),"")</f>
        <v/>
      </c>
      <c r="AL206" s="138" t="str">
        <f ca="1">IF($R206=1,SUM($Z$1:Z206),"")</f>
        <v/>
      </c>
      <c r="AM206" s="138" t="str">
        <f ca="1">IF($R206=1,SUM($AA$1:AA206),"")</f>
        <v/>
      </c>
      <c r="AN206" s="138" t="str">
        <f ca="1">IF($R206=1,SUM($AB$1:AB206),"")</f>
        <v/>
      </c>
      <c r="AO206" s="138" t="str">
        <f ca="1">IF($R206=1,SUM($AC$1:AC206),"")</f>
        <v/>
      </c>
      <c r="AQ206" s="143" t="str">
        <f t="shared" si="34"/>
        <v>24:25</v>
      </c>
    </row>
    <row r="207" spans="6:43" x14ac:dyDescent="0.25">
      <c r="F207" s="138">
        <f t="shared" si="35"/>
        <v>24</v>
      </c>
      <c r="G207" s="140">
        <f t="shared" si="30"/>
        <v>30</v>
      </c>
      <c r="H207" s="141">
        <f t="shared" si="31"/>
        <v>1.0208333333333333</v>
      </c>
      <c r="K207" s="139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39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38">
        <f t="shared" si="32"/>
        <v>1</v>
      </c>
      <c r="R207" s="138">
        <f t="shared" ca="1" si="33"/>
        <v>1.1339999999999852</v>
      </c>
      <c r="S207" s="138" t="str">
        <f>IF(O207=1,"",RTD("cqg.rtd",,"StudyData", "(Vol("&amp;$E$13&amp;")when  (LocalYear("&amp;$E$13&amp;")="&amp;$D$1&amp;"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38" t="str">
        <f>IF(O207=1,"",RTD("cqg.rtd",,"StudyData", "(Vol("&amp;$E$14&amp;")when  (LocalYear("&amp;$E$14&amp;")="&amp;$D$1&amp;"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38" t="str">
        <f>IF(O207=1,"",RTD("cqg.rtd",,"StudyData", "(Vol("&amp;$E$15&amp;")when  (LocalYear("&amp;$E$15&amp;")="&amp;$D$1&amp;"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38" t="str">
        <f>IF(O207=1,"",RTD("cqg.rtd",,"StudyData", "(Vol("&amp;$E$16&amp;")when  (LocalYear("&amp;$E$16&amp;")="&amp;$D$1&amp;"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38" t="str">
        <f>IF(O207=1,"",RTD("cqg.rtd",,"StudyData", "(Vol("&amp;$E$17&amp;")when  (LocalYear("&amp;$E$17&amp;")="&amp;$D$1&amp;"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38" t="str">
        <f>IF(O207=1,"",RTD("cqg.rtd",,"StudyData", "(Vol("&amp;$E$18&amp;")when  (LocalYear("&amp;$E$18&amp;")="&amp;$D$1&amp;"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38" t="str">
        <f>IF(O207=1,"",RTD("cqg.rtd",,"StudyData", "(Vol("&amp;$E$19&amp;")when  (LocalYear("&amp;$E$19&amp;")="&amp;$D$1&amp;"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38" t="str">
        <f>IF(O207=1,"",RTD("cqg.rtd",,"StudyData", "(Vol("&amp;$E$20&amp;")when  (LocalYear("&amp;$E$20&amp;")="&amp;$D$1&amp;"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38" t="str">
        <f>IF(O207=1,"",RTD("cqg.rtd",,"StudyData", "(Vol("&amp;$E$21&amp;")when  (LocalYear("&amp;$E$21&amp;")="&amp;$D$1&amp;"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38" t="str">
        <f>IF(O207=1,"",RTD("cqg.rtd",,"StudyData", "(Vol("&amp;$E$21&amp;")when  (LocalYear("&amp;$E$21&amp;")="&amp;$D$1&amp;"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39" t="str">
        <f t="shared" si="29"/>
        <v/>
      </c>
      <c r="AE207" s="138" t="str">
        <f ca="1">IF($R207=1,SUM($S$1:S207),"")</f>
        <v/>
      </c>
      <c r="AF207" s="138" t="str">
        <f ca="1">IF($R207=1,SUM($T$1:T207),"")</f>
        <v/>
      </c>
      <c r="AG207" s="138" t="str">
        <f ca="1">IF($R207=1,SUM($U$1:U207),"")</f>
        <v/>
      </c>
      <c r="AH207" s="138" t="str">
        <f ca="1">IF($R207=1,SUM($V$1:V207),"")</f>
        <v/>
      </c>
      <c r="AI207" s="138" t="str">
        <f ca="1">IF($R207=1,SUM($W$1:W207),"")</f>
        <v/>
      </c>
      <c r="AJ207" s="138" t="str">
        <f ca="1">IF($R207=1,SUM($X$1:X207),"")</f>
        <v/>
      </c>
      <c r="AK207" s="138" t="str">
        <f ca="1">IF($R207=1,SUM($Y$1:Y207),"")</f>
        <v/>
      </c>
      <c r="AL207" s="138" t="str">
        <f ca="1">IF($R207=1,SUM($Z$1:Z207),"")</f>
        <v/>
      </c>
      <c r="AM207" s="138" t="str">
        <f ca="1">IF($R207=1,SUM($AA$1:AA207),"")</f>
        <v/>
      </c>
      <c r="AN207" s="138" t="str">
        <f ca="1">IF($R207=1,SUM($AB$1:AB207),"")</f>
        <v/>
      </c>
      <c r="AO207" s="138" t="str">
        <f ca="1">IF($R207=1,SUM($AC$1:AC207),"")</f>
        <v/>
      </c>
      <c r="AQ207" s="143" t="str">
        <f t="shared" si="34"/>
        <v>24:30</v>
      </c>
    </row>
    <row r="208" spans="6:43" x14ac:dyDescent="0.25">
      <c r="F208" s="138">
        <f t="shared" si="35"/>
        <v>24</v>
      </c>
      <c r="G208" s="140">
        <f t="shared" si="30"/>
        <v>35</v>
      </c>
      <c r="H208" s="141">
        <f t="shared" si="31"/>
        <v>1.0243055555555556</v>
      </c>
      <c r="K208" s="139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39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38">
        <f t="shared" si="32"/>
        <v>1</v>
      </c>
      <c r="R208" s="138">
        <f t="shared" ca="1" si="33"/>
        <v>1.1349999999999851</v>
      </c>
      <c r="S208" s="138" t="str">
        <f>IF(O208=1,"",RTD("cqg.rtd",,"StudyData", "(Vol("&amp;$E$13&amp;")when  (LocalYear("&amp;$E$13&amp;")="&amp;$D$1&amp;"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38" t="str">
        <f>IF(O208=1,"",RTD("cqg.rtd",,"StudyData", "(Vol("&amp;$E$14&amp;")when  (LocalYear("&amp;$E$14&amp;")="&amp;$D$1&amp;"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38" t="str">
        <f>IF(O208=1,"",RTD("cqg.rtd",,"StudyData", "(Vol("&amp;$E$15&amp;")when  (LocalYear("&amp;$E$15&amp;")="&amp;$D$1&amp;"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38" t="str">
        <f>IF(O208=1,"",RTD("cqg.rtd",,"StudyData", "(Vol("&amp;$E$16&amp;")when  (LocalYear("&amp;$E$16&amp;")="&amp;$D$1&amp;"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38" t="str">
        <f>IF(O208=1,"",RTD("cqg.rtd",,"StudyData", "(Vol("&amp;$E$17&amp;")when  (LocalYear("&amp;$E$17&amp;")="&amp;$D$1&amp;"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38" t="str">
        <f>IF(O208=1,"",RTD("cqg.rtd",,"StudyData", "(Vol("&amp;$E$18&amp;")when  (LocalYear("&amp;$E$18&amp;")="&amp;$D$1&amp;"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38" t="str">
        <f>IF(O208=1,"",RTD("cqg.rtd",,"StudyData", "(Vol("&amp;$E$19&amp;")when  (LocalYear("&amp;$E$19&amp;")="&amp;$D$1&amp;"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38" t="str">
        <f>IF(O208=1,"",RTD("cqg.rtd",,"StudyData", "(Vol("&amp;$E$20&amp;")when  (LocalYear("&amp;$E$20&amp;")="&amp;$D$1&amp;"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38" t="str">
        <f>IF(O208=1,"",RTD("cqg.rtd",,"StudyData", "(Vol("&amp;$E$21&amp;")when  (LocalYear("&amp;$E$21&amp;")="&amp;$D$1&amp;"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38" t="str">
        <f>IF(O208=1,"",RTD("cqg.rtd",,"StudyData", "(Vol("&amp;$E$21&amp;")when  (LocalYear("&amp;$E$21&amp;")="&amp;$D$1&amp;"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39" t="str">
        <f t="shared" si="29"/>
        <v/>
      </c>
      <c r="AE208" s="138" t="str">
        <f ca="1">IF($R208=1,SUM($S$1:S208),"")</f>
        <v/>
      </c>
      <c r="AF208" s="138" t="str">
        <f ca="1">IF($R208=1,SUM($T$1:T208),"")</f>
        <v/>
      </c>
      <c r="AG208" s="138" t="str">
        <f ca="1">IF($R208=1,SUM($U$1:U208),"")</f>
        <v/>
      </c>
      <c r="AH208" s="138" t="str">
        <f ca="1">IF($R208=1,SUM($V$1:V208),"")</f>
        <v/>
      </c>
      <c r="AI208" s="138" t="str">
        <f ca="1">IF($R208=1,SUM($W$1:W208),"")</f>
        <v/>
      </c>
      <c r="AJ208" s="138" t="str">
        <f ca="1">IF($R208=1,SUM($X$1:X208),"")</f>
        <v/>
      </c>
      <c r="AK208" s="138" t="str">
        <f ca="1">IF($R208=1,SUM($Y$1:Y208),"")</f>
        <v/>
      </c>
      <c r="AL208" s="138" t="str">
        <f ca="1">IF($R208=1,SUM($Z$1:Z208),"")</f>
        <v/>
      </c>
      <c r="AM208" s="138" t="str">
        <f ca="1">IF($R208=1,SUM($AA$1:AA208),"")</f>
        <v/>
      </c>
      <c r="AN208" s="138" t="str">
        <f ca="1">IF($R208=1,SUM($AB$1:AB208),"")</f>
        <v/>
      </c>
      <c r="AO208" s="138" t="str">
        <f ca="1">IF($R208=1,SUM($AC$1:AC208),"")</f>
        <v/>
      </c>
      <c r="AQ208" s="143" t="str">
        <f t="shared" si="34"/>
        <v>24:35</v>
      </c>
    </row>
    <row r="209" spans="6:43" x14ac:dyDescent="0.25">
      <c r="F209" s="138">
        <f t="shared" si="35"/>
        <v>24</v>
      </c>
      <c r="G209" s="140">
        <f t="shared" si="30"/>
        <v>40</v>
      </c>
      <c r="H209" s="141">
        <f t="shared" si="31"/>
        <v>1.0277777777777779</v>
      </c>
      <c r="K209" s="139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39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38">
        <f t="shared" si="32"/>
        <v>1</v>
      </c>
      <c r="R209" s="138">
        <f t="shared" ca="1" si="33"/>
        <v>1.135999999999985</v>
      </c>
      <c r="S209" s="138" t="str">
        <f>IF(O209=1,"",RTD("cqg.rtd",,"StudyData", "(Vol("&amp;$E$13&amp;")when  (LocalYear("&amp;$E$13&amp;")="&amp;$D$1&amp;"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38" t="str">
        <f>IF(O209=1,"",RTD("cqg.rtd",,"StudyData", "(Vol("&amp;$E$14&amp;")when  (LocalYear("&amp;$E$14&amp;")="&amp;$D$1&amp;"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38" t="str">
        <f>IF(O209=1,"",RTD("cqg.rtd",,"StudyData", "(Vol("&amp;$E$15&amp;")when  (LocalYear("&amp;$E$15&amp;")="&amp;$D$1&amp;"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38" t="str">
        <f>IF(O209=1,"",RTD("cqg.rtd",,"StudyData", "(Vol("&amp;$E$16&amp;")when  (LocalYear("&amp;$E$16&amp;")="&amp;$D$1&amp;"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38" t="str">
        <f>IF(O209=1,"",RTD("cqg.rtd",,"StudyData", "(Vol("&amp;$E$17&amp;")when  (LocalYear("&amp;$E$17&amp;")="&amp;$D$1&amp;"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38" t="str">
        <f>IF(O209=1,"",RTD("cqg.rtd",,"StudyData", "(Vol("&amp;$E$18&amp;")when  (LocalYear("&amp;$E$18&amp;")="&amp;$D$1&amp;"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38" t="str">
        <f>IF(O209=1,"",RTD("cqg.rtd",,"StudyData", "(Vol("&amp;$E$19&amp;")when  (LocalYear("&amp;$E$19&amp;")="&amp;$D$1&amp;"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38" t="str">
        <f>IF(O209=1,"",RTD("cqg.rtd",,"StudyData", "(Vol("&amp;$E$20&amp;")when  (LocalYear("&amp;$E$20&amp;")="&amp;$D$1&amp;"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38" t="str">
        <f>IF(O209=1,"",RTD("cqg.rtd",,"StudyData", "(Vol("&amp;$E$21&amp;")when  (LocalYear("&amp;$E$21&amp;")="&amp;$D$1&amp;"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38" t="str">
        <f>IF(O209=1,"",RTD("cqg.rtd",,"StudyData", "(Vol("&amp;$E$21&amp;")when  (LocalYear("&amp;$E$21&amp;")="&amp;$D$1&amp;"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39" t="str">
        <f t="shared" si="29"/>
        <v/>
      </c>
      <c r="AE209" s="138" t="str">
        <f ca="1">IF($R209=1,SUM($S$1:S209),"")</f>
        <v/>
      </c>
      <c r="AF209" s="138" t="str">
        <f ca="1">IF($R209=1,SUM($T$1:T209),"")</f>
        <v/>
      </c>
      <c r="AG209" s="138" t="str">
        <f ca="1">IF($R209=1,SUM($U$1:U209),"")</f>
        <v/>
      </c>
      <c r="AH209" s="138" t="str">
        <f ca="1">IF($R209=1,SUM($V$1:V209),"")</f>
        <v/>
      </c>
      <c r="AI209" s="138" t="str">
        <f ca="1">IF($R209=1,SUM($W$1:W209),"")</f>
        <v/>
      </c>
      <c r="AJ209" s="138" t="str">
        <f ca="1">IF($R209=1,SUM($X$1:X209),"")</f>
        <v/>
      </c>
      <c r="AK209" s="138" t="str">
        <f ca="1">IF($R209=1,SUM($Y$1:Y209),"")</f>
        <v/>
      </c>
      <c r="AL209" s="138" t="str">
        <f ca="1">IF($R209=1,SUM($Z$1:Z209),"")</f>
        <v/>
      </c>
      <c r="AM209" s="138" t="str">
        <f ca="1">IF($R209=1,SUM($AA$1:AA209),"")</f>
        <v/>
      </c>
      <c r="AN209" s="138" t="str">
        <f ca="1">IF($R209=1,SUM($AB$1:AB209),"")</f>
        <v/>
      </c>
      <c r="AO209" s="138" t="str">
        <f ca="1">IF($R209=1,SUM($AC$1:AC209),"")</f>
        <v/>
      </c>
      <c r="AQ209" s="143" t="str">
        <f t="shared" si="34"/>
        <v>24:40</v>
      </c>
    </row>
    <row r="210" spans="6:43" x14ac:dyDescent="0.25">
      <c r="F210" s="138">
        <f t="shared" si="35"/>
        <v>24</v>
      </c>
      <c r="G210" s="140">
        <f t="shared" si="30"/>
        <v>45</v>
      </c>
      <c r="H210" s="141">
        <f t="shared" si="31"/>
        <v>1.03125</v>
      </c>
      <c r="K210" s="139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39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38">
        <f t="shared" si="32"/>
        <v>1</v>
      </c>
      <c r="R210" s="138">
        <f t="shared" ca="1" si="33"/>
        <v>1.1369999999999849</v>
      </c>
      <c r="S210" s="138" t="str">
        <f>IF(O210=1,"",RTD("cqg.rtd",,"StudyData", "(Vol("&amp;$E$13&amp;")when  (LocalYear("&amp;$E$13&amp;")="&amp;$D$1&amp;"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38" t="str">
        <f>IF(O210=1,"",RTD("cqg.rtd",,"StudyData", "(Vol("&amp;$E$14&amp;")when  (LocalYear("&amp;$E$14&amp;")="&amp;$D$1&amp;"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38" t="str">
        <f>IF(O210=1,"",RTD("cqg.rtd",,"StudyData", "(Vol("&amp;$E$15&amp;")when  (LocalYear("&amp;$E$15&amp;")="&amp;$D$1&amp;"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38" t="str">
        <f>IF(O210=1,"",RTD("cqg.rtd",,"StudyData", "(Vol("&amp;$E$16&amp;")when  (LocalYear("&amp;$E$16&amp;")="&amp;$D$1&amp;"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38" t="str">
        <f>IF(O210=1,"",RTD("cqg.rtd",,"StudyData", "(Vol("&amp;$E$17&amp;")when  (LocalYear("&amp;$E$17&amp;")="&amp;$D$1&amp;"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38" t="str">
        <f>IF(O210=1,"",RTD("cqg.rtd",,"StudyData", "(Vol("&amp;$E$18&amp;")when  (LocalYear("&amp;$E$18&amp;")="&amp;$D$1&amp;"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38" t="str">
        <f>IF(O210=1,"",RTD("cqg.rtd",,"StudyData", "(Vol("&amp;$E$19&amp;")when  (LocalYear("&amp;$E$19&amp;")="&amp;$D$1&amp;"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38" t="str">
        <f>IF(O210=1,"",RTD("cqg.rtd",,"StudyData", "(Vol("&amp;$E$20&amp;")when  (LocalYear("&amp;$E$20&amp;")="&amp;$D$1&amp;"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38" t="str">
        <f>IF(O210=1,"",RTD("cqg.rtd",,"StudyData", "(Vol("&amp;$E$21&amp;")when  (LocalYear("&amp;$E$21&amp;")="&amp;$D$1&amp;"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38" t="str">
        <f>IF(O210=1,"",RTD("cqg.rtd",,"StudyData", "(Vol("&amp;$E$21&amp;")when  (LocalYear("&amp;$E$21&amp;")="&amp;$D$1&amp;"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39" t="str">
        <f t="shared" si="29"/>
        <v/>
      </c>
      <c r="AE210" s="138" t="str">
        <f ca="1">IF($R210=1,SUM($S$1:S210),"")</f>
        <v/>
      </c>
      <c r="AF210" s="138" t="str">
        <f ca="1">IF($R210=1,SUM($T$1:T210),"")</f>
        <v/>
      </c>
      <c r="AG210" s="138" t="str">
        <f ca="1">IF($R210=1,SUM($U$1:U210),"")</f>
        <v/>
      </c>
      <c r="AH210" s="138" t="str">
        <f ca="1">IF($R210=1,SUM($V$1:V210),"")</f>
        <v/>
      </c>
      <c r="AI210" s="138" t="str">
        <f ca="1">IF($R210=1,SUM($W$1:W210),"")</f>
        <v/>
      </c>
      <c r="AJ210" s="138" t="str">
        <f ca="1">IF($R210=1,SUM($X$1:X210),"")</f>
        <v/>
      </c>
      <c r="AK210" s="138" t="str">
        <f ca="1">IF($R210=1,SUM($Y$1:Y210),"")</f>
        <v/>
      </c>
      <c r="AL210" s="138" t="str">
        <f ca="1">IF($R210=1,SUM($Z$1:Z210),"")</f>
        <v/>
      </c>
      <c r="AM210" s="138" t="str">
        <f ca="1">IF($R210=1,SUM($AA$1:AA210),"")</f>
        <v/>
      </c>
      <c r="AN210" s="138" t="str">
        <f ca="1">IF($R210=1,SUM($AB$1:AB210),"")</f>
        <v/>
      </c>
      <c r="AO210" s="138" t="str">
        <f ca="1">IF($R210=1,SUM($AC$1:AC210),"")</f>
        <v/>
      </c>
      <c r="AQ210" s="143" t="str">
        <f t="shared" si="34"/>
        <v>24:45</v>
      </c>
    </row>
    <row r="211" spans="6:43" x14ac:dyDescent="0.25">
      <c r="F211" s="138">
        <f t="shared" si="35"/>
        <v>24</v>
      </c>
      <c r="G211" s="140">
        <f t="shared" si="30"/>
        <v>50</v>
      </c>
      <c r="H211" s="141">
        <f t="shared" si="31"/>
        <v>1.0347222222222221</v>
      </c>
      <c r="K211" s="139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39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38">
        <f t="shared" si="32"/>
        <v>1</v>
      </c>
      <c r="R211" s="138">
        <f t="shared" ca="1" si="33"/>
        <v>1.1379999999999848</v>
      </c>
      <c r="S211" s="138" t="str">
        <f>IF(O211=1,"",RTD("cqg.rtd",,"StudyData", "(Vol("&amp;$E$13&amp;")when  (LocalYear("&amp;$E$13&amp;")="&amp;$D$1&amp;"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38" t="str">
        <f>IF(O211=1,"",RTD("cqg.rtd",,"StudyData", "(Vol("&amp;$E$14&amp;")when  (LocalYear("&amp;$E$14&amp;")="&amp;$D$1&amp;"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38" t="str">
        <f>IF(O211=1,"",RTD("cqg.rtd",,"StudyData", "(Vol("&amp;$E$15&amp;")when  (LocalYear("&amp;$E$15&amp;")="&amp;$D$1&amp;"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38" t="str">
        <f>IF(O211=1,"",RTD("cqg.rtd",,"StudyData", "(Vol("&amp;$E$16&amp;")when  (LocalYear("&amp;$E$16&amp;")="&amp;$D$1&amp;"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38" t="str">
        <f>IF(O211=1,"",RTD("cqg.rtd",,"StudyData", "(Vol("&amp;$E$17&amp;")when  (LocalYear("&amp;$E$17&amp;")="&amp;$D$1&amp;"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38" t="str">
        <f>IF(O211=1,"",RTD("cqg.rtd",,"StudyData", "(Vol("&amp;$E$18&amp;")when  (LocalYear("&amp;$E$18&amp;")="&amp;$D$1&amp;"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38" t="str">
        <f>IF(O211=1,"",RTD("cqg.rtd",,"StudyData", "(Vol("&amp;$E$19&amp;")when  (LocalYear("&amp;$E$19&amp;")="&amp;$D$1&amp;"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38" t="str">
        <f>IF(O211=1,"",RTD("cqg.rtd",,"StudyData", "(Vol("&amp;$E$20&amp;")when  (LocalYear("&amp;$E$20&amp;")="&amp;$D$1&amp;"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38" t="str">
        <f>IF(O211=1,"",RTD("cqg.rtd",,"StudyData", "(Vol("&amp;$E$21&amp;")when  (LocalYear("&amp;$E$21&amp;")="&amp;$D$1&amp;"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38" t="str">
        <f>IF(O211=1,"",RTD("cqg.rtd",,"StudyData", "(Vol("&amp;$E$21&amp;")when  (LocalYear("&amp;$E$21&amp;")="&amp;$D$1&amp;"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39" t="str">
        <f t="shared" si="29"/>
        <v/>
      </c>
      <c r="AE211" s="138" t="str">
        <f ca="1">IF($R211=1,SUM($S$1:S211),"")</f>
        <v/>
      </c>
      <c r="AF211" s="138" t="str">
        <f ca="1">IF($R211=1,SUM($T$1:T211),"")</f>
        <v/>
      </c>
      <c r="AG211" s="138" t="str">
        <f ca="1">IF($R211=1,SUM($U$1:U211),"")</f>
        <v/>
      </c>
      <c r="AH211" s="138" t="str">
        <f ca="1">IF($R211=1,SUM($V$1:V211),"")</f>
        <v/>
      </c>
      <c r="AI211" s="138" t="str">
        <f ca="1">IF($R211=1,SUM($W$1:W211),"")</f>
        <v/>
      </c>
      <c r="AJ211" s="138" t="str">
        <f ca="1">IF($R211=1,SUM($X$1:X211),"")</f>
        <v/>
      </c>
      <c r="AK211" s="138" t="str">
        <f ca="1">IF($R211=1,SUM($Y$1:Y211),"")</f>
        <v/>
      </c>
      <c r="AL211" s="138" t="str">
        <f ca="1">IF($R211=1,SUM($Z$1:Z211),"")</f>
        <v/>
      </c>
      <c r="AM211" s="138" t="str">
        <f ca="1">IF($R211=1,SUM($AA$1:AA211),"")</f>
        <v/>
      </c>
      <c r="AN211" s="138" t="str">
        <f ca="1">IF($R211=1,SUM($AB$1:AB211),"")</f>
        <v/>
      </c>
      <c r="AO211" s="138" t="str">
        <f ca="1">IF($R211=1,SUM($AC$1:AC211),"")</f>
        <v/>
      </c>
      <c r="AQ211" s="143" t="str">
        <f t="shared" si="34"/>
        <v>24:50</v>
      </c>
    </row>
    <row r="212" spans="6:43" x14ac:dyDescent="0.25">
      <c r="F212" s="138">
        <f t="shared" si="35"/>
        <v>24</v>
      </c>
      <c r="G212" s="140">
        <f t="shared" si="30"/>
        <v>55</v>
      </c>
      <c r="H212" s="141">
        <f t="shared" si="31"/>
        <v>1.0381944444444444</v>
      </c>
      <c r="K212" s="139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39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38">
        <f t="shared" si="32"/>
        <v>1</v>
      </c>
      <c r="R212" s="138">
        <f t="shared" ca="1" si="33"/>
        <v>1.1389999999999847</v>
      </c>
      <c r="S212" s="138" t="str">
        <f>IF(O212=1,"",RTD("cqg.rtd",,"StudyData", "(Vol("&amp;$E$13&amp;")when  (LocalYear("&amp;$E$13&amp;")="&amp;$D$1&amp;"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38" t="str">
        <f>IF(O212=1,"",RTD("cqg.rtd",,"StudyData", "(Vol("&amp;$E$14&amp;")when  (LocalYear("&amp;$E$14&amp;")="&amp;$D$1&amp;"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38" t="str">
        <f>IF(O212=1,"",RTD("cqg.rtd",,"StudyData", "(Vol("&amp;$E$15&amp;")when  (LocalYear("&amp;$E$15&amp;")="&amp;$D$1&amp;"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38" t="str">
        <f>IF(O212=1,"",RTD("cqg.rtd",,"StudyData", "(Vol("&amp;$E$16&amp;")when  (LocalYear("&amp;$E$16&amp;")="&amp;$D$1&amp;"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38" t="str">
        <f>IF(O212=1,"",RTD("cqg.rtd",,"StudyData", "(Vol("&amp;$E$17&amp;")when  (LocalYear("&amp;$E$17&amp;")="&amp;$D$1&amp;"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38" t="str">
        <f>IF(O212=1,"",RTD("cqg.rtd",,"StudyData", "(Vol("&amp;$E$18&amp;")when  (LocalYear("&amp;$E$18&amp;")="&amp;$D$1&amp;"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38" t="str">
        <f>IF(O212=1,"",RTD("cqg.rtd",,"StudyData", "(Vol("&amp;$E$19&amp;")when  (LocalYear("&amp;$E$19&amp;")="&amp;$D$1&amp;"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38" t="str">
        <f>IF(O212=1,"",RTD("cqg.rtd",,"StudyData", "(Vol("&amp;$E$20&amp;")when  (LocalYear("&amp;$E$20&amp;")="&amp;$D$1&amp;"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38" t="str">
        <f>IF(O212=1,"",RTD("cqg.rtd",,"StudyData", "(Vol("&amp;$E$21&amp;")when  (LocalYear("&amp;$E$21&amp;")="&amp;$D$1&amp;"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38" t="str">
        <f>IF(O212=1,"",RTD("cqg.rtd",,"StudyData", "(Vol("&amp;$E$21&amp;")when  (LocalYear("&amp;$E$21&amp;")="&amp;$D$1&amp;"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39" t="str">
        <f t="shared" si="29"/>
        <v/>
      </c>
      <c r="AE212" s="138" t="str">
        <f ca="1">IF($R212=1,SUM($S$1:S212),"")</f>
        <v/>
      </c>
      <c r="AF212" s="138" t="str">
        <f ca="1">IF($R212=1,SUM($T$1:T212),"")</f>
        <v/>
      </c>
      <c r="AG212" s="138" t="str">
        <f ca="1">IF($R212=1,SUM($U$1:U212),"")</f>
        <v/>
      </c>
      <c r="AH212" s="138" t="str">
        <f ca="1">IF($R212=1,SUM($V$1:V212),"")</f>
        <v/>
      </c>
      <c r="AI212" s="138" t="str">
        <f ca="1">IF($R212=1,SUM($W$1:W212),"")</f>
        <v/>
      </c>
      <c r="AJ212" s="138" t="str">
        <f ca="1">IF($R212=1,SUM($X$1:X212),"")</f>
        <v/>
      </c>
      <c r="AK212" s="138" t="str">
        <f ca="1">IF($R212=1,SUM($Y$1:Y212),"")</f>
        <v/>
      </c>
      <c r="AL212" s="138" t="str">
        <f ca="1">IF($R212=1,SUM($Z$1:Z212),"")</f>
        <v/>
      </c>
      <c r="AM212" s="138" t="str">
        <f ca="1">IF($R212=1,SUM($AA$1:AA212),"")</f>
        <v/>
      </c>
      <c r="AN212" s="138" t="str">
        <f ca="1">IF($R212=1,SUM($AB$1:AB212),"")</f>
        <v/>
      </c>
      <c r="AO212" s="138" t="str">
        <f ca="1">IF($R212=1,SUM($AC$1:AC212),"")</f>
        <v/>
      </c>
      <c r="AQ212" s="143" t="str">
        <f t="shared" si="34"/>
        <v>24:55</v>
      </c>
    </row>
    <row r="213" spans="6:43" x14ac:dyDescent="0.25">
      <c r="F213" s="138">
        <f t="shared" si="35"/>
        <v>25</v>
      </c>
      <c r="G213" s="140" t="str">
        <f t="shared" si="30"/>
        <v>00</v>
      </c>
      <c r="H213" s="141">
        <f t="shared" si="31"/>
        <v>1.0416666666666667</v>
      </c>
      <c r="K213" s="139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39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38">
        <f t="shared" si="32"/>
        <v>1</v>
      </c>
      <c r="R213" s="138">
        <f t="shared" ca="1" si="33"/>
        <v>1.1399999999999846</v>
      </c>
      <c r="S213" s="138" t="str">
        <f>IF(O213=1,"",RTD("cqg.rtd",,"StudyData", "(Vol("&amp;$E$13&amp;")when  (LocalYear("&amp;$E$13&amp;")="&amp;$D$1&amp;"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38" t="str">
        <f>IF(O213=1,"",RTD("cqg.rtd",,"StudyData", "(Vol("&amp;$E$14&amp;")when  (LocalYear("&amp;$E$14&amp;")="&amp;$D$1&amp;"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38" t="str">
        <f>IF(O213=1,"",RTD("cqg.rtd",,"StudyData", "(Vol("&amp;$E$15&amp;")when  (LocalYear("&amp;$E$15&amp;")="&amp;$D$1&amp;"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38" t="str">
        <f>IF(O213=1,"",RTD("cqg.rtd",,"StudyData", "(Vol("&amp;$E$16&amp;")when  (LocalYear("&amp;$E$16&amp;")="&amp;$D$1&amp;"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38" t="str">
        <f>IF(O213=1,"",RTD("cqg.rtd",,"StudyData", "(Vol("&amp;$E$17&amp;")when  (LocalYear("&amp;$E$17&amp;")="&amp;$D$1&amp;"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38" t="str">
        <f>IF(O213=1,"",RTD("cqg.rtd",,"StudyData", "(Vol("&amp;$E$18&amp;")when  (LocalYear("&amp;$E$18&amp;")="&amp;$D$1&amp;"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38" t="str">
        <f>IF(O213=1,"",RTD("cqg.rtd",,"StudyData", "(Vol("&amp;$E$19&amp;")when  (LocalYear("&amp;$E$19&amp;")="&amp;$D$1&amp;"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38" t="str">
        <f>IF(O213=1,"",RTD("cqg.rtd",,"StudyData", "(Vol("&amp;$E$20&amp;")when  (LocalYear("&amp;$E$20&amp;")="&amp;$D$1&amp;"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38" t="str">
        <f>IF(O213=1,"",RTD("cqg.rtd",,"StudyData", "(Vol("&amp;$E$21&amp;")when  (LocalYear("&amp;$E$21&amp;")="&amp;$D$1&amp;"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38" t="str">
        <f>IF(O213=1,"",RTD("cqg.rtd",,"StudyData", "(Vol("&amp;$E$21&amp;")when  (LocalYear("&amp;$E$21&amp;")="&amp;$D$1&amp;"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39" t="str">
        <f t="shared" si="29"/>
        <v/>
      </c>
      <c r="AE213" s="138" t="str">
        <f ca="1">IF($R213=1,SUM($S$1:S213),"")</f>
        <v/>
      </c>
      <c r="AF213" s="138" t="str">
        <f ca="1">IF($R213=1,SUM($T$1:T213),"")</f>
        <v/>
      </c>
      <c r="AG213" s="138" t="str">
        <f ca="1">IF($R213=1,SUM($U$1:U213),"")</f>
        <v/>
      </c>
      <c r="AH213" s="138" t="str">
        <f ca="1">IF($R213=1,SUM($V$1:V213),"")</f>
        <v/>
      </c>
      <c r="AI213" s="138" t="str">
        <f ca="1">IF($R213=1,SUM($W$1:W213),"")</f>
        <v/>
      </c>
      <c r="AJ213" s="138" t="str">
        <f ca="1">IF($R213=1,SUM($X$1:X213),"")</f>
        <v/>
      </c>
      <c r="AK213" s="138" t="str">
        <f ca="1">IF($R213=1,SUM($Y$1:Y213),"")</f>
        <v/>
      </c>
      <c r="AL213" s="138" t="str">
        <f ca="1">IF($R213=1,SUM($Z$1:Z213),"")</f>
        <v/>
      </c>
      <c r="AM213" s="138" t="str">
        <f ca="1">IF($R213=1,SUM($AA$1:AA213),"")</f>
        <v/>
      </c>
      <c r="AN213" s="138" t="str">
        <f ca="1">IF($R213=1,SUM($AB$1:AB213),"")</f>
        <v/>
      </c>
      <c r="AO213" s="138" t="str">
        <f ca="1">IF($R213=1,SUM($AC$1:AC213),"")</f>
        <v/>
      </c>
      <c r="AQ213" s="143" t="str">
        <f t="shared" si="34"/>
        <v>25:00</v>
      </c>
    </row>
    <row r="214" spans="6:43" x14ac:dyDescent="0.25">
      <c r="F214" s="138">
        <f t="shared" si="35"/>
        <v>25</v>
      </c>
      <c r="G214" s="140" t="str">
        <f t="shared" si="30"/>
        <v>05</v>
      </c>
      <c r="H214" s="141">
        <f t="shared" si="31"/>
        <v>1.0451388888888888</v>
      </c>
      <c r="K214" s="139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39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38">
        <f t="shared" si="32"/>
        <v>1</v>
      </c>
      <c r="R214" s="138">
        <f t="shared" ca="1" si="33"/>
        <v>1.1409999999999845</v>
      </c>
      <c r="S214" s="138" t="str">
        <f>IF(O214=1,"",RTD("cqg.rtd",,"StudyData", "(Vol("&amp;$E$13&amp;")when  (LocalYear("&amp;$E$13&amp;")="&amp;$D$1&amp;"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38" t="str">
        <f>IF(O214=1,"",RTD("cqg.rtd",,"StudyData", "(Vol("&amp;$E$14&amp;")when  (LocalYear("&amp;$E$14&amp;")="&amp;$D$1&amp;"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38" t="str">
        <f>IF(O214=1,"",RTD("cqg.rtd",,"StudyData", "(Vol("&amp;$E$15&amp;")when  (LocalYear("&amp;$E$15&amp;")="&amp;$D$1&amp;"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38" t="str">
        <f>IF(O214=1,"",RTD("cqg.rtd",,"StudyData", "(Vol("&amp;$E$16&amp;")when  (LocalYear("&amp;$E$16&amp;")="&amp;$D$1&amp;"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38" t="str">
        <f>IF(O214=1,"",RTD("cqg.rtd",,"StudyData", "(Vol("&amp;$E$17&amp;")when  (LocalYear("&amp;$E$17&amp;")="&amp;$D$1&amp;"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38" t="str">
        <f>IF(O214=1,"",RTD("cqg.rtd",,"StudyData", "(Vol("&amp;$E$18&amp;")when  (LocalYear("&amp;$E$18&amp;")="&amp;$D$1&amp;"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38" t="str">
        <f>IF(O214=1,"",RTD("cqg.rtd",,"StudyData", "(Vol("&amp;$E$19&amp;")when  (LocalYear("&amp;$E$19&amp;")="&amp;$D$1&amp;"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38" t="str">
        <f>IF(O214=1,"",RTD("cqg.rtd",,"StudyData", "(Vol("&amp;$E$20&amp;")when  (LocalYear("&amp;$E$20&amp;")="&amp;$D$1&amp;"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38" t="str">
        <f>IF(O214=1,"",RTD("cqg.rtd",,"StudyData", "(Vol("&amp;$E$21&amp;")when  (LocalYear("&amp;$E$21&amp;")="&amp;$D$1&amp;"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38" t="str">
        <f>IF(O214=1,"",RTD("cqg.rtd",,"StudyData", "(Vol("&amp;$E$21&amp;")when  (LocalYear("&amp;$E$21&amp;")="&amp;$D$1&amp;"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39" t="str">
        <f t="shared" si="29"/>
        <v/>
      </c>
      <c r="AE214" s="138" t="str">
        <f ca="1">IF($R214=1,SUM($S$1:S214),"")</f>
        <v/>
      </c>
      <c r="AF214" s="138" t="str">
        <f ca="1">IF($R214=1,SUM($T$1:T214),"")</f>
        <v/>
      </c>
      <c r="AG214" s="138" t="str">
        <f ca="1">IF($R214=1,SUM($U$1:U214),"")</f>
        <v/>
      </c>
      <c r="AH214" s="138" t="str">
        <f ca="1">IF($R214=1,SUM($V$1:V214),"")</f>
        <v/>
      </c>
      <c r="AI214" s="138" t="str">
        <f ca="1">IF($R214=1,SUM($W$1:W214),"")</f>
        <v/>
      </c>
      <c r="AJ214" s="138" t="str">
        <f ca="1">IF($R214=1,SUM($X$1:X214),"")</f>
        <v/>
      </c>
      <c r="AK214" s="138" t="str">
        <f ca="1">IF($R214=1,SUM($Y$1:Y214),"")</f>
        <v/>
      </c>
      <c r="AL214" s="138" t="str">
        <f ca="1">IF($R214=1,SUM($Z$1:Z214),"")</f>
        <v/>
      </c>
      <c r="AM214" s="138" t="str">
        <f ca="1">IF($R214=1,SUM($AA$1:AA214),"")</f>
        <v/>
      </c>
      <c r="AN214" s="138" t="str">
        <f ca="1">IF($R214=1,SUM($AB$1:AB214),"")</f>
        <v/>
      </c>
      <c r="AO214" s="138" t="str">
        <f ca="1">IF($R214=1,SUM($AC$1:AC214),"")</f>
        <v/>
      </c>
      <c r="AQ214" s="143" t="str">
        <f t="shared" si="34"/>
        <v>25:05</v>
      </c>
    </row>
    <row r="215" spans="6:43" x14ac:dyDescent="0.25">
      <c r="F215" s="138">
        <f t="shared" si="35"/>
        <v>25</v>
      </c>
      <c r="G215" s="140">
        <f t="shared" si="30"/>
        <v>10</v>
      </c>
      <c r="H215" s="141">
        <f t="shared" si="31"/>
        <v>1.0486111111111112</v>
      </c>
      <c r="K215" s="139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39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38">
        <f t="shared" si="32"/>
        <v>1</v>
      </c>
      <c r="R215" s="138">
        <f t="shared" ca="1" si="33"/>
        <v>1.1419999999999844</v>
      </c>
      <c r="S215" s="138" t="str">
        <f>IF(O215=1,"",RTD("cqg.rtd",,"StudyData", "(Vol("&amp;$E$13&amp;")when  (LocalYear("&amp;$E$13&amp;")="&amp;$D$1&amp;"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38" t="str">
        <f>IF(O215=1,"",RTD("cqg.rtd",,"StudyData", "(Vol("&amp;$E$14&amp;")when  (LocalYear("&amp;$E$14&amp;")="&amp;$D$1&amp;"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38" t="str">
        <f>IF(O215=1,"",RTD("cqg.rtd",,"StudyData", "(Vol("&amp;$E$15&amp;")when  (LocalYear("&amp;$E$15&amp;")="&amp;$D$1&amp;"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38" t="str">
        <f>IF(O215=1,"",RTD("cqg.rtd",,"StudyData", "(Vol("&amp;$E$16&amp;")when  (LocalYear("&amp;$E$16&amp;")="&amp;$D$1&amp;"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38" t="str">
        <f>IF(O215=1,"",RTD("cqg.rtd",,"StudyData", "(Vol("&amp;$E$17&amp;")when  (LocalYear("&amp;$E$17&amp;")="&amp;$D$1&amp;"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38" t="str">
        <f>IF(O215=1,"",RTD("cqg.rtd",,"StudyData", "(Vol("&amp;$E$18&amp;")when  (LocalYear("&amp;$E$18&amp;")="&amp;$D$1&amp;"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38" t="str">
        <f>IF(O215=1,"",RTD("cqg.rtd",,"StudyData", "(Vol("&amp;$E$19&amp;")when  (LocalYear("&amp;$E$19&amp;")="&amp;$D$1&amp;"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38" t="str">
        <f>IF(O215=1,"",RTD("cqg.rtd",,"StudyData", "(Vol("&amp;$E$20&amp;")when  (LocalYear("&amp;$E$20&amp;")="&amp;$D$1&amp;"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38" t="str">
        <f>IF(O215=1,"",RTD("cqg.rtd",,"StudyData", "(Vol("&amp;$E$21&amp;")when  (LocalYear("&amp;$E$21&amp;")="&amp;$D$1&amp;"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38" t="str">
        <f>IF(O215=1,"",RTD("cqg.rtd",,"StudyData", "(Vol("&amp;$E$21&amp;")when  (LocalYear("&amp;$E$21&amp;")="&amp;$D$1&amp;"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39" t="str">
        <f t="shared" si="29"/>
        <v/>
      </c>
      <c r="AE215" s="138" t="str">
        <f ca="1">IF($R215=1,SUM($S$1:S215),"")</f>
        <v/>
      </c>
      <c r="AF215" s="138" t="str">
        <f ca="1">IF($R215=1,SUM($T$1:T215),"")</f>
        <v/>
      </c>
      <c r="AG215" s="138" t="str">
        <f ca="1">IF($R215=1,SUM($U$1:U215),"")</f>
        <v/>
      </c>
      <c r="AH215" s="138" t="str">
        <f ca="1">IF($R215=1,SUM($V$1:V215),"")</f>
        <v/>
      </c>
      <c r="AI215" s="138" t="str">
        <f ca="1">IF($R215=1,SUM($W$1:W215),"")</f>
        <v/>
      </c>
      <c r="AJ215" s="138" t="str">
        <f ca="1">IF($R215=1,SUM($X$1:X215),"")</f>
        <v/>
      </c>
      <c r="AK215" s="138" t="str">
        <f ca="1">IF($R215=1,SUM($Y$1:Y215),"")</f>
        <v/>
      </c>
      <c r="AL215" s="138" t="str">
        <f ca="1">IF($R215=1,SUM($Z$1:Z215),"")</f>
        <v/>
      </c>
      <c r="AM215" s="138" t="str">
        <f ca="1">IF($R215=1,SUM($AA$1:AA215),"")</f>
        <v/>
      </c>
      <c r="AN215" s="138" t="str">
        <f ca="1">IF($R215=1,SUM($AB$1:AB215),"")</f>
        <v/>
      </c>
      <c r="AO215" s="138" t="str">
        <f ca="1">IF($R215=1,SUM($AC$1:AC215),"")</f>
        <v/>
      </c>
      <c r="AQ215" s="143" t="str">
        <f t="shared" si="34"/>
        <v>25:10</v>
      </c>
    </row>
    <row r="216" spans="6:43" x14ac:dyDescent="0.25">
      <c r="F216" s="138">
        <f t="shared" si="35"/>
        <v>25</v>
      </c>
      <c r="G216" s="140">
        <f t="shared" si="30"/>
        <v>15</v>
      </c>
      <c r="H216" s="141">
        <f t="shared" si="31"/>
        <v>1.0520833333333333</v>
      </c>
      <c r="K216" s="139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39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38">
        <f t="shared" si="32"/>
        <v>1</v>
      </c>
      <c r="R216" s="138">
        <f t="shared" ca="1" si="33"/>
        <v>1.1429999999999843</v>
      </c>
      <c r="S216" s="138" t="str">
        <f>IF(O216=1,"",RTD("cqg.rtd",,"StudyData", "(Vol("&amp;$E$13&amp;")when  (LocalYear("&amp;$E$13&amp;")="&amp;$D$1&amp;"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38" t="str">
        <f>IF(O216=1,"",RTD("cqg.rtd",,"StudyData", "(Vol("&amp;$E$14&amp;")when  (LocalYear("&amp;$E$14&amp;")="&amp;$D$1&amp;"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38" t="str">
        <f>IF(O216=1,"",RTD("cqg.rtd",,"StudyData", "(Vol("&amp;$E$15&amp;")when  (LocalYear("&amp;$E$15&amp;")="&amp;$D$1&amp;"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38" t="str">
        <f>IF(O216=1,"",RTD("cqg.rtd",,"StudyData", "(Vol("&amp;$E$16&amp;")when  (LocalYear("&amp;$E$16&amp;")="&amp;$D$1&amp;"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38" t="str">
        <f>IF(O216=1,"",RTD("cqg.rtd",,"StudyData", "(Vol("&amp;$E$17&amp;")when  (LocalYear("&amp;$E$17&amp;")="&amp;$D$1&amp;"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38" t="str">
        <f>IF(O216=1,"",RTD("cqg.rtd",,"StudyData", "(Vol("&amp;$E$18&amp;")when  (LocalYear("&amp;$E$18&amp;")="&amp;$D$1&amp;"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38" t="str">
        <f>IF(O216=1,"",RTD("cqg.rtd",,"StudyData", "(Vol("&amp;$E$19&amp;")when  (LocalYear("&amp;$E$19&amp;")="&amp;$D$1&amp;"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38" t="str">
        <f>IF(O216=1,"",RTD("cqg.rtd",,"StudyData", "(Vol("&amp;$E$20&amp;")when  (LocalYear("&amp;$E$20&amp;")="&amp;$D$1&amp;"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38" t="str">
        <f>IF(O216=1,"",RTD("cqg.rtd",,"StudyData", "(Vol("&amp;$E$21&amp;")when  (LocalYear("&amp;$E$21&amp;")="&amp;$D$1&amp;"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38" t="str">
        <f>IF(O216=1,"",RTD("cqg.rtd",,"StudyData", "(Vol("&amp;$E$21&amp;")when  (LocalYear("&amp;$E$21&amp;")="&amp;$D$1&amp;"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39" t="str">
        <f t="shared" si="29"/>
        <v/>
      </c>
      <c r="AE216" s="138" t="str">
        <f ca="1">IF($R216=1,SUM($S$1:S216),"")</f>
        <v/>
      </c>
      <c r="AF216" s="138" t="str">
        <f ca="1">IF($R216=1,SUM($T$1:T216),"")</f>
        <v/>
      </c>
      <c r="AG216" s="138" t="str">
        <f ca="1">IF($R216=1,SUM($U$1:U216),"")</f>
        <v/>
      </c>
      <c r="AH216" s="138" t="str">
        <f ca="1">IF($R216=1,SUM($V$1:V216),"")</f>
        <v/>
      </c>
      <c r="AI216" s="138" t="str">
        <f ca="1">IF($R216=1,SUM($W$1:W216),"")</f>
        <v/>
      </c>
      <c r="AJ216" s="138" t="str">
        <f ca="1">IF($R216=1,SUM($X$1:X216),"")</f>
        <v/>
      </c>
      <c r="AK216" s="138" t="str">
        <f ca="1">IF($R216=1,SUM($Y$1:Y216),"")</f>
        <v/>
      </c>
      <c r="AL216" s="138" t="str">
        <f ca="1">IF($R216=1,SUM($Z$1:Z216),"")</f>
        <v/>
      </c>
      <c r="AM216" s="138" t="str">
        <f ca="1">IF($R216=1,SUM($AA$1:AA216),"")</f>
        <v/>
      </c>
      <c r="AN216" s="138" t="str">
        <f ca="1">IF($R216=1,SUM($AB$1:AB216),"")</f>
        <v/>
      </c>
      <c r="AO216" s="138" t="str">
        <f ca="1">IF($R216=1,SUM($AC$1:AC216),"")</f>
        <v/>
      </c>
      <c r="AQ216" s="143" t="str">
        <f t="shared" si="34"/>
        <v>25:15</v>
      </c>
    </row>
    <row r="217" spans="6:43" x14ac:dyDescent="0.25">
      <c r="F217" s="138">
        <f t="shared" si="35"/>
        <v>25</v>
      </c>
      <c r="G217" s="140">
        <f t="shared" si="30"/>
        <v>20</v>
      </c>
      <c r="H217" s="141">
        <f t="shared" si="31"/>
        <v>1.0555555555555556</v>
      </c>
      <c r="K217" s="139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39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38">
        <f t="shared" si="32"/>
        <v>1</v>
      </c>
      <c r="R217" s="138">
        <f t="shared" ca="1" si="33"/>
        <v>1.1439999999999841</v>
      </c>
      <c r="S217" s="138" t="str">
        <f>IF(O217=1,"",RTD("cqg.rtd",,"StudyData", "(Vol("&amp;$E$13&amp;")when  (LocalYear("&amp;$E$13&amp;")="&amp;$D$1&amp;"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38" t="str">
        <f>IF(O217=1,"",RTD("cqg.rtd",,"StudyData", "(Vol("&amp;$E$14&amp;")when  (LocalYear("&amp;$E$14&amp;")="&amp;$D$1&amp;"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38" t="str">
        <f>IF(O217=1,"",RTD("cqg.rtd",,"StudyData", "(Vol("&amp;$E$15&amp;")when  (LocalYear("&amp;$E$15&amp;")="&amp;$D$1&amp;"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38" t="str">
        <f>IF(O217=1,"",RTD("cqg.rtd",,"StudyData", "(Vol("&amp;$E$16&amp;")when  (LocalYear("&amp;$E$16&amp;")="&amp;$D$1&amp;"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38" t="str">
        <f>IF(O217=1,"",RTD("cqg.rtd",,"StudyData", "(Vol("&amp;$E$17&amp;")when  (LocalYear("&amp;$E$17&amp;")="&amp;$D$1&amp;"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38" t="str">
        <f>IF(O217=1,"",RTD("cqg.rtd",,"StudyData", "(Vol("&amp;$E$18&amp;")when  (LocalYear("&amp;$E$18&amp;")="&amp;$D$1&amp;"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38" t="str">
        <f>IF(O217=1,"",RTD("cqg.rtd",,"StudyData", "(Vol("&amp;$E$19&amp;")when  (LocalYear("&amp;$E$19&amp;")="&amp;$D$1&amp;"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38" t="str">
        <f>IF(O217=1,"",RTD("cqg.rtd",,"StudyData", "(Vol("&amp;$E$20&amp;")when  (LocalYear("&amp;$E$20&amp;")="&amp;$D$1&amp;"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38" t="str">
        <f>IF(O217=1,"",RTD("cqg.rtd",,"StudyData", "(Vol("&amp;$E$21&amp;")when  (LocalYear("&amp;$E$21&amp;")="&amp;$D$1&amp;"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38" t="str">
        <f>IF(O217=1,"",RTD("cqg.rtd",,"StudyData", "(Vol("&amp;$E$21&amp;")when  (LocalYear("&amp;$E$21&amp;")="&amp;$D$1&amp;"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39" t="str">
        <f t="shared" si="29"/>
        <v/>
      </c>
      <c r="AE217" s="138" t="str">
        <f ca="1">IF($R217=1,SUM($S$1:S217),"")</f>
        <v/>
      </c>
      <c r="AF217" s="138" t="str">
        <f ca="1">IF($R217=1,SUM($T$1:T217),"")</f>
        <v/>
      </c>
      <c r="AG217" s="138" t="str">
        <f ca="1">IF($R217=1,SUM($U$1:U217),"")</f>
        <v/>
      </c>
      <c r="AH217" s="138" t="str">
        <f ca="1">IF($R217=1,SUM($V$1:V217),"")</f>
        <v/>
      </c>
      <c r="AI217" s="138" t="str">
        <f ca="1">IF($R217=1,SUM($W$1:W217),"")</f>
        <v/>
      </c>
      <c r="AJ217" s="138" t="str">
        <f ca="1">IF($R217=1,SUM($X$1:X217),"")</f>
        <v/>
      </c>
      <c r="AK217" s="138" t="str">
        <f ca="1">IF($R217=1,SUM($Y$1:Y217),"")</f>
        <v/>
      </c>
      <c r="AL217" s="138" t="str">
        <f ca="1">IF($R217=1,SUM($Z$1:Z217),"")</f>
        <v/>
      </c>
      <c r="AM217" s="138" t="str">
        <f ca="1">IF($R217=1,SUM($AA$1:AA217),"")</f>
        <v/>
      </c>
      <c r="AN217" s="138" t="str">
        <f ca="1">IF($R217=1,SUM($AB$1:AB217),"")</f>
        <v/>
      </c>
      <c r="AO217" s="138" t="str">
        <f ca="1">IF($R217=1,SUM($AC$1:AC217),"")</f>
        <v/>
      </c>
      <c r="AQ217" s="143" t="str">
        <f t="shared" si="34"/>
        <v>25:20</v>
      </c>
    </row>
    <row r="218" spans="6:43" x14ac:dyDescent="0.25">
      <c r="F218" s="138">
        <f t="shared" si="35"/>
        <v>25</v>
      </c>
      <c r="G218" s="140">
        <f t="shared" si="30"/>
        <v>25</v>
      </c>
      <c r="H218" s="141">
        <f t="shared" si="31"/>
        <v>1.0590277777777779</v>
      </c>
      <c r="K218" s="139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39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38">
        <f t="shared" si="32"/>
        <v>1</v>
      </c>
      <c r="R218" s="138">
        <f t="shared" ca="1" si="33"/>
        <v>1.144999999999984</v>
      </c>
      <c r="S218" s="138" t="str">
        <f>IF(O218=1,"",RTD("cqg.rtd",,"StudyData", "(Vol("&amp;$E$13&amp;")when  (LocalYear("&amp;$E$13&amp;")="&amp;$D$1&amp;"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38" t="str">
        <f>IF(O218=1,"",RTD("cqg.rtd",,"StudyData", "(Vol("&amp;$E$14&amp;")when  (LocalYear("&amp;$E$14&amp;")="&amp;$D$1&amp;"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38" t="str">
        <f>IF(O218=1,"",RTD("cqg.rtd",,"StudyData", "(Vol("&amp;$E$15&amp;")when  (LocalYear("&amp;$E$15&amp;")="&amp;$D$1&amp;"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38" t="str">
        <f>IF(O218=1,"",RTD("cqg.rtd",,"StudyData", "(Vol("&amp;$E$16&amp;")when  (LocalYear("&amp;$E$16&amp;")="&amp;$D$1&amp;"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38" t="str">
        <f>IF(O218=1,"",RTD("cqg.rtd",,"StudyData", "(Vol("&amp;$E$17&amp;")when  (LocalYear("&amp;$E$17&amp;")="&amp;$D$1&amp;"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38" t="str">
        <f>IF(O218=1,"",RTD("cqg.rtd",,"StudyData", "(Vol("&amp;$E$18&amp;")when  (LocalYear("&amp;$E$18&amp;")="&amp;$D$1&amp;"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38" t="str">
        <f>IF(O218=1,"",RTD("cqg.rtd",,"StudyData", "(Vol("&amp;$E$19&amp;")when  (LocalYear("&amp;$E$19&amp;")="&amp;$D$1&amp;"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38" t="str">
        <f>IF(O218=1,"",RTD("cqg.rtd",,"StudyData", "(Vol("&amp;$E$20&amp;")when  (LocalYear("&amp;$E$20&amp;")="&amp;$D$1&amp;"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38" t="str">
        <f>IF(O218=1,"",RTD("cqg.rtd",,"StudyData", "(Vol("&amp;$E$21&amp;")when  (LocalYear("&amp;$E$21&amp;")="&amp;$D$1&amp;"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38" t="str">
        <f>IF(O218=1,"",RTD("cqg.rtd",,"StudyData", "(Vol("&amp;$E$21&amp;")when  (LocalYear("&amp;$E$21&amp;")="&amp;$D$1&amp;"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39" t="str">
        <f t="shared" si="29"/>
        <v/>
      </c>
      <c r="AE218" s="138" t="str">
        <f ca="1">IF($R218=1,SUM($S$1:S218),"")</f>
        <v/>
      </c>
      <c r="AF218" s="138" t="str">
        <f ca="1">IF($R218=1,SUM($T$1:T218),"")</f>
        <v/>
      </c>
      <c r="AG218" s="138" t="str">
        <f ca="1">IF($R218=1,SUM($U$1:U218),"")</f>
        <v/>
      </c>
      <c r="AH218" s="138" t="str">
        <f ca="1">IF($R218=1,SUM($V$1:V218),"")</f>
        <v/>
      </c>
      <c r="AI218" s="138" t="str">
        <f ca="1">IF($R218=1,SUM($W$1:W218),"")</f>
        <v/>
      </c>
      <c r="AJ218" s="138" t="str">
        <f ca="1">IF($R218=1,SUM($X$1:X218),"")</f>
        <v/>
      </c>
      <c r="AK218" s="138" t="str">
        <f ca="1">IF($R218=1,SUM($Y$1:Y218),"")</f>
        <v/>
      </c>
      <c r="AL218" s="138" t="str">
        <f ca="1">IF($R218=1,SUM($Z$1:Z218),"")</f>
        <v/>
      </c>
      <c r="AM218" s="138" t="str">
        <f ca="1">IF($R218=1,SUM($AA$1:AA218),"")</f>
        <v/>
      </c>
      <c r="AN218" s="138" t="str">
        <f ca="1">IF($R218=1,SUM($AB$1:AB218),"")</f>
        <v/>
      </c>
      <c r="AO218" s="138" t="str">
        <f ca="1">IF($R218=1,SUM($AC$1:AC218),"")</f>
        <v/>
      </c>
      <c r="AQ218" s="143" t="str">
        <f t="shared" si="34"/>
        <v>25:25</v>
      </c>
    </row>
    <row r="219" spans="6:43" x14ac:dyDescent="0.25">
      <c r="F219" s="138">
        <f t="shared" si="35"/>
        <v>25</v>
      </c>
      <c r="G219" s="140">
        <f t="shared" si="30"/>
        <v>30</v>
      </c>
      <c r="H219" s="141">
        <f t="shared" si="31"/>
        <v>1.0625</v>
      </c>
      <c r="K219" s="139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39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38">
        <f t="shared" si="32"/>
        <v>1</v>
      </c>
      <c r="R219" s="138">
        <f t="shared" ca="1" si="33"/>
        <v>1.1459999999999839</v>
      </c>
      <c r="S219" s="138" t="str">
        <f>IF(O219=1,"",RTD("cqg.rtd",,"StudyData", "(Vol("&amp;$E$13&amp;")when  (LocalYear("&amp;$E$13&amp;")="&amp;$D$1&amp;"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38" t="str">
        <f>IF(O219=1,"",RTD("cqg.rtd",,"StudyData", "(Vol("&amp;$E$14&amp;")when  (LocalYear("&amp;$E$14&amp;")="&amp;$D$1&amp;"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38" t="str">
        <f>IF(O219=1,"",RTD("cqg.rtd",,"StudyData", "(Vol("&amp;$E$15&amp;")when  (LocalYear("&amp;$E$15&amp;")="&amp;$D$1&amp;"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38" t="str">
        <f>IF(O219=1,"",RTD("cqg.rtd",,"StudyData", "(Vol("&amp;$E$16&amp;")when  (LocalYear("&amp;$E$16&amp;")="&amp;$D$1&amp;"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38" t="str">
        <f>IF(O219=1,"",RTD("cqg.rtd",,"StudyData", "(Vol("&amp;$E$17&amp;")when  (LocalYear("&amp;$E$17&amp;")="&amp;$D$1&amp;"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38" t="str">
        <f>IF(O219=1,"",RTD("cqg.rtd",,"StudyData", "(Vol("&amp;$E$18&amp;")when  (LocalYear("&amp;$E$18&amp;")="&amp;$D$1&amp;"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38" t="str">
        <f>IF(O219=1,"",RTD("cqg.rtd",,"StudyData", "(Vol("&amp;$E$19&amp;")when  (LocalYear("&amp;$E$19&amp;")="&amp;$D$1&amp;"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38" t="str">
        <f>IF(O219=1,"",RTD("cqg.rtd",,"StudyData", "(Vol("&amp;$E$20&amp;")when  (LocalYear("&amp;$E$20&amp;")="&amp;$D$1&amp;"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38" t="str">
        <f>IF(O219=1,"",RTD("cqg.rtd",,"StudyData", "(Vol("&amp;$E$21&amp;")when  (LocalYear("&amp;$E$21&amp;")="&amp;$D$1&amp;"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38" t="str">
        <f>IF(O219=1,"",RTD("cqg.rtd",,"StudyData", "(Vol("&amp;$E$21&amp;")when  (LocalYear("&amp;$E$21&amp;")="&amp;$D$1&amp;"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39" t="str">
        <f t="shared" si="29"/>
        <v/>
      </c>
      <c r="AE219" s="138" t="str">
        <f ca="1">IF($R219=1,SUM($S$1:S219),"")</f>
        <v/>
      </c>
      <c r="AF219" s="138" t="str">
        <f ca="1">IF($R219=1,SUM($T$1:T219),"")</f>
        <v/>
      </c>
      <c r="AG219" s="138" t="str">
        <f ca="1">IF($R219=1,SUM($U$1:U219),"")</f>
        <v/>
      </c>
      <c r="AH219" s="138" t="str">
        <f ca="1">IF($R219=1,SUM($V$1:V219),"")</f>
        <v/>
      </c>
      <c r="AI219" s="138" t="str">
        <f ca="1">IF($R219=1,SUM($W$1:W219),"")</f>
        <v/>
      </c>
      <c r="AJ219" s="138" t="str">
        <f ca="1">IF($R219=1,SUM($X$1:X219),"")</f>
        <v/>
      </c>
      <c r="AK219" s="138" t="str">
        <f ca="1">IF($R219=1,SUM($Y$1:Y219),"")</f>
        <v/>
      </c>
      <c r="AL219" s="138" t="str">
        <f ca="1">IF($R219=1,SUM($Z$1:Z219),"")</f>
        <v/>
      </c>
      <c r="AM219" s="138" t="str">
        <f ca="1">IF($R219=1,SUM($AA$1:AA219),"")</f>
        <v/>
      </c>
      <c r="AN219" s="138" t="str">
        <f ca="1">IF($R219=1,SUM($AB$1:AB219),"")</f>
        <v/>
      </c>
      <c r="AO219" s="138" t="str">
        <f ca="1">IF($R219=1,SUM($AC$1:AC219),"")</f>
        <v/>
      </c>
      <c r="AQ219" s="143" t="str">
        <f t="shared" si="34"/>
        <v>25:30</v>
      </c>
    </row>
    <row r="220" spans="6:43" x14ac:dyDescent="0.25">
      <c r="F220" s="138">
        <f t="shared" si="35"/>
        <v>25</v>
      </c>
      <c r="G220" s="140">
        <f t="shared" si="30"/>
        <v>35</v>
      </c>
      <c r="H220" s="141">
        <f t="shared" si="31"/>
        <v>1.0659722222222221</v>
      </c>
      <c r="K220" s="139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39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38">
        <f t="shared" si="32"/>
        <v>1</v>
      </c>
      <c r="R220" s="138">
        <f t="shared" ca="1" si="33"/>
        <v>1.1469999999999838</v>
      </c>
      <c r="S220" s="138" t="str">
        <f>IF(O220=1,"",RTD("cqg.rtd",,"StudyData", "(Vol("&amp;$E$13&amp;")when  (LocalYear("&amp;$E$13&amp;")="&amp;$D$1&amp;"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38" t="str">
        <f>IF(O220=1,"",RTD("cqg.rtd",,"StudyData", "(Vol("&amp;$E$14&amp;")when  (LocalYear("&amp;$E$14&amp;")="&amp;$D$1&amp;"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38" t="str">
        <f>IF(O220=1,"",RTD("cqg.rtd",,"StudyData", "(Vol("&amp;$E$15&amp;")when  (LocalYear("&amp;$E$15&amp;")="&amp;$D$1&amp;"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38" t="str">
        <f>IF(O220=1,"",RTD("cqg.rtd",,"StudyData", "(Vol("&amp;$E$16&amp;")when  (LocalYear("&amp;$E$16&amp;")="&amp;$D$1&amp;"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38" t="str">
        <f>IF(O220=1,"",RTD("cqg.rtd",,"StudyData", "(Vol("&amp;$E$17&amp;")when  (LocalYear("&amp;$E$17&amp;")="&amp;$D$1&amp;"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38" t="str">
        <f>IF(O220=1,"",RTD("cqg.rtd",,"StudyData", "(Vol("&amp;$E$18&amp;")when  (LocalYear("&amp;$E$18&amp;")="&amp;$D$1&amp;"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38" t="str">
        <f>IF(O220=1,"",RTD("cqg.rtd",,"StudyData", "(Vol("&amp;$E$19&amp;")when  (LocalYear("&amp;$E$19&amp;")="&amp;$D$1&amp;"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38" t="str">
        <f>IF(O220=1,"",RTD("cqg.rtd",,"StudyData", "(Vol("&amp;$E$20&amp;")when  (LocalYear("&amp;$E$20&amp;")="&amp;$D$1&amp;"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38" t="str">
        <f>IF(O220=1,"",RTD("cqg.rtd",,"StudyData", "(Vol("&amp;$E$21&amp;")when  (LocalYear("&amp;$E$21&amp;")="&amp;$D$1&amp;"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38" t="str">
        <f>IF(O220=1,"",RTD("cqg.rtd",,"StudyData", "(Vol("&amp;$E$21&amp;")when  (LocalYear("&amp;$E$21&amp;")="&amp;$D$1&amp;"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39" t="str">
        <f t="shared" si="29"/>
        <v/>
      </c>
      <c r="AE220" s="138" t="str">
        <f ca="1">IF($R220=1,SUM($S$1:S220),"")</f>
        <v/>
      </c>
      <c r="AF220" s="138" t="str">
        <f ca="1">IF($R220=1,SUM($T$1:T220),"")</f>
        <v/>
      </c>
      <c r="AG220" s="138" t="str">
        <f ca="1">IF($R220=1,SUM($U$1:U220),"")</f>
        <v/>
      </c>
      <c r="AH220" s="138" t="str">
        <f ca="1">IF($R220=1,SUM($V$1:V220),"")</f>
        <v/>
      </c>
      <c r="AI220" s="138" t="str">
        <f ca="1">IF($R220=1,SUM($W$1:W220),"")</f>
        <v/>
      </c>
      <c r="AJ220" s="138" t="str">
        <f ca="1">IF($R220=1,SUM($X$1:X220),"")</f>
        <v/>
      </c>
      <c r="AK220" s="138" t="str">
        <f ca="1">IF($R220=1,SUM($Y$1:Y220),"")</f>
        <v/>
      </c>
      <c r="AL220" s="138" t="str">
        <f ca="1">IF($R220=1,SUM($Z$1:Z220),"")</f>
        <v/>
      </c>
      <c r="AM220" s="138" t="str">
        <f ca="1">IF($R220=1,SUM($AA$1:AA220),"")</f>
        <v/>
      </c>
      <c r="AN220" s="138" t="str">
        <f ca="1">IF($R220=1,SUM($AB$1:AB220),"")</f>
        <v/>
      </c>
      <c r="AO220" s="138" t="str">
        <f ca="1">IF($R220=1,SUM($AC$1:AC220),"")</f>
        <v/>
      </c>
      <c r="AQ220" s="143" t="str">
        <f t="shared" si="34"/>
        <v>25:35</v>
      </c>
    </row>
    <row r="221" spans="6:43" x14ac:dyDescent="0.25">
      <c r="F221" s="138">
        <f t="shared" si="35"/>
        <v>25</v>
      </c>
      <c r="G221" s="140">
        <f t="shared" si="30"/>
        <v>40</v>
      </c>
      <c r="H221" s="141">
        <f t="shared" si="31"/>
        <v>1.0694444444444444</v>
      </c>
      <c r="K221" s="139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39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38">
        <f t="shared" si="32"/>
        <v>1</v>
      </c>
      <c r="R221" s="138">
        <f t="shared" ca="1" si="33"/>
        <v>1.1479999999999837</v>
      </c>
      <c r="S221" s="138" t="str">
        <f>IF(O221=1,"",RTD("cqg.rtd",,"StudyData", "(Vol("&amp;$E$13&amp;")when  (LocalYear("&amp;$E$13&amp;")="&amp;$D$1&amp;"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38" t="str">
        <f>IF(O221=1,"",RTD("cqg.rtd",,"StudyData", "(Vol("&amp;$E$14&amp;")when  (LocalYear("&amp;$E$14&amp;")="&amp;$D$1&amp;"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38" t="str">
        <f>IF(O221=1,"",RTD("cqg.rtd",,"StudyData", "(Vol("&amp;$E$15&amp;")when  (LocalYear("&amp;$E$15&amp;")="&amp;$D$1&amp;"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38" t="str">
        <f>IF(O221=1,"",RTD("cqg.rtd",,"StudyData", "(Vol("&amp;$E$16&amp;")when  (LocalYear("&amp;$E$16&amp;")="&amp;$D$1&amp;"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38" t="str">
        <f>IF(O221=1,"",RTD("cqg.rtd",,"StudyData", "(Vol("&amp;$E$17&amp;")when  (LocalYear("&amp;$E$17&amp;")="&amp;$D$1&amp;"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38" t="str">
        <f>IF(O221=1,"",RTD("cqg.rtd",,"StudyData", "(Vol("&amp;$E$18&amp;")when  (LocalYear("&amp;$E$18&amp;")="&amp;$D$1&amp;"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38" t="str">
        <f>IF(O221=1,"",RTD("cqg.rtd",,"StudyData", "(Vol("&amp;$E$19&amp;")when  (LocalYear("&amp;$E$19&amp;")="&amp;$D$1&amp;"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38" t="str">
        <f>IF(O221=1,"",RTD("cqg.rtd",,"StudyData", "(Vol("&amp;$E$20&amp;")when  (LocalYear("&amp;$E$20&amp;")="&amp;$D$1&amp;"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38" t="str">
        <f>IF(O221=1,"",RTD("cqg.rtd",,"StudyData", "(Vol("&amp;$E$21&amp;")when  (LocalYear("&amp;$E$21&amp;")="&amp;$D$1&amp;"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38" t="str">
        <f>IF(O221=1,"",RTD("cqg.rtd",,"StudyData", "(Vol("&amp;$E$21&amp;")when  (LocalYear("&amp;$E$21&amp;")="&amp;$D$1&amp;"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39" t="str">
        <f t="shared" si="29"/>
        <v/>
      </c>
      <c r="AE221" s="138" t="str">
        <f ca="1">IF($R221=1,SUM($S$1:S221),"")</f>
        <v/>
      </c>
      <c r="AF221" s="138" t="str">
        <f ca="1">IF($R221=1,SUM($T$1:T221),"")</f>
        <v/>
      </c>
      <c r="AG221" s="138" t="str">
        <f ca="1">IF($R221=1,SUM($U$1:U221),"")</f>
        <v/>
      </c>
      <c r="AH221" s="138" t="str">
        <f ca="1">IF($R221=1,SUM($V$1:V221),"")</f>
        <v/>
      </c>
      <c r="AI221" s="138" t="str">
        <f ca="1">IF($R221=1,SUM($W$1:W221),"")</f>
        <v/>
      </c>
      <c r="AJ221" s="138" t="str">
        <f ca="1">IF($R221=1,SUM($X$1:X221),"")</f>
        <v/>
      </c>
      <c r="AK221" s="138" t="str">
        <f ca="1">IF($R221=1,SUM($Y$1:Y221),"")</f>
        <v/>
      </c>
      <c r="AL221" s="138" t="str">
        <f ca="1">IF($R221=1,SUM($Z$1:Z221),"")</f>
        <v/>
      </c>
      <c r="AM221" s="138" t="str">
        <f ca="1">IF($R221=1,SUM($AA$1:AA221),"")</f>
        <v/>
      </c>
      <c r="AN221" s="138" t="str">
        <f ca="1">IF($R221=1,SUM($AB$1:AB221),"")</f>
        <v/>
      </c>
      <c r="AO221" s="138" t="str">
        <f ca="1">IF($R221=1,SUM($AC$1:AC221),"")</f>
        <v/>
      </c>
      <c r="AQ221" s="143" t="str">
        <f t="shared" si="34"/>
        <v>25:40</v>
      </c>
    </row>
    <row r="222" spans="6:43" x14ac:dyDescent="0.25">
      <c r="F222" s="138">
        <f t="shared" si="35"/>
        <v>25</v>
      </c>
      <c r="G222" s="140">
        <f t="shared" si="30"/>
        <v>45</v>
      </c>
      <c r="H222" s="141">
        <f t="shared" si="31"/>
        <v>1.0729166666666667</v>
      </c>
      <c r="K222" s="139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39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38">
        <f t="shared" si="32"/>
        <v>1</v>
      </c>
      <c r="R222" s="138">
        <f t="shared" ca="1" si="33"/>
        <v>1.1489999999999836</v>
      </c>
      <c r="S222" s="138" t="str">
        <f>IF(O222=1,"",RTD("cqg.rtd",,"StudyData", "(Vol("&amp;$E$13&amp;")when  (LocalYear("&amp;$E$13&amp;")="&amp;$D$1&amp;"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38" t="str">
        <f>IF(O222=1,"",RTD("cqg.rtd",,"StudyData", "(Vol("&amp;$E$14&amp;")when  (LocalYear("&amp;$E$14&amp;")="&amp;$D$1&amp;"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38" t="str">
        <f>IF(O222=1,"",RTD("cqg.rtd",,"StudyData", "(Vol("&amp;$E$15&amp;")when  (LocalYear("&amp;$E$15&amp;")="&amp;$D$1&amp;"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38" t="str">
        <f>IF(O222=1,"",RTD("cqg.rtd",,"StudyData", "(Vol("&amp;$E$16&amp;")when  (LocalYear("&amp;$E$16&amp;")="&amp;$D$1&amp;"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38" t="str">
        <f>IF(O222=1,"",RTD("cqg.rtd",,"StudyData", "(Vol("&amp;$E$17&amp;")when  (LocalYear("&amp;$E$17&amp;")="&amp;$D$1&amp;"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38" t="str">
        <f>IF(O222=1,"",RTD("cqg.rtd",,"StudyData", "(Vol("&amp;$E$18&amp;")when  (LocalYear("&amp;$E$18&amp;")="&amp;$D$1&amp;"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38" t="str">
        <f>IF(O222=1,"",RTD("cqg.rtd",,"StudyData", "(Vol("&amp;$E$19&amp;")when  (LocalYear("&amp;$E$19&amp;")="&amp;$D$1&amp;"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38" t="str">
        <f>IF(O222=1,"",RTD("cqg.rtd",,"StudyData", "(Vol("&amp;$E$20&amp;")when  (LocalYear("&amp;$E$20&amp;")="&amp;$D$1&amp;"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38" t="str">
        <f>IF(O222=1,"",RTD("cqg.rtd",,"StudyData", "(Vol("&amp;$E$21&amp;")when  (LocalYear("&amp;$E$21&amp;")="&amp;$D$1&amp;"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38" t="str">
        <f>IF(O222=1,"",RTD("cqg.rtd",,"StudyData", "(Vol("&amp;$E$21&amp;")when  (LocalYear("&amp;$E$21&amp;")="&amp;$D$1&amp;"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39" t="str">
        <f t="shared" si="29"/>
        <v/>
      </c>
      <c r="AE222" s="138" t="str">
        <f ca="1">IF($R222=1,SUM($S$1:S222),"")</f>
        <v/>
      </c>
      <c r="AF222" s="138" t="str">
        <f ca="1">IF($R222=1,SUM($T$1:T222),"")</f>
        <v/>
      </c>
      <c r="AG222" s="138" t="str">
        <f ca="1">IF($R222=1,SUM($U$1:U222),"")</f>
        <v/>
      </c>
      <c r="AH222" s="138" t="str">
        <f ca="1">IF($R222=1,SUM($V$1:V222),"")</f>
        <v/>
      </c>
      <c r="AI222" s="138" t="str">
        <f ca="1">IF($R222=1,SUM($W$1:W222),"")</f>
        <v/>
      </c>
      <c r="AJ222" s="138" t="str">
        <f ca="1">IF($R222=1,SUM($X$1:X222),"")</f>
        <v/>
      </c>
      <c r="AK222" s="138" t="str">
        <f ca="1">IF($R222=1,SUM($Y$1:Y222),"")</f>
        <v/>
      </c>
      <c r="AL222" s="138" t="str">
        <f ca="1">IF($R222=1,SUM($Z$1:Z222),"")</f>
        <v/>
      </c>
      <c r="AM222" s="138" t="str">
        <f ca="1">IF($R222=1,SUM($AA$1:AA222),"")</f>
        <v/>
      </c>
      <c r="AN222" s="138" t="str">
        <f ca="1">IF($R222=1,SUM($AB$1:AB222),"")</f>
        <v/>
      </c>
      <c r="AO222" s="138" t="str">
        <f ca="1">IF($R222=1,SUM($AC$1:AC222),"")</f>
        <v/>
      </c>
      <c r="AQ222" s="143" t="str">
        <f t="shared" si="34"/>
        <v>25:45</v>
      </c>
    </row>
    <row r="223" spans="6:43" x14ac:dyDescent="0.25">
      <c r="F223" s="138">
        <f t="shared" si="35"/>
        <v>25</v>
      </c>
      <c r="G223" s="140">
        <f t="shared" si="30"/>
        <v>50</v>
      </c>
      <c r="H223" s="141">
        <f t="shared" si="31"/>
        <v>1.0763888888888888</v>
      </c>
      <c r="K223" s="139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39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38">
        <f t="shared" si="32"/>
        <v>1</v>
      </c>
      <c r="R223" s="138">
        <f t="shared" ca="1" si="33"/>
        <v>1.1499999999999835</v>
      </c>
      <c r="S223" s="138" t="str">
        <f>IF(O223=1,"",RTD("cqg.rtd",,"StudyData", "(Vol("&amp;$E$13&amp;")when  (LocalYear("&amp;$E$13&amp;")="&amp;$D$1&amp;"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38" t="str">
        <f>IF(O223=1,"",RTD("cqg.rtd",,"StudyData", "(Vol("&amp;$E$14&amp;")when  (LocalYear("&amp;$E$14&amp;")="&amp;$D$1&amp;"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38" t="str">
        <f>IF(O223=1,"",RTD("cqg.rtd",,"StudyData", "(Vol("&amp;$E$15&amp;")when  (LocalYear("&amp;$E$15&amp;")="&amp;$D$1&amp;"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38" t="str">
        <f>IF(O223=1,"",RTD("cqg.rtd",,"StudyData", "(Vol("&amp;$E$16&amp;")when  (LocalYear("&amp;$E$16&amp;")="&amp;$D$1&amp;"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38" t="str">
        <f>IF(O223=1,"",RTD("cqg.rtd",,"StudyData", "(Vol("&amp;$E$17&amp;")when  (LocalYear("&amp;$E$17&amp;")="&amp;$D$1&amp;"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38" t="str">
        <f>IF(O223=1,"",RTD("cqg.rtd",,"StudyData", "(Vol("&amp;$E$18&amp;")when  (LocalYear("&amp;$E$18&amp;")="&amp;$D$1&amp;"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38" t="str">
        <f>IF(O223=1,"",RTD("cqg.rtd",,"StudyData", "(Vol("&amp;$E$19&amp;")when  (LocalYear("&amp;$E$19&amp;")="&amp;$D$1&amp;"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38" t="str">
        <f>IF(O223=1,"",RTD("cqg.rtd",,"StudyData", "(Vol("&amp;$E$20&amp;")when  (LocalYear("&amp;$E$20&amp;")="&amp;$D$1&amp;"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38" t="str">
        <f>IF(O223=1,"",RTD("cqg.rtd",,"StudyData", "(Vol("&amp;$E$21&amp;")when  (LocalYear("&amp;$E$21&amp;")="&amp;$D$1&amp;"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38" t="str">
        <f>IF(O223=1,"",RTD("cqg.rtd",,"StudyData", "(Vol("&amp;$E$21&amp;")when  (LocalYear("&amp;$E$21&amp;")="&amp;$D$1&amp;"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39" t="str">
        <f t="shared" si="29"/>
        <v/>
      </c>
      <c r="AE223" s="138" t="str">
        <f ca="1">IF($R223=1,SUM($S$1:S223),"")</f>
        <v/>
      </c>
      <c r="AF223" s="138" t="str">
        <f ca="1">IF($R223=1,SUM($T$1:T223),"")</f>
        <v/>
      </c>
      <c r="AG223" s="138" t="str">
        <f ca="1">IF($R223=1,SUM($U$1:U223),"")</f>
        <v/>
      </c>
      <c r="AH223" s="138" t="str">
        <f ca="1">IF($R223=1,SUM($V$1:V223),"")</f>
        <v/>
      </c>
      <c r="AI223" s="138" t="str">
        <f ca="1">IF($R223=1,SUM($W$1:W223),"")</f>
        <v/>
      </c>
      <c r="AJ223" s="138" t="str">
        <f ca="1">IF($R223=1,SUM($X$1:X223),"")</f>
        <v/>
      </c>
      <c r="AK223" s="138" t="str">
        <f ca="1">IF($R223=1,SUM($Y$1:Y223),"")</f>
        <v/>
      </c>
      <c r="AL223" s="138" t="str">
        <f ca="1">IF($R223=1,SUM($Z$1:Z223),"")</f>
        <v/>
      </c>
      <c r="AM223" s="138" t="str">
        <f ca="1">IF($R223=1,SUM($AA$1:AA223),"")</f>
        <v/>
      </c>
      <c r="AN223" s="138" t="str">
        <f ca="1">IF($R223=1,SUM($AB$1:AB223),"")</f>
        <v/>
      </c>
      <c r="AO223" s="138" t="str">
        <f ca="1">IF($R223=1,SUM($AC$1:AC223),"")</f>
        <v/>
      </c>
      <c r="AQ223" s="143" t="str">
        <f t="shared" si="34"/>
        <v>25:50</v>
      </c>
    </row>
    <row r="224" spans="6:43" x14ac:dyDescent="0.25">
      <c r="F224" s="138">
        <f t="shared" si="35"/>
        <v>25</v>
      </c>
      <c r="G224" s="140">
        <f t="shared" si="30"/>
        <v>55</v>
      </c>
      <c r="H224" s="141">
        <f t="shared" si="31"/>
        <v>1.0798611111111112</v>
      </c>
      <c r="K224" s="139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39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38">
        <f t="shared" si="32"/>
        <v>1</v>
      </c>
      <c r="R224" s="138">
        <f t="shared" ca="1" si="33"/>
        <v>1.1509999999999834</v>
      </c>
      <c r="S224" s="138" t="str">
        <f>IF(O224=1,"",RTD("cqg.rtd",,"StudyData", "(Vol("&amp;$E$13&amp;")when  (LocalYear("&amp;$E$13&amp;")="&amp;$D$1&amp;"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38" t="str">
        <f>IF(O224=1,"",RTD("cqg.rtd",,"StudyData", "(Vol("&amp;$E$14&amp;")when  (LocalYear("&amp;$E$14&amp;")="&amp;$D$1&amp;"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38" t="str">
        <f>IF(O224=1,"",RTD("cqg.rtd",,"StudyData", "(Vol("&amp;$E$15&amp;")when  (LocalYear("&amp;$E$15&amp;")="&amp;$D$1&amp;"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38" t="str">
        <f>IF(O224=1,"",RTD("cqg.rtd",,"StudyData", "(Vol("&amp;$E$16&amp;")when  (LocalYear("&amp;$E$16&amp;")="&amp;$D$1&amp;"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38" t="str">
        <f>IF(O224=1,"",RTD("cqg.rtd",,"StudyData", "(Vol("&amp;$E$17&amp;")when  (LocalYear("&amp;$E$17&amp;")="&amp;$D$1&amp;"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38" t="str">
        <f>IF(O224=1,"",RTD("cqg.rtd",,"StudyData", "(Vol("&amp;$E$18&amp;")when  (LocalYear("&amp;$E$18&amp;")="&amp;$D$1&amp;"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38" t="str">
        <f>IF(O224=1,"",RTD("cqg.rtd",,"StudyData", "(Vol("&amp;$E$19&amp;")when  (LocalYear("&amp;$E$19&amp;")="&amp;$D$1&amp;"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38" t="str">
        <f>IF(O224=1,"",RTD("cqg.rtd",,"StudyData", "(Vol("&amp;$E$20&amp;")when  (LocalYear("&amp;$E$20&amp;")="&amp;$D$1&amp;"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38" t="str">
        <f>IF(O224=1,"",RTD("cqg.rtd",,"StudyData", "(Vol("&amp;$E$21&amp;")when  (LocalYear("&amp;$E$21&amp;")="&amp;$D$1&amp;"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38" t="str">
        <f>IF(O224=1,"",RTD("cqg.rtd",,"StudyData", "(Vol("&amp;$E$21&amp;")when  (LocalYear("&amp;$E$21&amp;")="&amp;$D$1&amp;"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39" t="str">
        <f t="shared" si="29"/>
        <v/>
      </c>
      <c r="AE224" s="138" t="str">
        <f ca="1">IF($R224=1,SUM($S$1:S224),"")</f>
        <v/>
      </c>
      <c r="AF224" s="138" t="str">
        <f ca="1">IF($R224=1,SUM($T$1:T224),"")</f>
        <v/>
      </c>
      <c r="AG224" s="138" t="str">
        <f ca="1">IF($R224=1,SUM($U$1:U224),"")</f>
        <v/>
      </c>
      <c r="AH224" s="138" t="str">
        <f ca="1">IF($R224=1,SUM($V$1:V224),"")</f>
        <v/>
      </c>
      <c r="AI224" s="138" t="str">
        <f ca="1">IF($R224=1,SUM($W$1:W224),"")</f>
        <v/>
      </c>
      <c r="AJ224" s="138" t="str">
        <f ca="1">IF($R224=1,SUM($X$1:X224),"")</f>
        <v/>
      </c>
      <c r="AK224" s="138" t="str">
        <f ca="1">IF($R224=1,SUM($Y$1:Y224),"")</f>
        <v/>
      </c>
      <c r="AL224" s="138" t="str">
        <f ca="1">IF($R224=1,SUM($Z$1:Z224),"")</f>
        <v/>
      </c>
      <c r="AM224" s="138" t="str">
        <f ca="1">IF($R224=1,SUM($AA$1:AA224),"")</f>
        <v/>
      </c>
      <c r="AN224" s="138" t="str">
        <f ca="1">IF($R224=1,SUM($AB$1:AB224),"")</f>
        <v/>
      </c>
      <c r="AO224" s="138" t="str">
        <f ca="1">IF($R224=1,SUM($AC$1:AC224),"")</f>
        <v/>
      </c>
      <c r="AQ224" s="143" t="str">
        <f t="shared" si="34"/>
        <v>25:55</v>
      </c>
    </row>
    <row r="225" spans="6:43" x14ac:dyDescent="0.25">
      <c r="F225" s="138">
        <f t="shared" si="35"/>
        <v>26</v>
      </c>
      <c r="G225" s="140" t="str">
        <f t="shared" si="30"/>
        <v>00</v>
      </c>
      <c r="H225" s="141">
        <f t="shared" si="31"/>
        <v>1.0833333333333333</v>
      </c>
      <c r="K225" s="139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39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38">
        <f t="shared" si="32"/>
        <v>1</v>
      </c>
      <c r="R225" s="138">
        <f t="shared" ca="1" si="33"/>
        <v>1.1519999999999833</v>
      </c>
      <c r="S225" s="138" t="str">
        <f>IF(O225=1,"",RTD("cqg.rtd",,"StudyData", "(Vol("&amp;$E$13&amp;")when  (LocalYear("&amp;$E$13&amp;")="&amp;$D$1&amp;"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38" t="str">
        <f>IF(O225=1,"",RTD("cqg.rtd",,"StudyData", "(Vol("&amp;$E$14&amp;")when  (LocalYear("&amp;$E$14&amp;")="&amp;$D$1&amp;"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38" t="str">
        <f>IF(O225=1,"",RTD("cqg.rtd",,"StudyData", "(Vol("&amp;$E$15&amp;")when  (LocalYear("&amp;$E$15&amp;")="&amp;$D$1&amp;"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38" t="str">
        <f>IF(O225=1,"",RTD("cqg.rtd",,"StudyData", "(Vol("&amp;$E$16&amp;")when  (LocalYear("&amp;$E$16&amp;")="&amp;$D$1&amp;"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38" t="str">
        <f>IF(O225=1,"",RTD("cqg.rtd",,"StudyData", "(Vol("&amp;$E$17&amp;")when  (LocalYear("&amp;$E$17&amp;")="&amp;$D$1&amp;"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38" t="str">
        <f>IF(O225=1,"",RTD("cqg.rtd",,"StudyData", "(Vol("&amp;$E$18&amp;")when  (LocalYear("&amp;$E$18&amp;")="&amp;$D$1&amp;"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38" t="str">
        <f>IF(O225=1,"",RTD("cqg.rtd",,"StudyData", "(Vol("&amp;$E$19&amp;")when  (LocalYear("&amp;$E$19&amp;")="&amp;$D$1&amp;"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38" t="str">
        <f>IF(O225=1,"",RTD("cqg.rtd",,"StudyData", "(Vol("&amp;$E$20&amp;")when  (LocalYear("&amp;$E$20&amp;")="&amp;$D$1&amp;"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38" t="str">
        <f>IF(O225=1,"",RTD("cqg.rtd",,"StudyData", "(Vol("&amp;$E$21&amp;")when  (LocalYear("&amp;$E$21&amp;")="&amp;$D$1&amp;"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38" t="str">
        <f>IF(O225=1,"",RTD("cqg.rtd",,"StudyData", "(Vol("&amp;$E$21&amp;")when  (LocalYear("&amp;$E$21&amp;")="&amp;$D$1&amp;"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39" t="str">
        <f t="shared" si="29"/>
        <v/>
      </c>
      <c r="AE225" s="138" t="str">
        <f ca="1">IF($R225=1,SUM($S$1:S225),"")</f>
        <v/>
      </c>
      <c r="AF225" s="138" t="str">
        <f ca="1">IF($R225=1,SUM($T$1:T225),"")</f>
        <v/>
      </c>
      <c r="AG225" s="138" t="str">
        <f ca="1">IF($R225=1,SUM($U$1:U225),"")</f>
        <v/>
      </c>
      <c r="AH225" s="138" t="str">
        <f ca="1">IF($R225=1,SUM($V$1:V225),"")</f>
        <v/>
      </c>
      <c r="AI225" s="138" t="str">
        <f ca="1">IF($R225=1,SUM($W$1:W225),"")</f>
        <v/>
      </c>
      <c r="AJ225" s="138" t="str">
        <f ca="1">IF($R225=1,SUM($X$1:X225),"")</f>
        <v/>
      </c>
      <c r="AK225" s="138" t="str">
        <f ca="1">IF($R225=1,SUM($Y$1:Y225),"")</f>
        <v/>
      </c>
      <c r="AL225" s="138" t="str">
        <f ca="1">IF($R225=1,SUM($Z$1:Z225),"")</f>
        <v/>
      </c>
      <c r="AM225" s="138" t="str">
        <f ca="1">IF($R225=1,SUM($AA$1:AA225),"")</f>
        <v/>
      </c>
      <c r="AN225" s="138" t="str">
        <f ca="1">IF($R225=1,SUM($AB$1:AB225),"")</f>
        <v/>
      </c>
      <c r="AO225" s="138" t="str">
        <f ca="1">IF($R225=1,SUM($AC$1:AC225),"")</f>
        <v/>
      </c>
      <c r="AQ225" s="143" t="str">
        <f t="shared" si="34"/>
        <v>26:00</v>
      </c>
    </row>
    <row r="226" spans="6:43" x14ac:dyDescent="0.25">
      <c r="F226" s="138">
        <f t="shared" si="35"/>
        <v>26</v>
      </c>
      <c r="G226" s="140" t="str">
        <f t="shared" si="30"/>
        <v>05</v>
      </c>
      <c r="H226" s="141">
        <f t="shared" si="31"/>
        <v>1.0868055555555556</v>
      </c>
      <c r="K226" s="139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39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38">
        <f t="shared" si="32"/>
        <v>1</v>
      </c>
      <c r="R226" s="138">
        <f t="shared" ca="1" si="33"/>
        <v>1.1529999999999831</v>
      </c>
      <c r="S226" s="138" t="str">
        <f>IF(O226=1,"",RTD("cqg.rtd",,"StudyData", "(Vol("&amp;$E$13&amp;")when  (LocalYear("&amp;$E$13&amp;")="&amp;$D$1&amp;"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38" t="str">
        <f>IF(O226=1,"",RTD("cqg.rtd",,"StudyData", "(Vol("&amp;$E$14&amp;")when  (LocalYear("&amp;$E$14&amp;")="&amp;$D$1&amp;"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38" t="str">
        <f>IF(O226=1,"",RTD("cqg.rtd",,"StudyData", "(Vol("&amp;$E$15&amp;")when  (LocalYear("&amp;$E$15&amp;")="&amp;$D$1&amp;"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38" t="str">
        <f>IF(O226=1,"",RTD("cqg.rtd",,"StudyData", "(Vol("&amp;$E$16&amp;")when  (LocalYear("&amp;$E$16&amp;")="&amp;$D$1&amp;"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38" t="str">
        <f>IF(O226=1,"",RTD("cqg.rtd",,"StudyData", "(Vol("&amp;$E$17&amp;")when  (LocalYear("&amp;$E$17&amp;")="&amp;$D$1&amp;"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38" t="str">
        <f>IF(O226=1,"",RTD("cqg.rtd",,"StudyData", "(Vol("&amp;$E$18&amp;")when  (LocalYear("&amp;$E$18&amp;")="&amp;$D$1&amp;"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38" t="str">
        <f>IF(O226=1,"",RTD("cqg.rtd",,"StudyData", "(Vol("&amp;$E$19&amp;")when  (LocalYear("&amp;$E$19&amp;")="&amp;$D$1&amp;"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38" t="str">
        <f>IF(O226=1,"",RTD("cqg.rtd",,"StudyData", "(Vol("&amp;$E$20&amp;")when  (LocalYear("&amp;$E$20&amp;")="&amp;$D$1&amp;"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38" t="str">
        <f>IF(O226=1,"",RTD("cqg.rtd",,"StudyData", "(Vol("&amp;$E$21&amp;")when  (LocalYear("&amp;$E$21&amp;")="&amp;$D$1&amp;"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38" t="str">
        <f>IF(O226=1,"",RTD("cqg.rtd",,"StudyData", "(Vol("&amp;$E$21&amp;")when  (LocalYear("&amp;$E$21&amp;")="&amp;$D$1&amp;"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39" t="str">
        <f t="shared" si="29"/>
        <v/>
      </c>
      <c r="AE226" s="138" t="str">
        <f ca="1">IF($R226=1,SUM($S$1:S226),"")</f>
        <v/>
      </c>
      <c r="AF226" s="138" t="str">
        <f ca="1">IF($R226=1,SUM($T$1:T226),"")</f>
        <v/>
      </c>
      <c r="AG226" s="138" t="str">
        <f ca="1">IF($R226=1,SUM($U$1:U226),"")</f>
        <v/>
      </c>
      <c r="AH226" s="138" t="str">
        <f ca="1">IF($R226=1,SUM($V$1:V226),"")</f>
        <v/>
      </c>
      <c r="AI226" s="138" t="str">
        <f ca="1">IF($R226=1,SUM($W$1:W226),"")</f>
        <v/>
      </c>
      <c r="AJ226" s="138" t="str">
        <f ca="1">IF($R226=1,SUM($X$1:X226),"")</f>
        <v/>
      </c>
      <c r="AK226" s="138" t="str">
        <f ca="1">IF($R226=1,SUM($Y$1:Y226),"")</f>
        <v/>
      </c>
      <c r="AL226" s="138" t="str">
        <f ca="1">IF($R226=1,SUM($Z$1:Z226),"")</f>
        <v/>
      </c>
      <c r="AM226" s="138" t="str">
        <f ca="1">IF($R226=1,SUM($AA$1:AA226),"")</f>
        <v/>
      </c>
      <c r="AN226" s="138" t="str">
        <f ca="1">IF($R226=1,SUM($AB$1:AB226),"")</f>
        <v/>
      </c>
      <c r="AO226" s="138" t="str">
        <f ca="1">IF($R226=1,SUM($AC$1:AC226),"")</f>
        <v/>
      </c>
      <c r="AQ226" s="143" t="str">
        <f t="shared" si="34"/>
        <v>26:05</v>
      </c>
    </row>
    <row r="227" spans="6:43" x14ac:dyDescent="0.25">
      <c r="F227" s="138">
        <f t="shared" si="35"/>
        <v>26</v>
      </c>
      <c r="G227" s="140">
        <f t="shared" si="30"/>
        <v>10</v>
      </c>
      <c r="H227" s="141">
        <f t="shared" si="31"/>
        <v>1.0902777777777779</v>
      </c>
      <c r="K227" s="139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39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38">
        <f t="shared" si="32"/>
        <v>1</v>
      </c>
      <c r="R227" s="138">
        <f t="shared" ca="1" si="33"/>
        <v>1.153999999999983</v>
      </c>
      <c r="S227" s="138" t="str">
        <f>IF(O227=1,"",RTD("cqg.rtd",,"StudyData", "(Vol("&amp;$E$13&amp;")when  (LocalYear("&amp;$E$13&amp;")="&amp;$D$1&amp;"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38" t="str">
        <f>IF(O227=1,"",RTD("cqg.rtd",,"StudyData", "(Vol("&amp;$E$14&amp;")when  (LocalYear("&amp;$E$14&amp;")="&amp;$D$1&amp;"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38" t="str">
        <f>IF(O227=1,"",RTD("cqg.rtd",,"StudyData", "(Vol("&amp;$E$15&amp;")when  (LocalYear("&amp;$E$15&amp;")="&amp;$D$1&amp;"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38" t="str">
        <f>IF(O227=1,"",RTD("cqg.rtd",,"StudyData", "(Vol("&amp;$E$16&amp;")when  (LocalYear("&amp;$E$16&amp;")="&amp;$D$1&amp;"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38" t="str">
        <f>IF(O227=1,"",RTD("cqg.rtd",,"StudyData", "(Vol("&amp;$E$17&amp;")when  (LocalYear("&amp;$E$17&amp;")="&amp;$D$1&amp;"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38" t="str">
        <f>IF(O227=1,"",RTD("cqg.rtd",,"StudyData", "(Vol("&amp;$E$18&amp;")when  (LocalYear("&amp;$E$18&amp;")="&amp;$D$1&amp;"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38" t="str">
        <f>IF(O227=1,"",RTD("cqg.rtd",,"StudyData", "(Vol("&amp;$E$19&amp;")when  (LocalYear("&amp;$E$19&amp;")="&amp;$D$1&amp;"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38" t="str">
        <f>IF(O227=1,"",RTD("cqg.rtd",,"StudyData", "(Vol("&amp;$E$20&amp;")when  (LocalYear("&amp;$E$20&amp;")="&amp;$D$1&amp;"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38" t="str">
        <f>IF(O227=1,"",RTD("cqg.rtd",,"StudyData", "(Vol("&amp;$E$21&amp;")when  (LocalYear("&amp;$E$21&amp;")="&amp;$D$1&amp;"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38" t="str">
        <f>IF(O227=1,"",RTD("cqg.rtd",,"StudyData", "(Vol("&amp;$E$21&amp;")when  (LocalYear("&amp;$E$21&amp;")="&amp;$D$1&amp;"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39" t="str">
        <f t="shared" si="29"/>
        <v/>
      </c>
      <c r="AE227" s="138" t="str">
        <f ca="1">IF($R227=1,SUM($S$1:S227),"")</f>
        <v/>
      </c>
      <c r="AF227" s="138" t="str">
        <f ca="1">IF($R227=1,SUM($T$1:T227),"")</f>
        <v/>
      </c>
      <c r="AG227" s="138" t="str">
        <f ca="1">IF($R227=1,SUM($U$1:U227),"")</f>
        <v/>
      </c>
      <c r="AH227" s="138" t="str">
        <f ca="1">IF($R227=1,SUM($V$1:V227),"")</f>
        <v/>
      </c>
      <c r="AI227" s="138" t="str">
        <f ca="1">IF($R227=1,SUM($W$1:W227),"")</f>
        <v/>
      </c>
      <c r="AJ227" s="138" t="str">
        <f ca="1">IF($R227=1,SUM($X$1:X227),"")</f>
        <v/>
      </c>
      <c r="AK227" s="138" t="str">
        <f ca="1">IF($R227=1,SUM($Y$1:Y227),"")</f>
        <v/>
      </c>
      <c r="AL227" s="138" t="str">
        <f ca="1">IF($R227=1,SUM($Z$1:Z227),"")</f>
        <v/>
      </c>
      <c r="AM227" s="138" t="str">
        <f ca="1">IF($R227=1,SUM($AA$1:AA227),"")</f>
        <v/>
      </c>
      <c r="AN227" s="138" t="str">
        <f ca="1">IF($R227=1,SUM($AB$1:AB227),"")</f>
        <v/>
      </c>
      <c r="AO227" s="138" t="str">
        <f ca="1">IF($R227=1,SUM($AC$1:AC227),"")</f>
        <v/>
      </c>
      <c r="AQ227" s="143" t="str">
        <f t="shared" si="34"/>
        <v>26:10</v>
      </c>
    </row>
    <row r="228" spans="6:43" x14ac:dyDescent="0.25">
      <c r="F228" s="138">
        <f t="shared" si="35"/>
        <v>26</v>
      </c>
      <c r="G228" s="140">
        <f t="shared" si="30"/>
        <v>15</v>
      </c>
      <c r="H228" s="141">
        <f t="shared" si="31"/>
        <v>1.09375</v>
      </c>
      <c r="K228" s="139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39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38">
        <f t="shared" si="32"/>
        <v>1</v>
      </c>
      <c r="R228" s="138">
        <f t="shared" ca="1" si="33"/>
        <v>1.1549999999999829</v>
      </c>
      <c r="S228" s="138" t="str">
        <f>IF(O228=1,"",RTD("cqg.rtd",,"StudyData", "(Vol("&amp;$E$13&amp;")when  (LocalYear("&amp;$E$13&amp;")="&amp;$D$1&amp;"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38" t="str">
        <f>IF(O228=1,"",RTD("cqg.rtd",,"StudyData", "(Vol("&amp;$E$14&amp;")when  (LocalYear("&amp;$E$14&amp;")="&amp;$D$1&amp;"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38" t="str">
        <f>IF(O228=1,"",RTD("cqg.rtd",,"StudyData", "(Vol("&amp;$E$15&amp;")when  (LocalYear("&amp;$E$15&amp;")="&amp;$D$1&amp;"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38" t="str">
        <f>IF(O228=1,"",RTD("cqg.rtd",,"StudyData", "(Vol("&amp;$E$16&amp;")when  (LocalYear("&amp;$E$16&amp;")="&amp;$D$1&amp;"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38" t="str">
        <f>IF(O228=1,"",RTD("cqg.rtd",,"StudyData", "(Vol("&amp;$E$17&amp;")when  (LocalYear("&amp;$E$17&amp;")="&amp;$D$1&amp;"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38" t="str">
        <f>IF(O228=1,"",RTD("cqg.rtd",,"StudyData", "(Vol("&amp;$E$18&amp;")when  (LocalYear("&amp;$E$18&amp;")="&amp;$D$1&amp;"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38" t="str">
        <f>IF(O228=1,"",RTD("cqg.rtd",,"StudyData", "(Vol("&amp;$E$19&amp;")when  (LocalYear("&amp;$E$19&amp;")="&amp;$D$1&amp;"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38" t="str">
        <f>IF(O228=1,"",RTD("cqg.rtd",,"StudyData", "(Vol("&amp;$E$20&amp;")when  (LocalYear("&amp;$E$20&amp;")="&amp;$D$1&amp;"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38" t="str">
        <f>IF(O228=1,"",RTD("cqg.rtd",,"StudyData", "(Vol("&amp;$E$21&amp;")when  (LocalYear("&amp;$E$21&amp;")="&amp;$D$1&amp;"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38" t="str">
        <f>IF(O228=1,"",RTD("cqg.rtd",,"StudyData", "(Vol("&amp;$E$21&amp;")when  (LocalYear("&amp;$E$21&amp;")="&amp;$D$1&amp;"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39" t="str">
        <f t="shared" si="29"/>
        <v/>
      </c>
      <c r="AE228" s="138" t="str">
        <f ca="1">IF($R228=1,SUM($S$1:S228),"")</f>
        <v/>
      </c>
      <c r="AF228" s="138" t="str">
        <f ca="1">IF($R228=1,SUM($T$1:T228),"")</f>
        <v/>
      </c>
      <c r="AG228" s="138" t="str">
        <f ca="1">IF($R228=1,SUM($U$1:U228),"")</f>
        <v/>
      </c>
      <c r="AH228" s="138" t="str">
        <f ca="1">IF($R228=1,SUM($V$1:V228),"")</f>
        <v/>
      </c>
      <c r="AI228" s="138" t="str">
        <f ca="1">IF($R228=1,SUM($W$1:W228),"")</f>
        <v/>
      </c>
      <c r="AJ228" s="138" t="str">
        <f ca="1">IF($R228=1,SUM($X$1:X228),"")</f>
        <v/>
      </c>
      <c r="AK228" s="138" t="str">
        <f ca="1">IF($R228=1,SUM($Y$1:Y228),"")</f>
        <v/>
      </c>
      <c r="AL228" s="138" t="str">
        <f ca="1">IF($R228=1,SUM($Z$1:Z228),"")</f>
        <v/>
      </c>
      <c r="AM228" s="138" t="str">
        <f ca="1">IF($R228=1,SUM($AA$1:AA228),"")</f>
        <v/>
      </c>
      <c r="AN228" s="138" t="str">
        <f ca="1">IF($R228=1,SUM($AB$1:AB228),"")</f>
        <v/>
      </c>
      <c r="AO228" s="138" t="str">
        <f ca="1">IF($R228=1,SUM($AC$1:AC228),"")</f>
        <v/>
      </c>
      <c r="AQ228" s="143" t="str">
        <f t="shared" si="34"/>
        <v>26:15</v>
      </c>
    </row>
    <row r="229" spans="6:43" x14ac:dyDescent="0.25">
      <c r="F229" s="138">
        <f t="shared" si="35"/>
        <v>26</v>
      </c>
      <c r="G229" s="140">
        <f t="shared" si="30"/>
        <v>20</v>
      </c>
      <c r="H229" s="141">
        <f t="shared" si="31"/>
        <v>1.0972222222222221</v>
      </c>
      <c r="K229" s="139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39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38">
        <f t="shared" si="32"/>
        <v>1</v>
      </c>
      <c r="R229" s="138">
        <f t="shared" ca="1" si="33"/>
        <v>1.1559999999999828</v>
      </c>
      <c r="S229" s="138" t="str">
        <f>IF(O229=1,"",RTD("cqg.rtd",,"StudyData", "(Vol("&amp;$E$13&amp;")when  (LocalYear("&amp;$E$13&amp;")="&amp;$D$1&amp;"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38" t="str">
        <f>IF(O229=1,"",RTD("cqg.rtd",,"StudyData", "(Vol("&amp;$E$14&amp;")when  (LocalYear("&amp;$E$14&amp;")="&amp;$D$1&amp;"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38" t="str">
        <f>IF(O229=1,"",RTD("cqg.rtd",,"StudyData", "(Vol("&amp;$E$15&amp;")when  (LocalYear("&amp;$E$15&amp;")="&amp;$D$1&amp;"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38" t="str">
        <f>IF(O229=1,"",RTD("cqg.rtd",,"StudyData", "(Vol("&amp;$E$16&amp;")when  (LocalYear("&amp;$E$16&amp;")="&amp;$D$1&amp;"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38" t="str">
        <f>IF(O229=1,"",RTD("cqg.rtd",,"StudyData", "(Vol("&amp;$E$17&amp;")when  (LocalYear("&amp;$E$17&amp;")="&amp;$D$1&amp;"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38" t="str">
        <f>IF(O229=1,"",RTD("cqg.rtd",,"StudyData", "(Vol("&amp;$E$18&amp;")when  (LocalYear("&amp;$E$18&amp;")="&amp;$D$1&amp;"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38" t="str">
        <f>IF(O229=1,"",RTD("cqg.rtd",,"StudyData", "(Vol("&amp;$E$19&amp;")when  (LocalYear("&amp;$E$19&amp;")="&amp;$D$1&amp;"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38" t="str">
        <f>IF(O229=1,"",RTD("cqg.rtd",,"StudyData", "(Vol("&amp;$E$20&amp;")when  (LocalYear("&amp;$E$20&amp;")="&amp;$D$1&amp;"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38" t="str">
        <f>IF(O229=1,"",RTD("cqg.rtd",,"StudyData", "(Vol("&amp;$E$21&amp;")when  (LocalYear("&amp;$E$21&amp;")="&amp;$D$1&amp;"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38" t="str">
        <f>IF(O229=1,"",RTD("cqg.rtd",,"StudyData", "(Vol("&amp;$E$21&amp;")when  (LocalYear("&amp;$E$21&amp;")="&amp;$D$1&amp;"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39" t="str">
        <f t="shared" si="29"/>
        <v/>
      </c>
      <c r="AE229" s="138" t="str">
        <f ca="1">IF($R229=1,SUM($S$1:S229),"")</f>
        <v/>
      </c>
      <c r="AF229" s="138" t="str">
        <f ca="1">IF($R229=1,SUM($T$1:T229),"")</f>
        <v/>
      </c>
      <c r="AG229" s="138" t="str">
        <f ca="1">IF($R229=1,SUM($U$1:U229),"")</f>
        <v/>
      </c>
      <c r="AH229" s="138" t="str">
        <f ca="1">IF($R229=1,SUM($V$1:V229),"")</f>
        <v/>
      </c>
      <c r="AI229" s="138" t="str">
        <f ca="1">IF($R229=1,SUM($W$1:W229),"")</f>
        <v/>
      </c>
      <c r="AJ229" s="138" t="str">
        <f ca="1">IF($R229=1,SUM($X$1:X229),"")</f>
        <v/>
      </c>
      <c r="AK229" s="138" t="str">
        <f ca="1">IF($R229=1,SUM($Y$1:Y229),"")</f>
        <v/>
      </c>
      <c r="AL229" s="138" t="str">
        <f ca="1">IF($R229=1,SUM($Z$1:Z229),"")</f>
        <v/>
      </c>
      <c r="AM229" s="138" t="str">
        <f ca="1">IF($R229=1,SUM($AA$1:AA229),"")</f>
        <v/>
      </c>
      <c r="AN229" s="138" t="str">
        <f ca="1">IF($R229=1,SUM($AB$1:AB229),"")</f>
        <v/>
      </c>
      <c r="AO229" s="138" t="str">
        <f ca="1">IF($R229=1,SUM($AC$1:AC229),"")</f>
        <v/>
      </c>
      <c r="AQ229" s="143" t="str">
        <f t="shared" si="34"/>
        <v>26:20</v>
      </c>
    </row>
    <row r="230" spans="6:43" x14ac:dyDescent="0.25">
      <c r="F230" s="138">
        <f t="shared" si="35"/>
        <v>26</v>
      </c>
      <c r="G230" s="140">
        <f t="shared" si="30"/>
        <v>25</v>
      </c>
      <c r="H230" s="141">
        <f t="shared" si="31"/>
        <v>1.1006944444444444</v>
      </c>
      <c r="K230" s="139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39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38">
        <f t="shared" si="32"/>
        <v>1</v>
      </c>
      <c r="R230" s="138">
        <f t="shared" ca="1" si="33"/>
        <v>1.1569999999999827</v>
      </c>
      <c r="S230" s="138" t="str">
        <f>IF(O230=1,"",RTD("cqg.rtd",,"StudyData", "(Vol("&amp;$E$13&amp;")when  (LocalYear("&amp;$E$13&amp;")="&amp;$D$1&amp;"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38" t="str">
        <f>IF(O230=1,"",RTD("cqg.rtd",,"StudyData", "(Vol("&amp;$E$14&amp;")when  (LocalYear("&amp;$E$14&amp;")="&amp;$D$1&amp;"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38" t="str">
        <f>IF(O230=1,"",RTD("cqg.rtd",,"StudyData", "(Vol("&amp;$E$15&amp;")when  (LocalYear("&amp;$E$15&amp;")="&amp;$D$1&amp;"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38" t="str">
        <f>IF(O230=1,"",RTD("cqg.rtd",,"StudyData", "(Vol("&amp;$E$16&amp;")when  (LocalYear("&amp;$E$16&amp;")="&amp;$D$1&amp;"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38" t="str">
        <f>IF(O230=1,"",RTD("cqg.rtd",,"StudyData", "(Vol("&amp;$E$17&amp;")when  (LocalYear("&amp;$E$17&amp;")="&amp;$D$1&amp;"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38" t="str">
        <f>IF(O230=1,"",RTD("cqg.rtd",,"StudyData", "(Vol("&amp;$E$18&amp;")when  (LocalYear("&amp;$E$18&amp;")="&amp;$D$1&amp;"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38" t="str">
        <f>IF(O230=1,"",RTD("cqg.rtd",,"StudyData", "(Vol("&amp;$E$19&amp;")when  (LocalYear("&amp;$E$19&amp;")="&amp;$D$1&amp;"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38" t="str">
        <f>IF(O230=1,"",RTD("cqg.rtd",,"StudyData", "(Vol("&amp;$E$20&amp;")when  (LocalYear("&amp;$E$20&amp;")="&amp;$D$1&amp;"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38" t="str">
        <f>IF(O230=1,"",RTD("cqg.rtd",,"StudyData", "(Vol("&amp;$E$21&amp;")when  (LocalYear("&amp;$E$21&amp;")="&amp;$D$1&amp;"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38" t="str">
        <f>IF(O230=1,"",RTD("cqg.rtd",,"StudyData", "(Vol("&amp;$E$21&amp;")when  (LocalYear("&amp;$E$21&amp;")="&amp;$D$1&amp;"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39" t="str">
        <f t="shared" si="29"/>
        <v/>
      </c>
      <c r="AE230" s="138" t="str">
        <f ca="1">IF($R230=1,SUM($S$1:S230),"")</f>
        <v/>
      </c>
      <c r="AF230" s="138" t="str">
        <f ca="1">IF($R230=1,SUM($T$1:T230),"")</f>
        <v/>
      </c>
      <c r="AG230" s="138" t="str">
        <f ca="1">IF($R230=1,SUM($U$1:U230),"")</f>
        <v/>
      </c>
      <c r="AH230" s="138" t="str">
        <f ca="1">IF($R230=1,SUM($V$1:V230),"")</f>
        <v/>
      </c>
      <c r="AI230" s="138" t="str">
        <f ca="1">IF($R230=1,SUM($W$1:W230),"")</f>
        <v/>
      </c>
      <c r="AJ230" s="138" t="str">
        <f ca="1">IF($R230=1,SUM($X$1:X230),"")</f>
        <v/>
      </c>
      <c r="AK230" s="138" t="str">
        <f ca="1">IF($R230=1,SUM($Y$1:Y230),"")</f>
        <v/>
      </c>
      <c r="AL230" s="138" t="str">
        <f ca="1">IF($R230=1,SUM($Z$1:Z230),"")</f>
        <v/>
      </c>
      <c r="AM230" s="138" t="str">
        <f ca="1">IF($R230=1,SUM($AA$1:AA230),"")</f>
        <v/>
      </c>
      <c r="AN230" s="138" t="str">
        <f ca="1">IF($R230=1,SUM($AB$1:AB230),"")</f>
        <v/>
      </c>
      <c r="AO230" s="138" t="str">
        <f ca="1">IF($R230=1,SUM($AC$1:AC230),"")</f>
        <v/>
      </c>
      <c r="AQ230" s="143" t="str">
        <f t="shared" si="34"/>
        <v>26:25</v>
      </c>
    </row>
    <row r="231" spans="6:43" x14ac:dyDescent="0.25">
      <c r="F231" s="138">
        <f t="shared" si="35"/>
        <v>26</v>
      </c>
      <c r="G231" s="140">
        <f t="shared" si="30"/>
        <v>30</v>
      </c>
      <c r="H231" s="141">
        <f t="shared" si="31"/>
        <v>1.1041666666666667</v>
      </c>
      <c r="K231" s="139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39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38">
        <f t="shared" si="32"/>
        <v>1</v>
      </c>
      <c r="R231" s="138">
        <f t="shared" ca="1" si="33"/>
        <v>1.1579999999999826</v>
      </c>
      <c r="S231" s="138" t="str">
        <f>IF(O231=1,"",RTD("cqg.rtd",,"StudyData", "(Vol("&amp;$E$13&amp;")when  (LocalYear("&amp;$E$13&amp;")="&amp;$D$1&amp;"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38" t="str">
        <f>IF(O231=1,"",RTD("cqg.rtd",,"StudyData", "(Vol("&amp;$E$14&amp;")when  (LocalYear("&amp;$E$14&amp;")="&amp;$D$1&amp;"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38" t="str">
        <f>IF(O231=1,"",RTD("cqg.rtd",,"StudyData", "(Vol("&amp;$E$15&amp;")when  (LocalYear("&amp;$E$15&amp;")="&amp;$D$1&amp;"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38" t="str">
        <f>IF(O231=1,"",RTD("cqg.rtd",,"StudyData", "(Vol("&amp;$E$16&amp;")when  (LocalYear("&amp;$E$16&amp;")="&amp;$D$1&amp;"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38" t="str">
        <f>IF(O231=1,"",RTD("cqg.rtd",,"StudyData", "(Vol("&amp;$E$17&amp;")when  (LocalYear("&amp;$E$17&amp;")="&amp;$D$1&amp;"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38" t="str">
        <f>IF(O231=1,"",RTD("cqg.rtd",,"StudyData", "(Vol("&amp;$E$18&amp;")when  (LocalYear("&amp;$E$18&amp;")="&amp;$D$1&amp;"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38" t="str">
        <f>IF(O231=1,"",RTD("cqg.rtd",,"StudyData", "(Vol("&amp;$E$19&amp;")when  (LocalYear("&amp;$E$19&amp;")="&amp;$D$1&amp;"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38" t="str">
        <f>IF(O231=1,"",RTD("cqg.rtd",,"StudyData", "(Vol("&amp;$E$20&amp;")when  (LocalYear("&amp;$E$20&amp;")="&amp;$D$1&amp;"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38" t="str">
        <f>IF(O231=1,"",RTD("cqg.rtd",,"StudyData", "(Vol("&amp;$E$21&amp;")when  (LocalYear("&amp;$E$21&amp;")="&amp;$D$1&amp;"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38" t="str">
        <f>IF(O231=1,"",RTD("cqg.rtd",,"StudyData", "(Vol("&amp;$E$21&amp;")when  (LocalYear("&amp;$E$21&amp;")="&amp;$D$1&amp;"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39" t="str">
        <f t="shared" si="29"/>
        <v/>
      </c>
      <c r="AE231" s="138" t="str">
        <f ca="1">IF($R231=1,SUM($S$1:S231),"")</f>
        <v/>
      </c>
      <c r="AF231" s="138" t="str">
        <f ca="1">IF($R231=1,SUM($T$1:T231),"")</f>
        <v/>
      </c>
      <c r="AG231" s="138" t="str">
        <f ca="1">IF($R231=1,SUM($U$1:U231),"")</f>
        <v/>
      </c>
      <c r="AH231" s="138" t="str">
        <f ca="1">IF($R231=1,SUM($V$1:V231),"")</f>
        <v/>
      </c>
      <c r="AI231" s="138" t="str">
        <f ca="1">IF($R231=1,SUM($W$1:W231),"")</f>
        <v/>
      </c>
      <c r="AJ231" s="138" t="str">
        <f ca="1">IF($R231=1,SUM($X$1:X231),"")</f>
        <v/>
      </c>
      <c r="AK231" s="138" t="str">
        <f ca="1">IF($R231=1,SUM($Y$1:Y231),"")</f>
        <v/>
      </c>
      <c r="AL231" s="138" t="str">
        <f ca="1">IF($R231=1,SUM($Z$1:Z231),"")</f>
        <v/>
      </c>
      <c r="AM231" s="138" t="str">
        <f ca="1">IF($R231=1,SUM($AA$1:AA231),"")</f>
        <v/>
      </c>
      <c r="AN231" s="138" t="str">
        <f ca="1">IF($R231=1,SUM($AB$1:AB231),"")</f>
        <v/>
      </c>
      <c r="AO231" s="138" t="str">
        <f ca="1">IF($R231=1,SUM($AC$1:AC231),"")</f>
        <v/>
      </c>
      <c r="AQ231" s="143" t="str">
        <f t="shared" si="34"/>
        <v>26:30</v>
      </c>
    </row>
    <row r="232" spans="6:43" x14ac:dyDescent="0.25">
      <c r="F232" s="138">
        <f t="shared" si="35"/>
        <v>26</v>
      </c>
      <c r="G232" s="140">
        <f t="shared" si="30"/>
        <v>35</v>
      </c>
      <c r="H232" s="141">
        <f t="shared" si="31"/>
        <v>1.1076388888888888</v>
      </c>
      <c r="K232" s="139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39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38">
        <f t="shared" si="32"/>
        <v>1</v>
      </c>
      <c r="R232" s="138">
        <f t="shared" ca="1" si="33"/>
        <v>1.1589999999999825</v>
      </c>
      <c r="S232" s="138" t="str">
        <f>IF(O232=1,"",RTD("cqg.rtd",,"StudyData", "(Vol("&amp;$E$13&amp;")when  (LocalYear("&amp;$E$13&amp;")="&amp;$D$1&amp;"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38" t="str">
        <f>IF(O232=1,"",RTD("cqg.rtd",,"StudyData", "(Vol("&amp;$E$14&amp;")when  (LocalYear("&amp;$E$14&amp;")="&amp;$D$1&amp;"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38" t="str">
        <f>IF(O232=1,"",RTD("cqg.rtd",,"StudyData", "(Vol("&amp;$E$15&amp;")when  (LocalYear("&amp;$E$15&amp;")="&amp;$D$1&amp;"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38" t="str">
        <f>IF(O232=1,"",RTD("cqg.rtd",,"StudyData", "(Vol("&amp;$E$16&amp;")when  (LocalYear("&amp;$E$16&amp;")="&amp;$D$1&amp;"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38" t="str">
        <f>IF(O232=1,"",RTD("cqg.rtd",,"StudyData", "(Vol("&amp;$E$17&amp;")when  (LocalYear("&amp;$E$17&amp;")="&amp;$D$1&amp;"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38" t="str">
        <f>IF(O232=1,"",RTD("cqg.rtd",,"StudyData", "(Vol("&amp;$E$18&amp;")when  (LocalYear("&amp;$E$18&amp;")="&amp;$D$1&amp;"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38" t="str">
        <f>IF(O232=1,"",RTD("cqg.rtd",,"StudyData", "(Vol("&amp;$E$19&amp;")when  (LocalYear("&amp;$E$19&amp;")="&amp;$D$1&amp;"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38" t="str">
        <f>IF(O232=1,"",RTD("cqg.rtd",,"StudyData", "(Vol("&amp;$E$20&amp;")when  (LocalYear("&amp;$E$20&amp;")="&amp;$D$1&amp;"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38" t="str">
        <f>IF(O232=1,"",RTD("cqg.rtd",,"StudyData", "(Vol("&amp;$E$21&amp;")when  (LocalYear("&amp;$E$21&amp;")="&amp;$D$1&amp;"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38" t="str">
        <f>IF(O232=1,"",RTD("cqg.rtd",,"StudyData", "(Vol("&amp;$E$21&amp;")when  (LocalYear("&amp;$E$21&amp;")="&amp;$D$1&amp;"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39" t="str">
        <f t="shared" si="29"/>
        <v/>
      </c>
      <c r="AE232" s="138" t="str">
        <f ca="1">IF($R232=1,SUM($S$1:S232),"")</f>
        <v/>
      </c>
      <c r="AF232" s="138" t="str">
        <f ca="1">IF($R232=1,SUM($T$1:T232),"")</f>
        <v/>
      </c>
      <c r="AG232" s="138" t="str">
        <f ca="1">IF($R232=1,SUM($U$1:U232),"")</f>
        <v/>
      </c>
      <c r="AH232" s="138" t="str">
        <f ca="1">IF($R232=1,SUM($V$1:V232),"")</f>
        <v/>
      </c>
      <c r="AI232" s="138" t="str">
        <f ca="1">IF($R232=1,SUM($W$1:W232),"")</f>
        <v/>
      </c>
      <c r="AJ232" s="138" t="str">
        <f ca="1">IF($R232=1,SUM($X$1:X232),"")</f>
        <v/>
      </c>
      <c r="AK232" s="138" t="str">
        <f ca="1">IF($R232=1,SUM($Y$1:Y232),"")</f>
        <v/>
      </c>
      <c r="AL232" s="138" t="str">
        <f ca="1">IF($R232=1,SUM($Z$1:Z232),"")</f>
        <v/>
      </c>
      <c r="AM232" s="138" t="str">
        <f ca="1">IF($R232=1,SUM($AA$1:AA232),"")</f>
        <v/>
      </c>
      <c r="AN232" s="138" t="str">
        <f ca="1">IF($R232=1,SUM($AB$1:AB232),"")</f>
        <v/>
      </c>
      <c r="AO232" s="138" t="str">
        <f ca="1">IF($R232=1,SUM($AC$1:AC232),"")</f>
        <v/>
      </c>
      <c r="AQ232" s="143" t="str">
        <f t="shared" si="34"/>
        <v>26:35</v>
      </c>
    </row>
    <row r="233" spans="6:43" x14ac:dyDescent="0.25">
      <c r="F233" s="138">
        <f t="shared" si="35"/>
        <v>26</v>
      </c>
      <c r="G233" s="140">
        <f t="shared" si="30"/>
        <v>40</v>
      </c>
      <c r="H233" s="141">
        <f t="shared" si="31"/>
        <v>1.1111111111111112</v>
      </c>
      <c r="K233" s="139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39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38">
        <f t="shared" si="32"/>
        <v>1</v>
      </c>
      <c r="R233" s="138">
        <f t="shared" ca="1" si="33"/>
        <v>1.1599999999999824</v>
      </c>
      <c r="S233" s="138" t="str">
        <f>IF(O233=1,"",RTD("cqg.rtd",,"StudyData", "(Vol("&amp;$E$13&amp;")when  (LocalYear("&amp;$E$13&amp;")="&amp;$D$1&amp;"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38" t="str">
        <f>IF(O233=1,"",RTD("cqg.rtd",,"StudyData", "(Vol("&amp;$E$14&amp;")when  (LocalYear("&amp;$E$14&amp;")="&amp;$D$1&amp;"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38" t="str">
        <f>IF(O233=1,"",RTD("cqg.rtd",,"StudyData", "(Vol("&amp;$E$15&amp;")when  (LocalYear("&amp;$E$15&amp;")="&amp;$D$1&amp;"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38" t="str">
        <f>IF(O233=1,"",RTD("cqg.rtd",,"StudyData", "(Vol("&amp;$E$16&amp;")when  (LocalYear("&amp;$E$16&amp;")="&amp;$D$1&amp;"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38" t="str">
        <f>IF(O233=1,"",RTD("cqg.rtd",,"StudyData", "(Vol("&amp;$E$17&amp;")when  (LocalYear("&amp;$E$17&amp;")="&amp;$D$1&amp;"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38" t="str">
        <f>IF(O233=1,"",RTD("cqg.rtd",,"StudyData", "(Vol("&amp;$E$18&amp;")when  (LocalYear("&amp;$E$18&amp;")="&amp;$D$1&amp;"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38" t="str">
        <f>IF(O233=1,"",RTD("cqg.rtd",,"StudyData", "(Vol("&amp;$E$19&amp;")when  (LocalYear("&amp;$E$19&amp;")="&amp;$D$1&amp;"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38" t="str">
        <f>IF(O233=1,"",RTD("cqg.rtd",,"StudyData", "(Vol("&amp;$E$20&amp;")when  (LocalYear("&amp;$E$20&amp;")="&amp;$D$1&amp;"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38" t="str">
        <f>IF(O233=1,"",RTD("cqg.rtd",,"StudyData", "(Vol("&amp;$E$21&amp;")when  (LocalYear("&amp;$E$21&amp;")="&amp;$D$1&amp;"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38" t="str">
        <f>IF(O233=1,"",RTD("cqg.rtd",,"StudyData", "(Vol("&amp;$E$21&amp;")when  (LocalYear("&amp;$E$21&amp;")="&amp;$D$1&amp;"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39" t="str">
        <f t="shared" si="29"/>
        <v/>
      </c>
      <c r="AE233" s="138" t="str">
        <f ca="1">IF($R233=1,SUM($S$1:S233),"")</f>
        <v/>
      </c>
      <c r="AF233" s="138" t="str">
        <f ca="1">IF($R233=1,SUM($T$1:T233),"")</f>
        <v/>
      </c>
      <c r="AG233" s="138" t="str">
        <f ca="1">IF($R233=1,SUM($U$1:U233),"")</f>
        <v/>
      </c>
      <c r="AH233" s="138" t="str">
        <f ca="1">IF($R233=1,SUM($V$1:V233),"")</f>
        <v/>
      </c>
      <c r="AI233" s="138" t="str">
        <f ca="1">IF($R233=1,SUM($W$1:W233),"")</f>
        <v/>
      </c>
      <c r="AJ233" s="138" t="str">
        <f ca="1">IF($R233=1,SUM($X$1:X233),"")</f>
        <v/>
      </c>
      <c r="AK233" s="138" t="str">
        <f ca="1">IF($R233=1,SUM($Y$1:Y233),"")</f>
        <v/>
      </c>
      <c r="AL233" s="138" t="str">
        <f ca="1">IF($R233=1,SUM($Z$1:Z233),"")</f>
        <v/>
      </c>
      <c r="AM233" s="138" t="str">
        <f ca="1">IF($R233=1,SUM($AA$1:AA233),"")</f>
        <v/>
      </c>
      <c r="AN233" s="138" t="str">
        <f ca="1">IF($R233=1,SUM($AB$1:AB233),"")</f>
        <v/>
      </c>
      <c r="AO233" s="138" t="str">
        <f ca="1">IF($R233=1,SUM($AC$1:AC233),"")</f>
        <v/>
      </c>
      <c r="AQ233" s="143" t="str">
        <f t="shared" si="34"/>
        <v>26:40</v>
      </c>
    </row>
    <row r="234" spans="6:43" x14ac:dyDescent="0.25">
      <c r="F234" s="138">
        <f t="shared" si="35"/>
        <v>26</v>
      </c>
      <c r="G234" s="140">
        <f t="shared" si="30"/>
        <v>45</v>
      </c>
      <c r="H234" s="141">
        <f t="shared" si="31"/>
        <v>1.1145833333333333</v>
      </c>
      <c r="K234" s="139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39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38">
        <f t="shared" si="32"/>
        <v>1</v>
      </c>
      <c r="R234" s="138">
        <f t="shared" ca="1" si="33"/>
        <v>1.1609999999999823</v>
      </c>
      <c r="S234" s="138" t="str">
        <f>IF(O234=1,"",RTD("cqg.rtd",,"StudyData", "(Vol("&amp;$E$13&amp;")when  (LocalYear("&amp;$E$13&amp;")="&amp;$D$1&amp;"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38" t="str">
        <f>IF(O234=1,"",RTD("cqg.rtd",,"StudyData", "(Vol("&amp;$E$14&amp;")when  (LocalYear("&amp;$E$14&amp;")="&amp;$D$1&amp;"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38" t="str">
        <f>IF(O234=1,"",RTD("cqg.rtd",,"StudyData", "(Vol("&amp;$E$15&amp;")when  (LocalYear("&amp;$E$15&amp;")="&amp;$D$1&amp;"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38" t="str">
        <f>IF(O234=1,"",RTD("cqg.rtd",,"StudyData", "(Vol("&amp;$E$16&amp;")when  (LocalYear("&amp;$E$16&amp;")="&amp;$D$1&amp;"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38" t="str">
        <f>IF(O234=1,"",RTD("cqg.rtd",,"StudyData", "(Vol("&amp;$E$17&amp;")when  (LocalYear("&amp;$E$17&amp;")="&amp;$D$1&amp;"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38" t="str">
        <f>IF(O234=1,"",RTD("cqg.rtd",,"StudyData", "(Vol("&amp;$E$18&amp;")when  (LocalYear("&amp;$E$18&amp;")="&amp;$D$1&amp;"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38" t="str">
        <f>IF(O234=1,"",RTD("cqg.rtd",,"StudyData", "(Vol("&amp;$E$19&amp;")when  (LocalYear("&amp;$E$19&amp;")="&amp;$D$1&amp;"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38" t="str">
        <f>IF(O234=1,"",RTD("cqg.rtd",,"StudyData", "(Vol("&amp;$E$20&amp;")when  (LocalYear("&amp;$E$20&amp;")="&amp;$D$1&amp;"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38" t="str">
        <f>IF(O234=1,"",RTD("cqg.rtd",,"StudyData", "(Vol("&amp;$E$21&amp;")when  (LocalYear("&amp;$E$21&amp;")="&amp;$D$1&amp;"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38" t="str">
        <f>IF(O234=1,"",RTD("cqg.rtd",,"StudyData", "(Vol("&amp;$E$21&amp;")when  (LocalYear("&amp;$E$21&amp;")="&amp;$D$1&amp;"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39" t="str">
        <f t="shared" si="29"/>
        <v/>
      </c>
      <c r="AE234" s="138" t="str">
        <f ca="1">IF($R234=1,SUM($S$1:S234),"")</f>
        <v/>
      </c>
      <c r="AF234" s="138" t="str">
        <f ca="1">IF($R234=1,SUM($T$1:T234),"")</f>
        <v/>
      </c>
      <c r="AG234" s="138" t="str">
        <f ca="1">IF($R234=1,SUM($U$1:U234),"")</f>
        <v/>
      </c>
      <c r="AH234" s="138" t="str">
        <f ca="1">IF($R234=1,SUM($V$1:V234),"")</f>
        <v/>
      </c>
      <c r="AI234" s="138" t="str">
        <f ca="1">IF($R234=1,SUM($W$1:W234),"")</f>
        <v/>
      </c>
      <c r="AJ234" s="138" t="str">
        <f ca="1">IF($R234=1,SUM($X$1:X234),"")</f>
        <v/>
      </c>
      <c r="AK234" s="138" t="str">
        <f ca="1">IF($R234=1,SUM($Y$1:Y234),"")</f>
        <v/>
      </c>
      <c r="AL234" s="138" t="str">
        <f ca="1">IF($R234=1,SUM($Z$1:Z234),"")</f>
        <v/>
      </c>
      <c r="AM234" s="138" t="str">
        <f ca="1">IF($R234=1,SUM($AA$1:AA234),"")</f>
        <v/>
      </c>
      <c r="AN234" s="138" t="str">
        <f ca="1">IF($R234=1,SUM($AB$1:AB234),"")</f>
        <v/>
      </c>
      <c r="AO234" s="138" t="str">
        <f ca="1">IF($R234=1,SUM($AC$1:AC234),"")</f>
        <v/>
      </c>
      <c r="AQ234" s="143" t="str">
        <f t="shared" si="34"/>
        <v>26:45</v>
      </c>
    </row>
    <row r="235" spans="6:43" x14ac:dyDescent="0.25">
      <c r="F235" s="138">
        <f t="shared" si="35"/>
        <v>26</v>
      </c>
      <c r="G235" s="140">
        <f t="shared" si="30"/>
        <v>50</v>
      </c>
      <c r="H235" s="141">
        <f t="shared" si="31"/>
        <v>1.1180555555555556</v>
      </c>
      <c r="K235" s="139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39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38">
        <f t="shared" si="32"/>
        <v>1</v>
      </c>
      <c r="R235" s="138">
        <f t="shared" ca="1" si="33"/>
        <v>1.1619999999999822</v>
      </c>
      <c r="S235" s="138" t="str">
        <f>IF(O235=1,"",RTD("cqg.rtd",,"StudyData", "(Vol("&amp;$E$13&amp;")when  (LocalYear("&amp;$E$13&amp;")="&amp;$D$1&amp;"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38" t="str">
        <f>IF(O235=1,"",RTD("cqg.rtd",,"StudyData", "(Vol("&amp;$E$14&amp;")when  (LocalYear("&amp;$E$14&amp;")="&amp;$D$1&amp;"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38" t="str">
        <f>IF(O235=1,"",RTD("cqg.rtd",,"StudyData", "(Vol("&amp;$E$15&amp;")when  (LocalYear("&amp;$E$15&amp;")="&amp;$D$1&amp;"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38" t="str">
        <f>IF(O235=1,"",RTD("cqg.rtd",,"StudyData", "(Vol("&amp;$E$16&amp;")when  (LocalYear("&amp;$E$16&amp;")="&amp;$D$1&amp;"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38" t="str">
        <f>IF(O235=1,"",RTD("cqg.rtd",,"StudyData", "(Vol("&amp;$E$17&amp;")when  (LocalYear("&amp;$E$17&amp;")="&amp;$D$1&amp;"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38" t="str">
        <f>IF(O235=1,"",RTD("cqg.rtd",,"StudyData", "(Vol("&amp;$E$18&amp;")when  (LocalYear("&amp;$E$18&amp;")="&amp;$D$1&amp;"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38" t="str">
        <f>IF(O235=1,"",RTD("cqg.rtd",,"StudyData", "(Vol("&amp;$E$19&amp;")when  (LocalYear("&amp;$E$19&amp;")="&amp;$D$1&amp;"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38" t="str">
        <f>IF(O235=1,"",RTD("cqg.rtd",,"StudyData", "(Vol("&amp;$E$20&amp;")when  (LocalYear("&amp;$E$20&amp;")="&amp;$D$1&amp;"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38" t="str">
        <f>IF(O235=1,"",RTD("cqg.rtd",,"StudyData", "(Vol("&amp;$E$21&amp;")when  (LocalYear("&amp;$E$21&amp;")="&amp;$D$1&amp;"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38" t="str">
        <f>IF(O235=1,"",RTD("cqg.rtd",,"StudyData", "(Vol("&amp;$E$21&amp;")when  (LocalYear("&amp;$E$21&amp;")="&amp;$D$1&amp;"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39" t="str">
        <f t="shared" si="29"/>
        <v/>
      </c>
      <c r="AE235" s="138" t="str">
        <f ca="1">IF($R235=1,SUM($S$1:S235),"")</f>
        <v/>
      </c>
      <c r="AF235" s="138" t="str">
        <f ca="1">IF($R235=1,SUM($T$1:T235),"")</f>
        <v/>
      </c>
      <c r="AG235" s="138" t="str">
        <f ca="1">IF($R235=1,SUM($U$1:U235),"")</f>
        <v/>
      </c>
      <c r="AH235" s="138" t="str">
        <f ca="1">IF($R235=1,SUM($V$1:V235),"")</f>
        <v/>
      </c>
      <c r="AI235" s="138" t="str">
        <f ca="1">IF($R235=1,SUM($W$1:W235),"")</f>
        <v/>
      </c>
      <c r="AJ235" s="138" t="str">
        <f ca="1">IF($R235=1,SUM($X$1:X235),"")</f>
        <v/>
      </c>
      <c r="AK235" s="138" t="str">
        <f ca="1">IF($R235=1,SUM($Y$1:Y235),"")</f>
        <v/>
      </c>
      <c r="AL235" s="138" t="str">
        <f ca="1">IF($R235=1,SUM($Z$1:Z235),"")</f>
        <v/>
      </c>
      <c r="AM235" s="138" t="str">
        <f ca="1">IF($R235=1,SUM($AA$1:AA235),"")</f>
        <v/>
      </c>
      <c r="AN235" s="138" t="str">
        <f ca="1">IF($R235=1,SUM($AB$1:AB235),"")</f>
        <v/>
      </c>
      <c r="AO235" s="138" t="str">
        <f ca="1">IF($R235=1,SUM($AC$1:AC235),"")</f>
        <v/>
      </c>
      <c r="AQ235" s="143" t="str">
        <f t="shared" si="34"/>
        <v>26:50</v>
      </c>
    </row>
    <row r="236" spans="6:43" x14ac:dyDescent="0.25">
      <c r="F236" s="138">
        <f t="shared" si="35"/>
        <v>26</v>
      </c>
      <c r="G236" s="140">
        <f t="shared" si="30"/>
        <v>55</v>
      </c>
      <c r="H236" s="141">
        <f t="shared" si="31"/>
        <v>1.1215277777777779</v>
      </c>
      <c r="K236" s="139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39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38">
        <f t="shared" si="32"/>
        <v>1</v>
      </c>
      <c r="R236" s="138">
        <f t="shared" ca="1" si="33"/>
        <v>1.162999999999982</v>
      </c>
      <c r="S236" s="138" t="str">
        <f>IF(O236=1,"",RTD("cqg.rtd",,"StudyData", "(Vol("&amp;$E$13&amp;")when  (LocalYear("&amp;$E$13&amp;")="&amp;$D$1&amp;"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38" t="str">
        <f>IF(O236=1,"",RTD("cqg.rtd",,"StudyData", "(Vol("&amp;$E$14&amp;")when  (LocalYear("&amp;$E$14&amp;")="&amp;$D$1&amp;"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38" t="str">
        <f>IF(O236=1,"",RTD("cqg.rtd",,"StudyData", "(Vol("&amp;$E$15&amp;")when  (LocalYear("&amp;$E$15&amp;")="&amp;$D$1&amp;"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38" t="str">
        <f>IF(O236=1,"",RTD("cqg.rtd",,"StudyData", "(Vol("&amp;$E$16&amp;")when  (LocalYear("&amp;$E$16&amp;")="&amp;$D$1&amp;"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38" t="str">
        <f>IF(O236=1,"",RTD("cqg.rtd",,"StudyData", "(Vol("&amp;$E$17&amp;")when  (LocalYear("&amp;$E$17&amp;")="&amp;$D$1&amp;"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38" t="str">
        <f>IF(O236=1,"",RTD("cqg.rtd",,"StudyData", "(Vol("&amp;$E$18&amp;")when  (LocalYear("&amp;$E$18&amp;")="&amp;$D$1&amp;"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38" t="str">
        <f>IF(O236=1,"",RTD("cqg.rtd",,"StudyData", "(Vol("&amp;$E$19&amp;")when  (LocalYear("&amp;$E$19&amp;")="&amp;$D$1&amp;"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38" t="str">
        <f>IF(O236=1,"",RTD("cqg.rtd",,"StudyData", "(Vol("&amp;$E$20&amp;")when  (LocalYear("&amp;$E$20&amp;")="&amp;$D$1&amp;"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38" t="str">
        <f>IF(O236=1,"",RTD("cqg.rtd",,"StudyData", "(Vol("&amp;$E$21&amp;")when  (LocalYear("&amp;$E$21&amp;")="&amp;$D$1&amp;"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38" t="str">
        <f>IF(O236=1,"",RTD("cqg.rtd",,"StudyData", "(Vol("&amp;$E$21&amp;")when  (LocalYear("&amp;$E$21&amp;")="&amp;$D$1&amp;"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39" t="str">
        <f t="shared" si="29"/>
        <v/>
      </c>
      <c r="AE236" s="138" t="str">
        <f ca="1">IF($R236=1,SUM($S$1:S236),"")</f>
        <v/>
      </c>
      <c r="AF236" s="138" t="str">
        <f ca="1">IF($R236=1,SUM($T$1:T236),"")</f>
        <v/>
      </c>
      <c r="AG236" s="138" t="str">
        <f ca="1">IF($R236=1,SUM($U$1:U236),"")</f>
        <v/>
      </c>
      <c r="AH236" s="138" t="str">
        <f ca="1">IF($R236=1,SUM($V$1:V236),"")</f>
        <v/>
      </c>
      <c r="AI236" s="138" t="str">
        <f ca="1">IF($R236=1,SUM($W$1:W236),"")</f>
        <v/>
      </c>
      <c r="AJ236" s="138" t="str">
        <f ca="1">IF($R236=1,SUM($X$1:X236),"")</f>
        <v/>
      </c>
      <c r="AK236" s="138" t="str">
        <f ca="1">IF($R236=1,SUM($Y$1:Y236),"")</f>
        <v/>
      </c>
      <c r="AL236" s="138" t="str">
        <f ca="1">IF($R236=1,SUM($Z$1:Z236),"")</f>
        <v/>
      </c>
      <c r="AM236" s="138" t="str">
        <f ca="1">IF($R236=1,SUM($AA$1:AA236),"")</f>
        <v/>
      </c>
      <c r="AN236" s="138" t="str">
        <f ca="1">IF($R236=1,SUM($AB$1:AB236),"")</f>
        <v/>
      </c>
      <c r="AO236" s="138" t="str">
        <f ca="1">IF($R236=1,SUM($AC$1:AC236),"")</f>
        <v/>
      </c>
      <c r="AQ236" s="143" t="str">
        <f t="shared" si="34"/>
        <v>26:55</v>
      </c>
    </row>
    <row r="237" spans="6:43" x14ac:dyDescent="0.25">
      <c r="F237" s="138">
        <f t="shared" si="35"/>
        <v>27</v>
      </c>
      <c r="G237" s="140" t="str">
        <f t="shared" si="30"/>
        <v>00</v>
      </c>
      <c r="H237" s="141">
        <f t="shared" si="31"/>
        <v>1.125</v>
      </c>
      <c r="K237" s="139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39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38">
        <f t="shared" si="32"/>
        <v>1</v>
      </c>
      <c r="R237" s="138">
        <f t="shared" ca="1" si="33"/>
        <v>1.1639999999999819</v>
      </c>
      <c r="S237" s="138" t="str">
        <f>IF(O237=1,"",RTD("cqg.rtd",,"StudyData", "(Vol("&amp;$E$13&amp;")when  (LocalYear("&amp;$E$13&amp;")="&amp;$D$1&amp;"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38" t="str">
        <f>IF(O237=1,"",RTD("cqg.rtd",,"StudyData", "(Vol("&amp;$E$14&amp;")when  (LocalYear("&amp;$E$14&amp;")="&amp;$D$1&amp;"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38" t="str">
        <f>IF(O237=1,"",RTD("cqg.rtd",,"StudyData", "(Vol("&amp;$E$15&amp;")when  (LocalYear("&amp;$E$15&amp;")="&amp;$D$1&amp;"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38" t="str">
        <f>IF(O237=1,"",RTD("cqg.rtd",,"StudyData", "(Vol("&amp;$E$16&amp;")when  (LocalYear("&amp;$E$16&amp;")="&amp;$D$1&amp;"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38" t="str">
        <f>IF(O237=1,"",RTD("cqg.rtd",,"StudyData", "(Vol("&amp;$E$17&amp;")when  (LocalYear("&amp;$E$17&amp;")="&amp;$D$1&amp;"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38" t="str">
        <f>IF(O237=1,"",RTD("cqg.rtd",,"StudyData", "(Vol("&amp;$E$18&amp;")when  (LocalYear("&amp;$E$18&amp;")="&amp;$D$1&amp;"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38" t="str">
        <f>IF(O237=1,"",RTD("cqg.rtd",,"StudyData", "(Vol("&amp;$E$19&amp;")when  (LocalYear("&amp;$E$19&amp;")="&amp;$D$1&amp;"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38" t="str">
        <f>IF(O237=1,"",RTD("cqg.rtd",,"StudyData", "(Vol("&amp;$E$20&amp;")when  (LocalYear("&amp;$E$20&amp;")="&amp;$D$1&amp;"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38" t="str">
        <f>IF(O237=1,"",RTD("cqg.rtd",,"StudyData", "(Vol("&amp;$E$21&amp;")when  (LocalYear("&amp;$E$21&amp;")="&amp;$D$1&amp;"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38" t="str">
        <f>IF(O237=1,"",RTD("cqg.rtd",,"StudyData", "(Vol("&amp;$E$21&amp;")when  (LocalYear("&amp;$E$21&amp;")="&amp;$D$1&amp;"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39" t="str">
        <f t="shared" si="29"/>
        <v/>
      </c>
      <c r="AE237" s="138" t="str">
        <f ca="1">IF($R237=1,SUM($S$1:S237),"")</f>
        <v/>
      </c>
      <c r="AF237" s="138" t="str">
        <f ca="1">IF($R237=1,SUM($T$1:T237),"")</f>
        <v/>
      </c>
      <c r="AG237" s="138" t="str">
        <f ca="1">IF($R237=1,SUM($U$1:U237),"")</f>
        <v/>
      </c>
      <c r="AH237" s="138" t="str">
        <f ca="1">IF($R237=1,SUM($V$1:V237),"")</f>
        <v/>
      </c>
      <c r="AI237" s="138" t="str">
        <f ca="1">IF($R237=1,SUM($W$1:W237),"")</f>
        <v/>
      </c>
      <c r="AJ237" s="138" t="str">
        <f ca="1">IF($R237=1,SUM($X$1:X237),"")</f>
        <v/>
      </c>
      <c r="AK237" s="138" t="str">
        <f ca="1">IF($R237=1,SUM($Y$1:Y237),"")</f>
        <v/>
      </c>
      <c r="AL237" s="138" t="str">
        <f ca="1">IF($R237=1,SUM($Z$1:Z237),"")</f>
        <v/>
      </c>
      <c r="AM237" s="138" t="str">
        <f ca="1">IF($R237=1,SUM($AA$1:AA237),"")</f>
        <v/>
      </c>
      <c r="AN237" s="138" t="str">
        <f ca="1">IF($R237=1,SUM($AB$1:AB237),"")</f>
        <v/>
      </c>
      <c r="AO237" s="138" t="str">
        <f ca="1">IF($R237=1,SUM($AC$1:AC237),"")</f>
        <v/>
      </c>
      <c r="AQ237" s="143" t="str">
        <f t="shared" si="34"/>
        <v>27:00</v>
      </c>
    </row>
    <row r="238" spans="6:43" x14ac:dyDescent="0.25">
      <c r="F238" s="138">
        <f t="shared" si="35"/>
        <v>27</v>
      </c>
      <c r="G238" s="140" t="str">
        <f t="shared" si="30"/>
        <v>05</v>
      </c>
      <c r="H238" s="141">
        <f t="shared" si="31"/>
        <v>1.1284722222222221</v>
      </c>
      <c r="K238" s="139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39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38">
        <f t="shared" si="32"/>
        <v>1</v>
      </c>
      <c r="R238" s="138">
        <f t="shared" ca="1" si="33"/>
        <v>1.1649999999999818</v>
      </c>
      <c r="S238" s="138" t="str">
        <f>IF(O238=1,"",RTD("cqg.rtd",,"StudyData", "(Vol("&amp;$E$13&amp;")when  (LocalYear("&amp;$E$13&amp;")="&amp;$D$1&amp;"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38" t="str">
        <f>IF(O238=1,"",RTD("cqg.rtd",,"StudyData", "(Vol("&amp;$E$14&amp;")when  (LocalYear("&amp;$E$14&amp;")="&amp;$D$1&amp;"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38" t="str">
        <f>IF(O238=1,"",RTD("cqg.rtd",,"StudyData", "(Vol("&amp;$E$15&amp;")when  (LocalYear("&amp;$E$15&amp;")="&amp;$D$1&amp;"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38" t="str">
        <f>IF(O238=1,"",RTD("cqg.rtd",,"StudyData", "(Vol("&amp;$E$16&amp;")when  (LocalYear("&amp;$E$16&amp;")="&amp;$D$1&amp;"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38" t="str">
        <f>IF(O238=1,"",RTD("cqg.rtd",,"StudyData", "(Vol("&amp;$E$17&amp;")when  (LocalYear("&amp;$E$17&amp;")="&amp;$D$1&amp;"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38" t="str">
        <f>IF(O238=1,"",RTD("cqg.rtd",,"StudyData", "(Vol("&amp;$E$18&amp;")when  (LocalYear("&amp;$E$18&amp;")="&amp;$D$1&amp;"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38" t="str">
        <f>IF(O238=1,"",RTD("cqg.rtd",,"StudyData", "(Vol("&amp;$E$19&amp;")when  (LocalYear("&amp;$E$19&amp;")="&amp;$D$1&amp;"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38" t="str">
        <f>IF(O238=1,"",RTD("cqg.rtd",,"StudyData", "(Vol("&amp;$E$20&amp;")when  (LocalYear("&amp;$E$20&amp;")="&amp;$D$1&amp;"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38" t="str">
        <f>IF(O238=1,"",RTD("cqg.rtd",,"StudyData", "(Vol("&amp;$E$21&amp;")when  (LocalYear("&amp;$E$21&amp;")="&amp;$D$1&amp;"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38" t="str">
        <f>IF(O238=1,"",RTD("cqg.rtd",,"StudyData", "(Vol("&amp;$E$21&amp;")when  (LocalYear("&amp;$E$21&amp;")="&amp;$D$1&amp;"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39" t="str">
        <f t="shared" si="29"/>
        <v/>
      </c>
      <c r="AE238" s="138" t="str">
        <f ca="1">IF($R238=1,SUM($S$1:S238),"")</f>
        <v/>
      </c>
      <c r="AF238" s="138" t="str">
        <f ca="1">IF($R238=1,SUM($T$1:T238),"")</f>
        <v/>
      </c>
      <c r="AG238" s="138" t="str">
        <f ca="1">IF($R238=1,SUM($U$1:U238),"")</f>
        <v/>
      </c>
      <c r="AH238" s="138" t="str">
        <f ca="1">IF($R238=1,SUM($V$1:V238),"")</f>
        <v/>
      </c>
      <c r="AI238" s="138" t="str">
        <f ca="1">IF($R238=1,SUM($W$1:W238),"")</f>
        <v/>
      </c>
      <c r="AJ238" s="138" t="str">
        <f ca="1">IF($R238=1,SUM($X$1:X238),"")</f>
        <v/>
      </c>
      <c r="AK238" s="138" t="str">
        <f ca="1">IF($R238=1,SUM($Y$1:Y238),"")</f>
        <v/>
      </c>
      <c r="AL238" s="138" t="str">
        <f ca="1">IF($R238=1,SUM($Z$1:Z238),"")</f>
        <v/>
      </c>
      <c r="AM238" s="138" t="str">
        <f ca="1">IF($R238=1,SUM($AA$1:AA238),"")</f>
        <v/>
      </c>
      <c r="AN238" s="138" t="str">
        <f ca="1">IF($R238=1,SUM($AB$1:AB238),"")</f>
        <v/>
      </c>
      <c r="AO238" s="138" t="str">
        <f ca="1">IF($R238=1,SUM($AC$1:AC238),"")</f>
        <v/>
      </c>
      <c r="AQ238" s="143" t="str">
        <f t="shared" si="34"/>
        <v>27:05</v>
      </c>
    </row>
    <row r="239" spans="6:43" x14ac:dyDescent="0.25">
      <c r="F239" s="138">
        <f t="shared" si="35"/>
        <v>27</v>
      </c>
      <c r="G239" s="140">
        <f t="shared" si="30"/>
        <v>10</v>
      </c>
      <c r="H239" s="141">
        <f t="shared" si="31"/>
        <v>1.1319444444444444</v>
      </c>
      <c r="K239" s="139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39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38">
        <f t="shared" si="32"/>
        <v>1</v>
      </c>
      <c r="R239" s="138">
        <f t="shared" ca="1" si="33"/>
        <v>1.1659999999999817</v>
      </c>
      <c r="S239" s="138" t="str">
        <f>IF(O239=1,"",RTD("cqg.rtd",,"StudyData", "(Vol("&amp;$E$13&amp;")when  (LocalYear("&amp;$E$13&amp;")="&amp;$D$1&amp;"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38" t="str">
        <f>IF(O239=1,"",RTD("cqg.rtd",,"StudyData", "(Vol("&amp;$E$14&amp;")when  (LocalYear("&amp;$E$14&amp;")="&amp;$D$1&amp;"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38" t="str">
        <f>IF(O239=1,"",RTD("cqg.rtd",,"StudyData", "(Vol("&amp;$E$15&amp;")when  (LocalYear("&amp;$E$15&amp;")="&amp;$D$1&amp;"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38" t="str">
        <f>IF(O239=1,"",RTD("cqg.rtd",,"StudyData", "(Vol("&amp;$E$16&amp;")when  (LocalYear("&amp;$E$16&amp;")="&amp;$D$1&amp;"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38" t="str">
        <f>IF(O239=1,"",RTD("cqg.rtd",,"StudyData", "(Vol("&amp;$E$17&amp;")when  (LocalYear("&amp;$E$17&amp;")="&amp;$D$1&amp;"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38" t="str">
        <f>IF(O239=1,"",RTD("cqg.rtd",,"StudyData", "(Vol("&amp;$E$18&amp;")when  (LocalYear("&amp;$E$18&amp;")="&amp;$D$1&amp;"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38" t="str">
        <f>IF(O239=1,"",RTD("cqg.rtd",,"StudyData", "(Vol("&amp;$E$19&amp;")when  (LocalYear("&amp;$E$19&amp;")="&amp;$D$1&amp;"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38" t="str">
        <f>IF(O239=1,"",RTD("cqg.rtd",,"StudyData", "(Vol("&amp;$E$20&amp;")when  (LocalYear("&amp;$E$20&amp;")="&amp;$D$1&amp;"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38" t="str">
        <f>IF(O239=1,"",RTD("cqg.rtd",,"StudyData", "(Vol("&amp;$E$21&amp;")when  (LocalYear("&amp;$E$21&amp;")="&amp;$D$1&amp;"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38" t="str">
        <f>IF(O239=1,"",RTD("cqg.rtd",,"StudyData", "(Vol("&amp;$E$21&amp;")when  (LocalYear("&amp;$E$21&amp;")="&amp;$D$1&amp;"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39" t="str">
        <f t="shared" si="29"/>
        <v/>
      </c>
      <c r="AE239" s="138" t="str">
        <f ca="1">IF($R239=1,SUM($S$1:S239),"")</f>
        <v/>
      </c>
      <c r="AF239" s="138" t="str">
        <f ca="1">IF($R239=1,SUM($T$1:T239),"")</f>
        <v/>
      </c>
      <c r="AG239" s="138" t="str">
        <f ca="1">IF($R239=1,SUM($U$1:U239),"")</f>
        <v/>
      </c>
      <c r="AH239" s="138" t="str">
        <f ca="1">IF($R239=1,SUM($V$1:V239),"")</f>
        <v/>
      </c>
      <c r="AI239" s="138" t="str">
        <f ca="1">IF($R239=1,SUM($W$1:W239),"")</f>
        <v/>
      </c>
      <c r="AJ239" s="138" t="str">
        <f ca="1">IF($R239=1,SUM($X$1:X239),"")</f>
        <v/>
      </c>
      <c r="AK239" s="138" t="str">
        <f ca="1">IF($R239=1,SUM($Y$1:Y239),"")</f>
        <v/>
      </c>
      <c r="AL239" s="138" t="str">
        <f ca="1">IF($R239=1,SUM($Z$1:Z239),"")</f>
        <v/>
      </c>
      <c r="AM239" s="138" t="str">
        <f ca="1">IF($R239=1,SUM($AA$1:AA239),"")</f>
        <v/>
      </c>
      <c r="AN239" s="138" t="str">
        <f ca="1">IF($R239=1,SUM($AB$1:AB239),"")</f>
        <v/>
      </c>
      <c r="AO239" s="138" t="str">
        <f ca="1">IF($R239=1,SUM($AC$1:AC239),"")</f>
        <v/>
      </c>
      <c r="AQ239" s="143" t="str">
        <f t="shared" si="34"/>
        <v>27:10</v>
      </c>
    </row>
    <row r="240" spans="6:43" x14ac:dyDescent="0.25">
      <c r="F240" s="138">
        <f t="shared" si="35"/>
        <v>27</v>
      </c>
      <c r="G240" s="140">
        <f t="shared" si="30"/>
        <v>15</v>
      </c>
      <c r="H240" s="141">
        <f t="shared" si="31"/>
        <v>1.1354166666666667</v>
      </c>
      <c r="K240" s="139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39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38">
        <f t="shared" si="32"/>
        <v>1</v>
      </c>
      <c r="R240" s="138">
        <f t="shared" ca="1" si="33"/>
        <v>1.1669999999999816</v>
      </c>
      <c r="S240" s="138" t="str">
        <f>IF(O240=1,"",RTD("cqg.rtd",,"StudyData", "(Vol("&amp;$E$13&amp;")when  (LocalYear("&amp;$E$13&amp;")="&amp;$D$1&amp;"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38" t="str">
        <f>IF(O240=1,"",RTD("cqg.rtd",,"StudyData", "(Vol("&amp;$E$14&amp;")when  (LocalYear("&amp;$E$14&amp;")="&amp;$D$1&amp;"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38" t="str">
        <f>IF(O240=1,"",RTD("cqg.rtd",,"StudyData", "(Vol("&amp;$E$15&amp;")when  (LocalYear("&amp;$E$15&amp;")="&amp;$D$1&amp;"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38" t="str">
        <f>IF(O240=1,"",RTD("cqg.rtd",,"StudyData", "(Vol("&amp;$E$16&amp;")when  (LocalYear("&amp;$E$16&amp;")="&amp;$D$1&amp;"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38" t="str">
        <f>IF(O240=1,"",RTD("cqg.rtd",,"StudyData", "(Vol("&amp;$E$17&amp;")when  (LocalYear("&amp;$E$17&amp;")="&amp;$D$1&amp;"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38" t="str">
        <f>IF(O240=1,"",RTD("cqg.rtd",,"StudyData", "(Vol("&amp;$E$18&amp;")when  (LocalYear("&amp;$E$18&amp;")="&amp;$D$1&amp;"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38" t="str">
        <f>IF(O240=1,"",RTD("cqg.rtd",,"StudyData", "(Vol("&amp;$E$19&amp;")when  (LocalYear("&amp;$E$19&amp;")="&amp;$D$1&amp;"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38" t="str">
        <f>IF(O240=1,"",RTD("cqg.rtd",,"StudyData", "(Vol("&amp;$E$20&amp;")when  (LocalYear("&amp;$E$20&amp;")="&amp;$D$1&amp;"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38" t="str">
        <f>IF(O240=1,"",RTD("cqg.rtd",,"StudyData", "(Vol("&amp;$E$21&amp;")when  (LocalYear("&amp;$E$21&amp;")="&amp;$D$1&amp;"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38" t="str">
        <f>IF(O240=1,"",RTD("cqg.rtd",,"StudyData", "(Vol("&amp;$E$21&amp;")when  (LocalYear("&amp;$E$21&amp;")="&amp;$D$1&amp;"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39" t="str">
        <f t="shared" si="29"/>
        <v/>
      </c>
      <c r="AE240" s="138" t="str">
        <f ca="1">IF($R240=1,SUM($S$1:S240),"")</f>
        <v/>
      </c>
      <c r="AF240" s="138" t="str">
        <f ca="1">IF($R240=1,SUM($T$1:T240),"")</f>
        <v/>
      </c>
      <c r="AG240" s="138" t="str">
        <f ca="1">IF($R240=1,SUM($U$1:U240),"")</f>
        <v/>
      </c>
      <c r="AH240" s="138" t="str">
        <f ca="1">IF($R240=1,SUM($V$1:V240),"")</f>
        <v/>
      </c>
      <c r="AI240" s="138" t="str">
        <f ca="1">IF($R240=1,SUM($W$1:W240),"")</f>
        <v/>
      </c>
      <c r="AJ240" s="138" t="str">
        <f ca="1">IF($R240=1,SUM($X$1:X240),"")</f>
        <v/>
      </c>
      <c r="AK240" s="138" t="str">
        <f ca="1">IF($R240=1,SUM($Y$1:Y240),"")</f>
        <v/>
      </c>
      <c r="AL240" s="138" t="str">
        <f ca="1">IF($R240=1,SUM($Z$1:Z240),"")</f>
        <v/>
      </c>
      <c r="AM240" s="138" t="str">
        <f ca="1">IF($R240=1,SUM($AA$1:AA240),"")</f>
        <v/>
      </c>
      <c r="AN240" s="138" t="str">
        <f ca="1">IF($R240=1,SUM($AB$1:AB240),"")</f>
        <v/>
      </c>
      <c r="AO240" s="138" t="str">
        <f ca="1">IF($R240=1,SUM($AC$1:AC240),"")</f>
        <v/>
      </c>
      <c r="AQ240" s="143" t="str">
        <f t="shared" si="34"/>
        <v>27:15</v>
      </c>
    </row>
    <row r="241" spans="6:43" x14ac:dyDescent="0.25">
      <c r="F241" s="138">
        <f t="shared" si="35"/>
        <v>27</v>
      </c>
      <c r="G241" s="140">
        <f t="shared" si="30"/>
        <v>20</v>
      </c>
      <c r="H241" s="141">
        <f t="shared" si="31"/>
        <v>1.1388888888888888</v>
      </c>
      <c r="K241" s="139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39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38">
        <f t="shared" si="32"/>
        <v>1</v>
      </c>
      <c r="R241" s="138">
        <f t="shared" ca="1" si="33"/>
        <v>1.1679999999999815</v>
      </c>
      <c r="S241" s="138" t="str">
        <f>IF(O241=1,"",RTD("cqg.rtd",,"StudyData", "(Vol("&amp;$E$13&amp;")when  (LocalYear("&amp;$E$13&amp;")="&amp;$D$1&amp;"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38" t="str">
        <f>IF(O241=1,"",RTD("cqg.rtd",,"StudyData", "(Vol("&amp;$E$14&amp;")when  (LocalYear("&amp;$E$14&amp;")="&amp;$D$1&amp;"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38" t="str">
        <f>IF(O241=1,"",RTD("cqg.rtd",,"StudyData", "(Vol("&amp;$E$15&amp;")when  (LocalYear("&amp;$E$15&amp;")="&amp;$D$1&amp;"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38" t="str">
        <f>IF(O241=1,"",RTD("cqg.rtd",,"StudyData", "(Vol("&amp;$E$16&amp;")when  (LocalYear("&amp;$E$16&amp;")="&amp;$D$1&amp;"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38" t="str">
        <f>IF(O241=1,"",RTD("cqg.rtd",,"StudyData", "(Vol("&amp;$E$17&amp;")when  (LocalYear("&amp;$E$17&amp;")="&amp;$D$1&amp;"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38" t="str">
        <f>IF(O241=1,"",RTD("cqg.rtd",,"StudyData", "(Vol("&amp;$E$18&amp;")when  (LocalYear("&amp;$E$18&amp;")="&amp;$D$1&amp;"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38" t="str">
        <f>IF(O241=1,"",RTD("cqg.rtd",,"StudyData", "(Vol("&amp;$E$19&amp;")when  (LocalYear("&amp;$E$19&amp;")="&amp;$D$1&amp;"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38" t="str">
        <f>IF(O241=1,"",RTD("cqg.rtd",,"StudyData", "(Vol("&amp;$E$20&amp;")when  (LocalYear("&amp;$E$20&amp;")="&amp;$D$1&amp;"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38" t="str">
        <f>IF(O241=1,"",RTD("cqg.rtd",,"StudyData", "(Vol("&amp;$E$21&amp;")when  (LocalYear("&amp;$E$21&amp;")="&amp;$D$1&amp;"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38" t="str">
        <f>IF(O241=1,"",RTD("cqg.rtd",,"StudyData", "(Vol("&amp;$E$21&amp;")when  (LocalYear("&amp;$E$21&amp;")="&amp;$D$1&amp;"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39" t="str">
        <f t="shared" si="29"/>
        <v/>
      </c>
      <c r="AE241" s="138" t="str">
        <f ca="1">IF($R241=1,SUM($S$1:S241),"")</f>
        <v/>
      </c>
      <c r="AF241" s="138" t="str">
        <f ca="1">IF($R241=1,SUM($T$1:T241),"")</f>
        <v/>
      </c>
      <c r="AG241" s="138" t="str">
        <f ca="1">IF($R241=1,SUM($U$1:U241),"")</f>
        <v/>
      </c>
      <c r="AH241" s="138" t="str">
        <f ca="1">IF($R241=1,SUM($V$1:V241),"")</f>
        <v/>
      </c>
      <c r="AI241" s="138" t="str">
        <f ca="1">IF($R241=1,SUM($W$1:W241),"")</f>
        <v/>
      </c>
      <c r="AJ241" s="138" t="str">
        <f ca="1">IF($R241=1,SUM($X$1:X241),"")</f>
        <v/>
      </c>
      <c r="AK241" s="138" t="str">
        <f ca="1">IF($R241=1,SUM($Y$1:Y241),"")</f>
        <v/>
      </c>
      <c r="AL241" s="138" t="str">
        <f ca="1">IF($R241=1,SUM($Z$1:Z241),"")</f>
        <v/>
      </c>
      <c r="AM241" s="138" t="str">
        <f ca="1">IF($R241=1,SUM($AA$1:AA241),"")</f>
        <v/>
      </c>
      <c r="AN241" s="138" t="str">
        <f ca="1">IF($R241=1,SUM($AB$1:AB241),"")</f>
        <v/>
      </c>
      <c r="AO241" s="138" t="str">
        <f ca="1">IF($R241=1,SUM($AC$1:AC241),"")</f>
        <v/>
      </c>
      <c r="AQ241" s="143" t="str">
        <f t="shared" si="34"/>
        <v>27:20</v>
      </c>
    </row>
    <row r="242" spans="6:43" x14ac:dyDescent="0.25">
      <c r="F242" s="138">
        <f t="shared" si="35"/>
        <v>27</v>
      </c>
      <c r="G242" s="140">
        <f t="shared" si="30"/>
        <v>25</v>
      </c>
      <c r="H242" s="141">
        <f t="shared" si="31"/>
        <v>1.1423611111111112</v>
      </c>
      <c r="K242" s="139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39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38">
        <f t="shared" si="32"/>
        <v>1</v>
      </c>
      <c r="R242" s="138">
        <f t="shared" ca="1" si="33"/>
        <v>1.1689999999999814</v>
      </c>
      <c r="S242" s="138" t="str">
        <f>IF(O242=1,"",RTD("cqg.rtd",,"StudyData", "(Vol("&amp;$E$13&amp;")when  (LocalYear("&amp;$E$13&amp;")="&amp;$D$1&amp;"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38" t="str">
        <f>IF(O242=1,"",RTD("cqg.rtd",,"StudyData", "(Vol("&amp;$E$14&amp;")when  (LocalYear("&amp;$E$14&amp;")="&amp;$D$1&amp;"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38" t="str">
        <f>IF(O242=1,"",RTD("cqg.rtd",,"StudyData", "(Vol("&amp;$E$15&amp;")when  (LocalYear("&amp;$E$15&amp;")="&amp;$D$1&amp;"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38" t="str">
        <f>IF(O242=1,"",RTD("cqg.rtd",,"StudyData", "(Vol("&amp;$E$16&amp;")when  (LocalYear("&amp;$E$16&amp;")="&amp;$D$1&amp;"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38" t="str">
        <f>IF(O242=1,"",RTD("cqg.rtd",,"StudyData", "(Vol("&amp;$E$17&amp;")when  (LocalYear("&amp;$E$17&amp;")="&amp;$D$1&amp;"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38" t="str">
        <f>IF(O242=1,"",RTD("cqg.rtd",,"StudyData", "(Vol("&amp;$E$18&amp;")when  (LocalYear("&amp;$E$18&amp;")="&amp;$D$1&amp;"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38" t="str">
        <f>IF(O242=1,"",RTD("cqg.rtd",,"StudyData", "(Vol("&amp;$E$19&amp;")when  (LocalYear("&amp;$E$19&amp;")="&amp;$D$1&amp;"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38" t="str">
        <f>IF(O242=1,"",RTD("cqg.rtd",,"StudyData", "(Vol("&amp;$E$20&amp;")when  (LocalYear("&amp;$E$20&amp;")="&amp;$D$1&amp;"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38" t="str">
        <f>IF(O242=1,"",RTD("cqg.rtd",,"StudyData", "(Vol("&amp;$E$21&amp;")when  (LocalYear("&amp;$E$21&amp;")="&amp;$D$1&amp;"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38" t="str">
        <f>IF(O242=1,"",RTD("cqg.rtd",,"StudyData", "(Vol("&amp;$E$21&amp;")when  (LocalYear("&amp;$E$21&amp;")="&amp;$D$1&amp;"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39" t="str">
        <f t="shared" si="29"/>
        <v/>
      </c>
      <c r="AE242" s="138" t="str">
        <f ca="1">IF($R242=1,SUM($S$1:S242),"")</f>
        <v/>
      </c>
      <c r="AF242" s="138" t="str">
        <f ca="1">IF($R242=1,SUM($T$1:T242),"")</f>
        <v/>
      </c>
      <c r="AG242" s="138" t="str">
        <f ca="1">IF($R242=1,SUM($U$1:U242),"")</f>
        <v/>
      </c>
      <c r="AH242" s="138" t="str">
        <f ca="1">IF($R242=1,SUM($V$1:V242),"")</f>
        <v/>
      </c>
      <c r="AI242" s="138" t="str">
        <f ca="1">IF($R242=1,SUM($W$1:W242),"")</f>
        <v/>
      </c>
      <c r="AJ242" s="138" t="str">
        <f ca="1">IF($R242=1,SUM($X$1:X242),"")</f>
        <v/>
      </c>
      <c r="AK242" s="138" t="str">
        <f ca="1">IF($R242=1,SUM($Y$1:Y242),"")</f>
        <v/>
      </c>
      <c r="AL242" s="138" t="str">
        <f ca="1">IF($R242=1,SUM($Z$1:Z242),"")</f>
        <v/>
      </c>
      <c r="AM242" s="138" t="str">
        <f ca="1">IF($R242=1,SUM($AA$1:AA242),"")</f>
        <v/>
      </c>
      <c r="AN242" s="138" t="str">
        <f ca="1">IF($R242=1,SUM($AB$1:AB242),"")</f>
        <v/>
      </c>
      <c r="AO242" s="138" t="str">
        <f ca="1">IF($R242=1,SUM($AC$1:AC242),"")</f>
        <v/>
      </c>
      <c r="AQ242" s="143" t="str">
        <f t="shared" si="34"/>
        <v>27:25</v>
      </c>
    </row>
    <row r="243" spans="6:43" x14ac:dyDescent="0.25">
      <c r="F243" s="138">
        <f t="shared" si="35"/>
        <v>27</v>
      </c>
      <c r="G243" s="140">
        <f t="shared" si="30"/>
        <v>30</v>
      </c>
      <c r="H243" s="141">
        <f t="shared" si="31"/>
        <v>1.1458333333333333</v>
      </c>
      <c r="K243" s="139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39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38">
        <f t="shared" si="32"/>
        <v>1</v>
      </c>
      <c r="R243" s="138">
        <f t="shared" ca="1" si="33"/>
        <v>1.1699999999999813</v>
      </c>
      <c r="S243" s="138" t="str">
        <f>IF(O243=1,"",RTD("cqg.rtd",,"StudyData", "(Vol("&amp;$E$13&amp;")when  (LocalYear("&amp;$E$13&amp;")="&amp;$D$1&amp;"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38" t="str">
        <f>IF(O243=1,"",RTD("cqg.rtd",,"StudyData", "(Vol("&amp;$E$14&amp;")when  (LocalYear("&amp;$E$14&amp;")="&amp;$D$1&amp;"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38" t="str">
        <f>IF(O243=1,"",RTD("cqg.rtd",,"StudyData", "(Vol("&amp;$E$15&amp;")when  (LocalYear("&amp;$E$15&amp;")="&amp;$D$1&amp;"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38" t="str">
        <f>IF(O243=1,"",RTD("cqg.rtd",,"StudyData", "(Vol("&amp;$E$16&amp;")when  (LocalYear("&amp;$E$16&amp;")="&amp;$D$1&amp;"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38" t="str">
        <f>IF(O243=1,"",RTD("cqg.rtd",,"StudyData", "(Vol("&amp;$E$17&amp;")when  (LocalYear("&amp;$E$17&amp;")="&amp;$D$1&amp;"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38" t="str">
        <f>IF(O243=1,"",RTD("cqg.rtd",,"StudyData", "(Vol("&amp;$E$18&amp;")when  (LocalYear("&amp;$E$18&amp;")="&amp;$D$1&amp;"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38" t="str">
        <f>IF(O243=1,"",RTD("cqg.rtd",,"StudyData", "(Vol("&amp;$E$19&amp;")when  (LocalYear("&amp;$E$19&amp;")="&amp;$D$1&amp;"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38" t="str">
        <f>IF(O243=1,"",RTD("cqg.rtd",,"StudyData", "(Vol("&amp;$E$20&amp;")when  (LocalYear("&amp;$E$20&amp;")="&amp;$D$1&amp;"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38" t="str">
        <f>IF(O243=1,"",RTD("cqg.rtd",,"StudyData", "(Vol("&amp;$E$21&amp;")when  (LocalYear("&amp;$E$21&amp;")="&amp;$D$1&amp;"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38" t="str">
        <f>IF(O243=1,"",RTD("cqg.rtd",,"StudyData", "(Vol("&amp;$E$21&amp;")when  (LocalYear("&amp;$E$21&amp;")="&amp;$D$1&amp;"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39" t="str">
        <f t="shared" si="29"/>
        <v/>
      </c>
      <c r="AE243" s="138" t="str">
        <f ca="1">IF($R243=1,SUM($S$1:S243),"")</f>
        <v/>
      </c>
      <c r="AF243" s="138" t="str">
        <f ca="1">IF($R243=1,SUM($T$1:T243),"")</f>
        <v/>
      </c>
      <c r="AG243" s="138" t="str">
        <f ca="1">IF($R243=1,SUM($U$1:U243),"")</f>
        <v/>
      </c>
      <c r="AH243" s="138" t="str">
        <f ca="1">IF($R243=1,SUM($V$1:V243),"")</f>
        <v/>
      </c>
      <c r="AI243" s="138" t="str">
        <f ca="1">IF($R243=1,SUM($W$1:W243),"")</f>
        <v/>
      </c>
      <c r="AJ243" s="138" t="str">
        <f ca="1">IF($R243=1,SUM($X$1:X243),"")</f>
        <v/>
      </c>
      <c r="AK243" s="138" t="str">
        <f ca="1">IF($R243=1,SUM($Y$1:Y243),"")</f>
        <v/>
      </c>
      <c r="AL243" s="138" t="str">
        <f ca="1">IF($R243=1,SUM($Z$1:Z243),"")</f>
        <v/>
      </c>
      <c r="AM243" s="138" t="str">
        <f ca="1">IF($R243=1,SUM($AA$1:AA243),"")</f>
        <v/>
      </c>
      <c r="AN243" s="138" t="str">
        <f ca="1">IF($R243=1,SUM($AB$1:AB243),"")</f>
        <v/>
      </c>
      <c r="AO243" s="138" t="str">
        <f ca="1">IF($R243=1,SUM($AC$1:AC243),"")</f>
        <v/>
      </c>
      <c r="AQ243" s="143" t="str">
        <f t="shared" si="34"/>
        <v>27:30</v>
      </c>
    </row>
    <row r="244" spans="6:43" x14ac:dyDescent="0.25">
      <c r="F244" s="138">
        <f t="shared" si="35"/>
        <v>27</v>
      </c>
      <c r="G244" s="140">
        <f t="shared" si="30"/>
        <v>35</v>
      </c>
      <c r="H244" s="141">
        <f t="shared" si="31"/>
        <v>1.1493055555555556</v>
      </c>
      <c r="K244" s="139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39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38">
        <f t="shared" si="32"/>
        <v>1</v>
      </c>
      <c r="R244" s="138">
        <f t="shared" ca="1" si="33"/>
        <v>1.1709999999999812</v>
      </c>
      <c r="S244" s="138" t="str">
        <f>IF(O244=1,"",RTD("cqg.rtd",,"StudyData", "(Vol("&amp;$E$13&amp;")when  (LocalYear("&amp;$E$13&amp;")="&amp;$D$1&amp;"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38" t="str">
        <f>IF(O244=1,"",RTD("cqg.rtd",,"StudyData", "(Vol("&amp;$E$14&amp;")when  (LocalYear("&amp;$E$14&amp;")="&amp;$D$1&amp;"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38" t="str">
        <f>IF(O244=1,"",RTD("cqg.rtd",,"StudyData", "(Vol("&amp;$E$15&amp;")when  (LocalYear("&amp;$E$15&amp;")="&amp;$D$1&amp;"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38" t="str">
        <f>IF(O244=1,"",RTD("cqg.rtd",,"StudyData", "(Vol("&amp;$E$16&amp;")when  (LocalYear("&amp;$E$16&amp;")="&amp;$D$1&amp;"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38" t="str">
        <f>IF(O244=1,"",RTD("cqg.rtd",,"StudyData", "(Vol("&amp;$E$17&amp;")when  (LocalYear("&amp;$E$17&amp;")="&amp;$D$1&amp;"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38" t="str">
        <f>IF(O244=1,"",RTD("cqg.rtd",,"StudyData", "(Vol("&amp;$E$18&amp;")when  (LocalYear("&amp;$E$18&amp;")="&amp;$D$1&amp;"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38" t="str">
        <f>IF(O244=1,"",RTD("cqg.rtd",,"StudyData", "(Vol("&amp;$E$19&amp;")when  (LocalYear("&amp;$E$19&amp;")="&amp;$D$1&amp;"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38" t="str">
        <f>IF(O244=1,"",RTD("cqg.rtd",,"StudyData", "(Vol("&amp;$E$20&amp;")when  (LocalYear("&amp;$E$20&amp;")="&amp;$D$1&amp;"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38" t="str">
        <f>IF(O244=1,"",RTD("cqg.rtd",,"StudyData", "(Vol("&amp;$E$21&amp;")when  (LocalYear("&amp;$E$21&amp;")="&amp;$D$1&amp;"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38" t="str">
        <f>IF(O244=1,"",RTD("cqg.rtd",,"StudyData", "(Vol("&amp;$E$21&amp;")when  (LocalYear("&amp;$E$21&amp;")="&amp;$D$1&amp;"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39" t="str">
        <f t="shared" si="29"/>
        <v/>
      </c>
      <c r="AE244" s="138" t="str">
        <f ca="1">IF($R244=1,SUM($S$1:S244),"")</f>
        <v/>
      </c>
      <c r="AF244" s="138" t="str">
        <f ca="1">IF($R244=1,SUM($T$1:T244),"")</f>
        <v/>
      </c>
      <c r="AG244" s="138" t="str">
        <f ca="1">IF($R244=1,SUM($U$1:U244),"")</f>
        <v/>
      </c>
      <c r="AH244" s="138" t="str">
        <f ca="1">IF($R244=1,SUM($V$1:V244),"")</f>
        <v/>
      </c>
      <c r="AI244" s="138" t="str">
        <f ca="1">IF($R244=1,SUM($W$1:W244),"")</f>
        <v/>
      </c>
      <c r="AJ244" s="138" t="str">
        <f ca="1">IF($R244=1,SUM($X$1:X244),"")</f>
        <v/>
      </c>
      <c r="AK244" s="138" t="str">
        <f ca="1">IF($R244=1,SUM($Y$1:Y244),"")</f>
        <v/>
      </c>
      <c r="AL244" s="138" t="str">
        <f ca="1">IF($R244=1,SUM($Z$1:Z244),"")</f>
        <v/>
      </c>
      <c r="AM244" s="138" t="str">
        <f ca="1">IF($R244=1,SUM($AA$1:AA244),"")</f>
        <v/>
      </c>
      <c r="AN244" s="138" t="str">
        <f ca="1">IF($R244=1,SUM($AB$1:AB244),"")</f>
        <v/>
      </c>
      <c r="AO244" s="138" t="str">
        <f ca="1">IF($R244=1,SUM($AC$1:AC244),"")</f>
        <v/>
      </c>
      <c r="AQ244" s="143" t="str">
        <f t="shared" si="34"/>
        <v>27:35</v>
      </c>
    </row>
    <row r="245" spans="6:43" x14ac:dyDescent="0.25">
      <c r="F245" s="138">
        <f t="shared" si="35"/>
        <v>27</v>
      </c>
      <c r="G245" s="140">
        <f t="shared" si="30"/>
        <v>40</v>
      </c>
      <c r="H245" s="141">
        <f t="shared" si="31"/>
        <v>1.1527777777777779</v>
      </c>
      <c r="K245" s="139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39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38">
        <f t="shared" si="32"/>
        <v>1</v>
      </c>
      <c r="R245" s="138">
        <f t="shared" ca="1" si="33"/>
        <v>1.1719999999999811</v>
      </c>
      <c r="S245" s="138" t="str">
        <f>IF(O245=1,"",RTD("cqg.rtd",,"StudyData", "(Vol("&amp;$E$13&amp;")when  (LocalYear("&amp;$E$13&amp;")="&amp;$D$1&amp;"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38" t="str">
        <f>IF(O245=1,"",RTD("cqg.rtd",,"StudyData", "(Vol("&amp;$E$14&amp;")when  (LocalYear("&amp;$E$14&amp;")="&amp;$D$1&amp;"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38" t="str">
        <f>IF(O245=1,"",RTD("cqg.rtd",,"StudyData", "(Vol("&amp;$E$15&amp;")when  (LocalYear("&amp;$E$15&amp;")="&amp;$D$1&amp;"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38" t="str">
        <f>IF(O245=1,"",RTD("cqg.rtd",,"StudyData", "(Vol("&amp;$E$16&amp;")when  (LocalYear("&amp;$E$16&amp;")="&amp;$D$1&amp;"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38" t="str">
        <f>IF(O245=1,"",RTD("cqg.rtd",,"StudyData", "(Vol("&amp;$E$17&amp;")when  (LocalYear("&amp;$E$17&amp;")="&amp;$D$1&amp;"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38" t="str">
        <f>IF(O245=1,"",RTD("cqg.rtd",,"StudyData", "(Vol("&amp;$E$18&amp;")when  (LocalYear("&amp;$E$18&amp;")="&amp;$D$1&amp;"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38" t="str">
        <f>IF(O245=1,"",RTD("cqg.rtd",,"StudyData", "(Vol("&amp;$E$19&amp;")when  (LocalYear("&amp;$E$19&amp;")="&amp;$D$1&amp;"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38" t="str">
        <f>IF(O245=1,"",RTD("cqg.rtd",,"StudyData", "(Vol("&amp;$E$20&amp;")when  (LocalYear("&amp;$E$20&amp;")="&amp;$D$1&amp;"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38" t="str">
        <f>IF(O245=1,"",RTD("cqg.rtd",,"StudyData", "(Vol("&amp;$E$21&amp;")when  (LocalYear("&amp;$E$21&amp;")="&amp;$D$1&amp;"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38" t="str">
        <f>IF(O245=1,"",RTD("cqg.rtd",,"StudyData", "(Vol("&amp;$E$21&amp;")when  (LocalYear("&amp;$E$21&amp;")="&amp;$D$1&amp;"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39" t="str">
        <f t="shared" si="29"/>
        <v/>
      </c>
      <c r="AE245" s="138" t="str">
        <f ca="1">IF($R245=1,SUM($S$1:S245),"")</f>
        <v/>
      </c>
      <c r="AF245" s="138" t="str">
        <f ca="1">IF($R245=1,SUM($T$1:T245),"")</f>
        <v/>
      </c>
      <c r="AG245" s="138" t="str">
        <f ca="1">IF($R245=1,SUM($U$1:U245),"")</f>
        <v/>
      </c>
      <c r="AH245" s="138" t="str">
        <f ca="1">IF($R245=1,SUM($V$1:V245),"")</f>
        <v/>
      </c>
      <c r="AI245" s="138" t="str">
        <f ca="1">IF($R245=1,SUM($W$1:W245),"")</f>
        <v/>
      </c>
      <c r="AJ245" s="138" t="str">
        <f ca="1">IF($R245=1,SUM($X$1:X245),"")</f>
        <v/>
      </c>
      <c r="AK245" s="138" t="str">
        <f ca="1">IF($R245=1,SUM($Y$1:Y245),"")</f>
        <v/>
      </c>
      <c r="AL245" s="138" t="str">
        <f ca="1">IF($R245=1,SUM($Z$1:Z245),"")</f>
        <v/>
      </c>
      <c r="AM245" s="138" t="str">
        <f ca="1">IF($R245=1,SUM($AA$1:AA245),"")</f>
        <v/>
      </c>
      <c r="AN245" s="138" t="str">
        <f ca="1">IF($R245=1,SUM($AB$1:AB245),"")</f>
        <v/>
      </c>
      <c r="AO245" s="138" t="str">
        <f ca="1">IF($R245=1,SUM($AC$1:AC245),"")</f>
        <v/>
      </c>
      <c r="AQ245" s="143" t="str">
        <f t="shared" si="34"/>
        <v>27:40</v>
      </c>
    </row>
    <row r="246" spans="6:43" x14ac:dyDescent="0.25">
      <c r="F246" s="138">
        <f t="shared" si="35"/>
        <v>27</v>
      </c>
      <c r="G246" s="140">
        <f t="shared" si="30"/>
        <v>45</v>
      </c>
      <c r="H246" s="141">
        <f t="shared" si="31"/>
        <v>1.15625</v>
      </c>
      <c r="K246" s="139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39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38">
        <f t="shared" si="32"/>
        <v>1</v>
      </c>
      <c r="R246" s="138">
        <f t="shared" ca="1" si="33"/>
        <v>1.1729999999999809</v>
      </c>
      <c r="S246" s="138" t="str">
        <f>IF(O246=1,"",RTD("cqg.rtd",,"StudyData", "(Vol("&amp;$E$13&amp;")when  (LocalYear("&amp;$E$13&amp;")="&amp;$D$1&amp;"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38" t="str">
        <f>IF(O246=1,"",RTD("cqg.rtd",,"StudyData", "(Vol("&amp;$E$14&amp;")when  (LocalYear("&amp;$E$14&amp;")="&amp;$D$1&amp;"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38" t="str">
        <f>IF(O246=1,"",RTD("cqg.rtd",,"StudyData", "(Vol("&amp;$E$15&amp;")when  (LocalYear("&amp;$E$15&amp;")="&amp;$D$1&amp;"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38" t="str">
        <f>IF(O246=1,"",RTD("cqg.rtd",,"StudyData", "(Vol("&amp;$E$16&amp;")when  (LocalYear("&amp;$E$16&amp;")="&amp;$D$1&amp;"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38" t="str">
        <f>IF(O246=1,"",RTD("cqg.rtd",,"StudyData", "(Vol("&amp;$E$17&amp;")when  (LocalYear("&amp;$E$17&amp;")="&amp;$D$1&amp;"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38" t="str">
        <f>IF(O246=1,"",RTD("cqg.rtd",,"StudyData", "(Vol("&amp;$E$18&amp;")when  (LocalYear("&amp;$E$18&amp;")="&amp;$D$1&amp;"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38" t="str">
        <f>IF(O246=1,"",RTD("cqg.rtd",,"StudyData", "(Vol("&amp;$E$19&amp;")when  (LocalYear("&amp;$E$19&amp;")="&amp;$D$1&amp;"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38" t="str">
        <f>IF(O246=1,"",RTD("cqg.rtd",,"StudyData", "(Vol("&amp;$E$20&amp;")when  (LocalYear("&amp;$E$20&amp;")="&amp;$D$1&amp;"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38" t="str">
        <f>IF(O246=1,"",RTD("cqg.rtd",,"StudyData", "(Vol("&amp;$E$21&amp;")when  (LocalYear("&amp;$E$21&amp;")="&amp;$D$1&amp;"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38" t="str">
        <f>IF(O246=1,"",RTD("cqg.rtd",,"StudyData", "(Vol("&amp;$E$21&amp;")when  (LocalYear("&amp;$E$21&amp;")="&amp;$D$1&amp;"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39" t="str">
        <f t="shared" si="29"/>
        <v/>
      </c>
      <c r="AE246" s="138" t="str">
        <f ca="1">IF($R246=1,SUM($S$1:S246),"")</f>
        <v/>
      </c>
      <c r="AF246" s="138" t="str">
        <f ca="1">IF($R246=1,SUM($T$1:T246),"")</f>
        <v/>
      </c>
      <c r="AG246" s="138" t="str">
        <f ca="1">IF($R246=1,SUM($U$1:U246),"")</f>
        <v/>
      </c>
      <c r="AH246" s="138" t="str">
        <f ca="1">IF($R246=1,SUM($V$1:V246),"")</f>
        <v/>
      </c>
      <c r="AI246" s="138" t="str">
        <f ca="1">IF($R246=1,SUM($W$1:W246),"")</f>
        <v/>
      </c>
      <c r="AJ246" s="138" t="str">
        <f ca="1">IF($R246=1,SUM($X$1:X246),"")</f>
        <v/>
      </c>
      <c r="AK246" s="138" t="str">
        <f ca="1">IF($R246=1,SUM($Y$1:Y246),"")</f>
        <v/>
      </c>
      <c r="AL246" s="138" t="str">
        <f ca="1">IF($R246=1,SUM($Z$1:Z246),"")</f>
        <v/>
      </c>
      <c r="AM246" s="138" t="str">
        <f ca="1">IF($R246=1,SUM($AA$1:AA246),"")</f>
        <v/>
      </c>
      <c r="AN246" s="138" t="str">
        <f ca="1">IF($R246=1,SUM($AB$1:AB246),"")</f>
        <v/>
      </c>
      <c r="AO246" s="138" t="str">
        <f ca="1">IF($R246=1,SUM($AC$1:AC246),"")</f>
        <v/>
      </c>
      <c r="AQ246" s="143" t="str">
        <f t="shared" si="34"/>
        <v>27:45</v>
      </c>
    </row>
    <row r="247" spans="6:43" x14ac:dyDescent="0.25">
      <c r="F247" s="138">
        <f t="shared" si="35"/>
        <v>27</v>
      </c>
      <c r="G247" s="140">
        <f t="shared" si="30"/>
        <v>50</v>
      </c>
      <c r="H247" s="141">
        <f t="shared" si="31"/>
        <v>1.1597222222222221</v>
      </c>
      <c r="K247" s="139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39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38">
        <f t="shared" si="32"/>
        <v>1</v>
      </c>
      <c r="R247" s="138">
        <f t="shared" ca="1" si="33"/>
        <v>1.1739999999999808</v>
      </c>
      <c r="S247" s="138" t="str">
        <f>IF(O247=1,"",RTD("cqg.rtd",,"StudyData", "(Vol("&amp;$E$13&amp;")when  (LocalYear("&amp;$E$13&amp;")="&amp;$D$1&amp;"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38" t="str">
        <f>IF(O247=1,"",RTD("cqg.rtd",,"StudyData", "(Vol("&amp;$E$14&amp;")when  (LocalYear("&amp;$E$14&amp;")="&amp;$D$1&amp;"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38" t="str">
        <f>IF(O247=1,"",RTD("cqg.rtd",,"StudyData", "(Vol("&amp;$E$15&amp;")when  (LocalYear("&amp;$E$15&amp;")="&amp;$D$1&amp;"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38" t="str">
        <f>IF(O247=1,"",RTD("cqg.rtd",,"StudyData", "(Vol("&amp;$E$16&amp;")when  (LocalYear("&amp;$E$16&amp;")="&amp;$D$1&amp;"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38" t="str">
        <f>IF(O247=1,"",RTD("cqg.rtd",,"StudyData", "(Vol("&amp;$E$17&amp;")when  (LocalYear("&amp;$E$17&amp;")="&amp;$D$1&amp;"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38" t="str">
        <f>IF(O247=1,"",RTD("cqg.rtd",,"StudyData", "(Vol("&amp;$E$18&amp;")when  (LocalYear("&amp;$E$18&amp;")="&amp;$D$1&amp;"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38" t="str">
        <f>IF(O247=1,"",RTD("cqg.rtd",,"StudyData", "(Vol("&amp;$E$19&amp;")when  (LocalYear("&amp;$E$19&amp;")="&amp;$D$1&amp;"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38" t="str">
        <f>IF(O247=1,"",RTD("cqg.rtd",,"StudyData", "(Vol("&amp;$E$20&amp;")when  (LocalYear("&amp;$E$20&amp;")="&amp;$D$1&amp;"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38" t="str">
        <f>IF(O247=1,"",RTD("cqg.rtd",,"StudyData", "(Vol("&amp;$E$21&amp;")when  (LocalYear("&amp;$E$21&amp;")="&amp;$D$1&amp;"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38" t="str">
        <f>IF(O247=1,"",RTD("cqg.rtd",,"StudyData", "(Vol("&amp;$E$21&amp;")when  (LocalYear("&amp;$E$21&amp;")="&amp;$D$1&amp;"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39" t="str">
        <f t="shared" si="29"/>
        <v/>
      </c>
      <c r="AE247" s="138" t="str">
        <f ca="1">IF($R247=1,SUM($S$1:S247),"")</f>
        <v/>
      </c>
      <c r="AF247" s="138" t="str">
        <f ca="1">IF($R247=1,SUM($T$1:T247),"")</f>
        <v/>
      </c>
      <c r="AG247" s="138" t="str">
        <f ca="1">IF($R247=1,SUM($U$1:U247),"")</f>
        <v/>
      </c>
      <c r="AH247" s="138" t="str">
        <f ca="1">IF($R247=1,SUM($V$1:V247),"")</f>
        <v/>
      </c>
      <c r="AI247" s="138" t="str">
        <f ca="1">IF($R247=1,SUM($W$1:W247),"")</f>
        <v/>
      </c>
      <c r="AJ247" s="138" t="str">
        <f ca="1">IF($R247=1,SUM($X$1:X247),"")</f>
        <v/>
      </c>
      <c r="AK247" s="138" t="str">
        <f ca="1">IF($R247=1,SUM($Y$1:Y247),"")</f>
        <v/>
      </c>
      <c r="AL247" s="138" t="str">
        <f ca="1">IF($R247=1,SUM($Z$1:Z247),"")</f>
        <v/>
      </c>
      <c r="AM247" s="138" t="str">
        <f ca="1">IF($R247=1,SUM($AA$1:AA247),"")</f>
        <v/>
      </c>
      <c r="AN247" s="138" t="str">
        <f ca="1">IF($R247=1,SUM($AB$1:AB247),"")</f>
        <v/>
      </c>
      <c r="AO247" s="138" t="str">
        <f ca="1">IF($R247=1,SUM($AC$1:AC247),"")</f>
        <v/>
      </c>
      <c r="AQ247" s="143" t="str">
        <f t="shared" si="34"/>
        <v>27:50</v>
      </c>
    </row>
    <row r="248" spans="6:43" x14ac:dyDescent="0.25">
      <c r="F248" s="138">
        <f t="shared" si="35"/>
        <v>27</v>
      </c>
      <c r="G248" s="140">
        <f t="shared" si="30"/>
        <v>55</v>
      </c>
      <c r="H248" s="141">
        <f t="shared" si="31"/>
        <v>1.1631944444444444</v>
      </c>
      <c r="K248" s="139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39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38">
        <f t="shared" si="32"/>
        <v>1</v>
      </c>
      <c r="R248" s="138">
        <f t="shared" ca="1" si="33"/>
        <v>1.1749999999999807</v>
      </c>
      <c r="S248" s="138" t="str">
        <f>IF(O248=1,"",RTD("cqg.rtd",,"StudyData", "(Vol("&amp;$E$13&amp;")when  (LocalYear("&amp;$E$13&amp;")="&amp;$D$1&amp;"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38" t="str">
        <f>IF(O248=1,"",RTD("cqg.rtd",,"StudyData", "(Vol("&amp;$E$14&amp;")when  (LocalYear("&amp;$E$14&amp;")="&amp;$D$1&amp;"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38" t="str">
        <f>IF(O248=1,"",RTD("cqg.rtd",,"StudyData", "(Vol("&amp;$E$15&amp;")when  (LocalYear("&amp;$E$15&amp;")="&amp;$D$1&amp;"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38" t="str">
        <f>IF(O248=1,"",RTD("cqg.rtd",,"StudyData", "(Vol("&amp;$E$16&amp;")when  (LocalYear("&amp;$E$16&amp;")="&amp;$D$1&amp;"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38" t="str">
        <f>IF(O248=1,"",RTD("cqg.rtd",,"StudyData", "(Vol("&amp;$E$17&amp;")when  (LocalYear("&amp;$E$17&amp;")="&amp;$D$1&amp;"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38" t="str">
        <f>IF(O248=1,"",RTD("cqg.rtd",,"StudyData", "(Vol("&amp;$E$18&amp;")when  (LocalYear("&amp;$E$18&amp;")="&amp;$D$1&amp;"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38" t="str">
        <f>IF(O248=1,"",RTD("cqg.rtd",,"StudyData", "(Vol("&amp;$E$19&amp;")when  (LocalYear("&amp;$E$19&amp;")="&amp;$D$1&amp;"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38" t="str">
        <f>IF(O248=1,"",RTD("cqg.rtd",,"StudyData", "(Vol("&amp;$E$20&amp;")when  (LocalYear("&amp;$E$20&amp;")="&amp;$D$1&amp;"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38" t="str">
        <f>IF(O248=1,"",RTD("cqg.rtd",,"StudyData", "(Vol("&amp;$E$21&amp;")when  (LocalYear("&amp;$E$21&amp;")="&amp;$D$1&amp;"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38" t="str">
        <f>IF(O248=1,"",RTD("cqg.rtd",,"StudyData", "(Vol("&amp;$E$21&amp;")when  (LocalYear("&amp;$E$21&amp;")="&amp;$D$1&amp;"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39" t="str">
        <f t="shared" si="29"/>
        <v/>
      </c>
      <c r="AE248" s="138" t="str">
        <f ca="1">IF($R248=1,SUM($S$1:S248),"")</f>
        <v/>
      </c>
      <c r="AF248" s="138" t="str">
        <f ca="1">IF($R248=1,SUM($T$1:T248),"")</f>
        <v/>
      </c>
      <c r="AG248" s="138" t="str">
        <f ca="1">IF($R248=1,SUM($U$1:U248),"")</f>
        <v/>
      </c>
      <c r="AH248" s="138" t="str">
        <f ca="1">IF($R248=1,SUM($V$1:V248),"")</f>
        <v/>
      </c>
      <c r="AI248" s="138" t="str">
        <f ca="1">IF($R248=1,SUM($W$1:W248),"")</f>
        <v/>
      </c>
      <c r="AJ248" s="138" t="str">
        <f ca="1">IF($R248=1,SUM($X$1:X248),"")</f>
        <v/>
      </c>
      <c r="AK248" s="138" t="str">
        <f ca="1">IF($R248=1,SUM($Y$1:Y248),"")</f>
        <v/>
      </c>
      <c r="AL248" s="138" t="str">
        <f ca="1">IF($R248=1,SUM($Z$1:Z248),"")</f>
        <v/>
      </c>
      <c r="AM248" s="138" t="str">
        <f ca="1">IF($R248=1,SUM($AA$1:AA248),"")</f>
        <v/>
      </c>
      <c r="AN248" s="138" t="str">
        <f ca="1">IF($R248=1,SUM($AB$1:AB248),"")</f>
        <v/>
      </c>
      <c r="AO248" s="138" t="str">
        <f ca="1">IF($R248=1,SUM($AC$1:AC248),"")</f>
        <v/>
      </c>
      <c r="AQ248" s="143" t="str">
        <f t="shared" si="34"/>
        <v>27:55</v>
      </c>
    </row>
    <row r="249" spans="6:43" x14ac:dyDescent="0.25">
      <c r="F249" s="138">
        <f t="shared" si="35"/>
        <v>28</v>
      </c>
      <c r="G249" s="140" t="str">
        <f t="shared" si="30"/>
        <v>00</v>
      </c>
      <c r="H249" s="141">
        <f t="shared" si="31"/>
        <v>1.1666666666666667</v>
      </c>
      <c r="K249" s="139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39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38">
        <f t="shared" si="32"/>
        <v>1</v>
      </c>
      <c r="R249" s="138">
        <f t="shared" ca="1" si="33"/>
        <v>1.1759999999999806</v>
      </c>
      <c r="S249" s="138" t="str">
        <f>IF(O249=1,"",RTD("cqg.rtd",,"StudyData", "(Vol("&amp;$E$13&amp;")when  (LocalYear("&amp;$E$13&amp;")="&amp;$D$1&amp;"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38" t="str">
        <f>IF(O249=1,"",RTD("cqg.rtd",,"StudyData", "(Vol("&amp;$E$14&amp;")when  (LocalYear("&amp;$E$14&amp;")="&amp;$D$1&amp;"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38" t="str">
        <f>IF(O249=1,"",RTD("cqg.rtd",,"StudyData", "(Vol("&amp;$E$15&amp;")when  (LocalYear("&amp;$E$15&amp;")="&amp;$D$1&amp;"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38" t="str">
        <f>IF(O249=1,"",RTD("cqg.rtd",,"StudyData", "(Vol("&amp;$E$16&amp;")when  (LocalYear("&amp;$E$16&amp;")="&amp;$D$1&amp;"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38" t="str">
        <f>IF(O249=1,"",RTD("cqg.rtd",,"StudyData", "(Vol("&amp;$E$17&amp;")when  (LocalYear("&amp;$E$17&amp;")="&amp;$D$1&amp;"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38" t="str">
        <f>IF(O249=1,"",RTD("cqg.rtd",,"StudyData", "(Vol("&amp;$E$18&amp;")when  (LocalYear("&amp;$E$18&amp;")="&amp;$D$1&amp;"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38" t="str">
        <f>IF(O249=1,"",RTD("cqg.rtd",,"StudyData", "(Vol("&amp;$E$19&amp;")when  (LocalYear("&amp;$E$19&amp;")="&amp;$D$1&amp;"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38" t="str">
        <f>IF(O249=1,"",RTD("cqg.rtd",,"StudyData", "(Vol("&amp;$E$20&amp;")when  (LocalYear("&amp;$E$20&amp;")="&amp;$D$1&amp;"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38" t="str">
        <f>IF(O249=1,"",RTD("cqg.rtd",,"StudyData", "(Vol("&amp;$E$21&amp;")when  (LocalYear("&amp;$E$21&amp;")="&amp;$D$1&amp;"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38" t="str">
        <f>IF(O249=1,"",RTD("cqg.rtd",,"StudyData", "(Vol("&amp;$E$21&amp;")when  (LocalYear("&amp;$E$21&amp;")="&amp;$D$1&amp;"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39" t="str">
        <f t="shared" si="29"/>
        <v/>
      </c>
      <c r="AE249" s="138" t="str">
        <f ca="1">IF($R249=1,SUM($S$1:S249),"")</f>
        <v/>
      </c>
      <c r="AF249" s="138" t="str">
        <f ca="1">IF($R249=1,SUM($T$1:T249),"")</f>
        <v/>
      </c>
      <c r="AG249" s="138" t="str">
        <f ca="1">IF($R249=1,SUM($U$1:U249),"")</f>
        <v/>
      </c>
      <c r="AH249" s="138" t="str">
        <f ca="1">IF($R249=1,SUM($V$1:V249),"")</f>
        <v/>
      </c>
      <c r="AI249" s="138" t="str">
        <f ca="1">IF($R249=1,SUM($W$1:W249),"")</f>
        <v/>
      </c>
      <c r="AJ249" s="138" t="str">
        <f ca="1">IF($R249=1,SUM($X$1:X249),"")</f>
        <v/>
      </c>
      <c r="AK249" s="138" t="str">
        <f ca="1">IF($R249=1,SUM($Y$1:Y249),"")</f>
        <v/>
      </c>
      <c r="AL249" s="138" t="str">
        <f ca="1">IF($R249=1,SUM($Z$1:Z249),"")</f>
        <v/>
      </c>
      <c r="AM249" s="138" t="str">
        <f ca="1">IF($R249=1,SUM($AA$1:AA249),"")</f>
        <v/>
      </c>
      <c r="AN249" s="138" t="str">
        <f ca="1">IF($R249=1,SUM($AB$1:AB249),"")</f>
        <v/>
      </c>
      <c r="AO249" s="138" t="str">
        <f ca="1">IF($R249=1,SUM($AC$1:AC249),"")</f>
        <v/>
      </c>
      <c r="AQ249" s="143" t="str">
        <f t="shared" si="34"/>
        <v>28:00</v>
      </c>
    </row>
    <row r="250" spans="6:43" x14ac:dyDescent="0.25">
      <c r="F250" s="138">
        <f t="shared" si="35"/>
        <v>28</v>
      </c>
      <c r="G250" s="140" t="str">
        <f t="shared" si="30"/>
        <v>05</v>
      </c>
      <c r="H250" s="141">
        <f t="shared" si="31"/>
        <v>1.1701388888888888</v>
      </c>
      <c r="K250" s="139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39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38">
        <f t="shared" si="32"/>
        <v>1</v>
      </c>
      <c r="R250" s="138">
        <f t="shared" ca="1" si="33"/>
        <v>1.1769999999999805</v>
      </c>
      <c r="S250" s="138" t="str">
        <f>IF(O250=1,"",RTD("cqg.rtd",,"StudyData", "(Vol("&amp;$E$13&amp;")when  (LocalYear("&amp;$E$13&amp;")="&amp;$D$1&amp;"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38" t="str">
        <f>IF(O250=1,"",RTD("cqg.rtd",,"StudyData", "(Vol("&amp;$E$14&amp;")when  (LocalYear("&amp;$E$14&amp;")="&amp;$D$1&amp;"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38" t="str">
        <f>IF(O250=1,"",RTD("cqg.rtd",,"StudyData", "(Vol("&amp;$E$15&amp;")when  (LocalYear("&amp;$E$15&amp;")="&amp;$D$1&amp;"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38" t="str">
        <f>IF(O250=1,"",RTD("cqg.rtd",,"StudyData", "(Vol("&amp;$E$16&amp;")when  (LocalYear("&amp;$E$16&amp;")="&amp;$D$1&amp;"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38" t="str">
        <f>IF(O250=1,"",RTD("cqg.rtd",,"StudyData", "(Vol("&amp;$E$17&amp;")when  (LocalYear("&amp;$E$17&amp;")="&amp;$D$1&amp;"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38" t="str">
        <f>IF(O250=1,"",RTD("cqg.rtd",,"StudyData", "(Vol("&amp;$E$18&amp;")when  (LocalYear("&amp;$E$18&amp;")="&amp;$D$1&amp;"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38" t="str">
        <f>IF(O250=1,"",RTD("cqg.rtd",,"StudyData", "(Vol("&amp;$E$19&amp;")when  (LocalYear("&amp;$E$19&amp;")="&amp;$D$1&amp;"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38" t="str">
        <f>IF(O250=1,"",RTD("cqg.rtd",,"StudyData", "(Vol("&amp;$E$20&amp;")when  (LocalYear("&amp;$E$20&amp;")="&amp;$D$1&amp;"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38" t="str">
        <f>IF(O250=1,"",RTD("cqg.rtd",,"StudyData", "(Vol("&amp;$E$21&amp;")when  (LocalYear("&amp;$E$21&amp;")="&amp;$D$1&amp;"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38" t="str">
        <f>IF(O250=1,"",RTD("cqg.rtd",,"StudyData", "(Vol("&amp;$E$21&amp;")when  (LocalYear("&amp;$E$21&amp;")="&amp;$D$1&amp;"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39" t="str">
        <f t="shared" si="29"/>
        <v/>
      </c>
      <c r="AE250" s="138" t="str">
        <f ca="1">IF($R250=1,SUM($S$1:S250),"")</f>
        <v/>
      </c>
      <c r="AF250" s="138" t="str">
        <f ca="1">IF($R250=1,SUM($T$1:T250),"")</f>
        <v/>
      </c>
      <c r="AG250" s="138" t="str">
        <f ca="1">IF($R250=1,SUM($U$1:U250),"")</f>
        <v/>
      </c>
      <c r="AH250" s="138" t="str">
        <f ca="1">IF($R250=1,SUM($V$1:V250),"")</f>
        <v/>
      </c>
      <c r="AI250" s="138" t="str">
        <f ca="1">IF($R250=1,SUM($W$1:W250),"")</f>
        <v/>
      </c>
      <c r="AJ250" s="138" t="str">
        <f ca="1">IF($R250=1,SUM($X$1:X250),"")</f>
        <v/>
      </c>
      <c r="AK250" s="138" t="str">
        <f ca="1">IF($R250=1,SUM($Y$1:Y250),"")</f>
        <v/>
      </c>
      <c r="AL250" s="138" t="str">
        <f ca="1">IF($R250=1,SUM($Z$1:Z250),"")</f>
        <v/>
      </c>
      <c r="AM250" s="138" t="str">
        <f ca="1">IF($R250=1,SUM($AA$1:AA250),"")</f>
        <v/>
      </c>
      <c r="AN250" s="138" t="str">
        <f ca="1">IF($R250=1,SUM($AB$1:AB250),"")</f>
        <v/>
      </c>
      <c r="AO250" s="138" t="str">
        <f ca="1">IF($R250=1,SUM($AC$1:AC250),"")</f>
        <v/>
      </c>
      <c r="AQ250" s="143" t="str">
        <f t="shared" si="34"/>
        <v>28:05</v>
      </c>
    </row>
    <row r="251" spans="6:43" x14ac:dyDescent="0.25">
      <c r="F251" s="138">
        <f t="shared" si="35"/>
        <v>28</v>
      </c>
      <c r="G251" s="140">
        <f t="shared" si="30"/>
        <v>10</v>
      </c>
      <c r="H251" s="141">
        <f t="shared" si="31"/>
        <v>1.1736111111111112</v>
      </c>
      <c r="K251" s="139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39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38">
        <f t="shared" si="32"/>
        <v>1</v>
      </c>
      <c r="R251" s="138">
        <f t="shared" ca="1" si="33"/>
        <v>1.1779999999999804</v>
      </c>
      <c r="S251" s="138" t="str">
        <f>IF(O251=1,"",RTD("cqg.rtd",,"StudyData", "(Vol("&amp;$E$13&amp;")when  (LocalYear("&amp;$E$13&amp;")="&amp;$D$1&amp;"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38" t="str">
        <f>IF(O251=1,"",RTD("cqg.rtd",,"StudyData", "(Vol("&amp;$E$14&amp;")when  (LocalYear("&amp;$E$14&amp;")="&amp;$D$1&amp;"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38" t="str">
        <f>IF(O251=1,"",RTD("cqg.rtd",,"StudyData", "(Vol("&amp;$E$15&amp;")when  (LocalYear("&amp;$E$15&amp;")="&amp;$D$1&amp;"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38" t="str">
        <f>IF(O251=1,"",RTD("cqg.rtd",,"StudyData", "(Vol("&amp;$E$16&amp;")when  (LocalYear("&amp;$E$16&amp;")="&amp;$D$1&amp;"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38" t="str">
        <f>IF(O251=1,"",RTD("cqg.rtd",,"StudyData", "(Vol("&amp;$E$17&amp;")when  (LocalYear("&amp;$E$17&amp;")="&amp;$D$1&amp;"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38" t="str">
        <f>IF(O251=1,"",RTD("cqg.rtd",,"StudyData", "(Vol("&amp;$E$18&amp;")when  (LocalYear("&amp;$E$18&amp;")="&amp;$D$1&amp;"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38" t="str">
        <f>IF(O251=1,"",RTD("cqg.rtd",,"StudyData", "(Vol("&amp;$E$19&amp;")when  (LocalYear("&amp;$E$19&amp;")="&amp;$D$1&amp;"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38" t="str">
        <f>IF(O251=1,"",RTD("cqg.rtd",,"StudyData", "(Vol("&amp;$E$20&amp;")when  (LocalYear("&amp;$E$20&amp;")="&amp;$D$1&amp;"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38" t="str">
        <f>IF(O251=1,"",RTD("cqg.rtd",,"StudyData", "(Vol("&amp;$E$21&amp;")when  (LocalYear("&amp;$E$21&amp;")="&amp;$D$1&amp;"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38" t="str">
        <f>IF(O251=1,"",RTD("cqg.rtd",,"StudyData", "(Vol("&amp;$E$21&amp;")when  (LocalYear("&amp;$E$21&amp;")="&amp;$D$1&amp;"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39" t="str">
        <f t="shared" si="29"/>
        <v/>
      </c>
      <c r="AE251" s="138" t="str">
        <f ca="1">IF($R251=1,SUM($S$1:S251),"")</f>
        <v/>
      </c>
      <c r="AF251" s="138" t="str">
        <f ca="1">IF($R251=1,SUM($T$1:T251),"")</f>
        <v/>
      </c>
      <c r="AG251" s="138" t="str">
        <f ca="1">IF($R251=1,SUM($U$1:U251),"")</f>
        <v/>
      </c>
      <c r="AH251" s="138" t="str">
        <f ca="1">IF($R251=1,SUM($V$1:V251),"")</f>
        <v/>
      </c>
      <c r="AI251" s="138" t="str">
        <f ca="1">IF($R251=1,SUM($W$1:W251),"")</f>
        <v/>
      </c>
      <c r="AJ251" s="138" t="str">
        <f ca="1">IF($R251=1,SUM($X$1:X251),"")</f>
        <v/>
      </c>
      <c r="AK251" s="138" t="str">
        <f ca="1">IF($R251=1,SUM($Y$1:Y251),"")</f>
        <v/>
      </c>
      <c r="AL251" s="138" t="str">
        <f ca="1">IF($R251=1,SUM($Z$1:Z251),"")</f>
        <v/>
      </c>
      <c r="AM251" s="138" t="str">
        <f ca="1">IF($R251=1,SUM($AA$1:AA251),"")</f>
        <v/>
      </c>
      <c r="AN251" s="138" t="str">
        <f ca="1">IF($R251=1,SUM($AB$1:AB251),"")</f>
        <v/>
      </c>
      <c r="AO251" s="138" t="str">
        <f ca="1">IF($R251=1,SUM($AC$1:AC251),"")</f>
        <v/>
      </c>
      <c r="AQ251" s="143" t="str">
        <f t="shared" si="34"/>
        <v>28:10</v>
      </c>
    </row>
    <row r="252" spans="6:43" x14ac:dyDescent="0.25">
      <c r="F252" s="138">
        <f t="shared" si="35"/>
        <v>28</v>
      </c>
      <c r="G252" s="140">
        <f t="shared" si="30"/>
        <v>15</v>
      </c>
      <c r="H252" s="141">
        <f t="shared" si="31"/>
        <v>1.1770833333333333</v>
      </c>
      <c r="K252" s="139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39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38">
        <f t="shared" si="32"/>
        <v>1</v>
      </c>
      <c r="R252" s="138">
        <f t="shared" ca="1" si="33"/>
        <v>1.1789999999999803</v>
      </c>
      <c r="S252" s="138" t="str">
        <f>IF(O252=1,"",RTD("cqg.rtd",,"StudyData", "(Vol("&amp;$E$13&amp;")when  (LocalYear("&amp;$E$13&amp;")="&amp;$D$1&amp;"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38" t="str">
        <f>IF(O252=1,"",RTD("cqg.rtd",,"StudyData", "(Vol("&amp;$E$14&amp;")when  (LocalYear("&amp;$E$14&amp;")="&amp;$D$1&amp;"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38" t="str">
        <f>IF(O252=1,"",RTD("cqg.rtd",,"StudyData", "(Vol("&amp;$E$15&amp;")when  (LocalYear("&amp;$E$15&amp;")="&amp;$D$1&amp;"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38" t="str">
        <f>IF(O252=1,"",RTD("cqg.rtd",,"StudyData", "(Vol("&amp;$E$16&amp;")when  (LocalYear("&amp;$E$16&amp;")="&amp;$D$1&amp;"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38" t="str">
        <f>IF(O252=1,"",RTD("cqg.rtd",,"StudyData", "(Vol("&amp;$E$17&amp;")when  (LocalYear("&amp;$E$17&amp;")="&amp;$D$1&amp;"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38" t="str">
        <f>IF(O252=1,"",RTD("cqg.rtd",,"StudyData", "(Vol("&amp;$E$18&amp;")when  (LocalYear("&amp;$E$18&amp;")="&amp;$D$1&amp;"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38" t="str">
        <f>IF(O252=1,"",RTD("cqg.rtd",,"StudyData", "(Vol("&amp;$E$19&amp;")when  (LocalYear("&amp;$E$19&amp;")="&amp;$D$1&amp;"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38" t="str">
        <f>IF(O252=1,"",RTD("cqg.rtd",,"StudyData", "(Vol("&amp;$E$20&amp;")when  (LocalYear("&amp;$E$20&amp;")="&amp;$D$1&amp;"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38" t="str">
        <f>IF(O252=1,"",RTD("cqg.rtd",,"StudyData", "(Vol("&amp;$E$21&amp;")when  (LocalYear("&amp;$E$21&amp;")="&amp;$D$1&amp;"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38" t="str">
        <f>IF(O252=1,"",RTD("cqg.rtd",,"StudyData", "(Vol("&amp;$E$21&amp;")when  (LocalYear("&amp;$E$21&amp;")="&amp;$D$1&amp;"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39" t="str">
        <f t="shared" si="29"/>
        <v/>
      </c>
      <c r="AE252" s="138" t="str">
        <f ca="1">IF($R252=1,SUM($S$1:S252),"")</f>
        <v/>
      </c>
      <c r="AF252" s="138" t="str">
        <f ca="1">IF($R252=1,SUM($T$1:T252),"")</f>
        <v/>
      </c>
      <c r="AG252" s="138" t="str">
        <f ca="1">IF($R252=1,SUM($U$1:U252),"")</f>
        <v/>
      </c>
      <c r="AH252" s="138" t="str">
        <f ca="1">IF($R252=1,SUM($V$1:V252),"")</f>
        <v/>
      </c>
      <c r="AI252" s="138" t="str">
        <f ca="1">IF($R252=1,SUM($W$1:W252),"")</f>
        <v/>
      </c>
      <c r="AJ252" s="138" t="str">
        <f ca="1">IF($R252=1,SUM($X$1:X252),"")</f>
        <v/>
      </c>
      <c r="AK252" s="138" t="str">
        <f ca="1">IF($R252=1,SUM($Y$1:Y252),"")</f>
        <v/>
      </c>
      <c r="AL252" s="138" t="str">
        <f ca="1">IF($R252=1,SUM($Z$1:Z252),"")</f>
        <v/>
      </c>
      <c r="AM252" s="138" t="str">
        <f ca="1">IF($R252=1,SUM($AA$1:AA252),"")</f>
        <v/>
      </c>
      <c r="AN252" s="138" t="str">
        <f ca="1">IF($R252=1,SUM($AB$1:AB252),"")</f>
        <v/>
      </c>
      <c r="AO252" s="138" t="str">
        <f ca="1">IF($R252=1,SUM($AC$1:AC252),"")</f>
        <v/>
      </c>
      <c r="AQ252" s="143" t="str">
        <f t="shared" si="34"/>
        <v>28:15</v>
      </c>
    </row>
    <row r="253" spans="6:43" x14ac:dyDescent="0.25">
      <c r="F253" s="138">
        <f t="shared" si="35"/>
        <v>28</v>
      </c>
      <c r="G253" s="140">
        <f t="shared" si="30"/>
        <v>20</v>
      </c>
      <c r="H253" s="141">
        <f t="shared" si="31"/>
        <v>1.1805555555555556</v>
      </c>
      <c r="K253" s="139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39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38">
        <f t="shared" si="32"/>
        <v>1</v>
      </c>
      <c r="R253" s="138">
        <f t="shared" ca="1" si="33"/>
        <v>1.1799999999999802</v>
      </c>
      <c r="S253" s="138" t="str">
        <f>IF(O253=1,"",RTD("cqg.rtd",,"StudyData", "(Vol("&amp;$E$13&amp;")when  (LocalYear("&amp;$E$13&amp;")="&amp;$D$1&amp;"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38" t="str">
        <f>IF(O253=1,"",RTD("cqg.rtd",,"StudyData", "(Vol("&amp;$E$14&amp;")when  (LocalYear("&amp;$E$14&amp;")="&amp;$D$1&amp;"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38" t="str">
        <f>IF(O253=1,"",RTD("cqg.rtd",,"StudyData", "(Vol("&amp;$E$15&amp;")when  (LocalYear("&amp;$E$15&amp;")="&amp;$D$1&amp;"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38" t="str">
        <f>IF(O253=1,"",RTD("cqg.rtd",,"StudyData", "(Vol("&amp;$E$16&amp;")when  (LocalYear("&amp;$E$16&amp;")="&amp;$D$1&amp;"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38" t="str">
        <f>IF(O253=1,"",RTD("cqg.rtd",,"StudyData", "(Vol("&amp;$E$17&amp;")when  (LocalYear("&amp;$E$17&amp;")="&amp;$D$1&amp;"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38" t="str">
        <f>IF(O253=1,"",RTD("cqg.rtd",,"StudyData", "(Vol("&amp;$E$18&amp;")when  (LocalYear("&amp;$E$18&amp;")="&amp;$D$1&amp;"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38" t="str">
        <f>IF(O253=1,"",RTD("cqg.rtd",,"StudyData", "(Vol("&amp;$E$19&amp;")when  (LocalYear("&amp;$E$19&amp;")="&amp;$D$1&amp;"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38" t="str">
        <f>IF(O253=1,"",RTD("cqg.rtd",,"StudyData", "(Vol("&amp;$E$20&amp;")when  (LocalYear("&amp;$E$20&amp;")="&amp;$D$1&amp;"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38" t="str">
        <f>IF(O253=1,"",RTD("cqg.rtd",,"StudyData", "(Vol("&amp;$E$21&amp;")when  (LocalYear("&amp;$E$21&amp;")="&amp;$D$1&amp;"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38" t="str">
        <f>IF(O253=1,"",RTD("cqg.rtd",,"StudyData", "(Vol("&amp;$E$21&amp;")when  (LocalYear("&amp;$E$21&amp;")="&amp;$D$1&amp;"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39" t="str">
        <f t="shared" si="29"/>
        <v/>
      </c>
      <c r="AE253" s="138" t="str">
        <f ca="1">IF($R253=1,SUM($S$1:S253),"")</f>
        <v/>
      </c>
      <c r="AF253" s="138" t="str">
        <f ca="1">IF($R253=1,SUM($T$1:T253),"")</f>
        <v/>
      </c>
      <c r="AG253" s="138" t="str">
        <f ca="1">IF($R253=1,SUM($U$1:U253),"")</f>
        <v/>
      </c>
      <c r="AH253" s="138" t="str">
        <f ca="1">IF($R253=1,SUM($V$1:V253),"")</f>
        <v/>
      </c>
      <c r="AI253" s="138" t="str">
        <f ca="1">IF($R253=1,SUM($W$1:W253),"")</f>
        <v/>
      </c>
      <c r="AJ253" s="138" t="str">
        <f ca="1">IF($R253=1,SUM($X$1:X253),"")</f>
        <v/>
      </c>
      <c r="AK253" s="138" t="str">
        <f ca="1">IF($R253=1,SUM($Y$1:Y253),"")</f>
        <v/>
      </c>
      <c r="AL253" s="138" t="str">
        <f ca="1">IF($R253=1,SUM($Z$1:Z253),"")</f>
        <v/>
      </c>
      <c r="AM253" s="138" t="str">
        <f ca="1">IF($R253=1,SUM($AA$1:AA253),"")</f>
        <v/>
      </c>
      <c r="AN253" s="138" t="str">
        <f ca="1">IF($R253=1,SUM($AB$1:AB253),"")</f>
        <v/>
      </c>
      <c r="AO253" s="138" t="str">
        <f ca="1">IF($R253=1,SUM($AC$1:AC253),"")</f>
        <v/>
      </c>
      <c r="AQ253" s="143" t="str">
        <f t="shared" si="34"/>
        <v>28:20</v>
      </c>
    </row>
    <row r="254" spans="6:43" x14ac:dyDescent="0.25">
      <c r="F254" s="138">
        <f t="shared" si="35"/>
        <v>28</v>
      </c>
      <c r="G254" s="140">
        <f t="shared" si="30"/>
        <v>25</v>
      </c>
      <c r="H254" s="141">
        <f t="shared" si="31"/>
        <v>1.1840277777777779</v>
      </c>
      <c r="K254" s="139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39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38">
        <f t="shared" si="32"/>
        <v>1</v>
      </c>
      <c r="R254" s="138">
        <f t="shared" ca="1" si="33"/>
        <v>1.1809999999999801</v>
      </c>
      <c r="S254" s="138" t="str">
        <f>IF(O254=1,"",RTD("cqg.rtd",,"StudyData", "(Vol("&amp;$E$13&amp;")when  (LocalYear("&amp;$E$13&amp;")="&amp;$D$1&amp;"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38" t="str">
        <f>IF(O254=1,"",RTD("cqg.rtd",,"StudyData", "(Vol("&amp;$E$14&amp;")when  (LocalYear("&amp;$E$14&amp;")="&amp;$D$1&amp;"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38" t="str">
        <f>IF(O254=1,"",RTD("cqg.rtd",,"StudyData", "(Vol("&amp;$E$15&amp;")when  (LocalYear("&amp;$E$15&amp;")="&amp;$D$1&amp;"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38" t="str">
        <f>IF(O254=1,"",RTD("cqg.rtd",,"StudyData", "(Vol("&amp;$E$16&amp;")when  (LocalYear("&amp;$E$16&amp;")="&amp;$D$1&amp;"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38" t="str">
        <f>IF(O254=1,"",RTD("cqg.rtd",,"StudyData", "(Vol("&amp;$E$17&amp;")when  (LocalYear("&amp;$E$17&amp;")="&amp;$D$1&amp;"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38" t="str">
        <f>IF(O254=1,"",RTD("cqg.rtd",,"StudyData", "(Vol("&amp;$E$18&amp;")when  (LocalYear("&amp;$E$18&amp;")="&amp;$D$1&amp;"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38" t="str">
        <f>IF(O254=1,"",RTD("cqg.rtd",,"StudyData", "(Vol("&amp;$E$19&amp;")when  (LocalYear("&amp;$E$19&amp;")="&amp;$D$1&amp;"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38" t="str">
        <f>IF(O254=1,"",RTD("cqg.rtd",,"StudyData", "(Vol("&amp;$E$20&amp;")when  (LocalYear("&amp;$E$20&amp;")="&amp;$D$1&amp;"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38" t="str">
        <f>IF(O254=1,"",RTD("cqg.rtd",,"StudyData", "(Vol("&amp;$E$21&amp;")when  (LocalYear("&amp;$E$21&amp;")="&amp;$D$1&amp;"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38" t="str">
        <f>IF(O254=1,"",RTD("cqg.rtd",,"StudyData", "(Vol("&amp;$E$21&amp;")when  (LocalYear("&amp;$E$21&amp;")="&amp;$D$1&amp;"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39" t="str">
        <f t="shared" si="29"/>
        <v/>
      </c>
      <c r="AE254" s="138" t="str">
        <f ca="1">IF($R254=1,SUM($S$1:S254),"")</f>
        <v/>
      </c>
      <c r="AF254" s="138" t="str">
        <f ca="1">IF($R254=1,SUM($T$1:T254),"")</f>
        <v/>
      </c>
      <c r="AG254" s="138" t="str">
        <f ca="1">IF($R254=1,SUM($U$1:U254),"")</f>
        <v/>
      </c>
      <c r="AH254" s="138" t="str">
        <f ca="1">IF($R254=1,SUM($V$1:V254),"")</f>
        <v/>
      </c>
      <c r="AI254" s="138" t="str">
        <f ca="1">IF($R254=1,SUM($W$1:W254),"")</f>
        <v/>
      </c>
      <c r="AJ254" s="138" t="str">
        <f ca="1">IF($R254=1,SUM($X$1:X254),"")</f>
        <v/>
      </c>
      <c r="AK254" s="138" t="str">
        <f ca="1">IF($R254=1,SUM($Y$1:Y254),"")</f>
        <v/>
      </c>
      <c r="AL254" s="138" t="str">
        <f ca="1">IF($R254=1,SUM($Z$1:Z254),"")</f>
        <v/>
      </c>
      <c r="AM254" s="138" t="str">
        <f ca="1">IF($R254=1,SUM($AA$1:AA254),"")</f>
        <v/>
      </c>
      <c r="AN254" s="138" t="str">
        <f ca="1">IF($R254=1,SUM($AB$1:AB254),"")</f>
        <v/>
      </c>
      <c r="AO254" s="138" t="str">
        <f ca="1">IF($R254=1,SUM($AC$1:AC254),"")</f>
        <v/>
      </c>
      <c r="AQ254" s="143" t="str">
        <f t="shared" si="34"/>
        <v>28:25</v>
      </c>
    </row>
    <row r="255" spans="6:43" x14ac:dyDescent="0.25">
      <c r="F255" s="138">
        <f t="shared" si="35"/>
        <v>28</v>
      </c>
      <c r="G255" s="140">
        <f t="shared" si="30"/>
        <v>30</v>
      </c>
      <c r="H255" s="141">
        <f t="shared" si="31"/>
        <v>1.1875</v>
      </c>
      <c r="K255" s="139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39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38">
        <f t="shared" si="32"/>
        <v>1</v>
      </c>
      <c r="R255" s="138">
        <f t="shared" ca="1" si="33"/>
        <v>1.18199999999998</v>
      </c>
      <c r="S255" s="138" t="str">
        <f>IF(O255=1,"",RTD("cqg.rtd",,"StudyData", "(Vol("&amp;$E$13&amp;")when  (LocalYear("&amp;$E$13&amp;")="&amp;$D$1&amp;"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38" t="str">
        <f>IF(O255=1,"",RTD("cqg.rtd",,"StudyData", "(Vol("&amp;$E$14&amp;")when  (LocalYear("&amp;$E$14&amp;")="&amp;$D$1&amp;"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38" t="str">
        <f>IF(O255=1,"",RTD("cqg.rtd",,"StudyData", "(Vol("&amp;$E$15&amp;")when  (LocalYear("&amp;$E$15&amp;")="&amp;$D$1&amp;"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38" t="str">
        <f>IF(O255=1,"",RTD("cqg.rtd",,"StudyData", "(Vol("&amp;$E$16&amp;")when  (LocalYear("&amp;$E$16&amp;")="&amp;$D$1&amp;"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38" t="str">
        <f>IF(O255=1,"",RTD("cqg.rtd",,"StudyData", "(Vol("&amp;$E$17&amp;")when  (LocalYear("&amp;$E$17&amp;")="&amp;$D$1&amp;"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38" t="str">
        <f>IF(O255=1,"",RTD("cqg.rtd",,"StudyData", "(Vol("&amp;$E$18&amp;")when  (LocalYear("&amp;$E$18&amp;")="&amp;$D$1&amp;"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38" t="str">
        <f>IF(O255=1,"",RTD("cqg.rtd",,"StudyData", "(Vol("&amp;$E$19&amp;")when  (LocalYear("&amp;$E$19&amp;")="&amp;$D$1&amp;"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38" t="str">
        <f>IF(O255=1,"",RTD("cqg.rtd",,"StudyData", "(Vol("&amp;$E$20&amp;")when  (LocalYear("&amp;$E$20&amp;")="&amp;$D$1&amp;"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38" t="str">
        <f>IF(O255=1,"",RTD("cqg.rtd",,"StudyData", "(Vol("&amp;$E$21&amp;")when  (LocalYear("&amp;$E$21&amp;")="&amp;$D$1&amp;"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38" t="str">
        <f>IF(O255=1,"",RTD("cqg.rtd",,"StudyData", "(Vol("&amp;$E$21&amp;")when  (LocalYear("&amp;$E$21&amp;")="&amp;$D$1&amp;"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39" t="str">
        <f t="shared" si="29"/>
        <v/>
      </c>
      <c r="AE255" s="138" t="str">
        <f ca="1">IF($R255=1,SUM($S$1:S255),"")</f>
        <v/>
      </c>
      <c r="AF255" s="138" t="str">
        <f ca="1">IF($R255=1,SUM($T$1:T255),"")</f>
        <v/>
      </c>
      <c r="AG255" s="138" t="str">
        <f ca="1">IF($R255=1,SUM($U$1:U255),"")</f>
        <v/>
      </c>
      <c r="AH255" s="138" t="str">
        <f ca="1">IF($R255=1,SUM($V$1:V255),"")</f>
        <v/>
      </c>
      <c r="AI255" s="138" t="str">
        <f ca="1">IF($R255=1,SUM($W$1:W255),"")</f>
        <v/>
      </c>
      <c r="AJ255" s="138" t="str">
        <f ca="1">IF($R255=1,SUM($X$1:X255),"")</f>
        <v/>
      </c>
      <c r="AK255" s="138" t="str">
        <f ca="1">IF($R255=1,SUM($Y$1:Y255),"")</f>
        <v/>
      </c>
      <c r="AL255" s="138" t="str">
        <f ca="1">IF($R255=1,SUM($Z$1:Z255),"")</f>
        <v/>
      </c>
      <c r="AM255" s="138" t="str">
        <f ca="1">IF($R255=1,SUM($AA$1:AA255),"")</f>
        <v/>
      </c>
      <c r="AN255" s="138" t="str">
        <f ca="1">IF($R255=1,SUM($AB$1:AB255),"")</f>
        <v/>
      </c>
      <c r="AO255" s="138" t="str">
        <f ca="1">IF($R255=1,SUM($AC$1:AC255),"")</f>
        <v/>
      </c>
      <c r="AQ255" s="143" t="str">
        <f t="shared" si="34"/>
        <v>28:30</v>
      </c>
    </row>
    <row r="256" spans="6:43" x14ac:dyDescent="0.25">
      <c r="F256" s="138">
        <f t="shared" si="35"/>
        <v>28</v>
      </c>
      <c r="G256" s="140">
        <f t="shared" si="30"/>
        <v>35</v>
      </c>
      <c r="H256" s="141">
        <f t="shared" si="31"/>
        <v>1.1909722222222221</v>
      </c>
      <c r="K256" s="139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39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38">
        <f t="shared" si="32"/>
        <v>1</v>
      </c>
      <c r="R256" s="138">
        <f t="shared" ca="1" si="33"/>
        <v>1.1829999999999798</v>
      </c>
      <c r="S256" s="138" t="str">
        <f>IF(O256=1,"",RTD("cqg.rtd",,"StudyData", "(Vol("&amp;$E$13&amp;")when  (LocalYear("&amp;$E$13&amp;")="&amp;$D$1&amp;"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38" t="str">
        <f>IF(O256=1,"",RTD("cqg.rtd",,"StudyData", "(Vol("&amp;$E$14&amp;")when  (LocalYear("&amp;$E$14&amp;")="&amp;$D$1&amp;"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38" t="str">
        <f>IF(O256=1,"",RTD("cqg.rtd",,"StudyData", "(Vol("&amp;$E$15&amp;")when  (LocalYear("&amp;$E$15&amp;")="&amp;$D$1&amp;"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38" t="str">
        <f>IF(O256=1,"",RTD("cqg.rtd",,"StudyData", "(Vol("&amp;$E$16&amp;")when  (LocalYear("&amp;$E$16&amp;")="&amp;$D$1&amp;"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38" t="str">
        <f>IF(O256=1,"",RTD("cqg.rtd",,"StudyData", "(Vol("&amp;$E$17&amp;")when  (LocalYear("&amp;$E$17&amp;")="&amp;$D$1&amp;"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38" t="str">
        <f>IF(O256=1,"",RTD("cqg.rtd",,"StudyData", "(Vol("&amp;$E$18&amp;")when  (LocalYear("&amp;$E$18&amp;")="&amp;$D$1&amp;"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38" t="str">
        <f>IF(O256=1,"",RTD("cqg.rtd",,"StudyData", "(Vol("&amp;$E$19&amp;")when  (LocalYear("&amp;$E$19&amp;")="&amp;$D$1&amp;"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38" t="str">
        <f>IF(O256=1,"",RTD("cqg.rtd",,"StudyData", "(Vol("&amp;$E$20&amp;")when  (LocalYear("&amp;$E$20&amp;")="&amp;$D$1&amp;"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38" t="str">
        <f>IF(O256=1,"",RTD("cqg.rtd",,"StudyData", "(Vol("&amp;$E$21&amp;")when  (LocalYear("&amp;$E$21&amp;")="&amp;$D$1&amp;"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38" t="str">
        <f>IF(O256=1,"",RTD("cqg.rtd",,"StudyData", "(Vol("&amp;$E$21&amp;")when  (LocalYear("&amp;$E$21&amp;")="&amp;$D$1&amp;"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39" t="str">
        <f t="shared" si="29"/>
        <v/>
      </c>
      <c r="AE256" s="138" t="str">
        <f ca="1">IF($R256=1,SUM($S$1:S256),"")</f>
        <v/>
      </c>
      <c r="AF256" s="138" t="str">
        <f ca="1">IF($R256=1,SUM($T$1:T256),"")</f>
        <v/>
      </c>
      <c r="AG256" s="138" t="str">
        <f ca="1">IF($R256=1,SUM($U$1:U256),"")</f>
        <v/>
      </c>
      <c r="AH256" s="138" t="str">
        <f ca="1">IF($R256=1,SUM($V$1:V256),"")</f>
        <v/>
      </c>
      <c r="AI256" s="138" t="str">
        <f ca="1">IF($R256=1,SUM($W$1:W256),"")</f>
        <v/>
      </c>
      <c r="AJ256" s="138" t="str">
        <f ca="1">IF($R256=1,SUM($X$1:X256),"")</f>
        <v/>
      </c>
      <c r="AK256" s="138" t="str">
        <f ca="1">IF($R256=1,SUM($Y$1:Y256),"")</f>
        <v/>
      </c>
      <c r="AL256" s="138" t="str">
        <f ca="1">IF($R256=1,SUM($Z$1:Z256),"")</f>
        <v/>
      </c>
      <c r="AM256" s="138" t="str">
        <f ca="1">IF($R256=1,SUM($AA$1:AA256),"")</f>
        <v/>
      </c>
      <c r="AN256" s="138" t="str">
        <f ca="1">IF($R256=1,SUM($AB$1:AB256),"")</f>
        <v/>
      </c>
      <c r="AO256" s="138" t="str">
        <f ca="1">IF($R256=1,SUM($AC$1:AC256),"")</f>
        <v/>
      </c>
      <c r="AQ256" s="143" t="str">
        <f t="shared" si="34"/>
        <v>28:35</v>
      </c>
    </row>
    <row r="257" spans="6:43" x14ac:dyDescent="0.25">
      <c r="F257" s="138">
        <f t="shared" si="35"/>
        <v>28</v>
      </c>
      <c r="G257" s="140">
        <f t="shared" si="30"/>
        <v>40</v>
      </c>
      <c r="H257" s="141">
        <f t="shared" si="31"/>
        <v>1.1944444444444444</v>
      </c>
      <c r="K257" s="139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39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38">
        <f t="shared" si="32"/>
        <v>1</v>
      </c>
      <c r="R257" s="138">
        <f t="shared" ca="1" si="33"/>
        <v>1.1839999999999797</v>
      </c>
      <c r="S257" s="138" t="str">
        <f>IF(O257=1,"",RTD("cqg.rtd",,"StudyData", "(Vol("&amp;$E$13&amp;")when  (LocalYear("&amp;$E$13&amp;")="&amp;$D$1&amp;"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38" t="str">
        <f>IF(O257=1,"",RTD("cqg.rtd",,"StudyData", "(Vol("&amp;$E$14&amp;")when  (LocalYear("&amp;$E$14&amp;")="&amp;$D$1&amp;"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38" t="str">
        <f>IF(O257=1,"",RTD("cqg.rtd",,"StudyData", "(Vol("&amp;$E$15&amp;")when  (LocalYear("&amp;$E$15&amp;")="&amp;$D$1&amp;"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38" t="str">
        <f>IF(O257=1,"",RTD("cqg.rtd",,"StudyData", "(Vol("&amp;$E$16&amp;")when  (LocalYear("&amp;$E$16&amp;")="&amp;$D$1&amp;"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38" t="str">
        <f>IF(O257=1,"",RTD("cqg.rtd",,"StudyData", "(Vol("&amp;$E$17&amp;")when  (LocalYear("&amp;$E$17&amp;")="&amp;$D$1&amp;"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38" t="str">
        <f>IF(O257=1,"",RTD("cqg.rtd",,"StudyData", "(Vol("&amp;$E$18&amp;")when  (LocalYear("&amp;$E$18&amp;")="&amp;$D$1&amp;"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38" t="str">
        <f>IF(O257=1,"",RTD("cqg.rtd",,"StudyData", "(Vol("&amp;$E$19&amp;")when  (LocalYear("&amp;$E$19&amp;")="&amp;$D$1&amp;"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38" t="str">
        <f>IF(O257=1,"",RTD("cqg.rtd",,"StudyData", "(Vol("&amp;$E$20&amp;")when  (LocalYear("&amp;$E$20&amp;")="&amp;$D$1&amp;"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38" t="str">
        <f>IF(O257=1,"",RTD("cqg.rtd",,"StudyData", "(Vol("&amp;$E$21&amp;")when  (LocalYear("&amp;$E$21&amp;")="&amp;$D$1&amp;"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38" t="str">
        <f>IF(O257=1,"",RTD("cqg.rtd",,"StudyData", "(Vol("&amp;$E$21&amp;")when  (LocalYear("&amp;$E$21&amp;")="&amp;$D$1&amp;"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39" t="str">
        <f t="shared" ref="AC257:AC288" si="36">K257</f>
        <v/>
      </c>
      <c r="AE257" s="138" t="str">
        <f ca="1">IF($R257=1,SUM($S$1:S257),"")</f>
        <v/>
      </c>
      <c r="AF257" s="138" t="str">
        <f ca="1">IF($R257=1,SUM($T$1:T257),"")</f>
        <v/>
      </c>
      <c r="AG257" s="138" t="str">
        <f ca="1">IF($R257=1,SUM($U$1:U257),"")</f>
        <v/>
      </c>
      <c r="AH257" s="138" t="str">
        <f ca="1">IF($R257=1,SUM($V$1:V257),"")</f>
        <v/>
      </c>
      <c r="AI257" s="138" t="str">
        <f ca="1">IF($R257=1,SUM($W$1:W257),"")</f>
        <v/>
      </c>
      <c r="AJ257" s="138" t="str">
        <f ca="1">IF($R257=1,SUM($X$1:X257),"")</f>
        <v/>
      </c>
      <c r="AK257" s="138" t="str">
        <f ca="1">IF($R257=1,SUM($Y$1:Y257),"")</f>
        <v/>
      </c>
      <c r="AL257" s="138" t="str">
        <f ca="1">IF($R257=1,SUM($Z$1:Z257),"")</f>
        <v/>
      </c>
      <c r="AM257" s="138" t="str">
        <f ca="1">IF($R257=1,SUM($AA$1:AA257),"")</f>
        <v/>
      </c>
      <c r="AN257" s="138" t="str">
        <f ca="1">IF($R257=1,SUM($AB$1:AB257),"")</f>
        <v/>
      </c>
      <c r="AO257" s="138" t="str">
        <f ca="1">IF($R257=1,SUM($AC$1:AC257),"")</f>
        <v/>
      </c>
      <c r="AQ257" s="143" t="str">
        <f t="shared" si="34"/>
        <v>28:40</v>
      </c>
    </row>
    <row r="258" spans="6:43" x14ac:dyDescent="0.25">
      <c r="F258" s="138">
        <f t="shared" si="35"/>
        <v>28</v>
      </c>
      <c r="G258" s="140">
        <f t="shared" ref="G258:G288" si="37">IF(G257=55,0&amp;0,IF(G257=0&amp;0,G257+0&amp;5,G257+5))</f>
        <v>45</v>
      </c>
      <c r="H258" s="141">
        <f t="shared" ref="H258:H288" si="38">_xlfn.NUMBERVALUE(F258&amp;":"&amp;G258)</f>
        <v>1.1979166666666667</v>
      </c>
      <c r="K258" s="139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39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38">
        <f t="shared" ref="O258:O288" si="39">IF(H258&gt;$I$3,1,0)</f>
        <v>1</v>
      </c>
      <c r="R258" s="138">
        <f t="shared" ref="R258:R288" ca="1" si="40">IF(AND(K259="",K258&lt;&gt;""),1,0.001+R257)</f>
        <v>1.1849999999999796</v>
      </c>
      <c r="S258" s="138" t="str">
        <f>IF(O258=1,"",RTD("cqg.rtd",,"StudyData", "(Vol("&amp;$E$13&amp;")when  (LocalYear("&amp;$E$13&amp;")="&amp;$D$1&amp;"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38" t="str">
        <f>IF(O258=1,"",RTD("cqg.rtd",,"StudyData", "(Vol("&amp;$E$14&amp;")when  (LocalYear("&amp;$E$14&amp;")="&amp;$D$1&amp;"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38" t="str">
        <f>IF(O258=1,"",RTD("cqg.rtd",,"StudyData", "(Vol("&amp;$E$15&amp;")when  (LocalYear("&amp;$E$15&amp;")="&amp;$D$1&amp;"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38" t="str">
        <f>IF(O258=1,"",RTD("cqg.rtd",,"StudyData", "(Vol("&amp;$E$16&amp;")when  (LocalYear("&amp;$E$16&amp;")="&amp;$D$1&amp;"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38" t="str">
        <f>IF(O258=1,"",RTD("cqg.rtd",,"StudyData", "(Vol("&amp;$E$17&amp;")when  (LocalYear("&amp;$E$17&amp;")="&amp;$D$1&amp;"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38" t="str">
        <f>IF(O258=1,"",RTD("cqg.rtd",,"StudyData", "(Vol("&amp;$E$18&amp;")when  (LocalYear("&amp;$E$18&amp;")="&amp;$D$1&amp;"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38" t="str">
        <f>IF(O258=1,"",RTD("cqg.rtd",,"StudyData", "(Vol("&amp;$E$19&amp;")when  (LocalYear("&amp;$E$19&amp;")="&amp;$D$1&amp;"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38" t="str">
        <f>IF(O258=1,"",RTD("cqg.rtd",,"StudyData", "(Vol("&amp;$E$20&amp;")when  (LocalYear("&amp;$E$20&amp;")="&amp;$D$1&amp;"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38" t="str">
        <f>IF(O258=1,"",RTD("cqg.rtd",,"StudyData", "(Vol("&amp;$E$21&amp;")when  (LocalYear("&amp;$E$21&amp;")="&amp;$D$1&amp;"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38" t="str">
        <f>IF(O258=1,"",RTD("cqg.rtd",,"StudyData", "(Vol("&amp;$E$21&amp;")when  (LocalYear("&amp;$E$21&amp;")="&amp;$D$1&amp;"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39" t="str">
        <f t="shared" si="36"/>
        <v/>
      </c>
      <c r="AE258" s="138" t="str">
        <f ca="1">IF($R258=1,SUM($S$1:S258),"")</f>
        <v/>
      </c>
      <c r="AF258" s="138" t="str">
        <f ca="1">IF($R258=1,SUM($T$1:T258),"")</f>
        <v/>
      </c>
      <c r="AG258" s="138" t="str">
        <f ca="1">IF($R258=1,SUM($U$1:U258),"")</f>
        <v/>
      </c>
      <c r="AH258" s="138" t="str">
        <f ca="1">IF($R258=1,SUM($V$1:V258),"")</f>
        <v/>
      </c>
      <c r="AI258" s="138" t="str">
        <f ca="1">IF($R258=1,SUM($W$1:W258),"")</f>
        <v/>
      </c>
      <c r="AJ258" s="138" t="str">
        <f ca="1">IF($R258=1,SUM($X$1:X258),"")</f>
        <v/>
      </c>
      <c r="AK258" s="138" t="str">
        <f ca="1">IF($R258=1,SUM($Y$1:Y258),"")</f>
        <v/>
      </c>
      <c r="AL258" s="138" t="str">
        <f ca="1">IF($R258=1,SUM($Z$1:Z258),"")</f>
        <v/>
      </c>
      <c r="AM258" s="138" t="str">
        <f ca="1">IF($R258=1,SUM($AA$1:AA258),"")</f>
        <v/>
      </c>
      <c r="AN258" s="138" t="str">
        <f ca="1">IF($R258=1,SUM($AB$1:AB258),"")</f>
        <v/>
      </c>
      <c r="AO258" s="138" t="str">
        <f ca="1">IF($R258=1,SUM($AC$1:AC258),"")</f>
        <v/>
      </c>
      <c r="AQ258" s="143" t="str">
        <f t="shared" ref="AQ258:AQ288" si="41">F258&amp;":"&amp;G258</f>
        <v>28:45</v>
      </c>
    </row>
    <row r="259" spans="6:43" x14ac:dyDescent="0.25">
      <c r="F259" s="138">
        <f t="shared" ref="F259:F288" si="42">IF(G258=55,F258+1,F258)</f>
        <v>28</v>
      </c>
      <c r="G259" s="140">
        <f t="shared" si="37"/>
        <v>50</v>
      </c>
      <c r="H259" s="141">
        <f t="shared" si="38"/>
        <v>1.2013888888888888</v>
      </c>
      <c r="K259" s="139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39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38">
        <f t="shared" si="39"/>
        <v>1</v>
      </c>
      <c r="R259" s="138">
        <f t="shared" ca="1" si="40"/>
        <v>1.1859999999999795</v>
      </c>
      <c r="S259" s="138" t="str">
        <f>IF(O259=1,"",RTD("cqg.rtd",,"StudyData", "(Vol("&amp;$E$13&amp;")when  (LocalYear("&amp;$E$13&amp;")="&amp;$D$1&amp;"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38" t="str">
        <f>IF(O259=1,"",RTD("cqg.rtd",,"StudyData", "(Vol("&amp;$E$14&amp;")when  (LocalYear("&amp;$E$14&amp;")="&amp;$D$1&amp;"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38" t="str">
        <f>IF(O259=1,"",RTD("cqg.rtd",,"StudyData", "(Vol("&amp;$E$15&amp;")when  (LocalYear("&amp;$E$15&amp;")="&amp;$D$1&amp;"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38" t="str">
        <f>IF(O259=1,"",RTD("cqg.rtd",,"StudyData", "(Vol("&amp;$E$16&amp;")when  (LocalYear("&amp;$E$16&amp;")="&amp;$D$1&amp;"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38" t="str">
        <f>IF(O259=1,"",RTD("cqg.rtd",,"StudyData", "(Vol("&amp;$E$17&amp;")when  (LocalYear("&amp;$E$17&amp;")="&amp;$D$1&amp;"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38" t="str">
        <f>IF(O259=1,"",RTD("cqg.rtd",,"StudyData", "(Vol("&amp;$E$18&amp;")when  (LocalYear("&amp;$E$18&amp;")="&amp;$D$1&amp;"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38" t="str">
        <f>IF(O259=1,"",RTD("cqg.rtd",,"StudyData", "(Vol("&amp;$E$19&amp;")when  (LocalYear("&amp;$E$19&amp;")="&amp;$D$1&amp;"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38" t="str">
        <f>IF(O259=1,"",RTD("cqg.rtd",,"StudyData", "(Vol("&amp;$E$20&amp;")when  (LocalYear("&amp;$E$20&amp;")="&amp;$D$1&amp;"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38" t="str">
        <f>IF(O259=1,"",RTD("cqg.rtd",,"StudyData", "(Vol("&amp;$E$21&amp;")when  (LocalYear("&amp;$E$21&amp;")="&amp;$D$1&amp;"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38" t="str">
        <f>IF(O259=1,"",RTD("cqg.rtd",,"StudyData", "(Vol("&amp;$E$21&amp;")when  (LocalYear("&amp;$E$21&amp;")="&amp;$D$1&amp;"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39" t="str">
        <f t="shared" si="36"/>
        <v/>
      </c>
      <c r="AE259" s="138" t="str">
        <f ca="1">IF($R259=1,SUM($S$1:S259),"")</f>
        <v/>
      </c>
      <c r="AF259" s="138" t="str">
        <f ca="1">IF($R259=1,SUM($T$1:T259),"")</f>
        <v/>
      </c>
      <c r="AG259" s="138" t="str">
        <f ca="1">IF($R259=1,SUM($U$1:U259),"")</f>
        <v/>
      </c>
      <c r="AH259" s="138" t="str">
        <f ca="1">IF($R259=1,SUM($V$1:V259),"")</f>
        <v/>
      </c>
      <c r="AI259" s="138" t="str">
        <f ca="1">IF($R259=1,SUM($W$1:W259),"")</f>
        <v/>
      </c>
      <c r="AJ259" s="138" t="str">
        <f ca="1">IF($R259=1,SUM($X$1:X259),"")</f>
        <v/>
      </c>
      <c r="AK259" s="138" t="str">
        <f ca="1">IF($R259=1,SUM($Y$1:Y259),"")</f>
        <v/>
      </c>
      <c r="AL259" s="138" t="str">
        <f ca="1">IF($R259=1,SUM($Z$1:Z259),"")</f>
        <v/>
      </c>
      <c r="AM259" s="138" t="str">
        <f ca="1">IF($R259=1,SUM($AA$1:AA259),"")</f>
        <v/>
      </c>
      <c r="AN259" s="138" t="str">
        <f ca="1">IF($R259=1,SUM($AB$1:AB259),"")</f>
        <v/>
      </c>
      <c r="AO259" s="138" t="str">
        <f ca="1">IF($R259=1,SUM($AC$1:AC259),"")</f>
        <v/>
      </c>
      <c r="AQ259" s="143" t="str">
        <f t="shared" si="41"/>
        <v>28:50</v>
      </c>
    </row>
    <row r="260" spans="6:43" x14ac:dyDescent="0.25">
      <c r="F260" s="138">
        <f t="shared" si="42"/>
        <v>28</v>
      </c>
      <c r="G260" s="140">
        <f t="shared" si="37"/>
        <v>55</v>
      </c>
      <c r="H260" s="141">
        <f t="shared" si="38"/>
        <v>1.2048611111111112</v>
      </c>
      <c r="K260" s="139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39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38">
        <f t="shared" si="39"/>
        <v>1</v>
      </c>
      <c r="R260" s="138">
        <f t="shared" ca="1" si="40"/>
        <v>1.1869999999999794</v>
      </c>
      <c r="S260" s="138" t="str">
        <f>IF(O260=1,"",RTD("cqg.rtd",,"StudyData", "(Vol("&amp;$E$13&amp;")when  (LocalYear("&amp;$E$13&amp;")="&amp;$D$1&amp;"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38" t="str">
        <f>IF(O260=1,"",RTD("cqg.rtd",,"StudyData", "(Vol("&amp;$E$14&amp;")when  (LocalYear("&amp;$E$14&amp;")="&amp;$D$1&amp;"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38" t="str">
        <f>IF(O260=1,"",RTD("cqg.rtd",,"StudyData", "(Vol("&amp;$E$15&amp;")when  (LocalYear("&amp;$E$15&amp;")="&amp;$D$1&amp;"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38" t="str">
        <f>IF(O260=1,"",RTD("cqg.rtd",,"StudyData", "(Vol("&amp;$E$16&amp;")when  (LocalYear("&amp;$E$16&amp;")="&amp;$D$1&amp;"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38" t="str">
        <f>IF(O260=1,"",RTD("cqg.rtd",,"StudyData", "(Vol("&amp;$E$17&amp;")when  (LocalYear("&amp;$E$17&amp;")="&amp;$D$1&amp;"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38" t="str">
        <f>IF(O260=1,"",RTD("cqg.rtd",,"StudyData", "(Vol("&amp;$E$18&amp;")when  (LocalYear("&amp;$E$18&amp;")="&amp;$D$1&amp;"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38" t="str">
        <f>IF(O260=1,"",RTD("cqg.rtd",,"StudyData", "(Vol("&amp;$E$19&amp;")when  (LocalYear("&amp;$E$19&amp;")="&amp;$D$1&amp;"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38" t="str">
        <f>IF(O260=1,"",RTD("cqg.rtd",,"StudyData", "(Vol("&amp;$E$20&amp;")when  (LocalYear("&amp;$E$20&amp;")="&amp;$D$1&amp;"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38" t="str">
        <f>IF(O260=1,"",RTD("cqg.rtd",,"StudyData", "(Vol("&amp;$E$21&amp;")when  (LocalYear("&amp;$E$21&amp;")="&amp;$D$1&amp;"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38" t="str">
        <f>IF(O260=1,"",RTD("cqg.rtd",,"StudyData", "(Vol("&amp;$E$21&amp;")when  (LocalYear("&amp;$E$21&amp;")="&amp;$D$1&amp;"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39" t="str">
        <f t="shared" si="36"/>
        <v/>
      </c>
      <c r="AE260" s="138" t="str">
        <f ca="1">IF($R260=1,SUM($S$1:S260),"")</f>
        <v/>
      </c>
      <c r="AF260" s="138" t="str">
        <f ca="1">IF($R260=1,SUM($T$1:T260),"")</f>
        <v/>
      </c>
      <c r="AG260" s="138" t="str">
        <f ca="1">IF($R260=1,SUM($U$1:U260),"")</f>
        <v/>
      </c>
      <c r="AH260" s="138" t="str">
        <f ca="1">IF($R260=1,SUM($V$1:V260),"")</f>
        <v/>
      </c>
      <c r="AI260" s="138" t="str">
        <f ca="1">IF($R260=1,SUM($W$1:W260),"")</f>
        <v/>
      </c>
      <c r="AJ260" s="138" t="str">
        <f ca="1">IF($R260=1,SUM($X$1:X260),"")</f>
        <v/>
      </c>
      <c r="AK260" s="138" t="str">
        <f ca="1">IF($R260=1,SUM($Y$1:Y260),"")</f>
        <v/>
      </c>
      <c r="AL260" s="138" t="str">
        <f ca="1">IF($R260=1,SUM($Z$1:Z260),"")</f>
        <v/>
      </c>
      <c r="AM260" s="138" t="str">
        <f ca="1">IF($R260=1,SUM($AA$1:AA260),"")</f>
        <v/>
      </c>
      <c r="AN260" s="138" t="str">
        <f ca="1">IF($R260=1,SUM($AB$1:AB260),"")</f>
        <v/>
      </c>
      <c r="AO260" s="138" t="str">
        <f ca="1">IF($R260=1,SUM($AC$1:AC260),"")</f>
        <v/>
      </c>
      <c r="AQ260" s="143" t="str">
        <f t="shared" si="41"/>
        <v>28:55</v>
      </c>
    </row>
    <row r="261" spans="6:43" x14ac:dyDescent="0.25">
      <c r="F261" s="138">
        <f t="shared" si="42"/>
        <v>29</v>
      </c>
      <c r="G261" s="140" t="str">
        <f t="shared" si="37"/>
        <v>00</v>
      </c>
      <c r="H261" s="141">
        <f t="shared" si="38"/>
        <v>1.2083333333333333</v>
      </c>
      <c r="K261" s="139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39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38">
        <f t="shared" si="39"/>
        <v>1</v>
      </c>
      <c r="R261" s="138">
        <f t="shared" ca="1" si="40"/>
        <v>1.1879999999999793</v>
      </c>
      <c r="S261" s="138" t="str">
        <f>IF(O261=1,"",RTD("cqg.rtd",,"StudyData", "(Vol("&amp;$E$13&amp;")when  (LocalYear("&amp;$E$13&amp;")="&amp;$D$1&amp;"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38" t="str">
        <f>IF(O261=1,"",RTD("cqg.rtd",,"StudyData", "(Vol("&amp;$E$14&amp;")when  (LocalYear("&amp;$E$14&amp;")="&amp;$D$1&amp;"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38" t="str">
        <f>IF(O261=1,"",RTD("cqg.rtd",,"StudyData", "(Vol("&amp;$E$15&amp;")when  (LocalYear("&amp;$E$15&amp;")="&amp;$D$1&amp;"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38" t="str">
        <f>IF(O261=1,"",RTD("cqg.rtd",,"StudyData", "(Vol("&amp;$E$16&amp;")when  (LocalYear("&amp;$E$16&amp;")="&amp;$D$1&amp;"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38" t="str">
        <f>IF(O261=1,"",RTD("cqg.rtd",,"StudyData", "(Vol("&amp;$E$17&amp;")when  (LocalYear("&amp;$E$17&amp;")="&amp;$D$1&amp;"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38" t="str">
        <f>IF(O261=1,"",RTD("cqg.rtd",,"StudyData", "(Vol("&amp;$E$18&amp;")when  (LocalYear("&amp;$E$18&amp;")="&amp;$D$1&amp;"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38" t="str">
        <f>IF(O261=1,"",RTD("cqg.rtd",,"StudyData", "(Vol("&amp;$E$19&amp;")when  (LocalYear("&amp;$E$19&amp;")="&amp;$D$1&amp;"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38" t="str">
        <f>IF(O261=1,"",RTD("cqg.rtd",,"StudyData", "(Vol("&amp;$E$20&amp;")when  (LocalYear("&amp;$E$20&amp;")="&amp;$D$1&amp;"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38" t="str">
        <f>IF(O261=1,"",RTD("cqg.rtd",,"StudyData", "(Vol("&amp;$E$21&amp;")when  (LocalYear("&amp;$E$21&amp;")="&amp;$D$1&amp;"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38" t="str">
        <f>IF(O261=1,"",RTD("cqg.rtd",,"StudyData", "(Vol("&amp;$E$21&amp;")when  (LocalYear("&amp;$E$21&amp;")="&amp;$D$1&amp;"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39" t="str">
        <f t="shared" si="36"/>
        <v/>
      </c>
      <c r="AE261" s="138" t="str">
        <f ca="1">IF($R261=1,SUM($S$1:S261),"")</f>
        <v/>
      </c>
      <c r="AF261" s="138" t="str">
        <f ca="1">IF($R261=1,SUM($T$1:T261),"")</f>
        <v/>
      </c>
      <c r="AG261" s="138" t="str">
        <f ca="1">IF($R261=1,SUM($U$1:U261),"")</f>
        <v/>
      </c>
      <c r="AH261" s="138" t="str">
        <f ca="1">IF($R261=1,SUM($V$1:V261),"")</f>
        <v/>
      </c>
      <c r="AI261" s="138" t="str">
        <f ca="1">IF($R261=1,SUM($W$1:W261),"")</f>
        <v/>
      </c>
      <c r="AJ261" s="138" t="str">
        <f ca="1">IF($R261=1,SUM($X$1:X261),"")</f>
        <v/>
      </c>
      <c r="AK261" s="138" t="str">
        <f ca="1">IF($R261=1,SUM($Y$1:Y261),"")</f>
        <v/>
      </c>
      <c r="AL261" s="138" t="str">
        <f ca="1">IF($R261=1,SUM($Z$1:Z261),"")</f>
        <v/>
      </c>
      <c r="AM261" s="138" t="str">
        <f ca="1">IF($R261=1,SUM($AA$1:AA261),"")</f>
        <v/>
      </c>
      <c r="AN261" s="138" t="str">
        <f ca="1">IF($R261=1,SUM($AB$1:AB261),"")</f>
        <v/>
      </c>
      <c r="AO261" s="138" t="str">
        <f ca="1">IF($R261=1,SUM($AC$1:AC261),"")</f>
        <v/>
      </c>
      <c r="AQ261" s="143" t="str">
        <f t="shared" si="41"/>
        <v>29:00</v>
      </c>
    </row>
    <row r="262" spans="6:43" x14ac:dyDescent="0.25">
      <c r="F262" s="138">
        <f t="shared" si="42"/>
        <v>29</v>
      </c>
      <c r="G262" s="140" t="str">
        <f t="shared" si="37"/>
        <v>05</v>
      </c>
      <c r="H262" s="141">
        <f t="shared" si="38"/>
        <v>1.2118055555555556</v>
      </c>
      <c r="K262" s="139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39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38">
        <f t="shared" si="39"/>
        <v>1</v>
      </c>
      <c r="R262" s="138">
        <f t="shared" ca="1" si="40"/>
        <v>1.1889999999999792</v>
      </c>
      <c r="S262" s="138" t="str">
        <f>IF(O262=1,"",RTD("cqg.rtd",,"StudyData", "(Vol("&amp;$E$13&amp;")when  (LocalYear("&amp;$E$13&amp;")="&amp;$D$1&amp;"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38" t="str">
        <f>IF(O262=1,"",RTD("cqg.rtd",,"StudyData", "(Vol("&amp;$E$14&amp;")when  (LocalYear("&amp;$E$14&amp;")="&amp;$D$1&amp;"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38" t="str">
        <f>IF(O262=1,"",RTD("cqg.rtd",,"StudyData", "(Vol("&amp;$E$15&amp;")when  (LocalYear("&amp;$E$15&amp;")="&amp;$D$1&amp;"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38" t="str">
        <f>IF(O262=1,"",RTD("cqg.rtd",,"StudyData", "(Vol("&amp;$E$16&amp;")when  (LocalYear("&amp;$E$16&amp;")="&amp;$D$1&amp;"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38" t="str">
        <f>IF(O262=1,"",RTD("cqg.rtd",,"StudyData", "(Vol("&amp;$E$17&amp;")when  (LocalYear("&amp;$E$17&amp;")="&amp;$D$1&amp;"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38" t="str">
        <f>IF(O262=1,"",RTD("cqg.rtd",,"StudyData", "(Vol("&amp;$E$18&amp;")when  (LocalYear("&amp;$E$18&amp;")="&amp;$D$1&amp;"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38" t="str">
        <f>IF(O262=1,"",RTD("cqg.rtd",,"StudyData", "(Vol("&amp;$E$19&amp;")when  (LocalYear("&amp;$E$19&amp;")="&amp;$D$1&amp;"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38" t="str">
        <f>IF(O262=1,"",RTD("cqg.rtd",,"StudyData", "(Vol("&amp;$E$20&amp;")when  (LocalYear("&amp;$E$20&amp;")="&amp;$D$1&amp;"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38" t="str">
        <f>IF(O262=1,"",RTD("cqg.rtd",,"StudyData", "(Vol("&amp;$E$21&amp;")when  (LocalYear("&amp;$E$21&amp;")="&amp;$D$1&amp;"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38" t="str">
        <f>IF(O262=1,"",RTD("cqg.rtd",,"StudyData", "(Vol("&amp;$E$21&amp;")when  (LocalYear("&amp;$E$21&amp;")="&amp;$D$1&amp;"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39" t="str">
        <f t="shared" si="36"/>
        <v/>
      </c>
      <c r="AE262" s="138" t="str">
        <f ca="1">IF($R262=1,SUM($S$1:S262),"")</f>
        <v/>
      </c>
      <c r="AF262" s="138" t="str">
        <f ca="1">IF($R262=1,SUM($T$1:T262),"")</f>
        <v/>
      </c>
      <c r="AG262" s="138" t="str">
        <f ca="1">IF($R262=1,SUM($U$1:U262),"")</f>
        <v/>
      </c>
      <c r="AH262" s="138" t="str">
        <f ca="1">IF($R262=1,SUM($V$1:V262),"")</f>
        <v/>
      </c>
      <c r="AI262" s="138" t="str">
        <f ca="1">IF($R262=1,SUM($W$1:W262),"")</f>
        <v/>
      </c>
      <c r="AJ262" s="138" t="str">
        <f ca="1">IF($R262=1,SUM($X$1:X262),"")</f>
        <v/>
      </c>
      <c r="AK262" s="138" t="str">
        <f ca="1">IF($R262=1,SUM($Y$1:Y262),"")</f>
        <v/>
      </c>
      <c r="AL262" s="138" t="str">
        <f ca="1">IF($R262=1,SUM($Z$1:Z262),"")</f>
        <v/>
      </c>
      <c r="AM262" s="138" t="str">
        <f ca="1">IF($R262=1,SUM($AA$1:AA262),"")</f>
        <v/>
      </c>
      <c r="AN262" s="138" t="str">
        <f ca="1">IF($R262=1,SUM($AB$1:AB262),"")</f>
        <v/>
      </c>
      <c r="AO262" s="138" t="str">
        <f ca="1">IF($R262=1,SUM($AC$1:AC262),"")</f>
        <v/>
      </c>
      <c r="AQ262" s="143" t="str">
        <f t="shared" si="41"/>
        <v>29:05</v>
      </c>
    </row>
    <row r="263" spans="6:43" x14ac:dyDescent="0.25">
      <c r="F263" s="138">
        <f t="shared" si="42"/>
        <v>29</v>
      </c>
      <c r="G263" s="140">
        <f t="shared" si="37"/>
        <v>10</v>
      </c>
      <c r="H263" s="141">
        <f t="shared" si="38"/>
        <v>1.2152777777777779</v>
      </c>
      <c r="K263" s="139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39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38">
        <f t="shared" si="39"/>
        <v>1</v>
      </c>
      <c r="R263" s="138">
        <f t="shared" ca="1" si="40"/>
        <v>1.1899999999999791</v>
      </c>
      <c r="S263" s="138" t="str">
        <f>IF(O263=1,"",RTD("cqg.rtd",,"StudyData", "(Vol("&amp;$E$13&amp;")when  (LocalYear("&amp;$E$13&amp;")="&amp;$D$1&amp;"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38" t="str">
        <f>IF(O263=1,"",RTD("cqg.rtd",,"StudyData", "(Vol("&amp;$E$14&amp;")when  (LocalYear("&amp;$E$14&amp;")="&amp;$D$1&amp;"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38" t="str">
        <f>IF(O263=1,"",RTD("cqg.rtd",,"StudyData", "(Vol("&amp;$E$15&amp;")when  (LocalYear("&amp;$E$15&amp;")="&amp;$D$1&amp;"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38" t="str">
        <f>IF(O263=1,"",RTD("cqg.rtd",,"StudyData", "(Vol("&amp;$E$16&amp;")when  (LocalYear("&amp;$E$16&amp;")="&amp;$D$1&amp;"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38" t="str">
        <f>IF(O263=1,"",RTD("cqg.rtd",,"StudyData", "(Vol("&amp;$E$17&amp;")when  (LocalYear("&amp;$E$17&amp;")="&amp;$D$1&amp;"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38" t="str">
        <f>IF(O263=1,"",RTD("cqg.rtd",,"StudyData", "(Vol("&amp;$E$18&amp;")when  (LocalYear("&amp;$E$18&amp;")="&amp;$D$1&amp;"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38" t="str">
        <f>IF(O263=1,"",RTD("cqg.rtd",,"StudyData", "(Vol("&amp;$E$19&amp;")when  (LocalYear("&amp;$E$19&amp;")="&amp;$D$1&amp;"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38" t="str">
        <f>IF(O263=1,"",RTD("cqg.rtd",,"StudyData", "(Vol("&amp;$E$20&amp;")when  (LocalYear("&amp;$E$20&amp;")="&amp;$D$1&amp;"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38" t="str">
        <f>IF(O263=1,"",RTD("cqg.rtd",,"StudyData", "(Vol("&amp;$E$21&amp;")when  (LocalYear("&amp;$E$21&amp;")="&amp;$D$1&amp;"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38" t="str">
        <f>IF(O263=1,"",RTD("cqg.rtd",,"StudyData", "(Vol("&amp;$E$21&amp;")when  (LocalYear("&amp;$E$21&amp;")="&amp;$D$1&amp;"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39" t="str">
        <f t="shared" si="36"/>
        <v/>
      </c>
      <c r="AE263" s="138" t="str">
        <f ca="1">IF($R263=1,SUM($S$1:S263),"")</f>
        <v/>
      </c>
      <c r="AF263" s="138" t="str">
        <f ca="1">IF($R263=1,SUM($T$1:T263),"")</f>
        <v/>
      </c>
      <c r="AG263" s="138" t="str">
        <f ca="1">IF($R263=1,SUM($U$1:U263),"")</f>
        <v/>
      </c>
      <c r="AH263" s="138" t="str">
        <f ca="1">IF($R263=1,SUM($V$1:V263),"")</f>
        <v/>
      </c>
      <c r="AI263" s="138" t="str">
        <f ca="1">IF($R263=1,SUM($W$1:W263),"")</f>
        <v/>
      </c>
      <c r="AJ263" s="138" t="str">
        <f ca="1">IF($R263=1,SUM($X$1:X263),"")</f>
        <v/>
      </c>
      <c r="AK263" s="138" t="str">
        <f ca="1">IF($R263=1,SUM($Y$1:Y263),"")</f>
        <v/>
      </c>
      <c r="AL263" s="138" t="str">
        <f ca="1">IF($R263=1,SUM($Z$1:Z263),"")</f>
        <v/>
      </c>
      <c r="AM263" s="138" t="str">
        <f ca="1">IF($R263=1,SUM($AA$1:AA263),"")</f>
        <v/>
      </c>
      <c r="AN263" s="138" t="str">
        <f ca="1">IF($R263=1,SUM($AB$1:AB263),"")</f>
        <v/>
      </c>
      <c r="AO263" s="138" t="str">
        <f ca="1">IF($R263=1,SUM($AC$1:AC263),"")</f>
        <v/>
      </c>
      <c r="AQ263" s="143" t="str">
        <f t="shared" si="41"/>
        <v>29:10</v>
      </c>
    </row>
    <row r="264" spans="6:43" x14ac:dyDescent="0.25">
      <c r="F264" s="138">
        <f t="shared" si="42"/>
        <v>29</v>
      </c>
      <c r="G264" s="140">
        <f t="shared" si="37"/>
        <v>15</v>
      </c>
      <c r="H264" s="141">
        <f t="shared" si="38"/>
        <v>1.21875</v>
      </c>
      <c r="K264" s="139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39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38">
        <f t="shared" si="39"/>
        <v>1</v>
      </c>
      <c r="R264" s="138">
        <f t="shared" ca="1" si="40"/>
        <v>1.190999999999979</v>
      </c>
      <c r="S264" s="138" t="str">
        <f>IF(O264=1,"",RTD("cqg.rtd",,"StudyData", "(Vol("&amp;$E$13&amp;")when  (LocalYear("&amp;$E$13&amp;")="&amp;$D$1&amp;"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38" t="str">
        <f>IF(O264=1,"",RTD("cqg.rtd",,"StudyData", "(Vol("&amp;$E$14&amp;")when  (LocalYear("&amp;$E$14&amp;")="&amp;$D$1&amp;"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38" t="str">
        <f>IF(O264=1,"",RTD("cqg.rtd",,"StudyData", "(Vol("&amp;$E$15&amp;")when  (LocalYear("&amp;$E$15&amp;")="&amp;$D$1&amp;"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38" t="str">
        <f>IF(O264=1,"",RTD("cqg.rtd",,"StudyData", "(Vol("&amp;$E$16&amp;")when  (LocalYear("&amp;$E$16&amp;")="&amp;$D$1&amp;"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38" t="str">
        <f>IF(O264=1,"",RTD("cqg.rtd",,"StudyData", "(Vol("&amp;$E$17&amp;")when  (LocalYear("&amp;$E$17&amp;")="&amp;$D$1&amp;"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38" t="str">
        <f>IF(O264=1,"",RTD("cqg.rtd",,"StudyData", "(Vol("&amp;$E$18&amp;")when  (LocalYear("&amp;$E$18&amp;")="&amp;$D$1&amp;"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38" t="str">
        <f>IF(O264=1,"",RTD("cqg.rtd",,"StudyData", "(Vol("&amp;$E$19&amp;")when  (LocalYear("&amp;$E$19&amp;")="&amp;$D$1&amp;"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38" t="str">
        <f>IF(O264=1,"",RTD("cqg.rtd",,"StudyData", "(Vol("&amp;$E$20&amp;")when  (LocalYear("&amp;$E$20&amp;")="&amp;$D$1&amp;"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38" t="str">
        <f>IF(O264=1,"",RTD("cqg.rtd",,"StudyData", "(Vol("&amp;$E$21&amp;")when  (LocalYear("&amp;$E$21&amp;")="&amp;$D$1&amp;"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38" t="str">
        <f>IF(O264=1,"",RTD("cqg.rtd",,"StudyData", "(Vol("&amp;$E$21&amp;")when  (LocalYear("&amp;$E$21&amp;")="&amp;$D$1&amp;"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39" t="str">
        <f t="shared" si="36"/>
        <v/>
      </c>
      <c r="AE264" s="138" t="str">
        <f ca="1">IF($R264=1,SUM($S$1:S264),"")</f>
        <v/>
      </c>
      <c r="AF264" s="138" t="str">
        <f ca="1">IF($R264=1,SUM($T$1:T264),"")</f>
        <v/>
      </c>
      <c r="AG264" s="138" t="str">
        <f ca="1">IF($R264=1,SUM($U$1:U264),"")</f>
        <v/>
      </c>
      <c r="AH264" s="138" t="str">
        <f ca="1">IF($R264=1,SUM($V$1:V264),"")</f>
        <v/>
      </c>
      <c r="AI264" s="138" t="str">
        <f ca="1">IF($R264=1,SUM($W$1:W264),"")</f>
        <v/>
      </c>
      <c r="AJ264" s="138" t="str">
        <f ca="1">IF($R264=1,SUM($X$1:X264),"")</f>
        <v/>
      </c>
      <c r="AK264" s="138" t="str">
        <f ca="1">IF($R264=1,SUM($Y$1:Y264),"")</f>
        <v/>
      </c>
      <c r="AL264" s="138" t="str">
        <f ca="1">IF($R264=1,SUM($Z$1:Z264),"")</f>
        <v/>
      </c>
      <c r="AM264" s="138" t="str">
        <f ca="1">IF($R264=1,SUM($AA$1:AA264),"")</f>
        <v/>
      </c>
      <c r="AN264" s="138" t="str">
        <f ca="1">IF($R264=1,SUM($AB$1:AB264),"")</f>
        <v/>
      </c>
      <c r="AO264" s="138" t="str">
        <f ca="1">IF($R264=1,SUM($AC$1:AC264),"")</f>
        <v/>
      </c>
      <c r="AQ264" s="143" t="str">
        <f t="shared" si="41"/>
        <v>29:15</v>
      </c>
    </row>
    <row r="265" spans="6:43" x14ac:dyDescent="0.25">
      <c r="F265" s="138">
        <f t="shared" si="42"/>
        <v>29</v>
      </c>
      <c r="G265" s="140">
        <f t="shared" si="37"/>
        <v>20</v>
      </c>
      <c r="H265" s="141">
        <f t="shared" si="38"/>
        <v>1.2222222222222221</v>
      </c>
      <c r="K265" s="139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39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38">
        <f t="shared" si="39"/>
        <v>1</v>
      </c>
      <c r="R265" s="138">
        <f t="shared" ca="1" si="40"/>
        <v>1.1919999999999789</v>
      </c>
      <c r="S265" s="138" t="str">
        <f>IF(O265=1,"",RTD("cqg.rtd",,"StudyData", "(Vol("&amp;$E$13&amp;")when  (LocalYear("&amp;$E$13&amp;")="&amp;$D$1&amp;"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38" t="str">
        <f>IF(O265=1,"",RTD("cqg.rtd",,"StudyData", "(Vol("&amp;$E$14&amp;")when  (LocalYear("&amp;$E$14&amp;")="&amp;$D$1&amp;"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38" t="str">
        <f>IF(O265=1,"",RTD("cqg.rtd",,"StudyData", "(Vol("&amp;$E$15&amp;")when  (LocalYear("&amp;$E$15&amp;")="&amp;$D$1&amp;"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38" t="str">
        <f>IF(O265=1,"",RTD("cqg.rtd",,"StudyData", "(Vol("&amp;$E$16&amp;")when  (LocalYear("&amp;$E$16&amp;")="&amp;$D$1&amp;"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38" t="str">
        <f>IF(O265=1,"",RTD("cqg.rtd",,"StudyData", "(Vol("&amp;$E$17&amp;")when  (LocalYear("&amp;$E$17&amp;")="&amp;$D$1&amp;"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38" t="str">
        <f>IF(O265=1,"",RTD("cqg.rtd",,"StudyData", "(Vol("&amp;$E$18&amp;")when  (LocalYear("&amp;$E$18&amp;")="&amp;$D$1&amp;"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38" t="str">
        <f>IF(O265=1,"",RTD("cqg.rtd",,"StudyData", "(Vol("&amp;$E$19&amp;")when  (LocalYear("&amp;$E$19&amp;")="&amp;$D$1&amp;"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38" t="str">
        <f>IF(O265=1,"",RTD("cqg.rtd",,"StudyData", "(Vol("&amp;$E$20&amp;")when  (LocalYear("&amp;$E$20&amp;")="&amp;$D$1&amp;"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38" t="str">
        <f>IF(O265=1,"",RTD("cqg.rtd",,"StudyData", "(Vol("&amp;$E$21&amp;")when  (LocalYear("&amp;$E$21&amp;")="&amp;$D$1&amp;"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38" t="str">
        <f>IF(O265=1,"",RTD("cqg.rtd",,"StudyData", "(Vol("&amp;$E$21&amp;")when  (LocalYear("&amp;$E$21&amp;")="&amp;$D$1&amp;"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39" t="str">
        <f t="shared" si="36"/>
        <v/>
      </c>
      <c r="AE265" s="138" t="str">
        <f ca="1">IF($R265=1,SUM($S$1:S265),"")</f>
        <v/>
      </c>
      <c r="AF265" s="138" t="str">
        <f ca="1">IF($R265=1,SUM($T$1:T265),"")</f>
        <v/>
      </c>
      <c r="AG265" s="138" t="str">
        <f ca="1">IF($R265=1,SUM($U$1:U265),"")</f>
        <v/>
      </c>
      <c r="AH265" s="138" t="str">
        <f ca="1">IF($R265=1,SUM($V$1:V265),"")</f>
        <v/>
      </c>
      <c r="AI265" s="138" t="str">
        <f ca="1">IF($R265=1,SUM($W$1:W265),"")</f>
        <v/>
      </c>
      <c r="AJ265" s="138" t="str">
        <f ca="1">IF($R265=1,SUM($X$1:X265),"")</f>
        <v/>
      </c>
      <c r="AK265" s="138" t="str">
        <f ca="1">IF($R265=1,SUM($Y$1:Y265),"")</f>
        <v/>
      </c>
      <c r="AL265" s="138" t="str">
        <f ca="1">IF($R265=1,SUM($Z$1:Z265),"")</f>
        <v/>
      </c>
      <c r="AM265" s="138" t="str">
        <f ca="1">IF($R265=1,SUM($AA$1:AA265),"")</f>
        <v/>
      </c>
      <c r="AN265" s="138" t="str">
        <f ca="1">IF($R265=1,SUM($AB$1:AB265),"")</f>
        <v/>
      </c>
      <c r="AO265" s="138" t="str">
        <f ca="1">IF($R265=1,SUM($AC$1:AC265),"")</f>
        <v/>
      </c>
      <c r="AQ265" s="143" t="str">
        <f t="shared" si="41"/>
        <v>29:20</v>
      </c>
    </row>
    <row r="266" spans="6:43" x14ac:dyDescent="0.25">
      <c r="F266" s="138">
        <f t="shared" si="42"/>
        <v>29</v>
      </c>
      <c r="G266" s="140">
        <f t="shared" si="37"/>
        <v>25</v>
      </c>
      <c r="H266" s="141">
        <f t="shared" si="38"/>
        <v>1.2256944444444444</v>
      </c>
      <c r="K266" s="139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39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38">
        <f t="shared" si="39"/>
        <v>1</v>
      </c>
      <c r="R266" s="138">
        <f t="shared" ca="1" si="40"/>
        <v>1.1929999999999787</v>
      </c>
      <c r="S266" s="138" t="str">
        <f>IF(O266=1,"",RTD("cqg.rtd",,"StudyData", "(Vol("&amp;$E$13&amp;")when  (LocalYear("&amp;$E$13&amp;")="&amp;$D$1&amp;"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38" t="str">
        <f>IF(O266=1,"",RTD("cqg.rtd",,"StudyData", "(Vol("&amp;$E$14&amp;")when  (LocalYear("&amp;$E$14&amp;")="&amp;$D$1&amp;"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38" t="str">
        <f>IF(O266=1,"",RTD("cqg.rtd",,"StudyData", "(Vol("&amp;$E$15&amp;")when  (LocalYear("&amp;$E$15&amp;")="&amp;$D$1&amp;"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38" t="str">
        <f>IF(O266=1,"",RTD("cqg.rtd",,"StudyData", "(Vol("&amp;$E$16&amp;")when  (LocalYear("&amp;$E$16&amp;")="&amp;$D$1&amp;"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38" t="str">
        <f>IF(O266=1,"",RTD("cqg.rtd",,"StudyData", "(Vol("&amp;$E$17&amp;")when  (LocalYear("&amp;$E$17&amp;")="&amp;$D$1&amp;"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38" t="str">
        <f>IF(O266=1,"",RTD("cqg.rtd",,"StudyData", "(Vol("&amp;$E$18&amp;")when  (LocalYear("&amp;$E$18&amp;")="&amp;$D$1&amp;"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38" t="str">
        <f>IF(O266=1,"",RTD("cqg.rtd",,"StudyData", "(Vol("&amp;$E$19&amp;")when  (LocalYear("&amp;$E$19&amp;")="&amp;$D$1&amp;"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38" t="str">
        <f>IF(O266=1,"",RTD("cqg.rtd",,"StudyData", "(Vol("&amp;$E$20&amp;")when  (LocalYear("&amp;$E$20&amp;")="&amp;$D$1&amp;"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38" t="str">
        <f>IF(O266=1,"",RTD("cqg.rtd",,"StudyData", "(Vol("&amp;$E$21&amp;")when  (LocalYear("&amp;$E$21&amp;")="&amp;$D$1&amp;"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38" t="str">
        <f>IF(O266=1,"",RTD("cqg.rtd",,"StudyData", "(Vol("&amp;$E$21&amp;")when  (LocalYear("&amp;$E$21&amp;")="&amp;$D$1&amp;"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39" t="str">
        <f t="shared" si="36"/>
        <v/>
      </c>
      <c r="AE266" s="138" t="str">
        <f ca="1">IF($R266=1,SUM($S$1:S266),"")</f>
        <v/>
      </c>
      <c r="AF266" s="138" t="str">
        <f ca="1">IF($R266=1,SUM($T$1:T266),"")</f>
        <v/>
      </c>
      <c r="AG266" s="138" t="str">
        <f ca="1">IF($R266=1,SUM($U$1:U266),"")</f>
        <v/>
      </c>
      <c r="AH266" s="138" t="str">
        <f ca="1">IF($R266=1,SUM($V$1:V266),"")</f>
        <v/>
      </c>
      <c r="AI266" s="138" t="str">
        <f ca="1">IF($R266=1,SUM($W$1:W266),"")</f>
        <v/>
      </c>
      <c r="AJ266" s="138" t="str">
        <f ca="1">IF($R266=1,SUM($X$1:X266),"")</f>
        <v/>
      </c>
      <c r="AK266" s="138" t="str">
        <f ca="1">IF($R266=1,SUM($Y$1:Y266),"")</f>
        <v/>
      </c>
      <c r="AL266" s="138" t="str">
        <f ca="1">IF($R266=1,SUM($Z$1:Z266),"")</f>
        <v/>
      </c>
      <c r="AM266" s="138" t="str">
        <f ca="1">IF($R266=1,SUM($AA$1:AA266),"")</f>
        <v/>
      </c>
      <c r="AN266" s="138" t="str">
        <f ca="1">IF($R266=1,SUM($AB$1:AB266),"")</f>
        <v/>
      </c>
      <c r="AO266" s="138" t="str">
        <f ca="1">IF($R266=1,SUM($AC$1:AC266),"")</f>
        <v/>
      </c>
      <c r="AQ266" s="143" t="str">
        <f t="shared" si="41"/>
        <v>29:25</v>
      </c>
    </row>
    <row r="267" spans="6:43" x14ac:dyDescent="0.25">
      <c r="F267" s="138">
        <f t="shared" si="42"/>
        <v>29</v>
      </c>
      <c r="G267" s="140">
        <f t="shared" si="37"/>
        <v>30</v>
      </c>
      <c r="H267" s="141">
        <f t="shared" si="38"/>
        <v>1.2291666666666667</v>
      </c>
      <c r="K267" s="139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39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38">
        <f t="shared" si="39"/>
        <v>1</v>
      </c>
      <c r="R267" s="138">
        <f t="shared" ca="1" si="40"/>
        <v>1.1939999999999786</v>
      </c>
      <c r="S267" s="138" t="str">
        <f>IF(O267=1,"",RTD("cqg.rtd",,"StudyData", "(Vol("&amp;$E$13&amp;")when  (LocalYear("&amp;$E$13&amp;")="&amp;$D$1&amp;"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38" t="str">
        <f>IF(O267=1,"",RTD("cqg.rtd",,"StudyData", "(Vol("&amp;$E$14&amp;")when  (LocalYear("&amp;$E$14&amp;")="&amp;$D$1&amp;"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38" t="str">
        <f>IF(O267=1,"",RTD("cqg.rtd",,"StudyData", "(Vol("&amp;$E$15&amp;")when  (LocalYear("&amp;$E$15&amp;")="&amp;$D$1&amp;"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38" t="str">
        <f>IF(O267=1,"",RTD("cqg.rtd",,"StudyData", "(Vol("&amp;$E$16&amp;")when  (LocalYear("&amp;$E$16&amp;")="&amp;$D$1&amp;"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38" t="str">
        <f>IF(O267=1,"",RTD("cqg.rtd",,"StudyData", "(Vol("&amp;$E$17&amp;")when  (LocalYear("&amp;$E$17&amp;")="&amp;$D$1&amp;"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38" t="str">
        <f>IF(O267=1,"",RTD("cqg.rtd",,"StudyData", "(Vol("&amp;$E$18&amp;")when  (LocalYear("&amp;$E$18&amp;")="&amp;$D$1&amp;"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38" t="str">
        <f>IF(O267=1,"",RTD("cqg.rtd",,"StudyData", "(Vol("&amp;$E$19&amp;")when  (LocalYear("&amp;$E$19&amp;")="&amp;$D$1&amp;"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38" t="str">
        <f>IF(O267=1,"",RTD("cqg.rtd",,"StudyData", "(Vol("&amp;$E$20&amp;")when  (LocalYear("&amp;$E$20&amp;")="&amp;$D$1&amp;"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38" t="str">
        <f>IF(O267=1,"",RTD("cqg.rtd",,"StudyData", "(Vol("&amp;$E$21&amp;")when  (LocalYear("&amp;$E$21&amp;")="&amp;$D$1&amp;"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38" t="str">
        <f>IF(O267=1,"",RTD("cqg.rtd",,"StudyData", "(Vol("&amp;$E$21&amp;")when  (LocalYear("&amp;$E$21&amp;")="&amp;$D$1&amp;"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39" t="str">
        <f t="shared" si="36"/>
        <v/>
      </c>
      <c r="AE267" s="138" t="str">
        <f ca="1">IF($R267=1,SUM($S$1:S267),"")</f>
        <v/>
      </c>
      <c r="AF267" s="138" t="str">
        <f ca="1">IF($R267=1,SUM($T$1:T267),"")</f>
        <v/>
      </c>
      <c r="AG267" s="138" t="str">
        <f ca="1">IF($R267=1,SUM($U$1:U267),"")</f>
        <v/>
      </c>
      <c r="AH267" s="138" t="str">
        <f ca="1">IF($R267=1,SUM($V$1:V267),"")</f>
        <v/>
      </c>
      <c r="AI267" s="138" t="str">
        <f ca="1">IF($R267=1,SUM($W$1:W267),"")</f>
        <v/>
      </c>
      <c r="AJ267" s="138" t="str">
        <f ca="1">IF($R267=1,SUM($X$1:X267),"")</f>
        <v/>
      </c>
      <c r="AK267" s="138" t="str">
        <f ca="1">IF($R267=1,SUM($Y$1:Y267),"")</f>
        <v/>
      </c>
      <c r="AL267" s="138" t="str">
        <f ca="1">IF($R267=1,SUM($Z$1:Z267),"")</f>
        <v/>
      </c>
      <c r="AM267" s="138" t="str">
        <f ca="1">IF($R267=1,SUM($AA$1:AA267),"")</f>
        <v/>
      </c>
      <c r="AN267" s="138" t="str">
        <f ca="1">IF($R267=1,SUM($AB$1:AB267),"")</f>
        <v/>
      </c>
      <c r="AO267" s="138" t="str">
        <f ca="1">IF($R267=1,SUM($AC$1:AC267),"")</f>
        <v/>
      </c>
      <c r="AQ267" s="143" t="str">
        <f t="shared" si="41"/>
        <v>29:30</v>
      </c>
    </row>
    <row r="268" spans="6:43" x14ac:dyDescent="0.25">
      <c r="F268" s="138">
        <f t="shared" si="42"/>
        <v>29</v>
      </c>
      <c r="G268" s="140">
        <f t="shared" si="37"/>
        <v>35</v>
      </c>
      <c r="H268" s="141">
        <f t="shared" si="38"/>
        <v>1.2326388888888888</v>
      </c>
      <c r="K268" s="139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39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38">
        <f t="shared" si="39"/>
        <v>1</v>
      </c>
      <c r="R268" s="138">
        <f t="shared" ca="1" si="40"/>
        <v>1.1949999999999785</v>
      </c>
      <c r="S268" s="138" t="str">
        <f>IF(O268=1,"",RTD("cqg.rtd",,"StudyData", "(Vol("&amp;$E$13&amp;")when  (LocalYear("&amp;$E$13&amp;")="&amp;$D$1&amp;"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38" t="str">
        <f>IF(O268=1,"",RTD("cqg.rtd",,"StudyData", "(Vol("&amp;$E$14&amp;")when  (LocalYear("&amp;$E$14&amp;")="&amp;$D$1&amp;"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38" t="str">
        <f>IF(O268=1,"",RTD("cqg.rtd",,"StudyData", "(Vol("&amp;$E$15&amp;")when  (LocalYear("&amp;$E$15&amp;")="&amp;$D$1&amp;"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38" t="str">
        <f>IF(O268=1,"",RTD("cqg.rtd",,"StudyData", "(Vol("&amp;$E$16&amp;")when  (LocalYear("&amp;$E$16&amp;")="&amp;$D$1&amp;"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38" t="str">
        <f>IF(O268=1,"",RTD("cqg.rtd",,"StudyData", "(Vol("&amp;$E$17&amp;")when  (LocalYear("&amp;$E$17&amp;")="&amp;$D$1&amp;"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38" t="str">
        <f>IF(O268=1,"",RTD("cqg.rtd",,"StudyData", "(Vol("&amp;$E$18&amp;")when  (LocalYear("&amp;$E$18&amp;")="&amp;$D$1&amp;"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38" t="str">
        <f>IF(O268=1,"",RTD("cqg.rtd",,"StudyData", "(Vol("&amp;$E$19&amp;")when  (LocalYear("&amp;$E$19&amp;")="&amp;$D$1&amp;"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38" t="str">
        <f>IF(O268=1,"",RTD("cqg.rtd",,"StudyData", "(Vol("&amp;$E$20&amp;")when  (LocalYear("&amp;$E$20&amp;")="&amp;$D$1&amp;"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38" t="str">
        <f>IF(O268=1,"",RTD("cqg.rtd",,"StudyData", "(Vol("&amp;$E$21&amp;")when  (LocalYear("&amp;$E$21&amp;")="&amp;$D$1&amp;"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38" t="str">
        <f>IF(O268=1,"",RTD("cqg.rtd",,"StudyData", "(Vol("&amp;$E$21&amp;")when  (LocalYear("&amp;$E$21&amp;")="&amp;$D$1&amp;"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39" t="str">
        <f t="shared" si="36"/>
        <v/>
      </c>
      <c r="AE268" s="138" t="str">
        <f ca="1">IF($R268=1,SUM($S$1:S268),"")</f>
        <v/>
      </c>
      <c r="AF268" s="138" t="str">
        <f ca="1">IF($R268=1,SUM($T$1:T268),"")</f>
        <v/>
      </c>
      <c r="AG268" s="138" t="str">
        <f ca="1">IF($R268=1,SUM($U$1:U268),"")</f>
        <v/>
      </c>
      <c r="AH268" s="138" t="str">
        <f ca="1">IF($R268=1,SUM($V$1:V268),"")</f>
        <v/>
      </c>
      <c r="AI268" s="138" t="str">
        <f ca="1">IF($R268=1,SUM($W$1:W268),"")</f>
        <v/>
      </c>
      <c r="AJ268" s="138" t="str">
        <f ca="1">IF($R268=1,SUM($X$1:X268),"")</f>
        <v/>
      </c>
      <c r="AK268" s="138" t="str">
        <f ca="1">IF($R268=1,SUM($Y$1:Y268),"")</f>
        <v/>
      </c>
      <c r="AL268" s="138" t="str">
        <f ca="1">IF($R268=1,SUM($Z$1:Z268),"")</f>
        <v/>
      </c>
      <c r="AM268" s="138" t="str">
        <f ca="1">IF($R268=1,SUM($AA$1:AA268),"")</f>
        <v/>
      </c>
      <c r="AN268" s="138" t="str">
        <f ca="1">IF($R268=1,SUM($AB$1:AB268),"")</f>
        <v/>
      </c>
      <c r="AO268" s="138" t="str">
        <f ca="1">IF($R268=1,SUM($AC$1:AC268),"")</f>
        <v/>
      </c>
      <c r="AQ268" s="143" t="str">
        <f t="shared" si="41"/>
        <v>29:35</v>
      </c>
    </row>
    <row r="269" spans="6:43" x14ac:dyDescent="0.25">
      <c r="F269" s="138">
        <f t="shared" si="42"/>
        <v>29</v>
      </c>
      <c r="G269" s="140">
        <f t="shared" si="37"/>
        <v>40</v>
      </c>
      <c r="H269" s="141">
        <f t="shared" si="38"/>
        <v>1.2361111111111112</v>
      </c>
      <c r="K269" s="139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39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38">
        <f t="shared" si="39"/>
        <v>1</v>
      </c>
      <c r="R269" s="138">
        <f t="shared" ca="1" si="40"/>
        <v>1.1959999999999784</v>
      </c>
      <c r="S269" s="138" t="str">
        <f>IF(O269=1,"",RTD("cqg.rtd",,"StudyData", "(Vol("&amp;$E$13&amp;")when  (LocalYear("&amp;$E$13&amp;")="&amp;$D$1&amp;"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38" t="str">
        <f>IF(O269=1,"",RTD("cqg.rtd",,"StudyData", "(Vol("&amp;$E$14&amp;")when  (LocalYear("&amp;$E$14&amp;")="&amp;$D$1&amp;"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38" t="str">
        <f>IF(O269=1,"",RTD("cqg.rtd",,"StudyData", "(Vol("&amp;$E$15&amp;")when  (LocalYear("&amp;$E$15&amp;")="&amp;$D$1&amp;"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38" t="str">
        <f>IF(O269=1,"",RTD("cqg.rtd",,"StudyData", "(Vol("&amp;$E$16&amp;")when  (LocalYear("&amp;$E$16&amp;")="&amp;$D$1&amp;"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38" t="str">
        <f>IF(O269=1,"",RTD("cqg.rtd",,"StudyData", "(Vol("&amp;$E$17&amp;")when  (LocalYear("&amp;$E$17&amp;")="&amp;$D$1&amp;"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38" t="str">
        <f>IF(O269=1,"",RTD("cqg.rtd",,"StudyData", "(Vol("&amp;$E$18&amp;")when  (LocalYear("&amp;$E$18&amp;")="&amp;$D$1&amp;"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38" t="str">
        <f>IF(O269=1,"",RTD("cqg.rtd",,"StudyData", "(Vol("&amp;$E$19&amp;")when  (LocalYear("&amp;$E$19&amp;")="&amp;$D$1&amp;"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38" t="str">
        <f>IF(O269=1,"",RTD("cqg.rtd",,"StudyData", "(Vol("&amp;$E$20&amp;")when  (LocalYear("&amp;$E$20&amp;")="&amp;$D$1&amp;"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38" t="str">
        <f>IF(O269=1,"",RTD("cqg.rtd",,"StudyData", "(Vol("&amp;$E$21&amp;")when  (LocalYear("&amp;$E$21&amp;")="&amp;$D$1&amp;"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38" t="str">
        <f>IF(O269=1,"",RTD("cqg.rtd",,"StudyData", "(Vol("&amp;$E$21&amp;")when  (LocalYear("&amp;$E$21&amp;")="&amp;$D$1&amp;"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39" t="str">
        <f t="shared" si="36"/>
        <v/>
      </c>
      <c r="AE269" s="138" t="str">
        <f ca="1">IF($R269=1,SUM($S$1:S269),"")</f>
        <v/>
      </c>
      <c r="AF269" s="138" t="str">
        <f ca="1">IF($R269=1,SUM($T$1:T269),"")</f>
        <v/>
      </c>
      <c r="AG269" s="138" t="str">
        <f ca="1">IF($R269=1,SUM($U$1:U269),"")</f>
        <v/>
      </c>
      <c r="AH269" s="138" t="str">
        <f ca="1">IF($R269=1,SUM($V$1:V269),"")</f>
        <v/>
      </c>
      <c r="AI269" s="138" t="str">
        <f ca="1">IF($R269=1,SUM($W$1:W269),"")</f>
        <v/>
      </c>
      <c r="AJ269" s="138" t="str">
        <f ca="1">IF($R269=1,SUM($X$1:X269),"")</f>
        <v/>
      </c>
      <c r="AK269" s="138" t="str">
        <f ca="1">IF($R269=1,SUM($Y$1:Y269),"")</f>
        <v/>
      </c>
      <c r="AL269" s="138" t="str">
        <f ca="1">IF($R269=1,SUM($Z$1:Z269),"")</f>
        <v/>
      </c>
      <c r="AM269" s="138" t="str">
        <f ca="1">IF($R269=1,SUM($AA$1:AA269),"")</f>
        <v/>
      </c>
      <c r="AN269" s="138" t="str">
        <f ca="1">IF($R269=1,SUM($AB$1:AB269),"")</f>
        <v/>
      </c>
      <c r="AO269" s="138" t="str">
        <f ca="1">IF($R269=1,SUM($AC$1:AC269),"")</f>
        <v/>
      </c>
      <c r="AQ269" s="143" t="str">
        <f t="shared" si="41"/>
        <v>29:40</v>
      </c>
    </row>
    <row r="270" spans="6:43" x14ac:dyDescent="0.25">
      <c r="F270" s="138">
        <f t="shared" si="42"/>
        <v>29</v>
      </c>
      <c r="G270" s="140">
        <f t="shared" si="37"/>
        <v>45</v>
      </c>
      <c r="H270" s="141">
        <f t="shared" si="38"/>
        <v>1.2395833333333333</v>
      </c>
      <c r="K270" s="139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39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38">
        <f t="shared" si="39"/>
        <v>1</v>
      </c>
      <c r="R270" s="138">
        <f t="shared" ca="1" si="40"/>
        <v>1.1969999999999783</v>
      </c>
      <c r="S270" s="138" t="str">
        <f>IF(O270=1,"",RTD("cqg.rtd",,"StudyData", "(Vol("&amp;$E$13&amp;")when  (LocalYear("&amp;$E$13&amp;")="&amp;$D$1&amp;"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38" t="str">
        <f>IF(O270=1,"",RTD("cqg.rtd",,"StudyData", "(Vol("&amp;$E$14&amp;")when  (LocalYear("&amp;$E$14&amp;")="&amp;$D$1&amp;"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38" t="str">
        <f>IF(O270=1,"",RTD("cqg.rtd",,"StudyData", "(Vol("&amp;$E$15&amp;")when  (LocalYear("&amp;$E$15&amp;")="&amp;$D$1&amp;"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38" t="str">
        <f>IF(O270=1,"",RTD("cqg.rtd",,"StudyData", "(Vol("&amp;$E$16&amp;")when  (LocalYear("&amp;$E$16&amp;")="&amp;$D$1&amp;"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38" t="str">
        <f>IF(O270=1,"",RTD("cqg.rtd",,"StudyData", "(Vol("&amp;$E$17&amp;")when  (LocalYear("&amp;$E$17&amp;")="&amp;$D$1&amp;"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38" t="str">
        <f>IF(O270=1,"",RTD("cqg.rtd",,"StudyData", "(Vol("&amp;$E$18&amp;")when  (LocalYear("&amp;$E$18&amp;")="&amp;$D$1&amp;"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38" t="str">
        <f>IF(O270=1,"",RTD("cqg.rtd",,"StudyData", "(Vol("&amp;$E$19&amp;")when  (LocalYear("&amp;$E$19&amp;")="&amp;$D$1&amp;"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38" t="str">
        <f>IF(O270=1,"",RTD("cqg.rtd",,"StudyData", "(Vol("&amp;$E$20&amp;")when  (LocalYear("&amp;$E$20&amp;")="&amp;$D$1&amp;"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38" t="str">
        <f>IF(O270=1,"",RTD("cqg.rtd",,"StudyData", "(Vol("&amp;$E$21&amp;")when  (LocalYear("&amp;$E$21&amp;")="&amp;$D$1&amp;"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38" t="str">
        <f>IF(O270=1,"",RTD("cqg.rtd",,"StudyData", "(Vol("&amp;$E$21&amp;")when  (LocalYear("&amp;$E$21&amp;")="&amp;$D$1&amp;"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39" t="str">
        <f t="shared" si="36"/>
        <v/>
      </c>
      <c r="AE270" s="138" t="str">
        <f ca="1">IF($R270=1,SUM($S$1:S270),"")</f>
        <v/>
      </c>
      <c r="AF270" s="138" t="str">
        <f ca="1">IF($R270=1,SUM($T$1:T270),"")</f>
        <v/>
      </c>
      <c r="AG270" s="138" t="str">
        <f ca="1">IF($R270=1,SUM($U$1:U270),"")</f>
        <v/>
      </c>
      <c r="AH270" s="138" t="str">
        <f ca="1">IF($R270=1,SUM($V$1:V270),"")</f>
        <v/>
      </c>
      <c r="AI270" s="138" t="str">
        <f ca="1">IF($R270=1,SUM($W$1:W270),"")</f>
        <v/>
      </c>
      <c r="AJ270" s="138" t="str">
        <f ca="1">IF($R270=1,SUM($X$1:X270),"")</f>
        <v/>
      </c>
      <c r="AK270" s="138" t="str">
        <f ca="1">IF($R270=1,SUM($Y$1:Y270),"")</f>
        <v/>
      </c>
      <c r="AL270" s="138" t="str">
        <f ca="1">IF($R270=1,SUM($Z$1:Z270),"")</f>
        <v/>
      </c>
      <c r="AM270" s="138" t="str">
        <f ca="1">IF($R270=1,SUM($AA$1:AA270),"")</f>
        <v/>
      </c>
      <c r="AN270" s="138" t="str">
        <f ca="1">IF($R270=1,SUM($AB$1:AB270),"")</f>
        <v/>
      </c>
      <c r="AO270" s="138" t="str">
        <f ca="1">IF($R270=1,SUM($AC$1:AC270),"")</f>
        <v/>
      </c>
      <c r="AQ270" s="143" t="str">
        <f t="shared" si="41"/>
        <v>29:45</v>
      </c>
    </row>
    <row r="271" spans="6:43" x14ac:dyDescent="0.25">
      <c r="F271" s="138">
        <f t="shared" si="42"/>
        <v>29</v>
      </c>
      <c r="G271" s="140">
        <f t="shared" si="37"/>
        <v>50</v>
      </c>
      <c r="H271" s="141">
        <f t="shared" si="38"/>
        <v>1.2430555555555556</v>
      </c>
      <c r="K271" s="139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39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38">
        <f t="shared" si="39"/>
        <v>1</v>
      </c>
      <c r="R271" s="138">
        <f t="shared" ca="1" si="40"/>
        <v>1.1979999999999782</v>
      </c>
      <c r="S271" s="138" t="str">
        <f>IF(O271=1,"",RTD("cqg.rtd",,"StudyData", "(Vol("&amp;$E$13&amp;")when  (LocalYear("&amp;$E$13&amp;")="&amp;$D$1&amp;"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38" t="str">
        <f>IF(O271=1,"",RTD("cqg.rtd",,"StudyData", "(Vol("&amp;$E$14&amp;")when  (LocalYear("&amp;$E$14&amp;")="&amp;$D$1&amp;"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38" t="str">
        <f>IF(O271=1,"",RTD("cqg.rtd",,"StudyData", "(Vol("&amp;$E$15&amp;")when  (LocalYear("&amp;$E$15&amp;")="&amp;$D$1&amp;"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38" t="str">
        <f>IF(O271=1,"",RTD("cqg.rtd",,"StudyData", "(Vol("&amp;$E$16&amp;")when  (LocalYear("&amp;$E$16&amp;")="&amp;$D$1&amp;"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38" t="str">
        <f>IF(O271=1,"",RTD("cqg.rtd",,"StudyData", "(Vol("&amp;$E$17&amp;")when  (LocalYear("&amp;$E$17&amp;")="&amp;$D$1&amp;"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38" t="str">
        <f>IF(O271=1,"",RTD("cqg.rtd",,"StudyData", "(Vol("&amp;$E$18&amp;")when  (LocalYear("&amp;$E$18&amp;")="&amp;$D$1&amp;"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38" t="str">
        <f>IF(O271=1,"",RTD("cqg.rtd",,"StudyData", "(Vol("&amp;$E$19&amp;")when  (LocalYear("&amp;$E$19&amp;")="&amp;$D$1&amp;"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38" t="str">
        <f>IF(O271=1,"",RTD("cqg.rtd",,"StudyData", "(Vol("&amp;$E$20&amp;")when  (LocalYear("&amp;$E$20&amp;")="&amp;$D$1&amp;"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38" t="str">
        <f>IF(O271=1,"",RTD("cqg.rtd",,"StudyData", "(Vol("&amp;$E$21&amp;")when  (LocalYear("&amp;$E$21&amp;")="&amp;$D$1&amp;"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38" t="str">
        <f>IF(O271=1,"",RTD("cqg.rtd",,"StudyData", "(Vol("&amp;$E$21&amp;")when  (LocalYear("&amp;$E$21&amp;")="&amp;$D$1&amp;"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39" t="str">
        <f t="shared" si="36"/>
        <v/>
      </c>
      <c r="AE271" s="138" t="str">
        <f ca="1">IF($R271=1,SUM($S$1:S271),"")</f>
        <v/>
      </c>
      <c r="AF271" s="138" t="str">
        <f ca="1">IF($R271=1,SUM($T$1:T271),"")</f>
        <v/>
      </c>
      <c r="AG271" s="138" t="str">
        <f ca="1">IF($R271=1,SUM($U$1:U271),"")</f>
        <v/>
      </c>
      <c r="AH271" s="138" t="str">
        <f ca="1">IF($R271=1,SUM($V$1:V271),"")</f>
        <v/>
      </c>
      <c r="AI271" s="138" t="str">
        <f ca="1">IF($R271=1,SUM($W$1:W271),"")</f>
        <v/>
      </c>
      <c r="AJ271" s="138" t="str">
        <f ca="1">IF($R271=1,SUM($X$1:X271),"")</f>
        <v/>
      </c>
      <c r="AK271" s="138" t="str">
        <f ca="1">IF($R271=1,SUM($Y$1:Y271),"")</f>
        <v/>
      </c>
      <c r="AL271" s="138" t="str">
        <f ca="1">IF($R271=1,SUM($Z$1:Z271),"")</f>
        <v/>
      </c>
      <c r="AM271" s="138" t="str">
        <f ca="1">IF($R271=1,SUM($AA$1:AA271),"")</f>
        <v/>
      </c>
      <c r="AN271" s="138" t="str">
        <f ca="1">IF($R271=1,SUM($AB$1:AB271),"")</f>
        <v/>
      </c>
      <c r="AO271" s="138" t="str">
        <f ca="1">IF($R271=1,SUM($AC$1:AC271),"")</f>
        <v/>
      </c>
      <c r="AQ271" s="143" t="str">
        <f t="shared" si="41"/>
        <v>29:50</v>
      </c>
    </row>
    <row r="272" spans="6:43" x14ac:dyDescent="0.25">
      <c r="F272" s="138">
        <f t="shared" si="42"/>
        <v>29</v>
      </c>
      <c r="G272" s="140">
        <f t="shared" si="37"/>
        <v>55</v>
      </c>
      <c r="H272" s="141">
        <f t="shared" si="38"/>
        <v>1.2465277777777779</v>
      </c>
      <c r="K272" s="139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39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38">
        <f t="shared" si="39"/>
        <v>1</v>
      </c>
      <c r="R272" s="138">
        <f t="shared" ca="1" si="40"/>
        <v>1.1989999999999781</v>
      </c>
      <c r="S272" s="138" t="str">
        <f>IF(O272=1,"",RTD("cqg.rtd",,"StudyData", "(Vol("&amp;$E$13&amp;")when  (LocalYear("&amp;$E$13&amp;")="&amp;$D$1&amp;"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38" t="str">
        <f>IF(O272=1,"",RTD("cqg.rtd",,"StudyData", "(Vol("&amp;$E$14&amp;")when  (LocalYear("&amp;$E$14&amp;")="&amp;$D$1&amp;"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38" t="str">
        <f>IF(O272=1,"",RTD("cqg.rtd",,"StudyData", "(Vol("&amp;$E$15&amp;")when  (LocalYear("&amp;$E$15&amp;")="&amp;$D$1&amp;"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38" t="str">
        <f>IF(O272=1,"",RTD("cqg.rtd",,"StudyData", "(Vol("&amp;$E$16&amp;")when  (LocalYear("&amp;$E$16&amp;")="&amp;$D$1&amp;"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38" t="str">
        <f>IF(O272=1,"",RTD("cqg.rtd",,"StudyData", "(Vol("&amp;$E$17&amp;")when  (LocalYear("&amp;$E$17&amp;")="&amp;$D$1&amp;"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38" t="str">
        <f>IF(O272=1,"",RTD("cqg.rtd",,"StudyData", "(Vol("&amp;$E$18&amp;")when  (LocalYear("&amp;$E$18&amp;")="&amp;$D$1&amp;"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38" t="str">
        <f>IF(O272=1,"",RTD("cqg.rtd",,"StudyData", "(Vol("&amp;$E$19&amp;")when  (LocalYear("&amp;$E$19&amp;")="&amp;$D$1&amp;"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38" t="str">
        <f>IF(O272=1,"",RTD("cqg.rtd",,"StudyData", "(Vol("&amp;$E$20&amp;")when  (LocalYear("&amp;$E$20&amp;")="&amp;$D$1&amp;"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38" t="str">
        <f>IF(O272=1,"",RTD("cqg.rtd",,"StudyData", "(Vol("&amp;$E$21&amp;")when  (LocalYear("&amp;$E$21&amp;")="&amp;$D$1&amp;"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38" t="str">
        <f>IF(O272=1,"",RTD("cqg.rtd",,"StudyData", "(Vol("&amp;$E$21&amp;")when  (LocalYear("&amp;$E$21&amp;")="&amp;$D$1&amp;"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39" t="str">
        <f t="shared" si="36"/>
        <v/>
      </c>
      <c r="AE272" s="138" t="str">
        <f ca="1">IF($R272=1,SUM($S$1:S272),"")</f>
        <v/>
      </c>
      <c r="AF272" s="138" t="str">
        <f ca="1">IF($R272=1,SUM($T$1:T272),"")</f>
        <v/>
      </c>
      <c r="AG272" s="138" t="str">
        <f ca="1">IF($R272=1,SUM($U$1:U272),"")</f>
        <v/>
      </c>
      <c r="AH272" s="138" t="str">
        <f ca="1">IF($R272=1,SUM($V$1:V272),"")</f>
        <v/>
      </c>
      <c r="AI272" s="138" t="str">
        <f ca="1">IF($R272=1,SUM($W$1:W272),"")</f>
        <v/>
      </c>
      <c r="AJ272" s="138" t="str">
        <f ca="1">IF($R272=1,SUM($X$1:X272),"")</f>
        <v/>
      </c>
      <c r="AK272" s="138" t="str">
        <f ca="1">IF($R272=1,SUM($Y$1:Y272),"")</f>
        <v/>
      </c>
      <c r="AL272" s="138" t="str">
        <f ca="1">IF($R272=1,SUM($Z$1:Z272),"")</f>
        <v/>
      </c>
      <c r="AM272" s="138" t="str">
        <f ca="1">IF($R272=1,SUM($AA$1:AA272),"")</f>
        <v/>
      </c>
      <c r="AN272" s="138" t="str">
        <f ca="1">IF($R272=1,SUM($AB$1:AB272),"")</f>
        <v/>
      </c>
      <c r="AO272" s="138" t="str">
        <f ca="1">IF($R272=1,SUM($AC$1:AC272),"")</f>
        <v/>
      </c>
      <c r="AQ272" s="143" t="str">
        <f t="shared" si="41"/>
        <v>29:55</v>
      </c>
    </row>
    <row r="273" spans="6:43" x14ac:dyDescent="0.25">
      <c r="F273" s="138">
        <f t="shared" si="42"/>
        <v>30</v>
      </c>
      <c r="G273" s="140" t="str">
        <f t="shared" si="37"/>
        <v>00</v>
      </c>
      <c r="H273" s="141">
        <f t="shared" si="38"/>
        <v>1.25</v>
      </c>
      <c r="K273" s="139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39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38">
        <f t="shared" si="39"/>
        <v>1</v>
      </c>
      <c r="R273" s="138">
        <f t="shared" ca="1" si="40"/>
        <v>1.199999999999978</v>
      </c>
      <c r="S273" s="138" t="str">
        <f>IF(O273=1,"",RTD("cqg.rtd",,"StudyData", "(Vol("&amp;$E$13&amp;")when  (LocalYear("&amp;$E$13&amp;")="&amp;$D$1&amp;"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38" t="str">
        <f>IF(O273=1,"",RTD("cqg.rtd",,"StudyData", "(Vol("&amp;$E$14&amp;")when  (LocalYear("&amp;$E$14&amp;")="&amp;$D$1&amp;"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38" t="str">
        <f>IF(O273=1,"",RTD("cqg.rtd",,"StudyData", "(Vol("&amp;$E$15&amp;")when  (LocalYear("&amp;$E$15&amp;")="&amp;$D$1&amp;"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38" t="str">
        <f>IF(O273=1,"",RTD("cqg.rtd",,"StudyData", "(Vol("&amp;$E$16&amp;")when  (LocalYear("&amp;$E$16&amp;")="&amp;$D$1&amp;"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38" t="str">
        <f>IF(O273=1,"",RTD("cqg.rtd",,"StudyData", "(Vol("&amp;$E$17&amp;")when  (LocalYear("&amp;$E$17&amp;")="&amp;$D$1&amp;"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38" t="str">
        <f>IF(O273=1,"",RTD("cqg.rtd",,"StudyData", "(Vol("&amp;$E$18&amp;")when  (LocalYear("&amp;$E$18&amp;")="&amp;$D$1&amp;"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38" t="str">
        <f>IF(O273=1,"",RTD("cqg.rtd",,"StudyData", "(Vol("&amp;$E$19&amp;")when  (LocalYear("&amp;$E$19&amp;")="&amp;$D$1&amp;"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38" t="str">
        <f>IF(O273=1,"",RTD("cqg.rtd",,"StudyData", "(Vol("&amp;$E$20&amp;")when  (LocalYear("&amp;$E$20&amp;")="&amp;$D$1&amp;"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38" t="str">
        <f>IF(O273=1,"",RTD("cqg.rtd",,"StudyData", "(Vol("&amp;$E$21&amp;")when  (LocalYear("&amp;$E$21&amp;")="&amp;$D$1&amp;"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38" t="str">
        <f>IF(O273=1,"",RTD("cqg.rtd",,"StudyData", "(Vol("&amp;$E$21&amp;")when  (LocalYear("&amp;$E$21&amp;")="&amp;$D$1&amp;"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39" t="str">
        <f t="shared" si="36"/>
        <v/>
      </c>
      <c r="AE273" s="138" t="str">
        <f ca="1">IF($R273=1,SUM($S$1:S273),"")</f>
        <v/>
      </c>
      <c r="AF273" s="138" t="str">
        <f ca="1">IF($R273=1,SUM($T$1:T273),"")</f>
        <v/>
      </c>
      <c r="AG273" s="138" t="str">
        <f ca="1">IF($R273=1,SUM($U$1:U273),"")</f>
        <v/>
      </c>
      <c r="AH273" s="138" t="str">
        <f ca="1">IF($R273=1,SUM($V$1:V273),"")</f>
        <v/>
      </c>
      <c r="AI273" s="138" t="str">
        <f ca="1">IF($R273=1,SUM($W$1:W273),"")</f>
        <v/>
      </c>
      <c r="AJ273" s="138" t="str">
        <f ca="1">IF($R273=1,SUM($X$1:X273),"")</f>
        <v/>
      </c>
      <c r="AK273" s="138" t="str">
        <f ca="1">IF($R273=1,SUM($Y$1:Y273),"")</f>
        <v/>
      </c>
      <c r="AL273" s="138" t="str">
        <f ca="1">IF($R273=1,SUM($Z$1:Z273),"")</f>
        <v/>
      </c>
      <c r="AM273" s="138" t="str">
        <f ca="1">IF($R273=1,SUM($AA$1:AA273),"")</f>
        <v/>
      </c>
      <c r="AN273" s="138" t="str">
        <f ca="1">IF($R273=1,SUM($AB$1:AB273),"")</f>
        <v/>
      </c>
      <c r="AO273" s="138" t="str">
        <f ca="1">IF($R273=1,SUM($AC$1:AC273),"")</f>
        <v/>
      </c>
      <c r="AQ273" s="143" t="str">
        <f t="shared" si="41"/>
        <v>30:00</v>
      </c>
    </row>
    <row r="274" spans="6:43" x14ac:dyDescent="0.25">
      <c r="F274" s="138">
        <f t="shared" si="42"/>
        <v>30</v>
      </c>
      <c r="G274" s="140" t="str">
        <f t="shared" si="37"/>
        <v>05</v>
      </c>
      <c r="H274" s="141">
        <f t="shared" si="38"/>
        <v>1.2534722222222221</v>
      </c>
      <c r="K274" s="139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39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38">
        <f t="shared" si="39"/>
        <v>1</v>
      </c>
      <c r="R274" s="138">
        <f t="shared" ca="1" si="40"/>
        <v>1.2009999999999779</v>
      </c>
      <c r="S274" s="138" t="str">
        <f>IF(O274=1,"",RTD("cqg.rtd",,"StudyData", "(Vol("&amp;$E$13&amp;")when  (LocalYear("&amp;$E$13&amp;")="&amp;$D$1&amp;"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38" t="str">
        <f>IF(O274=1,"",RTD("cqg.rtd",,"StudyData", "(Vol("&amp;$E$14&amp;")when  (LocalYear("&amp;$E$14&amp;")="&amp;$D$1&amp;"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38" t="str">
        <f>IF(O274=1,"",RTD("cqg.rtd",,"StudyData", "(Vol("&amp;$E$15&amp;")when  (LocalYear("&amp;$E$15&amp;")="&amp;$D$1&amp;"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38" t="str">
        <f>IF(O274=1,"",RTD("cqg.rtd",,"StudyData", "(Vol("&amp;$E$16&amp;")when  (LocalYear("&amp;$E$16&amp;")="&amp;$D$1&amp;"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38" t="str">
        <f>IF(O274=1,"",RTD("cqg.rtd",,"StudyData", "(Vol("&amp;$E$17&amp;")when  (LocalYear("&amp;$E$17&amp;")="&amp;$D$1&amp;"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38" t="str">
        <f>IF(O274=1,"",RTD("cqg.rtd",,"StudyData", "(Vol("&amp;$E$18&amp;")when  (LocalYear("&amp;$E$18&amp;")="&amp;$D$1&amp;"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38" t="str">
        <f>IF(O274=1,"",RTD("cqg.rtd",,"StudyData", "(Vol("&amp;$E$19&amp;")when  (LocalYear("&amp;$E$19&amp;")="&amp;$D$1&amp;"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38" t="str">
        <f>IF(O274=1,"",RTD("cqg.rtd",,"StudyData", "(Vol("&amp;$E$20&amp;")when  (LocalYear("&amp;$E$20&amp;")="&amp;$D$1&amp;"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38" t="str">
        <f>IF(O274=1,"",RTD("cqg.rtd",,"StudyData", "(Vol("&amp;$E$21&amp;")when  (LocalYear("&amp;$E$21&amp;")="&amp;$D$1&amp;"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38" t="str">
        <f>IF(O274=1,"",RTD("cqg.rtd",,"StudyData", "(Vol("&amp;$E$21&amp;")when  (LocalYear("&amp;$E$21&amp;")="&amp;$D$1&amp;"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39" t="str">
        <f t="shared" si="36"/>
        <v/>
      </c>
      <c r="AE274" s="138" t="str">
        <f ca="1">IF($R274=1,SUM($S$1:S274),"")</f>
        <v/>
      </c>
      <c r="AF274" s="138" t="str">
        <f ca="1">IF($R274=1,SUM($T$1:T274),"")</f>
        <v/>
      </c>
      <c r="AG274" s="138" t="str">
        <f ca="1">IF($R274=1,SUM($U$1:U274),"")</f>
        <v/>
      </c>
      <c r="AH274" s="138" t="str">
        <f ca="1">IF($R274=1,SUM($V$1:V274),"")</f>
        <v/>
      </c>
      <c r="AI274" s="138" t="str">
        <f ca="1">IF($R274=1,SUM($W$1:W274),"")</f>
        <v/>
      </c>
      <c r="AJ274" s="138" t="str">
        <f ca="1">IF($R274=1,SUM($X$1:X274),"")</f>
        <v/>
      </c>
      <c r="AK274" s="138" t="str">
        <f ca="1">IF($R274=1,SUM($Y$1:Y274),"")</f>
        <v/>
      </c>
      <c r="AL274" s="138" t="str">
        <f ca="1">IF($R274=1,SUM($Z$1:Z274),"")</f>
        <v/>
      </c>
      <c r="AM274" s="138" t="str">
        <f ca="1">IF($R274=1,SUM($AA$1:AA274),"")</f>
        <v/>
      </c>
      <c r="AN274" s="138" t="str">
        <f ca="1">IF($R274=1,SUM($AB$1:AB274),"")</f>
        <v/>
      </c>
      <c r="AO274" s="138" t="str">
        <f ca="1">IF($R274=1,SUM($AC$1:AC274),"")</f>
        <v/>
      </c>
      <c r="AQ274" s="143" t="str">
        <f t="shared" si="41"/>
        <v>30:05</v>
      </c>
    </row>
    <row r="275" spans="6:43" x14ac:dyDescent="0.25">
      <c r="F275" s="138">
        <f t="shared" si="42"/>
        <v>30</v>
      </c>
      <c r="G275" s="140">
        <f t="shared" si="37"/>
        <v>10</v>
      </c>
      <c r="H275" s="141">
        <f t="shared" si="38"/>
        <v>1.2569444444444444</v>
      </c>
      <c r="K275" s="139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39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38">
        <f t="shared" si="39"/>
        <v>1</v>
      </c>
      <c r="R275" s="138">
        <f t="shared" ca="1" si="40"/>
        <v>1.2019999999999778</v>
      </c>
      <c r="S275" s="138" t="str">
        <f>IF(O275=1,"",RTD("cqg.rtd",,"StudyData", "(Vol("&amp;$E$13&amp;")when  (LocalYear("&amp;$E$13&amp;")="&amp;$D$1&amp;"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38" t="str">
        <f>IF(O275=1,"",RTD("cqg.rtd",,"StudyData", "(Vol("&amp;$E$14&amp;")when  (LocalYear("&amp;$E$14&amp;")="&amp;$D$1&amp;"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38" t="str">
        <f>IF(O275=1,"",RTD("cqg.rtd",,"StudyData", "(Vol("&amp;$E$15&amp;")when  (LocalYear("&amp;$E$15&amp;")="&amp;$D$1&amp;"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38" t="str">
        <f>IF(O275=1,"",RTD("cqg.rtd",,"StudyData", "(Vol("&amp;$E$16&amp;")when  (LocalYear("&amp;$E$16&amp;")="&amp;$D$1&amp;"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38" t="str">
        <f>IF(O275=1,"",RTD("cqg.rtd",,"StudyData", "(Vol("&amp;$E$17&amp;")when  (LocalYear("&amp;$E$17&amp;")="&amp;$D$1&amp;"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38" t="str">
        <f>IF(O275=1,"",RTD("cqg.rtd",,"StudyData", "(Vol("&amp;$E$18&amp;")when  (LocalYear("&amp;$E$18&amp;")="&amp;$D$1&amp;"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38" t="str">
        <f>IF(O275=1,"",RTD("cqg.rtd",,"StudyData", "(Vol("&amp;$E$19&amp;")when  (LocalYear("&amp;$E$19&amp;")="&amp;$D$1&amp;"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38" t="str">
        <f>IF(O275=1,"",RTD("cqg.rtd",,"StudyData", "(Vol("&amp;$E$20&amp;")when  (LocalYear("&amp;$E$20&amp;")="&amp;$D$1&amp;"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38" t="str">
        <f>IF(O275=1,"",RTD("cqg.rtd",,"StudyData", "(Vol("&amp;$E$21&amp;")when  (LocalYear("&amp;$E$21&amp;")="&amp;$D$1&amp;"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38" t="str">
        <f>IF(O275=1,"",RTD("cqg.rtd",,"StudyData", "(Vol("&amp;$E$21&amp;")when  (LocalYear("&amp;$E$21&amp;")="&amp;$D$1&amp;"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39" t="str">
        <f t="shared" si="36"/>
        <v/>
      </c>
      <c r="AE275" s="138" t="str">
        <f ca="1">IF($R275=1,SUM($S$1:S275),"")</f>
        <v/>
      </c>
      <c r="AF275" s="138" t="str">
        <f ca="1">IF($R275=1,SUM($T$1:T275),"")</f>
        <v/>
      </c>
      <c r="AG275" s="138" t="str">
        <f ca="1">IF($R275=1,SUM($U$1:U275),"")</f>
        <v/>
      </c>
      <c r="AH275" s="138" t="str">
        <f ca="1">IF($R275=1,SUM($V$1:V275),"")</f>
        <v/>
      </c>
      <c r="AI275" s="138" t="str">
        <f ca="1">IF($R275=1,SUM($W$1:W275),"")</f>
        <v/>
      </c>
      <c r="AJ275" s="138" t="str">
        <f ca="1">IF($R275=1,SUM($X$1:X275),"")</f>
        <v/>
      </c>
      <c r="AK275" s="138" t="str">
        <f ca="1">IF($R275=1,SUM($Y$1:Y275),"")</f>
        <v/>
      </c>
      <c r="AL275" s="138" t="str">
        <f ca="1">IF($R275=1,SUM($Z$1:Z275),"")</f>
        <v/>
      </c>
      <c r="AM275" s="138" t="str">
        <f ca="1">IF($R275=1,SUM($AA$1:AA275),"")</f>
        <v/>
      </c>
      <c r="AN275" s="138" t="str">
        <f ca="1">IF($R275=1,SUM($AB$1:AB275),"")</f>
        <v/>
      </c>
      <c r="AO275" s="138" t="str">
        <f ca="1">IF($R275=1,SUM($AC$1:AC275),"")</f>
        <v/>
      </c>
      <c r="AQ275" s="143" t="str">
        <f t="shared" si="41"/>
        <v>30:10</v>
      </c>
    </row>
    <row r="276" spans="6:43" x14ac:dyDescent="0.25">
      <c r="F276" s="138">
        <f t="shared" si="42"/>
        <v>30</v>
      </c>
      <c r="G276" s="140">
        <f t="shared" si="37"/>
        <v>15</v>
      </c>
      <c r="H276" s="141">
        <f t="shared" si="38"/>
        <v>1.2604166666666667</v>
      </c>
      <c r="K276" s="139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39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38">
        <f t="shared" si="39"/>
        <v>1</v>
      </c>
      <c r="R276" s="138">
        <f t="shared" ca="1" si="40"/>
        <v>1.2029999999999776</v>
      </c>
      <c r="S276" s="138" t="str">
        <f>IF(O276=1,"",RTD("cqg.rtd",,"StudyData", "(Vol("&amp;$E$13&amp;")when  (LocalYear("&amp;$E$13&amp;")="&amp;$D$1&amp;"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38" t="str">
        <f>IF(O276=1,"",RTD("cqg.rtd",,"StudyData", "(Vol("&amp;$E$14&amp;")when  (LocalYear("&amp;$E$14&amp;")="&amp;$D$1&amp;"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38" t="str">
        <f>IF(O276=1,"",RTD("cqg.rtd",,"StudyData", "(Vol("&amp;$E$15&amp;")when  (LocalYear("&amp;$E$15&amp;")="&amp;$D$1&amp;"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38" t="str">
        <f>IF(O276=1,"",RTD("cqg.rtd",,"StudyData", "(Vol("&amp;$E$16&amp;")when  (LocalYear("&amp;$E$16&amp;")="&amp;$D$1&amp;"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38" t="str">
        <f>IF(O276=1,"",RTD("cqg.rtd",,"StudyData", "(Vol("&amp;$E$17&amp;")when  (LocalYear("&amp;$E$17&amp;")="&amp;$D$1&amp;"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38" t="str">
        <f>IF(O276=1,"",RTD("cqg.rtd",,"StudyData", "(Vol("&amp;$E$18&amp;")when  (LocalYear("&amp;$E$18&amp;")="&amp;$D$1&amp;"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38" t="str">
        <f>IF(O276=1,"",RTD("cqg.rtd",,"StudyData", "(Vol("&amp;$E$19&amp;")when  (LocalYear("&amp;$E$19&amp;")="&amp;$D$1&amp;"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38" t="str">
        <f>IF(O276=1,"",RTD("cqg.rtd",,"StudyData", "(Vol("&amp;$E$20&amp;")when  (LocalYear("&amp;$E$20&amp;")="&amp;$D$1&amp;"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38" t="str">
        <f>IF(O276=1,"",RTD("cqg.rtd",,"StudyData", "(Vol("&amp;$E$21&amp;")when  (LocalYear("&amp;$E$21&amp;")="&amp;$D$1&amp;"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38" t="str">
        <f>IF(O276=1,"",RTD("cqg.rtd",,"StudyData", "(Vol("&amp;$E$21&amp;")when  (LocalYear("&amp;$E$21&amp;")="&amp;$D$1&amp;"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39" t="str">
        <f t="shared" si="36"/>
        <v/>
      </c>
      <c r="AE276" s="138" t="str">
        <f ca="1">IF($R276=1,SUM($S$1:S276),"")</f>
        <v/>
      </c>
      <c r="AF276" s="138" t="str">
        <f ca="1">IF($R276=1,SUM($T$1:T276),"")</f>
        <v/>
      </c>
      <c r="AG276" s="138" t="str">
        <f ca="1">IF($R276=1,SUM($U$1:U276),"")</f>
        <v/>
      </c>
      <c r="AH276" s="138" t="str">
        <f ca="1">IF($R276=1,SUM($V$1:V276),"")</f>
        <v/>
      </c>
      <c r="AI276" s="138" t="str">
        <f ca="1">IF($R276=1,SUM($W$1:W276),"")</f>
        <v/>
      </c>
      <c r="AJ276" s="138" t="str">
        <f ca="1">IF($R276=1,SUM($X$1:X276),"")</f>
        <v/>
      </c>
      <c r="AK276" s="138" t="str">
        <f ca="1">IF($R276=1,SUM($Y$1:Y276),"")</f>
        <v/>
      </c>
      <c r="AL276" s="138" t="str">
        <f ca="1">IF($R276=1,SUM($Z$1:Z276),"")</f>
        <v/>
      </c>
      <c r="AM276" s="138" t="str">
        <f ca="1">IF($R276=1,SUM($AA$1:AA276),"")</f>
        <v/>
      </c>
      <c r="AN276" s="138" t="str">
        <f ca="1">IF($R276=1,SUM($AB$1:AB276),"")</f>
        <v/>
      </c>
      <c r="AO276" s="138" t="str">
        <f ca="1">IF($R276=1,SUM($AC$1:AC276),"")</f>
        <v/>
      </c>
      <c r="AQ276" s="143" t="str">
        <f t="shared" si="41"/>
        <v>30:15</v>
      </c>
    </row>
    <row r="277" spans="6:43" x14ac:dyDescent="0.25">
      <c r="F277" s="138">
        <f t="shared" si="42"/>
        <v>30</v>
      </c>
      <c r="G277" s="140">
        <f t="shared" si="37"/>
        <v>20</v>
      </c>
      <c r="H277" s="141">
        <f t="shared" si="38"/>
        <v>1.2638888888888888</v>
      </c>
      <c r="K277" s="139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39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38">
        <f t="shared" si="39"/>
        <v>1</v>
      </c>
      <c r="R277" s="138">
        <f t="shared" ca="1" si="40"/>
        <v>1.2039999999999775</v>
      </c>
      <c r="S277" s="138" t="str">
        <f>IF(O277=1,"",RTD("cqg.rtd",,"StudyData", "(Vol("&amp;$E$13&amp;")when  (LocalYear("&amp;$E$13&amp;")="&amp;$D$1&amp;"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38" t="str">
        <f>IF(O277=1,"",RTD("cqg.rtd",,"StudyData", "(Vol("&amp;$E$14&amp;")when  (LocalYear("&amp;$E$14&amp;")="&amp;$D$1&amp;"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38" t="str">
        <f>IF(O277=1,"",RTD("cqg.rtd",,"StudyData", "(Vol("&amp;$E$15&amp;")when  (LocalYear("&amp;$E$15&amp;")="&amp;$D$1&amp;"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38" t="str">
        <f>IF(O277=1,"",RTD("cqg.rtd",,"StudyData", "(Vol("&amp;$E$16&amp;")when  (LocalYear("&amp;$E$16&amp;")="&amp;$D$1&amp;"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38" t="str">
        <f>IF(O277=1,"",RTD("cqg.rtd",,"StudyData", "(Vol("&amp;$E$17&amp;")when  (LocalYear("&amp;$E$17&amp;")="&amp;$D$1&amp;"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38" t="str">
        <f>IF(O277=1,"",RTD("cqg.rtd",,"StudyData", "(Vol("&amp;$E$18&amp;")when  (LocalYear("&amp;$E$18&amp;")="&amp;$D$1&amp;"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38" t="str">
        <f>IF(O277=1,"",RTD("cqg.rtd",,"StudyData", "(Vol("&amp;$E$19&amp;")when  (LocalYear("&amp;$E$19&amp;")="&amp;$D$1&amp;"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38" t="str">
        <f>IF(O277=1,"",RTD("cqg.rtd",,"StudyData", "(Vol("&amp;$E$20&amp;")when  (LocalYear("&amp;$E$20&amp;")="&amp;$D$1&amp;"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38" t="str">
        <f>IF(O277=1,"",RTD("cqg.rtd",,"StudyData", "(Vol("&amp;$E$21&amp;")when  (LocalYear("&amp;$E$21&amp;")="&amp;$D$1&amp;"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38" t="str">
        <f>IF(O277=1,"",RTD("cqg.rtd",,"StudyData", "(Vol("&amp;$E$21&amp;")when  (LocalYear("&amp;$E$21&amp;")="&amp;$D$1&amp;"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39" t="str">
        <f t="shared" si="36"/>
        <v/>
      </c>
      <c r="AE277" s="138" t="str">
        <f ca="1">IF($R277=1,SUM($S$1:S277),"")</f>
        <v/>
      </c>
      <c r="AF277" s="138" t="str">
        <f ca="1">IF($R277=1,SUM($T$1:T277),"")</f>
        <v/>
      </c>
      <c r="AG277" s="138" t="str">
        <f ca="1">IF($R277=1,SUM($U$1:U277),"")</f>
        <v/>
      </c>
      <c r="AH277" s="138" t="str">
        <f ca="1">IF($R277=1,SUM($V$1:V277),"")</f>
        <v/>
      </c>
      <c r="AI277" s="138" t="str">
        <f ca="1">IF($R277=1,SUM($W$1:W277),"")</f>
        <v/>
      </c>
      <c r="AJ277" s="138" t="str">
        <f ca="1">IF($R277=1,SUM($X$1:X277),"")</f>
        <v/>
      </c>
      <c r="AK277" s="138" t="str">
        <f ca="1">IF($R277=1,SUM($Y$1:Y277),"")</f>
        <v/>
      </c>
      <c r="AL277" s="138" t="str">
        <f ca="1">IF($R277=1,SUM($Z$1:Z277),"")</f>
        <v/>
      </c>
      <c r="AM277" s="138" t="str">
        <f ca="1">IF($R277=1,SUM($AA$1:AA277),"")</f>
        <v/>
      </c>
      <c r="AN277" s="138" t="str">
        <f ca="1">IF($R277=1,SUM($AB$1:AB277),"")</f>
        <v/>
      </c>
      <c r="AO277" s="138" t="str">
        <f ca="1">IF($R277=1,SUM($AC$1:AC277),"")</f>
        <v/>
      </c>
      <c r="AQ277" s="143" t="str">
        <f t="shared" si="41"/>
        <v>30:20</v>
      </c>
    </row>
    <row r="278" spans="6:43" x14ac:dyDescent="0.25">
      <c r="F278" s="138">
        <f t="shared" si="42"/>
        <v>30</v>
      </c>
      <c r="G278" s="140">
        <f t="shared" si="37"/>
        <v>25</v>
      </c>
      <c r="H278" s="141">
        <f t="shared" si="38"/>
        <v>1.2673611111111112</v>
      </c>
      <c r="K278" s="139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39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38">
        <f t="shared" si="39"/>
        <v>1</v>
      </c>
      <c r="R278" s="138">
        <f t="shared" ca="1" si="40"/>
        <v>1.2049999999999774</v>
      </c>
      <c r="S278" s="138" t="str">
        <f>IF(O278=1,"",RTD("cqg.rtd",,"StudyData", "(Vol("&amp;$E$13&amp;")when  (LocalYear("&amp;$E$13&amp;")="&amp;$D$1&amp;"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38" t="str">
        <f>IF(O278=1,"",RTD("cqg.rtd",,"StudyData", "(Vol("&amp;$E$14&amp;")when  (LocalYear("&amp;$E$14&amp;")="&amp;$D$1&amp;"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38" t="str">
        <f>IF(O278=1,"",RTD("cqg.rtd",,"StudyData", "(Vol("&amp;$E$15&amp;")when  (LocalYear("&amp;$E$15&amp;")="&amp;$D$1&amp;"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38" t="str">
        <f>IF(O278=1,"",RTD("cqg.rtd",,"StudyData", "(Vol("&amp;$E$16&amp;")when  (LocalYear("&amp;$E$16&amp;")="&amp;$D$1&amp;"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38" t="str">
        <f>IF(O278=1,"",RTD("cqg.rtd",,"StudyData", "(Vol("&amp;$E$17&amp;")when  (LocalYear("&amp;$E$17&amp;")="&amp;$D$1&amp;"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38" t="str">
        <f>IF(O278=1,"",RTD("cqg.rtd",,"StudyData", "(Vol("&amp;$E$18&amp;")when  (LocalYear("&amp;$E$18&amp;")="&amp;$D$1&amp;"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38" t="str">
        <f>IF(O278=1,"",RTD("cqg.rtd",,"StudyData", "(Vol("&amp;$E$19&amp;")when  (LocalYear("&amp;$E$19&amp;")="&amp;$D$1&amp;"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38" t="str">
        <f>IF(O278=1,"",RTD("cqg.rtd",,"StudyData", "(Vol("&amp;$E$20&amp;")when  (LocalYear("&amp;$E$20&amp;")="&amp;$D$1&amp;"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38" t="str">
        <f>IF(O278=1,"",RTD("cqg.rtd",,"StudyData", "(Vol("&amp;$E$21&amp;")when  (LocalYear("&amp;$E$21&amp;")="&amp;$D$1&amp;"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38" t="str">
        <f>IF(O278=1,"",RTD("cqg.rtd",,"StudyData", "(Vol("&amp;$E$21&amp;")when  (LocalYear("&amp;$E$21&amp;")="&amp;$D$1&amp;"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39" t="str">
        <f t="shared" si="36"/>
        <v/>
      </c>
      <c r="AE278" s="138" t="str">
        <f ca="1">IF($R278=1,SUM($S$1:S278),"")</f>
        <v/>
      </c>
      <c r="AF278" s="138" t="str">
        <f ca="1">IF($R278=1,SUM($T$1:T278),"")</f>
        <v/>
      </c>
      <c r="AG278" s="138" t="str">
        <f ca="1">IF($R278=1,SUM($U$1:U278),"")</f>
        <v/>
      </c>
      <c r="AH278" s="138" t="str">
        <f ca="1">IF($R278=1,SUM($V$1:V278),"")</f>
        <v/>
      </c>
      <c r="AI278" s="138" t="str">
        <f ca="1">IF($R278=1,SUM($W$1:W278),"")</f>
        <v/>
      </c>
      <c r="AJ278" s="138" t="str">
        <f ca="1">IF($R278=1,SUM($X$1:X278),"")</f>
        <v/>
      </c>
      <c r="AK278" s="138" t="str">
        <f ca="1">IF($R278=1,SUM($Y$1:Y278),"")</f>
        <v/>
      </c>
      <c r="AL278" s="138" t="str">
        <f ca="1">IF($R278=1,SUM($Z$1:Z278),"")</f>
        <v/>
      </c>
      <c r="AM278" s="138" t="str">
        <f ca="1">IF($R278=1,SUM($AA$1:AA278),"")</f>
        <v/>
      </c>
      <c r="AN278" s="138" t="str">
        <f ca="1">IF($R278=1,SUM($AB$1:AB278),"")</f>
        <v/>
      </c>
      <c r="AO278" s="138" t="str">
        <f ca="1">IF($R278=1,SUM($AC$1:AC278),"")</f>
        <v/>
      </c>
      <c r="AQ278" s="143" t="str">
        <f t="shared" si="41"/>
        <v>30:25</v>
      </c>
    </row>
    <row r="279" spans="6:43" x14ac:dyDescent="0.25">
      <c r="F279" s="138">
        <f t="shared" si="42"/>
        <v>30</v>
      </c>
      <c r="G279" s="140">
        <f t="shared" si="37"/>
        <v>30</v>
      </c>
      <c r="H279" s="141">
        <f t="shared" si="38"/>
        <v>1.2708333333333333</v>
      </c>
      <c r="K279" s="139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39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38">
        <f t="shared" si="39"/>
        <v>1</v>
      </c>
      <c r="R279" s="138">
        <f t="shared" ca="1" si="40"/>
        <v>1.2059999999999773</v>
      </c>
      <c r="S279" s="138" t="str">
        <f>IF(O279=1,"",RTD("cqg.rtd",,"StudyData", "(Vol("&amp;$E$13&amp;")when  (LocalYear("&amp;$E$13&amp;")="&amp;$D$1&amp;"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38" t="str">
        <f>IF(O279=1,"",RTD("cqg.rtd",,"StudyData", "(Vol("&amp;$E$14&amp;")when  (LocalYear("&amp;$E$14&amp;")="&amp;$D$1&amp;"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38" t="str">
        <f>IF(O279=1,"",RTD("cqg.rtd",,"StudyData", "(Vol("&amp;$E$15&amp;")when  (LocalYear("&amp;$E$15&amp;")="&amp;$D$1&amp;"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38" t="str">
        <f>IF(O279=1,"",RTD("cqg.rtd",,"StudyData", "(Vol("&amp;$E$16&amp;")when  (LocalYear("&amp;$E$16&amp;")="&amp;$D$1&amp;"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38" t="str">
        <f>IF(O279=1,"",RTD("cqg.rtd",,"StudyData", "(Vol("&amp;$E$17&amp;")when  (LocalYear("&amp;$E$17&amp;")="&amp;$D$1&amp;"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38" t="str">
        <f>IF(O279=1,"",RTD("cqg.rtd",,"StudyData", "(Vol("&amp;$E$18&amp;")when  (LocalYear("&amp;$E$18&amp;")="&amp;$D$1&amp;"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38" t="str">
        <f>IF(O279=1,"",RTD("cqg.rtd",,"StudyData", "(Vol("&amp;$E$19&amp;")when  (LocalYear("&amp;$E$19&amp;")="&amp;$D$1&amp;"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38" t="str">
        <f>IF(O279=1,"",RTD("cqg.rtd",,"StudyData", "(Vol("&amp;$E$20&amp;")when  (LocalYear("&amp;$E$20&amp;")="&amp;$D$1&amp;"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38" t="str">
        <f>IF(O279=1,"",RTD("cqg.rtd",,"StudyData", "(Vol("&amp;$E$21&amp;")when  (LocalYear("&amp;$E$21&amp;")="&amp;$D$1&amp;"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38" t="str">
        <f>IF(O279=1,"",RTD("cqg.rtd",,"StudyData", "(Vol("&amp;$E$21&amp;")when  (LocalYear("&amp;$E$21&amp;")="&amp;$D$1&amp;"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39" t="str">
        <f t="shared" si="36"/>
        <v/>
      </c>
      <c r="AE279" s="138" t="str">
        <f ca="1">IF($R279=1,SUM($S$1:S279),"")</f>
        <v/>
      </c>
      <c r="AF279" s="138" t="str">
        <f ca="1">IF($R279=1,SUM($T$1:T279),"")</f>
        <v/>
      </c>
      <c r="AG279" s="138" t="str">
        <f ca="1">IF($R279=1,SUM($U$1:U279),"")</f>
        <v/>
      </c>
      <c r="AH279" s="138" t="str">
        <f ca="1">IF($R279=1,SUM($V$1:V279),"")</f>
        <v/>
      </c>
      <c r="AI279" s="138" t="str">
        <f ca="1">IF($R279=1,SUM($W$1:W279),"")</f>
        <v/>
      </c>
      <c r="AJ279" s="138" t="str">
        <f ca="1">IF($R279=1,SUM($X$1:X279),"")</f>
        <v/>
      </c>
      <c r="AK279" s="138" t="str">
        <f ca="1">IF($R279=1,SUM($Y$1:Y279),"")</f>
        <v/>
      </c>
      <c r="AL279" s="138" t="str">
        <f ca="1">IF($R279=1,SUM($Z$1:Z279),"")</f>
        <v/>
      </c>
      <c r="AM279" s="138" t="str">
        <f ca="1">IF($R279=1,SUM($AA$1:AA279),"")</f>
        <v/>
      </c>
      <c r="AN279" s="138" t="str">
        <f ca="1">IF($R279=1,SUM($AB$1:AB279),"")</f>
        <v/>
      </c>
      <c r="AO279" s="138" t="str">
        <f ca="1">IF($R279=1,SUM($AC$1:AC279),"")</f>
        <v/>
      </c>
      <c r="AQ279" s="143" t="str">
        <f t="shared" si="41"/>
        <v>30:30</v>
      </c>
    </row>
    <row r="280" spans="6:43" x14ac:dyDescent="0.25">
      <c r="F280" s="138">
        <f t="shared" si="42"/>
        <v>30</v>
      </c>
      <c r="G280" s="140">
        <f t="shared" si="37"/>
        <v>35</v>
      </c>
      <c r="H280" s="141">
        <f t="shared" si="38"/>
        <v>1.2743055555555556</v>
      </c>
      <c r="K280" s="139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39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38">
        <f t="shared" si="39"/>
        <v>1</v>
      </c>
      <c r="R280" s="138">
        <f t="shared" ca="1" si="40"/>
        <v>1.2069999999999772</v>
      </c>
      <c r="S280" s="138" t="str">
        <f>IF(O280=1,"",RTD("cqg.rtd",,"StudyData", "(Vol("&amp;$E$13&amp;")when  (LocalYear("&amp;$E$13&amp;")="&amp;$D$1&amp;"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38" t="str">
        <f>IF(O280=1,"",RTD("cqg.rtd",,"StudyData", "(Vol("&amp;$E$14&amp;")when  (LocalYear("&amp;$E$14&amp;")="&amp;$D$1&amp;"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38" t="str">
        <f>IF(O280=1,"",RTD("cqg.rtd",,"StudyData", "(Vol("&amp;$E$15&amp;")when  (LocalYear("&amp;$E$15&amp;")="&amp;$D$1&amp;"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38" t="str">
        <f>IF(O280=1,"",RTD("cqg.rtd",,"StudyData", "(Vol("&amp;$E$16&amp;")when  (LocalYear("&amp;$E$16&amp;")="&amp;$D$1&amp;"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38" t="str">
        <f>IF(O280=1,"",RTD("cqg.rtd",,"StudyData", "(Vol("&amp;$E$17&amp;")when  (LocalYear("&amp;$E$17&amp;")="&amp;$D$1&amp;"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38" t="str">
        <f>IF(O280=1,"",RTD("cqg.rtd",,"StudyData", "(Vol("&amp;$E$18&amp;")when  (LocalYear("&amp;$E$18&amp;")="&amp;$D$1&amp;"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38" t="str">
        <f>IF(O280=1,"",RTD("cqg.rtd",,"StudyData", "(Vol("&amp;$E$19&amp;")when  (LocalYear("&amp;$E$19&amp;")="&amp;$D$1&amp;"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38" t="str">
        <f>IF(O280=1,"",RTD("cqg.rtd",,"StudyData", "(Vol("&amp;$E$20&amp;")when  (LocalYear("&amp;$E$20&amp;")="&amp;$D$1&amp;"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38" t="str">
        <f>IF(O280=1,"",RTD("cqg.rtd",,"StudyData", "(Vol("&amp;$E$21&amp;")when  (LocalYear("&amp;$E$21&amp;")="&amp;$D$1&amp;"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38" t="str">
        <f>IF(O280=1,"",RTD("cqg.rtd",,"StudyData", "(Vol("&amp;$E$21&amp;")when  (LocalYear("&amp;$E$21&amp;")="&amp;$D$1&amp;"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39" t="str">
        <f t="shared" si="36"/>
        <v/>
      </c>
      <c r="AE280" s="138" t="str">
        <f ca="1">IF($R280=1,SUM($S$1:S280),"")</f>
        <v/>
      </c>
      <c r="AF280" s="138" t="str">
        <f ca="1">IF($R280=1,SUM($T$1:T280),"")</f>
        <v/>
      </c>
      <c r="AG280" s="138" t="str">
        <f ca="1">IF($R280=1,SUM($U$1:U280),"")</f>
        <v/>
      </c>
      <c r="AH280" s="138" t="str">
        <f ca="1">IF($R280=1,SUM($V$1:V280),"")</f>
        <v/>
      </c>
      <c r="AI280" s="138" t="str">
        <f ca="1">IF($R280=1,SUM($W$1:W280),"")</f>
        <v/>
      </c>
      <c r="AJ280" s="138" t="str">
        <f ca="1">IF($R280=1,SUM($X$1:X280),"")</f>
        <v/>
      </c>
      <c r="AK280" s="138" t="str">
        <f ca="1">IF($R280=1,SUM($Y$1:Y280),"")</f>
        <v/>
      </c>
      <c r="AL280" s="138" t="str">
        <f ca="1">IF($R280=1,SUM($Z$1:Z280),"")</f>
        <v/>
      </c>
      <c r="AM280" s="138" t="str">
        <f ca="1">IF($R280=1,SUM($AA$1:AA280),"")</f>
        <v/>
      </c>
      <c r="AN280" s="138" t="str">
        <f ca="1">IF($R280=1,SUM($AB$1:AB280),"")</f>
        <v/>
      </c>
      <c r="AO280" s="138" t="str">
        <f ca="1">IF($R280=1,SUM($AC$1:AC280),"")</f>
        <v/>
      </c>
      <c r="AQ280" s="143" t="str">
        <f t="shared" si="41"/>
        <v>30:35</v>
      </c>
    </row>
    <row r="281" spans="6:43" x14ac:dyDescent="0.25">
      <c r="F281" s="138">
        <f t="shared" si="42"/>
        <v>30</v>
      </c>
      <c r="G281" s="140">
        <f t="shared" si="37"/>
        <v>40</v>
      </c>
      <c r="H281" s="141">
        <f t="shared" si="38"/>
        <v>1.2777777777777779</v>
      </c>
      <c r="K281" s="139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39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38">
        <f t="shared" si="39"/>
        <v>1</v>
      </c>
      <c r="R281" s="138">
        <f t="shared" ca="1" si="40"/>
        <v>1.2079999999999771</v>
      </c>
      <c r="S281" s="138" t="str">
        <f>IF(O281=1,"",RTD("cqg.rtd",,"StudyData", "(Vol("&amp;$E$13&amp;")when  (LocalYear("&amp;$E$13&amp;")="&amp;$D$1&amp;"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38" t="str">
        <f>IF(O281=1,"",RTD("cqg.rtd",,"StudyData", "(Vol("&amp;$E$14&amp;")when  (LocalYear("&amp;$E$14&amp;")="&amp;$D$1&amp;"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38" t="str">
        <f>IF(O281=1,"",RTD("cqg.rtd",,"StudyData", "(Vol("&amp;$E$15&amp;")when  (LocalYear("&amp;$E$15&amp;")="&amp;$D$1&amp;"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38" t="str">
        <f>IF(O281=1,"",RTD("cqg.rtd",,"StudyData", "(Vol("&amp;$E$16&amp;")when  (LocalYear("&amp;$E$16&amp;")="&amp;$D$1&amp;"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38" t="str">
        <f>IF(O281=1,"",RTD("cqg.rtd",,"StudyData", "(Vol("&amp;$E$17&amp;")when  (LocalYear("&amp;$E$17&amp;")="&amp;$D$1&amp;"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38" t="str">
        <f>IF(O281=1,"",RTD("cqg.rtd",,"StudyData", "(Vol("&amp;$E$18&amp;")when  (LocalYear("&amp;$E$18&amp;")="&amp;$D$1&amp;"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38" t="str">
        <f>IF(O281=1,"",RTD("cqg.rtd",,"StudyData", "(Vol("&amp;$E$19&amp;")when  (LocalYear("&amp;$E$19&amp;")="&amp;$D$1&amp;"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38" t="str">
        <f>IF(O281=1,"",RTD("cqg.rtd",,"StudyData", "(Vol("&amp;$E$20&amp;")when  (LocalYear("&amp;$E$20&amp;")="&amp;$D$1&amp;"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38" t="str">
        <f>IF(O281=1,"",RTD("cqg.rtd",,"StudyData", "(Vol("&amp;$E$21&amp;")when  (LocalYear("&amp;$E$21&amp;")="&amp;$D$1&amp;"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38" t="str">
        <f>IF(O281=1,"",RTD("cqg.rtd",,"StudyData", "(Vol("&amp;$E$21&amp;")when  (LocalYear("&amp;$E$21&amp;")="&amp;$D$1&amp;"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39" t="str">
        <f t="shared" si="36"/>
        <v/>
      </c>
      <c r="AE281" s="138" t="str">
        <f ca="1">IF($R281=1,SUM($S$1:S281),"")</f>
        <v/>
      </c>
      <c r="AF281" s="138" t="str">
        <f ca="1">IF($R281=1,SUM($T$1:T281),"")</f>
        <v/>
      </c>
      <c r="AG281" s="138" t="str">
        <f ca="1">IF($R281=1,SUM($U$1:U281),"")</f>
        <v/>
      </c>
      <c r="AH281" s="138" t="str">
        <f ca="1">IF($R281=1,SUM($V$1:V281),"")</f>
        <v/>
      </c>
      <c r="AI281" s="138" t="str">
        <f ca="1">IF($R281=1,SUM($W$1:W281),"")</f>
        <v/>
      </c>
      <c r="AJ281" s="138" t="str">
        <f ca="1">IF($R281=1,SUM($X$1:X281),"")</f>
        <v/>
      </c>
      <c r="AK281" s="138" t="str">
        <f ca="1">IF($R281=1,SUM($Y$1:Y281),"")</f>
        <v/>
      </c>
      <c r="AL281" s="138" t="str">
        <f ca="1">IF($R281=1,SUM($Z$1:Z281),"")</f>
        <v/>
      </c>
      <c r="AM281" s="138" t="str">
        <f ca="1">IF($R281=1,SUM($AA$1:AA281),"")</f>
        <v/>
      </c>
      <c r="AN281" s="138" t="str">
        <f ca="1">IF($R281=1,SUM($AB$1:AB281),"")</f>
        <v/>
      </c>
      <c r="AO281" s="138" t="str">
        <f ca="1">IF($R281=1,SUM($AC$1:AC281),"")</f>
        <v/>
      </c>
      <c r="AQ281" s="143" t="str">
        <f t="shared" si="41"/>
        <v>30:40</v>
      </c>
    </row>
    <row r="282" spans="6:43" x14ac:dyDescent="0.25">
      <c r="F282" s="138">
        <f t="shared" si="42"/>
        <v>30</v>
      </c>
      <c r="G282" s="140">
        <f t="shared" si="37"/>
        <v>45</v>
      </c>
      <c r="H282" s="141">
        <f t="shared" si="38"/>
        <v>1.28125</v>
      </c>
      <c r="K282" s="139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39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38">
        <f t="shared" si="39"/>
        <v>1</v>
      </c>
      <c r="R282" s="138">
        <f t="shared" ca="1" si="40"/>
        <v>1.208999999999977</v>
      </c>
      <c r="S282" s="138" t="str">
        <f>IF(O282=1,"",RTD("cqg.rtd",,"StudyData", "(Vol("&amp;$E$13&amp;")when  (LocalYear("&amp;$E$13&amp;")="&amp;$D$1&amp;"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38" t="str">
        <f>IF(O282=1,"",RTD("cqg.rtd",,"StudyData", "(Vol("&amp;$E$14&amp;")when  (LocalYear("&amp;$E$14&amp;")="&amp;$D$1&amp;"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38" t="str">
        <f>IF(O282=1,"",RTD("cqg.rtd",,"StudyData", "(Vol("&amp;$E$15&amp;")when  (LocalYear("&amp;$E$15&amp;")="&amp;$D$1&amp;"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38" t="str">
        <f>IF(O282=1,"",RTD("cqg.rtd",,"StudyData", "(Vol("&amp;$E$16&amp;")when  (LocalYear("&amp;$E$16&amp;")="&amp;$D$1&amp;"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38" t="str">
        <f>IF(O282=1,"",RTD("cqg.rtd",,"StudyData", "(Vol("&amp;$E$17&amp;")when  (LocalYear("&amp;$E$17&amp;")="&amp;$D$1&amp;"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38" t="str">
        <f>IF(O282=1,"",RTD("cqg.rtd",,"StudyData", "(Vol("&amp;$E$18&amp;")when  (LocalYear("&amp;$E$18&amp;")="&amp;$D$1&amp;"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38" t="str">
        <f>IF(O282=1,"",RTD("cqg.rtd",,"StudyData", "(Vol("&amp;$E$19&amp;")when  (LocalYear("&amp;$E$19&amp;")="&amp;$D$1&amp;"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38" t="str">
        <f>IF(O282=1,"",RTD("cqg.rtd",,"StudyData", "(Vol("&amp;$E$20&amp;")when  (LocalYear("&amp;$E$20&amp;")="&amp;$D$1&amp;"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38" t="str">
        <f>IF(O282=1,"",RTD("cqg.rtd",,"StudyData", "(Vol("&amp;$E$21&amp;")when  (LocalYear("&amp;$E$21&amp;")="&amp;$D$1&amp;"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38" t="str">
        <f>IF(O282=1,"",RTD("cqg.rtd",,"StudyData", "(Vol("&amp;$E$21&amp;")when  (LocalYear("&amp;$E$21&amp;")="&amp;$D$1&amp;"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39" t="str">
        <f t="shared" si="36"/>
        <v/>
      </c>
      <c r="AE282" s="138" t="str">
        <f ca="1">IF($R282=1,SUM($S$1:S282),"")</f>
        <v/>
      </c>
      <c r="AF282" s="138" t="str">
        <f ca="1">IF($R282=1,SUM($T$1:T282),"")</f>
        <v/>
      </c>
      <c r="AG282" s="138" t="str">
        <f ca="1">IF($R282=1,SUM($U$1:U282),"")</f>
        <v/>
      </c>
      <c r="AH282" s="138" t="str">
        <f ca="1">IF($R282=1,SUM($V$1:V282),"")</f>
        <v/>
      </c>
      <c r="AI282" s="138" t="str">
        <f ca="1">IF($R282=1,SUM($W$1:W282),"")</f>
        <v/>
      </c>
      <c r="AJ282" s="138" t="str">
        <f ca="1">IF($R282=1,SUM($X$1:X282),"")</f>
        <v/>
      </c>
      <c r="AK282" s="138" t="str">
        <f ca="1">IF($R282=1,SUM($Y$1:Y282),"")</f>
        <v/>
      </c>
      <c r="AL282" s="138" t="str">
        <f ca="1">IF($R282=1,SUM($Z$1:Z282),"")</f>
        <v/>
      </c>
      <c r="AM282" s="138" t="str">
        <f ca="1">IF($R282=1,SUM($AA$1:AA282),"")</f>
        <v/>
      </c>
      <c r="AN282" s="138" t="str">
        <f ca="1">IF($R282=1,SUM($AB$1:AB282),"")</f>
        <v/>
      </c>
      <c r="AO282" s="138" t="str">
        <f ca="1">IF($R282=1,SUM($AC$1:AC282),"")</f>
        <v/>
      </c>
      <c r="AQ282" s="143" t="str">
        <f t="shared" si="41"/>
        <v>30:45</v>
      </c>
    </row>
    <row r="283" spans="6:43" x14ac:dyDescent="0.25">
      <c r="F283" s="138">
        <f t="shared" si="42"/>
        <v>30</v>
      </c>
      <c r="G283" s="140">
        <f t="shared" si="37"/>
        <v>50</v>
      </c>
      <c r="H283" s="141">
        <f t="shared" si="38"/>
        <v>1.2847222222222221</v>
      </c>
      <c r="K283" s="139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39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38">
        <f t="shared" si="39"/>
        <v>1</v>
      </c>
      <c r="R283" s="138">
        <f t="shared" ca="1" si="40"/>
        <v>1.2099999999999769</v>
      </c>
      <c r="S283" s="138" t="str">
        <f>IF(O283=1,"",RTD("cqg.rtd",,"StudyData", "(Vol("&amp;$E$13&amp;")when  (LocalYear("&amp;$E$13&amp;")="&amp;$D$1&amp;"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38" t="str">
        <f>IF(O283=1,"",RTD("cqg.rtd",,"StudyData", "(Vol("&amp;$E$14&amp;")when  (LocalYear("&amp;$E$14&amp;")="&amp;$D$1&amp;"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38" t="str">
        <f>IF(O283=1,"",RTD("cqg.rtd",,"StudyData", "(Vol("&amp;$E$15&amp;")when  (LocalYear("&amp;$E$15&amp;")="&amp;$D$1&amp;"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38" t="str">
        <f>IF(O283=1,"",RTD("cqg.rtd",,"StudyData", "(Vol("&amp;$E$16&amp;")when  (LocalYear("&amp;$E$16&amp;")="&amp;$D$1&amp;"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38" t="str">
        <f>IF(O283=1,"",RTD("cqg.rtd",,"StudyData", "(Vol("&amp;$E$17&amp;")when  (LocalYear("&amp;$E$17&amp;")="&amp;$D$1&amp;"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38" t="str">
        <f>IF(O283=1,"",RTD("cqg.rtd",,"StudyData", "(Vol("&amp;$E$18&amp;")when  (LocalYear("&amp;$E$18&amp;")="&amp;$D$1&amp;"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38" t="str">
        <f>IF(O283=1,"",RTD("cqg.rtd",,"StudyData", "(Vol("&amp;$E$19&amp;")when  (LocalYear("&amp;$E$19&amp;")="&amp;$D$1&amp;"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38" t="str">
        <f>IF(O283=1,"",RTD("cqg.rtd",,"StudyData", "(Vol("&amp;$E$20&amp;")when  (LocalYear("&amp;$E$20&amp;")="&amp;$D$1&amp;"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38" t="str">
        <f>IF(O283=1,"",RTD("cqg.rtd",,"StudyData", "(Vol("&amp;$E$21&amp;")when  (LocalYear("&amp;$E$21&amp;")="&amp;$D$1&amp;"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38" t="str">
        <f>IF(O283=1,"",RTD("cqg.rtd",,"StudyData", "(Vol("&amp;$E$21&amp;")when  (LocalYear("&amp;$E$21&amp;")="&amp;$D$1&amp;"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39" t="str">
        <f t="shared" si="36"/>
        <v/>
      </c>
      <c r="AE283" s="138" t="str">
        <f ca="1">IF($R283=1,SUM($S$1:S283),"")</f>
        <v/>
      </c>
      <c r="AF283" s="138" t="str">
        <f ca="1">IF($R283=1,SUM($T$1:T283),"")</f>
        <v/>
      </c>
      <c r="AG283" s="138" t="str">
        <f ca="1">IF($R283=1,SUM($U$1:U283),"")</f>
        <v/>
      </c>
      <c r="AH283" s="138" t="str">
        <f ca="1">IF($R283=1,SUM($V$1:V283),"")</f>
        <v/>
      </c>
      <c r="AI283" s="138" t="str">
        <f ca="1">IF($R283=1,SUM($W$1:W283),"")</f>
        <v/>
      </c>
      <c r="AJ283" s="138" t="str">
        <f ca="1">IF($R283=1,SUM($X$1:X283),"")</f>
        <v/>
      </c>
      <c r="AK283" s="138" t="str">
        <f ca="1">IF($R283=1,SUM($Y$1:Y283),"")</f>
        <v/>
      </c>
      <c r="AL283" s="138" t="str">
        <f ca="1">IF($R283=1,SUM($Z$1:Z283),"")</f>
        <v/>
      </c>
      <c r="AM283" s="138" t="str">
        <f ca="1">IF($R283=1,SUM($AA$1:AA283),"")</f>
        <v/>
      </c>
      <c r="AN283" s="138" t="str">
        <f ca="1">IF($R283=1,SUM($AB$1:AB283),"")</f>
        <v/>
      </c>
      <c r="AO283" s="138" t="str">
        <f ca="1">IF($R283=1,SUM($AC$1:AC283),"")</f>
        <v/>
      </c>
      <c r="AQ283" s="143" t="str">
        <f t="shared" si="41"/>
        <v>30:50</v>
      </c>
    </row>
    <row r="284" spans="6:43" x14ac:dyDescent="0.25">
      <c r="F284" s="138">
        <f t="shared" si="42"/>
        <v>30</v>
      </c>
      <c r="G284" s="140">
        <f t="shared" si="37"/>
        <v>55</v>
      </c>
      <c r="H284" s="141">
        <f t="shared" si="38"/>
        <v>1.2881944444444444</v>
      </c>
      <c r="K284" s="139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39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38">
        <f t="shared" si="39"/>
        <v>1</v>
      </c>
      <c r="R284" s="138">
        <f t="shared" ca="1" si="40"/>
        <v>1.2109999999999768</v>
      </c>
      <c r="S284" s="138" t="str">
        <f>IF(O284=1,"",RTD("cqg.rtd",,"StudyData", "(Vol("&amp;$E$13&amp;")when  (LocalYear("&amp;$E$13&amp;")="&amp;$D$1&amp;"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38" t="str">
        <f>IF(O284=1,"",RTD("cqg.rtd",,"StudyData", "(Vol("&amp;$E$14&amp;")when  (LocalYear("&amp;$E$14&amp;")="&amp;$D$1&amp;"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38" t="str">
        <f>IF(O284=1,"",RTD("cqg.rtd",,"StudyData", "(Vol("&amp;$E$15&amp;")when  (LocalYear("&amp;$E$15&amp;")="&amp;$D$1&amp;"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38" t="str">
        <f>IF(O284=1,"",RTD("cqg.rtd",,"StudyData", "(Vol("&amp;$E$16&amp;")when  (LocalYear("&amp;$E$16&amp;")="&amp;$D$1&amp;"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38" t="str">
        <f>IF(O284=1,"",RTD("cqg.rtd",,"StudyData", "(Vol("&amp;$E$17&amp;")when  (LocalYear("&amp;$E$17&amp;")="&amp;$D$1&amp;"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38" t="str">
        <f>IF(O284=1,"",RTD("cqg.rtd",,"StudyData", "(Vol("&amp;$E$18&amp;")when  (LocalYear("&amp;$E$18&amp;")="&amp;$D$1&amp;"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38" t="str">
        <f>IF(O284=1,"",RTD("cqg.rtd",,"StudyData", "(Vol("&amp;$E$19&amp;")when  (LocalYear("&amp;$E$19&amp;")="&amp;$D$1&amp;"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38" t="str">
        <f>IF(O284=1,"",RTD("cqg.rtd",,"StudyData", "(Vol("&amp;$E$20&amp;")when  (LocalYear("&amp;$E$20&amp;")="&amp;$D$1&amp;"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38" t="str">
        <f>IF(O284=1,"",RTD("cqg.rtd",,"StudyData", "(Vol("&amp;$E$21&amp;")when  (LocalYear("&amp;$E$21&amp;")="&amp;$D$1&amp;"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38" t="str">
        <f>IF(O284=1,"",RTD("cqg.rtd",,"StudyData", "(Vol("&amp;$E$21&amp;")when  (LocalYear("&amp;$E$21&amp;")="&amp;$D$1&amp;"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39" t="str">
        <f t="shared" si="36"/>
        <v/>
      </c>
      <c r="AE284" s="138" t="str">
        <f ca="1">IF($R284=1,SUM($S$1:S284),"")</f>
        <v/>
      </c>
      <c r="AF284" s="138" t="str">
        <f ca="1">IF($R284=1,SUM($T$1:T284),"")</f>
        <v/>
      </c>
      <c r="AG284" s="138" t="str">
        <f ca="1">IF($R284=1,SUM($U$1:U284),"")</f>
        <v/>
      </c>
      <c r="AH284" s="138" t="str">
        <f ca="1">IF($R284=1,SUM($V$1:V284),"")</f>
        <v/>
      </c>
      <c r="AI284" s="138" t="str">
        <f ca="1">IF($R284=1,SUM($W$1:W284),"")</f>
        <v/>
      </c>
      <c r="AJ284" s="138" t="str">
        <f ca="1">IF($R284=1,SUM($X$1:X284),"")</f>
        <v/>
      </c>
      <c r="AK284" s="138" t="str">
        <f ca="1">IF($R284=1,SUM($Y$1:Y284),"")</f>
        <v/>
      </c>
      <c r="AL284" s="138" t="str">
        <f ca="1">IF($R284=1,SUM($Z$1:Z284),"")</f>
        <v/>
      </c>
      <c r="AM284" s="138" t="str">
        <f ca="1">IF($R284=1,SUM($AA$1:AA284),"")</f>
        <v/>
      </c>
      <c r="AN284" s="138" t="str">
        <f ca="1">IF($R284=1,SUM($AB$1:AB284),"")</f>
        <v/>
      </c>
      <c r="AO284" s="138" t="str">
        <f ca="1">IF($R284=1,SUM($AC$1:AC284),"")</f>
        <v/>
      </c>
      <c r="AQ284" s="143" t="str">
        <f t="shared" si="41"/>
        <v>30:55</v>
      </c>
    </row>
    <row r="285" spans="6:43" x14ac:dyDescent="0.25">
      <c r="F285" s="138">
        <f t="shared" si="42"/>
        <v>31</v>
      </c>
      <c r="G285" s="140" t="str">
        <f t="shared" si="37"/>
        <v>00</v>
      </c>
      <c r="H285" s="141">
        <f t="shared" si="38"/>
        <v>1.2916666666666667</v>
      </c>
      <c r="K285" s="139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39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38">
        <f t="shared" si="39"/>
        <v>1</v>
      </c>
      <c r="R285" s="138">
        <f t="shared" ca="1" si="40"/>
        <v>1.2119999999999767</v>
      </c>
      <c r="S285" s="138" t="str">
        <f>IF(O285=1,"",RTD("cqg.rtd",,"StudyData", "(Vol("&amp;$E$13&amp;")when  (LocalYear("&amp;$E$13&amp;")="&amp;$D$1&amp;"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38" t="str">
        <f>IF(O285=1,"",RTD("cqg.rtd",,"StudyData", "(Vol("&amp;$E$14&amp;")when  (LocalYear("&amp;$E$14&amp;")="&amp;$D$1&amp;"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38" t="str">
        <f>IF(O285=1,"",RTD("cqg.rtd",,"StudyData", "(Vol("&amp;$E$15&amp;")when  (LocalYear("&amp;$E$15&amp;")="&amp;$D$1&amp;"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38" t="str">
        <f>IF(O285=1,"",RTD("cqg.rtd",,"StudyData", "(Vol("&amp;$E$16&amp;")when  (LocalYear("&amp;$E$16&amp;")="&amp;$D$1&amp;"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38" t="str">
        <f>IF(O285=1,"",RTD("cqg.rtd",,"StudyData", "(Vol("&amp;$E$17&amp;")when  (LocalYear("&amp;$E$17&amp;")="&amp;$D$1&amp;"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38" t="str">
        <f>IF(O285=1,"",RTD("cqg.rtd",,"StudyData", "(Vol("&amp;$E$18&amp;")when  (LocalYear("&amp;$E$18&amp;")="&amp;$D$1&amp;"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38" t="str">
        <f>IF(O285=1,"",RTD("cqg.rtd",,"StudyData", "(Vol("&amp;$E$19&amp;")when  (LocalYear("&amp;$E$19&amp;")="&amp;$D$1&amp;"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38" t="str">
        <f>IF(O285=1,"",RTD("cqg.rtd",,"StudyData", "(Vol("&amp;$E$20&amp;")when  (LocalYear("&amp;$E$20&amp;")="&amp;$D$1&amp;"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38" t="str">
        <f>IF(O285=1,"",RTD("cqg.rtd",,"StudyData", "(Vol("&amp;$E$21&amp;")when  (LocalYear("&amp;$E$21&amp;")="&amp;$D$1&amp;"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38" t="str">
        <f>IF(O285=1,"",RTD("cqg.rtd",,"StudyData", "(Vol("&amp;$E$21&amp;")when  (LocalYear("&amp;$E$21&amp;")="&amp;$D$1&amp;"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39" t="str">
        <f t="shared" si="36"/>
        <v/>
      </c>
      <c r="AE285" s="138" t="str">
        <f ca="1">IF($R285=1,SUM($S$1:S285),"")</f>
        <v/>
      </c>
      <c r="AF285" s="138" t="str">
        <f ca="1">IF($R285=1,SUM($T$1:T285),"")</f>
        <v/>
      </c>
      <c r="AG285" s="138" t="str">
        <f ca="1">IF($R285=1,SUM($U$1:U285),"")</f>
        <v/>
      </c>
      <c r="AH285" s="138" t="str">
        <f ca="1">IF($R285=1,SUM($V$1:V285),"")</f>
        <v/>
      </c>
      <c r="AI285" s="138" t="str">
        <f ca="1">IF($R285=1,SUM($W$1:W285),"")</f>
        <v/>
      </c>
      <c r="AJ285" s="138" t="str">
        <f ca="1">IF($R285=1,SUM($X$1:X285),"")</f>
        <v/>
      </c>
      <c r="AK285" s="138" t="str">
        <f ca="1">IF($R285=1,SUM($Y$1:Y285),"")</f>
        <v/>
      </c>
      <c r="AL285" s="138" t="str">
        <f ca="1">IF($R285=1,SUM($Z$1:Z285),"")</f>
        <v/>
      </c>
      <c r="AM285" s="138" t="str">
        <f ca="1">IF($R285=1,SUM($AA$1:AA285),"")</f>
        <v/>
      </c>
      <c r="AN285" s="138" t="str">
        <f ca="1">IF($R285=1,SUM($AB$1:AB285),"")</f>
        <v/>
      </c>
      <c r="AO285" s="138" t="str">
        <f ca="1">IF($R285=1,SUM($AC$1:AC285),"")</f>
        <v/>
      </c>
      <c r="AQ285" s="143" t="str">
        <f t="shared" si="41"/>
        <v>31:00</v>
      </c>
    </row>
    <row r="286" spans="6:43" x14ac:dyDescent="0.25">
      <c r="F286" s="138">
        <f t="shared" si="42"/>
        <v>31</v>
      </c>
      <c r="G286" s="140" t="str">
        <f t="shared" si="37"/>
        <v>05</v>
      </c>
      <c r="H286" s="141">
        <f t="shared" si="38"/>
        <v>1.2951388888888888</v>
      </c>
      <c r="K286" s="139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39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38">
        <f t="shared" si="39"/>
        <v>1</v>
      </c>
      <c r="R286" s="138">
        <f t="shared" ca="1" si="40"/>
        <v>1.2129999999999765</v>
      </c>
      <c r="S286" s="138" t="str">
        <f>IF(O286=1,"",RTD("cqg.rtd",,"StudyData", "(Vol("&amp;$E$13&amp;")when  (LocalYear("&amp;$E$13&amp;")="&amp;$D$1&amp;"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38" t="str">
        <f>IF(O286=1,"",RTD("cqg.rtd",,"StudyData", "(Vol("&amp;$E$14&amp;")when  (LocalYear("&amp;$E$14&amp;")="&amp;$D$1&amp;"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38" t="str">
        <f>IF(O286=1,"",RTD("cqg.rtd",,"StudyData", "(Vol("&amp;$E$15&amp;")when  (LocalYear("&amp;$E$15&amp;")="&amp;$D$1&amp;"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38" t="str">
        <f>IF(O286=1,"",RTD("cqg.rtd",,"StudyData", "(Vol("&amp;$E$16&amp;")when  (LocalYear("&amp;$E$16&amp;")="&amp;$D$1&amp;"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38" t="str">
        <f>IF(O286=1,"",RTD("cqg.rtd",,"StudyData", "(Vol("&amp;$E$17&amp;")when  (LocalYear("&amp;$E$17&amp;")="&amp;$D$1&amp;"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38" t="str">
        <f>IF(O286=1,"",RTD("cqg.rtd",,"StudyData", "(Vol("&amp;$E$18&amp;")when  (LocalYear("&amp;$E$18&amp;")="&amp;$D$1&amp;"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38" t="str">
        <f>IF(O286=1,"",RTD("cqg.rtd",,"StudyData", "(Vol("&amp;$E$19&amp;")when  (LocalYear("&amp;$E$19&amp;")="&amp;$D$1&amp;"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38" t="str">
        <f>IF(O286=1,"",RTD("cqg.rtd",,"StudyData", "(Vol("&amp;$E$20&amp;")when  (LocalYear("&amp;$E$20&amp;")="&amp;$D$1&amp;"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38" t="str">
        <f>IF(O286=1,"",RTD("cqg.rtd",,"StudyData", "(Vol("&amp;$E$21&amp;")when  (LocalYear("&amp;$E$21&amp;")="&amp;$D$1&amp;"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38" t="str">
        <f>IF(O286=1,"",RTD("cqg.rtd",,"StudyData", "(Vol("&amp;$E$21&amp;")when  (LocalYear("&amp;$E$21&amp;")="&amp;$D$1&amp;"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39" t="str">
        <f t="shared" si="36"/>
        <v/>
      </c>
      <c r="AE286" s="138" t="str">
        <f ca="1">IF($R286=1,SUM($S$1:S286),"")</f>
        <v/>
      </c>
      <c r="AF286" s="138" t="str">
        <f ca="1">IF($R286=1,SUM($T$1:T286),"")</f>
        <v/>
      </c>
      <c r="AG286" s="138" t="str">
        <f ca="1">IF($R286=1,SUM($U$1:U286),"")</f>
        <v/>
      </c>
      <c r="AH286" s="138" t="str">
        <f ca="1">IF($R286=1,SUM($V$1:V286),"")</f>
        <v/>
      </c>
      <c r="AI286" s="138" t="str">
        <f ca="1">IF($R286=1,SUM($W$1:W286),"")</f>
        <v/>
      </c>
      <c r="AJ286" s="138" t="str">
        <f ca="1">IF($R286=1,SUM($X$1:X286),"")</f>
        <v/>
      </c>
      <c r="AK286" s="138" t="str">
        <f ca="1">IF($R286=1,SUM($Y$1:Y286),"")</f>
        <v/>
      </c>
      <c r="AL286" s="138" t="str">
        <f ca="1">IF($R286=1,SUM($Z$1:Z286),"")</f>
        <v/>
      </c>
      <c r="AM286" s="138" t="str">
        <f ca="1">IF($R286=1,SUM($AA$1:AA286),"")</f>
        <v/>
      </c>
      <c r="AN286" s="138" t="str">
        <f ca="1">IF($R286=1,SUM($AB$1:AB286),"")</f>
        <v/>
      </c>
      <c r="AO286" s="138" t="str">
        <f ca="1">IF($R286=1,SUM($AC$1:AC286),"")</f>
        <v/>
      </c>
      <c r="AQ286" s="143" t="str">
        <f t="shared" si="41"/>
        <v>31:05</v>
      </c>
    </row>
    <row r="287" spans="6:43" x14ac:dyDescent="0.25">
      <c r="F287" s="138">
        <f t="shared" si="42"/>
        <v>31</v>
      </c>
      <c r="G287" s="140">
        <f t="shared" si="37"/>
        <v>10</v>
      </c>
      <c r="H287" s="141">
        <f t="shared" si="38"/>
        <v>1.2986111111111112</v>
      </c>
      <c r="K287" s="139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39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38">
        <f t="shared" si="39"/>
        <v>1</v>
      </c>
      <c r="R287" s="138">
        <f t="shared" ca="1" si="40"/>
        <v>1.2139999999999764</v>
      </c>
      <c r="S287" s="138" t="str">
        <f>IF(O287=1,"",RTD("cqg.rtd",,"StudyData", "(Vol("&amp;$E$13&amp;")when  (LocalYear("&amp;$E$13&amp;")="&amp;$D$1&amp;"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38" t="str">
        <f>IF(O287=1,"",RTD("cqg.rtd",,"StudyData", "(Vol("&amp;$E$14&amp;")when  (LocalYear("&amp;$E$14&amp;")="&amp;$D$1&amp;"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38" t="str">
        <f>IF(O287=1,"",RTD("cqg.rtd",,"StudyData", "(Vol("&amp;$E$15&amp;")when  (LocalYear("&amp;$E$15&amp;")="&amp;$D$1&amp;"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38" t="str">
        <f>IF(O287=1,"",RTD("cqg.rtd",,"StudyData", "(Vol("&amp;$E$16&amp;")when  (LocalYear("&amp;$E$16&amp;")="&amp;$D$1&amp;"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38" t="str">
        <f>IF(O287=1,"",RTD("cqg.rtd",,"StudyData", "(Vol("&amp;$E$17&amp;")when  (LocalYear("&amp;$E$17&amp;")="&amp;$D$1&amp;"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38" t="str">
        <f>IF(O287=1,"",RTD("cqg.rtd",,"StudyData", "(Vol("&amp;$E$18&amp;")when  (LocalYear("&amp;$E$18&amp;")="&amp;$D$1&amp;"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38" t="str">
        <f>IF(O287=1,"",RTD("cqg.rtd",,"StudyData", "(Vol("&amp;$E$19&amp;")when  (LocalYear("&amp;$E$19&amp;")="&amp;$D$1&amp;"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38" t="str">
        <f>IF(O287=1,"",RTD("cqg.rtd",,"StudyData", "(Vol("&amp;$E$20&amp;")when  (LocalYear("&amp;$E$20&amp;")="&amp;$D$1&amp;"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38" t="str">
        <f>IF(O287=1,"",RTD("cqg.rtd",,"StudyData", "(Vol("&amp;$E$21&amp;")when  (LocalYear("&amp;$E$21&amp;")="&amp;$D$1&amp;"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38" t="str">
        <f>IF(O287=1,"",RTD("cqg.rtd",,"StudyData", "(Vol("&amp;$E$21&amp;")when  (LocalYear("&amp;$E$21&amp;")="&amp;$D$1&amp;"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39" t="str">
        <f t="shared" si="36"/>
        <v/>
      </c>
      <c r="AE287" s="138" t="str">
        <f ca="1">IF($R287=1,SUM($S$1:S287),"")</f>
        <v/>
      </c>
      <c r="AF287" s="138" t="str">
        <f ca="1">IF($R287=1,SUM($T$1:T287),"")</f>
        <v/>
      </c>
      <c r="AG287" s="138" t="str">
        <f ca="1">IF($R287=1,SUM($U$1:U287),"")</f>
        <v/>
      </c>
      <c r="AH287" s="138" t="str">
        <f ca="1">IF($R287=1,SUM($V$1:V287),"")</f>
        <v/>
      </c>
      <c r="AI287" s="138" t="str">
        <f ca="1">IF($R287=1,SUM($W$1:W287),"")</f>
        <v/>
      </c>
      <c r="AJ287" s="138" t="str">
        <f ca="1">IF($R287=1,SUM($X$1:X287),"")</f>
        <v/>
      </c>
      <c r="AK287" s="138" t="str">
        <f ca="1">IF($R287=1,SUM($Y$1:Y287),"")</f>
        <v/>
      </c>
      <c r="AL287" s="138" t="str">
        <f ca="1">IF($R287=1,SUM($Z$1:Z287),"")</f>
        <v/>
      </c>
      <c r="AM287" s="138" t="str">
        <f ca="1">IF($R287=1,SUM($AA$1:AA287),"")</f>
        <v/>
      </c>
      <c r="AN287" s="138" t="str">
        <f ca="1">IF($R287=1,SUM($AB$1:AB287),"")</f>
        <v/>
      </c>
      <c r="AO287" s="138" t="str">
        <f ca="1">IF($R287=1,SUM($AC$1:AC287),"")</f>
        <v/>
      </c>
      <c r="AQ287" s="143" t="str">
        <f t="shared" si="41"/>
        <v>31:10</v>
      </c>
    </row>
    <row r="288" spans="6:43" x14ac:dyDescent="0.25">
      <c r="F288" s="138">
        <f t="shared" si="42"/>
        <v>31</v>
      </c>
      <c r="G288" s="140">
        <f t="shared" si="37"/>
        <v>15</v>
      </c>
      <c r="H288" s="141">
        <f t="shared" si="38"/>
        <v>1.3020833333333333</v>
      </c>
      <c r="K288" s="139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39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38">
        <f t="shared" si="39"/>
        <v>1</v>
      </c>
      <c r="R288" s="138">
        <f t="shared" ca="1" si="40"/>
        <v>1.2149999999999763</v>
      </c>
      <c r="S288" s="138" t="str">
        <f>IF(O288=1,"",RTD("cqg.rtd",,"StudyData", "(Vol("&amp;$E$13&amp;")when  (LocalYear("&amp;$E$13&amp;")="&amp;$D$1&amp;"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38" t="str">
        <f>IF(O288=1,"",RTD("cqg.rtd",,"StudyData", "(Vol("&amp;$E$14&amp;")when  (LocalYear("&amp;$E$14&amp;")="&amp;$D$1&amp;"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38" t="str">
        <f>IF(O288=1,"",RTD("cqg.rtd",,"StudyData", "(Vol("&amp;$E$15&amp;")when  (LocalYear("&amp;$E$15&amp;")="&amp;$D$1&amp;"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38" t="str">
        <f>IF(O288=1,"",RTD("cqg.rtd",,"StudyData", "(Vol("&amp;$E$16&amp;")when  (LocalYear("&amp;$E$16&amp;")="&amp;$D$1&amp;"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38" t="str">
        <f>IF(O288=1,"",RTD("cqg.rtd",,"StudyData", "(Vol("&amp;$E$17&amp;")when  (LocalYear("&amp;$E$17&amp;")="&amp;$D$1&amp;"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38" t="str">
        <f>IF(O288=1,"",RTD("cqg.rtd",,"StudyData", "(Vol("&amp;$E$18&amp;")when  (LocalYear("&amp;$E$18&amp;")="&amp;$D$1&amp;"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38" t="str">
        <f>IF(O288=1,"",RTD("cqg.rtd",,"StudyData", "(Vol("&amp;$E$19&amp;")when  (LocalYear("&amp;$E$19&amp;")="&amp;$D$1&amp;"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38" t="str">
        <f>IF(O288=1,"",RTD("cqg.rtd",,"StudyData", "(Vol("&amp;$E$20&amp;")when  (LocalYear("&amp;$E$20&amp;")="&amp;$D$1&amp;"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38" t="str">
        <f>IF(O288=1,"",RTD("cqg.rtd",,"StudyData", "(Vol("&amp;$E$21&amp;")when  (LocalYear("&amp;$E$21&amp;")="&amp;$D$1&amp;"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38" t="str">
        <f>IF(O288=1,"",RTD("cqg.rtd",,"StudyData", "(Vol("&amp;$E$21&amp;")when  (LocalYear("&amp;$E$21&amp;")="&amp;$D$1&amp;"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39" t="str">
        <f t="shared" si="36"/>
        <v/>
      </c>
      <c r="AE288" s="138" t="str">
        <f ca="1">IF($R288=1,SUM($S$1:S288),"")</f>
        <v/>
      </c>
      <c r="AF288" s="138" t="str">
        <f ca="1">IF($R288=1,SUM($T$1:T288),"")</f>
        <v/>
      </c>
      <c r="AG288" s="138" t="str">
        <f ca="1">IF($R288=1,SUM($U$1:U288),"")</f>
        <v/>
      </c>
      <c r="AH288" s="138" t="str">
        <f ca="1">IF($R288=1,SUM($V$1:V288),"")</f>
        <v/>
      </c>
      <c r="AI288" s="138" t="str">
        <f ca="1">IF($R288=1,SUM($W$1:W288),"")</f>
        <v/>
      </c>
      <c r="AJ288" s="138" t="str">
        <f ca="1">IF($R288=1,SUM($X$1:X288),"")</f>
        <v/>
      </c>
      <c r="AK288" s="138" t="str">
        <f ca="1">IF($R288=1,SUM($Y$1:Y288),"")</f>
        <v/>
      </c>
      <c r="AL288" s="138" t="str">
        <f ca="1">IF($R288=1,SUM($Z$1:Z288),"")</f>
        <v/>
      </c>
      <c r="AM288" s="138" t="str">
        <f ca="1">IF($R288=1,SUM($AA$1:AA288),"")</f>
        <v/>
      </c>
      <c r="AN288" s="138" t="str">
        <f ca="1">IF($R288=1,SUM($AB$1:AB288),"")</f>
        <v/>
      </c>
      <c r="AO288" s="138" t="str">
        <f ca="1">IF($R288=1,SUM($AC$1:AC288),"")</f>
        <v/>
      </c>
      <c r="AQ288" s="143" t="str">
        <f t="shared" si="41"/>
        <v>31:15</v>
      </c>
    </row>
    <row r="289" spans="7:41" x14ac:dyDescent="0.25">
      <c r="G289" s="140"/>
      <c r="H289" s="141"/>
      <c r="AE289" s="142">
        <f t="shared" ref="AE289:AO289" ca="1" si="43">SUM(AE2:AE288)</f>
        <v>524200</v>
      </c>
      <c r="AF289" s="142">
        <f t="shared" ca="1" si="43"/>
        <v>941396</v>
      </c>
      <c r="AG289" s="142">
        <f t="shared" ca="1" si="43"/>
        <v>475448</v>
      </c>
      <c r="AH289" s="142">
        <f t="shared" ca="1" si="43"/>
        <v>853041</v>
      </c>
      <c r="AI289" s="142">
        <f t="shared" ca="1" si="43"/>
        <v>649579</v>
      </c>
      <c r="AJ289" s="142">
        <f t="shared" ca="1" si="43"/>
        <v>819005</v>
      </c>
      <c r="AK289" s="142">
        <f t="shared" ca="1" si="43"/>
        <v>1015627</v>
      </c>
      <c r="AL289" s="142">
        <f t="shared" ca="1" si="43"/>
        <v>45216</v>
      </c>
      <c r="AM289" s="142">
        <f t="shared" ca="1" si="43"/>
        <v>548192</v>
      </c>
      <c r="AN289" s="142">
        <f t="shared" ca="1" si="43"/>
        <v>829461</v>
      </c>
      <c r="AO289" s="142">
        <f t="shared" ca="1" si="43"/>
        <v>537042</v>
      </c>
    </row>
    <row r="290" spans="7:41" x14ac:dyDescent="0.25">
      <c r="G290" s="140"/>
      <c r="H290" s="141"/>
      <c r="AD290" s="138">
        <f ca="1">AO289</f>
        <v>537042</v>
      </c>
    </row>
    <row r="291" spans="7:41" x14ac:dyDescent="0.25">
      <c r="G291" s="140"/>
      <c r="H291" s="141"/>
    </row>
  </sheetData>
  <sheetProtection algorithmName="SHA-512" hashValue="z3m2yDiGDcoYuxsrzhFenCQBGQTLuZAz6r4nU6GMrY3wIDII8iG7Yhr1z2QCpvPUneE84xZE9qDvnoywMJ9I3A==" saltValue="6QbjH/zQYdvNR726ekZWl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32"/>
  <sheetViews>
    <sheetView workbookViewId="0">
      <selection sqref="A1:XFD1048576"/>
    </sheetView>
  </sheetViews>
  <sheetFormatPr defaultRowHeight="13.8" x14ac:dyDescent="0.25"/>
  <cols>
    <col min="1" max="6" width="8.796875" style="132"/>
    <col min="7" max="7" width="10.59765625" style="132" bestFit="1" customWidth="1"/>
    <col min="8" max="18" width="8.796875" style="132"/>
    <col min="19" max="20" width="9.5" style="132" bestFit="1" customWidth="1"/>
    <col min="21" max="16384" width="8.796875" style="132"/>
  </cols>
  <sheetData>
    <row r="5" spans="2:9" x14ac:dyDescent="0.25">
      <c r="I5" s="133"/>
    </row>
    <row r="14" spans="2:9" x14ac:dyDescent="0.25">
      <c r="B14" s="132">
        <f ca="1">VLOOKUP(1,Sheet5!R1:AC288,12,TRUE)</f>
        <v>8702</v>
      </c>
    </row>
    <row r="15" spans="2:9" x14ac:dyDescent="0.25">
      <c r="C15" s="132">
        <f ca="1">VLOOKUP(1,Sheet5!R1:AB288,2,TRUE)</f>
        <v>1615</v>
      </c>
    </row>
    <row r="16" spans="2:9" x14ac:dyDescent="0.25">
      <c r="C16" s="132">
        <f ca="1">VLOOKUP(1,Sheet5!R1:AB288,3,TRUE)</f>
        <v>3892</v>
      </c>
    </row>
    <row r="17" spans="3:20" x14ac:dyDescent="0.25">
      <c r="C17" s="132">
        <f ca="1">VLOOKUP(1,Sheet5!R1:AB288,4,TRUE)</f>
        <v>1862</v>
      </c>
    </row>
    <row r="18" spans="3:20" x14ac:dyDescent="0.25">
      <c r="C18" s="132">
        <f ca="1">VLOOKUP(1,Sheet5!R1:AB288,5,TRUE)</f>
        <v>5532</v>
      </c>
    </row>
    <row r="19" spans="3:20" x14ac:dyDescent="0.25">
      <c r="C19" s="132">
        <f ca="1">VLOOKUP(1,Sheet5!R1:AB288,6,TRUE)</f>
        <v>7000</v>
      </c>
    </row>
    <row r="20" spans="3:20" x14ac:dyDescent="0.25">
      <c r="C20" s="132">
        <f ca="1">VLOOKUP(1,Sheet5!R1:AB288,7,TRUE)</f>
        <v>23036</v>
      </c>
      <c r="G20" s="256">
        <f>RTD("cqg.rtd", ,"SystemInfo", "Linetime")</f>
        <v>42061.627326388887</v>
      </c>
      <c r="H20" s="256"/>
    </row>
    <row r="21" spans="3:20" x14ac:dyDescent="0.25">
      <c r="C21" s="132">
        <f ca="1">VLOOKUP(1,Sheet5!R1:AB288,8,TRUE)</f>
        <v>5043</v>
      </c>
    </row>
    <row r="22" spans="3:20" x14ac:dyDescent="0.25">
      <c r="C22" s="132" t="str">
        <f ca="1">VLOOKUP(1,Sheet5!R1:AB288,9,TRUE)</f>
        <v/>
      </c>
      <c r="S22" s="134"/>
      <c r="T22" s="134">
        <f ca="1">Sheet5!A16</f>
        <v>42061.585762499999</v>
      </c>
    </row>
    <row r="23" spans="3:20" x14ac:dyDescent="0.25">
      <c r="C23" s="132">
        <f ca="1">VLOOKUP(1,Sheet5!R1:AB288,10,TRUE)</f>
        <v>1904</v>
      </c>
      <c r="S23" s="134"/>
      <c r="T23" s="134">
        <f ca="1">Sheet5!A17</f>
        <v>42060.585762499999</v>
      </c>
    </row>
    <row r="24" spans="3:20" x14ac:dyDescent="0.25">
      <c r="C24" s="132">
        <f ca="1">VLOOKUP(1,Sheet5!R1:AB288,11,TRUE)</f>
        <v>1426</v>
      </c>
      <c r="O24" s="135" t="str">
        <f ca="1">VLOOKUP(1,Sheet5!R1:AQ288,26,TRUE)&amp;" 5-Minute Bar"</f>
        <v>13:20 5-Minute Bar</v>
      </c>
      <c r="S24" s="134"/>
      <c r="T24" s="134">
        <f ca="1">Sheet5!A18</f>
        <v>42059.585762499999</v>
      </c>
    </row>
    <row r="25" spans="3:20" x14ac:dyDescent="0.25">
      <c r="S25" s="134"/>
      <c r="T25" s="134">
        <f ca="1">Sheet5!A19</f>
        <v>42058.585762499999</v>
      </c>
    </row>
    <row r="26" spans="3:20" x14ac:dyDescent="0.25">
      <c r="S26" s="134"/>
      <c r="T26" s="134">
        <f ca="1">Sheet5!A20</f>
        <v>42055.585762499999</v>
      </c>
    </row>
    <row r="27" spans="3:20" x14ac:dyDescent="0.25">
      <c r="S27" s="134"/>
      <c r="T27" s="134">
        <f ca="1">Sheet5!A21</f>
        <v>42054.585762499999</v>
      </c>
    </row>
    <row r="28" spans="3:20" x14ac:dyDescent="0.25">
      <c r="S28" s="134"/>
      <c r="T28" s="134">
        <f ca="1">Sheet5!A22</f>
        <v>42053.585762499999</v>
      </c>
    </row>
    <row r="29" spans="3:20" x14ac:dyDescent="0.25">
      <c r="S29" s="134"/>
      <c r="T29" s="134">
        <f ca="1">Sheet5!A23</f>
        <v>42052.585762499999</v>
      </c>
    </row>
    <row r="30" spans="3:20" x14ac:dyDescent="0.25">
      <c r="S30" s="134"/>
      <c r="T30" s="134">
        <f ca="1">Sheet5!A24</f>
        <v>42051.585762499999</v>
      </c>
    </row>
    <row r="31" spans="3:20" x14ac:dyDescent="0.25">
      <c r="S31" s="134"/>
      <c r="T31" s="134">
        <f ca="1">Sheet5!A25</f>
        <v>42048.585762499999</v>
      </c>
    </row>
    <row r="32" spans="3:20" ht="15.6" x14ac:dyDescent="0.3">
      <c r="O32" s="136"/>
      <c r="S32" s="134"/>
      <c r="T32" s="134">
        <f ca="1">Sheet5!A26</f>
        <v>42047.585762499999</v>
      </c>
    </row>
  </sheetData>
  <sheetProtection algorithmName="SHA-512" hashValue="zwgHSjtFHaP6SDL8uvfBxMq56TkZEgctfYexmHb667SYaCcTnU95KTQSwIoJWulNiQavYONLUDGAL1tCaXebDQ==" saltValue="3RZ/Ih8vnud/86Sv/CZTHg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 (2)</vt:lpstr>
      <vt:lpstr>Main</vt:lpstr>
      <vt:lpstr>FormatMainDisplay</vt:lpstr>
      <vt:lpstr>Sheet1</vt:lpstr>
      <vt:lpstr>Sheet2</vt:lpstr>
      <vt:lpstr>Sheet3</vt:lpstr>
      <vt:lpstr>Sheet4</vt:lpstr>
      <vt:lpstr>Sheet5</vt:lpstr>
      <vt:lpstr>Sheet6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2014-10-13T14:02:28Z</dcterms:created>
  <dcterms:modified xsi:type="dcterms:W3CDTF">2015-02-26T21:03:30Z</dcterms:modified>
</cp:coreProperties>
</file>