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1250"/>
  </bookViews>
  <sheets>
    <sheet name="Main" sheetId="2" r:id="rId1"/>
    <sheet name="Opt1" sheetId="1" state="hidden" r:id="rId2"/>
    <sheet name="Opt2" sheetId="3" state="hidden" r:id="rId3"/>
    <sheet name="Opt3" sheetId="4" state="hidden" r:id="rId4"/>
    <sheet name="Opt4" sheetId="5" state="hidden" r:id="rId5"/>
    <sheet name="Opt5" sheetId="6" state="hidden" r:id="rId6"/>
    <sheet name="Opt6" sheetId="7" state="hidden" r:id="rId7"/>
    <sheet name="Opt7" sheetId="8" state="hidden" r:id="rId8"/>
    <sheet name="Opt8" sheetId="9" state="hidden" r:id="rId9"/>
    <sheet name="Opt9" sheetId="10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0" l="1"/>
  <c r="E4" i="9"/>
  <c r="E4" i="8"/>
  <c r="E4" i="7"/>
  <c r="E4" i="6"/>
  <c r="E4" i="5"/>
  <c r="E4" i="4"/>
  <c r="E4" i="3"/>
  <c r="E4" i="1"/>
  <c r="D4" i="10"/>
  <c r="D4" i="9"/>
  <c r="D4" i="8"/>
  <c r="D4" i="7"/>
  <c r="D4" i="6"/>
  <c r="D4" i="5"/>
  <c r="D4" i="4"/>
  <c r="D4" i="3"/>
  <c r="D4" i="1"/>
  <c r="Y2" i="2"/>
  <c r="P8" i="2"/>
  <c r="P27" i="2"/>
  <c r="G46" i="2"/>
  <c r="G27" i="2"/>
  <c r="Y27" i="2"/>
  <c r="D6" i="3"/>
  <c r="Y8" i="2"/>
  <c r="P46" i="2"/>
  <c r="Y46" i="2"/>
  <c r="X60" i="2"/>
  <c r="O60" i="2"/>
  <c r="C8" i="10" l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7" i="10"/>
  <c r="C6" i="10"/>
  <c r="C7" i="9"/>
  <c r="C8" i="9" s="1"/>
  <c r="C9" i="9" s="1"/>
  <c r="C10" i="9" s="1"/>
  <c r="C6" i="9"/>
  <c r="C6" i="8"/>
  <c r="C7" i="8" s="1"/>
  <c r="C8" i="8" s="1"/>
  <c r="C6" i="7"/>
  <c r="C7" i="7" s="1"/>
  <c r="C8" i="7" s="1"/>
  <c r="C9" i="7" s="1"/>
  <c r="C6" i="6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B2" i="9"/>
  <c r="D5" i="6"/>
  <c r="D2" i="9"/>
  <c r="B2" i="8"/>
  <c r="D6" i="8"/>
  <c r="B2" i="6"/>
  <c r="G8" i="2"/>
  <c r="D6" i="10"/>
  <c r="D5" i="8"/>
  <c r="D9" i="10"/>
  <c r="M43" i="2"/>
  <c r="O44" i="2"/>
  <c r="D2" i="5"/>
  <c r="F44" i="2"/>
  <c r="D43" i="2"/>
  <c r="D1" i="5"/>
  <c r="D1" i="8"/>
  <c r="D2" i="8"/>
  <c r="D2" i="4"/>
  <c r="D1" i="9"/>
  <c r="D1" i="4"/>
  <c r="D2" i="7"/>
  <c r="V5" i="2"/>
  <c r="T9" i="2"/>
  <c r="X6" i="2"/>
  <c r="D2" i="6"/>
  <c r="D1" i="10"/>
  <c r="X44" i="2"/>
  <c r="V43" i="2"/>
  <c r="D1" i="6"/>
  <c r="V24" i="2"/>
  <c r="T28" i="2"/>
  <c r="X25" i="2"/>
  <c r="F25" i="2"/>
  <c r="O6" i="2"/>
  <c r="O25" i="2"/>
  <c r="D5" i="2"/>
  <c r="F46" i="2" l="1"/>
  <c r="O27" i="2"/>
  <c r="H9" i="10"/>
  <c r="H6" i="10"/>
  <c r="C20" i="10"/>
  <c r="E2" i="9"/>
  <c r="F2" i="9" s="1"/>
  <c r="C11" i="9"/>
  <c r="H5" i="8"/>
  <c r="H6" i="8"/>
  <c r="E2" i="8"/>
  <c r="F2" i="8" s="1"/>
  <c r="C9" i="8"/>
  <c r="C10" i="7"/>
  <c r="C11" i="7" s="1"/>
  <c r="C12" i="7" s="1"/>
  <c r="C13" i="7" s="1"/>
  <c r="H5" i="6"/>
  <c r="E2" i="6"/>
  <c r="F2" i="6" s="1"/>
  <c r="C18" i="6"/>
  <c r="C19" i="6" s="1"/>
  <c r="C20" i="6" s="1"/>
  <c r="C21" i="6" s="1"/>
  <c r="E2" i="5"/>
  <c r="F2" i="5" s="1"/>
  <c r="E2" i="4"/>
  <c r="F2" i="4" s="1"/>
  <c r="D5" i="9"/>
  <c r="D7" i="8"/>
  <c r="D13" i="6"/>
  <c r="D10" i="6"/>
  <c r="D8" i="6"/>
  <c r="D6" i="7"/>
  <c r="D8" i="7"/>
  <c r="D12" i="10"/>
  <c r="D15" i="10"/>
  <c r="D5" i="10"/>
  <c r="D17" i="10"/>
  <c r="D8" i="8"/>
  <c r="D15" i="6"/>
  <c r="D11" i="7"/>
  <c r="D14" i="10"/>
  <c r="D6" i="9"/>
  <c r="D7" i="9"/>
  <c r="D9" i="6"/>
  <c r="D11" i="6"/>
  <c r="D16" i="6"/>
  <c r="D19" i="6"/>
  <c r="D9" i="7"/>
  <c r="D5" i="7"/>
  <c r="D8" i="10"/>
  <c r="D19" i="10"/>
  <c r="D20" i="6"/>
  <c r="D14" i="6"/>
  <c r="D10" i="10"/>
  <c r="D10" i="9"/>
  <c r="D9" i="9"/>
  <c r="D6" i="6"/>
  <c r="D12" i="6"/>
  <c r="D17" i="6"/>
  <c r="D7" i="7"/>
  <c r="D10" i="7"/>
  <c r="D12" i="7"/>
  <c r="D11" i="10"/>
  <c r="B2" i="10"/>
  <c r="D13" i="10"/>
  <c r="D7" i="10"/>
  <c r="D18" i="10"/>
  <c r="D8" i="9"/>
  <c r="D7" i="6"/>
  <c r="B2" i="7"/>
  <c r="D16" i="10"/>
  <c r="R44" i="2"/>
  <c r="P43" i="2"/>
  <c r="P44" i="2"/>
  <c r="Q43" i="2"/>
  <c r="K47" i="2"/>
  <c r="R43" i="2"/>
  <c r="O43" i="2"/>
  <c r="H27" i="2"/>
  <c r="I46" i="2"/>
  <c r="R46" i="2"/>
  <c r="AA8" i="2"/>
  <c r="Z8" i="2"/>
  <c r="D1" i="7"/>
  <c r="Y6" i="2"/>
  <c r="Y5" i="2"/>
  <c r="Z5" i="2"/>
  <c r="AA6" i="2"/>
  <c r="AA5" i="2"/>
  <c r="X5" i="2"/>
  <c r="T6" i="2"/>
  <c r="D2" i="10"/>
  <c r="Q27" i="2"/>
  <c r="AA24" i="2"/>
  <c r="AA25" i="2"/>
  <c r="Z24" i="2"/>
  <c r="X24" i="2"/>
  <c r="Y24" i="2"/>
  <c r="Y25" i="2"/>
  <c r="T25" i="2"/>
  <c r="X43" i="2"/>
  <c r="Z43" i="2"/>
  <c r="G43" i="2"/>
  <c r="F43" i="2"/>
  <c r="AA44" i="2"/>
  <c r="F6" i="2"/>
  <c r="H5" i="2"/>
  <c r="I44" i="2"/>
  <c r="I43" i="2"/>
  <c r="AA43" i="2"/>
  <c r="B47" i="2"/>
  <c r="T47" i="2"/>
  <c r="B9" i="2"/>
  <c r="Y43" i="2"/>
  <c r="G44" i="2"/>
  <c r="G5" i="2"/>
  <c r="H43" i="2"/>
  <c r="Y44" i="2"/>
  <c r="O46" i="2" l="1"/>
  <c r="X46" i="2"/>
  <c r="X27" i="2"/>
  <c r="H10" i="10"/>
  <c r="H7" i="10"/>
  <c r="H18" i="10"/>
  <c r="H13" i="10"/>
  <c r="H8" i="10"/>
  <c r="H14" i="10"/>
  <c r="H12" i="10"/>
  <c r="H16" i="10"/>
  <c r="H17" i="10"/>
  <c r="E2" i="10"/>
  <c r="F2" i="10" s="1"/>
  <c r="H5" i="10"/>
  <c r="H19" i="10"/>
  <c r="H11" i="10"/>
  <c r="H15" i="10"/>
  <c r="C21" i="10"/>
  <c r="H6" i="9"/>
  <c r="H7" i="9"/>
  <c r="H10" i="9"/>
  <c r="H8" i="9"/>
  <c r="H5" i="9"/>
  <c r="H9" i="9"/>
  <c r="C12" i="9"/>
  <c r="H8" i="8"/>
  <c r="H7" i="8"/>
  <c r="C10" i="8"/>
  <c r="H7" i="7"/>
  <c r="H12" i="7"/>
  <c r="E2" i="7"/>
  <c r="F2" i="7" s="1"/>
  <c r="H6" i="7"/>
  <c r="H10" i="7"/>
  <c r="H9" i="7"/>
  <c r="H8" i="7"/>
  <c r="H5" i="7"/>
  <c r="H11" i="7"/>
  <c r="C14" i="7"/>
  <c r="H19" i="6"/>
  <c r="H12" i="6"/>
  <c r="H14" i="6"/>
  <c r="H11" i="6"/>
  <c r="H20" i="6"/>
  <c r="H13" i="6"/>
  <c r="H15" i="6"/>
  <c r="H8" i="6"/>
  <c r="H9" i="6"/>
  <c r="H6" i="6"/>
  <c r="H17" i="6"/>
  <c r="H10" i="6"/>
  <c r="H7" i="6"/>
  <c r="H16" i="6"/>
  <c r="C22" i="6"/>
  <c r="C6" i="5"/>
  <c r="C6" i="4"/>
  <c r="C7" i="4" s="1"/>
  <c r="C8" i="4" s="1"/>
  <c r="D11" i="9"/>
  <c r="D172" i="5"/>
  <c r="D100" i="5"/>
  <c r="D154" i="5"/>
  <c r="D68" i="5"/>
  <c r="D155" i="5"/>
  <c r="D77" i="5"/>
  <c r="D162" i="5"/>
  <c r="D62" i="5"/>
  <c r="D171" i="5"/>
  <c r="D86" i="5"/>
  <c r="D116" i="5"/>
  <c r="D195" i="5"/>
  <c r="D74" i="5"/>
  <c r="D107" i="5"/>
  <c r="D75" i="5"/>
  <c r="D46" i="5"/>
  <c r="D131" i="5"/>
  <c r="D126" i="5"/>
  <c r="D71" i="5"/>
  <c r="D152" i="5"/>
  <c r="D114" i="5"/>
  <c r="D178" i="5"/>
  <c r="B2" i="5"/>
  <c r="D202" i="5"/>
  <c r="D122" i="5"/>
  <c r="D40" i="5"/>
  <c r="D133" i="5"/>
  <c r="D187" i="5"/>
  <c r="D26" i="5"/>
  <c r="D8" i="5"/>
  <c r="D98" i="5"/>
  <c r="D161" i="5"/>
  <c r="D109" i="5"/>
  <c r="D167" i="5"/>
  <c r="D81" i="5"/>
  <c r="D95" i="5"/>
  <c r="D5" i="5"/>
  <c r="D160" i="5"/>
  <c r="D67" i="5"/>
  <c r="D153" i="5"/>
  <c r="D66" i="5"/>
  <c r="D108" i="5"/>
  <c r="D150" i="5"/>
  <c r="D201" i="5"/>
  <c r="D183" i="5"/>
  <c r="D146" i="5"/>
  <c r="D129" i="5"/>
  <c r="D175" i="5"/>
  <c r="D44" i="5"/>
  <c r="D142" i="5"/>
  <c r="D13" i="7"/>
  <c r="D67" i="4"/>
  <c r="D146" i="4"/>
  <c r="E143" i="4"/>
  <c r="D184" i="4"/>
  <c r="D175" i="4"/>
  <c r="D181" i="4"/>
  <c r="D116" i="4"/>
  <c r="D21" i="4"/>
  <c r="D145" i="4"/>
  <c r="D121" i="4"/>
  <c r="D8" i="4"/>
  <c r="D91" i="4"/>
  <c r="D173" i="4"/>
  <c r="D26" i="4"/>
  <c r="D158" i="4"/>
  <c r="D69" i="4"/>
  <c r="D166" i="4"/>
  <c r="D84" i="4"/>
  <c r="D89" i="4"/>
  <c r="D101" i="4"/>
  <c r="D177" i="4"/>
  <c r="D32" i="4"/>
  <c r="D5" i="4"/>
  <c r="D157" i="4"/>
  <c r="D193" i="4"/>
  <c r="D189" i="4"/>
  <c r="D46" i="4"/>
  <c r="D23" i="4"/>
  <c r="D132" i="4"/>
  <c r="D63" i="4"/>
  <c r="D27" i="4"/>
  <c r="D192" i="4"/>
  <c r="D52" i="4"/>
  <c r="D103" i="4"/>
  <c r="D183" i="4"/>
  <c r="D15" i="4"/>
  <c r="D159" i="4"/>
  <c r="D126" i="4"/>
  <c r="D37" i="4"/>
  <c r="D18" i="4"/>
  <c r="D118" i="4"/>
  <c r="D45" i="4"/>
  <c r="D204" i="4"/>
  <c r="D160" i="4"/>
  <c r="D149" i="4"/>
  <c r="D179" i="4"/>
  <c r="D60" i="4"/>
  <c r="D134" i="4"/>
  <c r="D130" i="4"/>
  <c r="D104" i="4"/>
  <c r="D186" i="4"/>
  <c r="D59" i="5"/>
  <c r="D112" i="5"/>
  <c r="D143" i="5"/>
  <c r="D47" i="5"/>
  <c r="D102" i="5"/>
  <c r="D29" i="5"/>
  <c r="D105" i="5"/>
  <c r="D35" i="5"/>
  <c r="D130" i="5"/>
  <c r="D138" i="5"/>
  <c r="D165" i="5"/>
  <c r="D157" i="5"/>
  <c r="D64" i="5"/>
  <c r="D147" i="5"/>
  <c r="D121" i="5"/>
  <c r="D87" i="5"/>
  <c r="D203" i="5"/>
  <c r="E142" i="4"/>
  <c r="D72" i="4"/>
  <c r="D30" i="4"/>
  <c r="D178" i="4"/>
  <c r="D125" i="4"/>
  <c r="D43" i="4"/>
  <c r="D139" i="4"/>
  <c r="D127" i="5"/>
  <c r="D61" i="5"/>
  <c r="D92" i="5"/>
  <c r="D123" i="5"/>
  <c r="D111" i="5"/>
  <c r="D78" i="5"/>
  <c r="D176" i="5"/>
  <c r="D110" i="5"/>
  <c r="D99" i="5"/>
  <c r="D22" i="5"/>
  <c r="D180" i="5"/>
  <c r="D55" i="5"/>
  <c r="D82" i="5"/>
  <c r="D89" i="5"/>
  <c r="D17" i="5"/>
  <c r="D12" i="5"/>
  <c r="D91" i="5"/>
  <c r="D191" i="5"/>
  <c r="D159" i="5"/>
  <c r="D173" i="5"/>
  <c r="D30" i="5"/>
  <c r="D80" i="5"/>
  <c r="D60" i="5"/>
  <c r="D136" i="5"/>
  <c r="D156" i="5"/>
  <c r="D63" i="5"/>
  <c r="D174" i="5"/>
  <c r="D199" i="5"/>
  <c r="D83" i="5"/>
  <c r="D31" i="5"/>
  <c r="D170" i="5"/>
  <c r="D97" i="5"/>
  <c r="D140" i="5"/>
  <c r="D10" i="5"/>
  <c r="D38" i="5"/>
  <c r="D50" i="5"/>
  <c r="D181" i="5"/>
  <c r="D54" i="5"/>
  <c r="D197" i="5"/>
  <c r="D192" i="5"/>
  <c r="D164" i="5"/>
  <c r="D190" i="5"/>
  <c r="D148" i="5"/>
  <c r="D45" i="5"/>
  <c r="D52" i="5"/>
  <c r="D27" i="5"/>
  <c r="D6" i="5"/>
  <c r="D184" i="5"/>
  <c r="D189" i="5"/>
  <c r="D84" i="5"/>
  <c r="D141" i="5"/>
  <c r="D20" i="10"/>
  <c r="D34" i="4"/>
  <c r="D138" i="4"/>
  <c r="D83" i="4"/>
  <c r="D86" i="4"/>
  <c r="D107" i="4"/>
  <c r="D78" i="4"/>
  <c r="D64" i="4"/>
  <c r="D74" i="4"/>
  <c r="D85" i="4"/>
  <c r="D155" i="4"/>
  <c r="D170" i="4"/>
  <c r="D94" i="4"/>
  <c r="D127" i="4"/>
  <c r="B2" i="4"/>
  <c r="D66" i="4"/>
  <c r="D102" i="4"/>
  <c r="D119" i="4"/>
  <c r="D108" i="4"/>
  <c r="D14" i="4"/>
  <c r="D144" i="4"/>
  <c r="D47" i="4"/>
  <c r="D190" i="4"/>
  <c r="D117" i="4"/>
  <c r="D98" i="4"/>
  <c r="D124" i="4"/>
  <c r="D195" i="4"/>
  <c r="D54" i="4"/>
  <c r="D65" i="4"/>
  <c r="D137" i="4"/>
  <c r="D163" i="4"/>
  <c r="D182" i="4"/>
  <c r="D11" i="4"/>
  <c r="D188" i="4"/>
  <c r="D40" i="4"/>
  <c r="D7" i="4"/>
  <c r="D90" i="4"/>
  <c r="D198" i="4"/>
  <c r="D131" i="4"/>
  <c r="D172" i="4"/>
  <c r="D16" i="4"/>
  <c r="D169" i="4"/>
  <c r="D156" i="4"/>
  <c r="D150" i="4"/>
  <c r="D39" i="4"/>
  <c r="D80" i="4"/>
  <c r="D36" i="4"/>
  <c r="D59" i="4"/>
  <c r="D111" i="4"/>
  <c r="D194" i="4"/>
  <c r="D82" i="4"/>
  <c r="D168" i="5"/>
  <c r="D57" i="5"/>
  <c r="D16" i="5"/>
  <c r="D51" i="5"/>
  <c r="D134" i="5"/>
  <c r="D151" i="5"/>
  <c r="D115" i="5"/>
  <c r="D70" i="5"/>
  <c r="D204" i="5"/>
  <c r="D69" i="5"/>
  <c r="D169" i="5"/>
  <c r="D124" i="5"/>
  <c r="D113" i="5"/>
  <c r="D85" i="5"/>
  <c r="D125" i="5"/>
  <c r="D41" i="5"/>
  <c r="D197" i="4"/>
  <c r="D55" i="4"/>
  <c r="D81" i="4"/>
  <c r="D87" i="4"/>
  <c r="D113" i="4"/>
  <c r="D92" i="4"/>
  <c r="D9" i="8"/>
  <c r="D19" i="5"/>
  <c r="D88" i="5"/>
  <c r="D42" i="5"/>
  <c r="D118" i="5"/>
  <c r="D101" i="5"/>
  <c r="D186" i="5"/>
  <c r="D21" i="5"/>
  <c r="D158" i="5"/>
  <c r="D135" i="5"/>
  <c r="D23" i="5"/>
  <c r="D20" i="5"/>
  <c r="D185" i="5"/>
  <c r="D96" i="5"/>
  <c r="D119" i="5"/>
  <c r="D90" i="5"/>
  <c r="D36" i="5"/>
  <c r="D179" i="5"/>
  <c r="D24" i="5"/>
  <c r="D166" i="5"/>
  <c r="D163" i="5"/>
  <c r="D137" i="5"/>
  <c r="D139" i="5"/>
  <c r="D21" i="6"/>
  <c r="D18" i="5"/>
  <c r="D144" i="5"/>
  <c r="D32" i="5"/>
  <c r="D13" i="5"/>
  <c r="D37" i="5"/>
  <c r="D49" i="5"/>
  <c r="D93" i="5"/>
  <c r="D9" i="5"/>
  <c r="D14" i="5"/>
  <c r="D73" i="5"/>
  <c r="D65" i="5"/>
  <c r="D53" i="5"/>
  <c r="D18" i="6"/>
  <c r="D104" i="5"/>
  <c r="D7" i="5"/>
  <c r="D94" i="5"/>
  <c r="D128" i="5"/>
  <c r="D194" i="5"/>
  <c r="D193" i="5"/>
  <c r="D200" i="5"/>
  <c r="D198" i="5"/>
  <c r="D106" i="5"/>
  <c r="D34" i="5"/>
  <c r="D48" i="5"/>
  <c r="D149" i="5"/>
  <c r="D117" i="5"/>
  <c r="D196" i="5"/>
  <c r="D72" i="5"/>
  <c r="D199" i="4"/>
  <c r="D136" i="4"/>
  <c r="D129" i="4"/>
  <c r="D171" i="4"/>
  <c r="D200" i="4"/>
  <c r="D110" i="4"/>
  <c r="D106" i="4"/>
  <c r="D202" i="4"/>
  <c r="D161" i="4"/>
  <c r="D142" i="4"/>
  <c r="D44" i="4"/>
  <c r="D99" i="4"/>
  <c r="D79" i="4"/>
  <c r="D6" i="4"/>
  <c r="D76" i="4"/>
  <c r="D105" i="4"/>
  <c r="D97" i="4"/>
  <c r="D31" i="4"/>
  <c r="D151" i="4"/>
  <c r="D50" i="4"/>
  <c r="D191" i="4"/>
  <c r="D10" i="4"/>
  <c r="D143" i="4"/>
  <c r="D75" i="4"/>
  <c r="D147" i="4"/>
  <c r="D187" i="4"/>
  <c r="D168" i="4"/>
  <c r="D148" i="4"/>
  <c r="D58" i="4"/>
  <c r="D49" i="4"/>
  <c r="D120" i="4"/>
  <c r="D12" i="4"/>
  <c r="D93" i="4"/>
  <c r="D203" i="4"/>
  <c r="D22" i="4"/>
  <c r="D109" i="4"/>
  <c r="D42" i="4"/>
  <c r="D165" i="4"/>
  <c r="D201" i="4"/>
  <c r="D73" i="4"/>
  <c r="D48" i="4"/>
  <c r="D38" i="4"/>
  <c r="D28" i="4"/>
  <c r="D167" i="4"/>
  <c r="D100" i="4"/>
  <c r="D114" i="4"/>
  <c r="D162" i="4"/>
  <c r="D176" i="4"/>
  <c r="D70" i="4"/>
  <c r="D135" i="4"/>
  <c r="D25" i="4"/>
  <c r="D103" i="5"/>
  <c r="D76" i="5"/>
  <c r="D43" i="5"/>
  <c r="D188" i="5"/>
  <c r="D33" i="5"/>
  <c r="D56" i="5"/>
  <c r="D182" i="5"/>
  <c r="D120" i="5"/>
  <c r="D177" i="5"/>
  <c r="D28" i="5"/>
  <c r="D25" i="5"/>
  <c r="D132" i="5"/>
  <c r="D58" i="5"/>
  <c r="D11" i="5"/>
  <c r="D79" i="5"/>
  <c r="D39" i="5"/>
  <c r="D15" i="5"/>
  <c r="D145" i="5"/>
  <c r="D77" i="4"/>
  <c r="D35" i="4"/>
  <c r="D41" i="4"/>
  <c r="D123" i="4"/>
  <c r="D29" i="4"/>
  <c r="D122" i="4"/>
  <c r="D174" i="4"/>
  <c r="D164" i="4"/>
  <c r="D133" i="4"/>
  <c r="D115" i="4"/>
  <c r="D57" i="4"/>
  <c r="D141" i="4"/>
  <c r="D196" i="4"/>
  <c r="D33" i="4"/>
  <c r="D13" i="4"/>
  <c r="D61" i="4"/>
  <c r="D185" i="4"/>
  <c r="D17" i="4"/>
  <c r="D154" i="4"/>
  <c r="D153" i="4"/>
  <c r="D24" i="4"/>
  <c r="D71" i="4"/>
  <c r="D56" i="4"/>
  <c r="D19" i="4"/>
  <c r="D96" i="4"/>
  <c r="D9" i="4"/>
  <c r="D140" i="4"/>
  <c r="D88" i="4"/>
  <c r="D112" i="4"/>
  <c r="D68" i="4"/>
  <c r="D128" i="4"/>
  <c r="D51" i="4"/>
  <c r="D152" i="4"/>
  <c r="D95" i="4"/>
  <c r="D20" i="4"/>
  <c r="D180" i="4"/>
  <c r="D62" i="4"/>
  <c r="D53" i="4"/>
  <c r="I27" i="2"/>
  <c r="H46" i="2"/>
  <c r="Q46" i="2"/>
  <c r="AA27" i="2"/>
  <c r="R27" i="2"/>
  <c r="D24" i="2"/>
  <c r="M24" i="2"/>
  <c r="B6" i="2"/>
  <c r="K44" i="2"/>
  <c r="B44" i="2"/>
  <c r="T44" i="2"/>
  <c r="X8" i="2" l="1"/>
  <c r="F27" i="2"/>
  <c r="H20" i="10"/>
  <c r="C22" i="10"/>
  <c r="H11" i="9"/>
  <c r="C13" i="9"/>
  <c r="H9" i="8"/>
  <c r="C11" i="8"/>
  <c r="H13" i="7"/>
  <c r="C15" i="7"/>
  <c r="H18" i="6"/>
  <c r="H21" i="6"/>
  <c r="C23" i="6"/>
  <c r="C7" i="5"/>
  <c r="C8" i="5" s="1"/>
  <c r="C9" i="4"/>
  <c r="C6" i="3"/>
  <c r="C7" i="3" s="1"/>
  <c r="C8" i="3" s="1"/>
  <c r="D22" i="6"/>
  <c r="D125" i="3"/>
  <c r="D202" i="3"/>
  <c r="D38" i="3"/>
  <c r="D122" i="3"/>
  <c r="D48" i="3"/>
  <c r="D43" i="3"/>
  <c r="D166" i="3"/>
  <c r="D159" i="3"/>
  <c r="D27" i="3"/>
  <c r="D147" i="3"/>
  <c r="D14" i="3"/>
  <c r="D72" i="3"/>
  <c r="D21" i="10"/>
  <c r="D53" i="3"/>
  <c r="D110" i="3"/>
  <c r="D127" i="3"/>
  <c r="D123" i="3"/>
  <c r="D82" i="3"/>
  <c r="D117" i="3"/>
  <c r="D28" i="3"/>
  <c r="D12" i="3"/>
  <c r="D135" i="3"/>
  <c r="D36" i="3"/>
  <c r="D32" i="3"/>
  <c r="D145" i="3"/>
  <c r="D25" i="3"/>
  <c r="D98" i="3"/>
  <c r="D56" i="3"/>
  <c r="D67" i="3"/>
  <c r="D131" i="3"/>
  <c r="D39" i="3"/>
  <c r="D114" i="3"/>
  <c r="D152" i="3"/>
  <c r="D22" i="3"/>
  <c r="D156" i="3"/>
  <c r="D128" i="3"/>
  <c r="D50" i="3"/>
  <c r="D30" i="3"/>
  <c r="D172" i="3"/>
  <c r="D90" i="3"/>
  <c r="D70" i="3"/>
  <c r="D88" i="3"/>
  <c r="D162" i="3"/>
  <c r="D200" i="3"/>
  <c r="D105" i="3"/>
  <c r="D77" i="3"/>
  <c r="D41" i="3"/>
  <c r="D37" i="3"/>
  <c r="D158" i="3"/>
  <c r="D87" i="3"/>
  <c r="D75" i="3"/>
  <c r="D174" i="3"/>
  <c r="D80" i="3"/>
  <c r="D95" i="3"/>
  <c r="D54" i="3"/>
  <c r="D142" i="3"/>
  <c r="D138" i="3"/>
  <c r="D134" i="3"/>
  <c r="D188" i="3"/>
  <c r="D150" i="3"/>
  <c r="D190" i="3"/>
  <c r="D197" i="3"/>
  <c r="D161" i="3"/>
  <c r="D91" i="3"/>
  <c r="D119" i="3"/>
  <c r="D15" i="3"/>
  <c r="D171" i="3"/>
  <c r="D186" i="3"/>
  <c r="D140" i="3"/>
  <c r="D132" i="3"/>
  <c r="D185" i="3"/>
  <c r="D108" i="3"/>
  <c r="D189" i="3"/>
  <c r="D111" i="3"/>
  <c r="D104" i="3"/>
  <c r="D89" i="3"/>
  <c r="D26" i="3"/>
  <c r="D113" i="3"/>
  <c r="D137" i="3"/>
  <c r="D64" i="3"/>
  <c r="D79" i="3"/>
  <c r="D8" i="3"/>
  <c r="D21" i="3"/>
  <c r="D179" i="3"/>
  <c r="D184" i="3"/>
  <c r="D14" i="7"/>
  <c r="D49" i="3"/>
  <c r="D163" i="3"/>
  <c r="D149" i="3"/>
  <c r="D59" i="3"/>
  <c r="D194" i="3"/>
  <c r="D155" i="3"/>
  <c r="D175" i="3"/>
  <c r="D33" i="3"/>
  <c r="D106" i="3"/>
  <c r="D9" i="3"/>
  <c r="D96" i="3"/>
  <c r="B2" i="3"/>
  <c r="D120" i="3"/>
  <c r="D29" i="3"/>
  <c r="D76" i="3"/>
  <c r="D42" i="3"/>
  <c r="D35" i="3"/>
  <c r="D69" i="3"/>
  <c r="D130" i="3"/>
  <c r="D101" i="3"/>
  <c r="D115" i="3"/>
  <c r="D187" i="3"/>
  <c r="D24" i="3"/>
  <c r="D83" i="3"/>
  <c r="D60" i="3"/>
  <c r="D126" i="3"/>
  <c r="D94" i="3"/>
  <c r="D34" i="3"/>
  <c r="D92" i="3"/>
  <c r="D136" i="3"/>
  <c r="D19" i="3"/>
  <c r="D196" i="3"/>
  <c r="D192" i="3"/>
  <c r="D62" i="3"/>
  <c r="D78" i="3"/>
  <c r="D133" i="3"/>
  <c r="D191" i="3"/>
  <c r="D201" i="3"/>
  <c r="D124" i="3"/>
  <c r="D103" i="3"/>
  <c r="D85" i="3"/>
  <c r="D99" i="3"/>
  <c r="D45" i="3"/>
  <c r="D23" i="3"/>
  <c r="D18" i="3"/>
  <c r="D177" i="3"/>
  <c r="D121" i="3"/>
  <c r="D61" i="3"/>
  <c r="D52" i="3"/>
  <c r="D11" i="3"/>
  <c r="D12" i="9"/>
  <c r="D204" i="3"/>
  <c r="D164" i="3"/>
  <c r="D198" i="3"/>
  <c r="D40" i="3"/>
  <c r="D151" i="3"/>
  <c r="D169" i="3"/>
  <c r="D165" i="3"/>
  <c r="D107" i="3"/>
  <c r="D118" i="3"/>
  <c r="D51" i="3"/>
  <c r="D7" i="3"/>
  <c r="D93" i="3"/>
  <c r="D68" i="3"/>
  <c r="D84" i="3"/>
  <c r="D157" i="3"/>
  <c r="D146" i="3"/>
  <c r="D129" i="3"/>
  <c r="D5" i="3"/>
  <c r="D71" i="3"/>
  <c r="D20" i="3"/>
  <c r="D102" i="3"/>
  <c r="D167" i="3"/>
  <c r="D44" i="3"/>
  <c r="D112" i="3"/>
  <c r="D109" i="3"/>
  <c r="D46" i="3"/>
  <c r="D116" i="3"/>
  <c r="D55" i="3"/>
  <c r="D63" i="3"/>
  <c r="D203" i="3"/>
  <c r="D144" i="3"/>
  <c r="D86" i="3"/>
  <c r="D66" i="3"/>
  <c r="D182" i="3"/>
  <c r="D160" i="3"/>
  <c r="D139" i="3"/>
  <c r="D154" i="3"/>
  <c r="D10" i="8"/>
  <c r="D193" i="3"/>
  <c r="D47" i="3"/>
  <c r="D180" i="3"/>
  <c r="D170" i="3"/>
  <c r="D173" i="3"/>
  <c r="D10" i="3"/>
  <c r="D73" i="3"/>
  <c r="D81" i="3"/>
  <c r="D58" i="3"/>
  <c r="D199" i="3"/>
  <c r="D181" i="3"/>
  <c r="D100" i="3"/>
  <c r="D74" i="3"/>
  <c r="D13" i="3"/>
  <c r="D57" i="3"/>
  <c r="D31" i="3"/>
  <c r="D65" i="3"/>
  <c r="D16" i="3"/>
  <c r="D153" i="3"/>
  <c r="D176" i="3"/>
  <c r="D178" i="3"/>
  <c r="D183" i="3"/>
  <c r="D143" i="3"/>
  <c r="D97" i="3"/>
  <c r="D17" i="3"/>
  <c r="D168" i="3"/>
  <c r="D195" i="3"/>
  <c r="D141" i="3"/>
  <c r="D148" i="3"/>
  <c r="Z27" i="2"/>
  <c r="D2" i="3"/>
  <c r="D1" i="3"/>
  <c r="AA46" i="2"/>
  <c r="Z46" i="2"/>
  <c r="G25" i="2"/>
  <c r="F24" i="2"/>
  <c r="B28" i="2"/>
  <c r="I25" i="2"/>
  <c r="H24" i="2"/>
  <c r="G24" i="2"/>
  <c r="I24" i="2"/>
  <c r="M5" i="2"/>
  <c r="P25" i="2"/>
  <c r="O24" i="2"/>
  <c r="G6" i="2"/>
  <c r="R24" i="2"/>
  <c r="R25" i="2"/>
  <c r="I6" i="2"/>
  <c r="I5" i="2"/>
  <c r="F5" i="2"/>
  <c r="K28" i="2"/>
  <c r="P24" i="2"/>
  <c r="Q24" i="2"/>
  <c r="O8" i="2" l="1"/>
  <c r="B5" i="3"/>
  <c r="B4" i="3"/>
  <c r="E2" i="3"/>
  <c r="F2" i="3" s="1"/>
  <c r="H21" i="10"/>
  <c r="C23" i="10"/>
  <c r="H12" i="9"/>
  <c r="C14" i="9"/>
  <c r="H10" i="8"/>
  <c r="C12" i="8"/>
  <c r="H14" i="7"/>
  <c r="C16" i="7"/>
  <c r="H22" i="6"/>
  <c r="C24" i="6"/>
  <c r="H5" i="5"/>
  <c r="H7" i="5"/>
  <c r="H6" i="5"/>
  <c r="C9" i="5"/>
  <c r="H7" i="4"/>
  <c r="H8" i="4"/>
  <c r="H5" i="4"/>
  <c r="H6" i="4"/>
  <c r="C10" i="4"/>
  <c r="H5" i="3"/>
  <c r="C9" i="3"/>
  <c r="D144" i="1"/>
  <c r="D49" i="1"/>
  <c r="D107" i="1"/>
  <c r="D77" i="1"/>
  <c r="D13" i="1"/>
  <c r="D108" i="1"/>
  <c r="D39" i="1"/>
  <c r="D14" i="1"/>
  <c r="D142" i="1"/>
  <c r="D113" i="1"/>
  <c r="D22" i="1"/>
  <c r="D26" i="1"/>
  <c r="D81" i="1"/>
  <c r="D19" i="1"/>
  <c r="D17" i="1"/>
  <c r="D106" i="1"/>
  <c r="D69" i="1"/>
  <c r="D132" i="1"/>
  <c r="D24" i="1"/>
  <c r="D192" i="1"/>
  <c r="D12" i="1"/>
  <c r="D53" i="1"/>
  <c r="D127" i="1"/>
  <c r="D36" i="1"/>
  <c r="D194" i="1"/>
  <c r="D134" i="1"/>
  <c r="D196" i="1"/>
  <c r="D50" i="1"/>
  <c r="D44" i="1"/>
  <c r="D84" i="1"/>
  <c r="D46" i="1"/>
  <c r="D204" i="1"/>
  <c r="D153" i="1"/>
  <c r="D166" i="1"/>
  <c r="D92" i="1"/>
  <c r="D117" i="1"/>
  <c r="D147" i="1"/>
  <c r="D88" i="1"/>
  <c r="D124" i="1"/>
  <c r="D104" i="1"/>
  <c r="D119" i="1"/>
  <c r="D158" i="1"/>
  <c r="D121" i="1"/>
  <c r="D96" i="1"/>
  <c r="D5" i="1"/>
  <c r="D73" i="1"/>
  <c r="D54" i="1"/>
  <c r="D188" i="1"/>
  <c r="D10" i="1"/>
  <c r="D65" i="1"/>
  <c r="D129" i="1"/>
  <c r="D11" i="1"/>
  <c r="D56" i="1"/>
  <c r="D74" i="1"/>
  <c r="D27" i="1"/>
  <c r="D80" i="1"/>
  <c r="D43" i="1"/>
  <c r="D48" i="1"/>
  <c r="D135" i="1"/>
  <c r="D33" i="1"/>
  <c r="D110" i="1"/>
  <c r="D34" i="1"/>
  <c r="D191" i="1"/>
  <c r="D55" i="1"/>
  <c r="D195" i="1"/>
  <c r="D60" i="1"/>
  <c r="D32" i="1"/>
  <c r="D42" i="1"/>
  <c r="D79" i="1"/>
  <c r="D9" i="1"/>
  <c r="D143" i="1"/>
  <c r="D139" i="1"/>
  <c r="D193" i="1"/>
  <c r="D78" i="1"/>
  <c r="D138" i="1"/>
  <c r="D105" i="1"/>
  <c r="D67" i="1"/>
  <c r="D103" i="1"/>
  <c r="D178" i="1"/>
  <c r="D171" i="1"/>
  <c r="D120" i="1"/>
  <c r="D164" i="1"/>
  <c r="D154" i="1"/>
  <c r="D145" i="1"/>
  <c r="D100" i="1"/>
  <c r="D99" i="1"/>
  <c r="D151" i="1"/>
  <c r="D109" i="1"/>
  <c r="D90" i="1"/>
  <c r="D91" i="1"/>
  <c r="D177" i="1"/>
  <c r="D163" i="1"/>
  <c r="D115" i="1"/>
  <c r="D173" i="1"/>
  <c r="D13" i="9"/>
  <c r="D22" i="10"/>
  <c r="D165" i="1"/>
  <c r="D159" i="1"/>
  <c r="D128" i="1"/>
  <c r="D203" i="1"/>
  <c r="D62" i="1"/>
  <c r="D200" i="1"/>
  <c r="D30" i="1"/>
  <c r="D131" i="1"/>
  <c r="D35" i="1"/>
  <c r="D186" i="1"/>
  <c r="D76" i="1"/>
  <c r="D8" i="1"/>
  <c r="D70" i="1"/>
  <c r="D23" i="1"/>
  <c r="D130" i="1"/>
  <c r="D133" i="1"/>
  <c r="D137" i="1"/>
  <c r="D64" i="1"/>
  <c r="D141" i="1"/>
  <c r="D29" i="1"/>
  <c r="D72" i="1"/>
  <c r="D71" i="1"/>
  <c r="D75" i="1"/>
  <c r="D31" i="1"/>
  <c r="D7" i="1"/>
  <c r="D21" i="1"/>
  <c r="D63" i="1"/>
  <c r="D136" i="1"/>
  <c r="D66" i="1"/>
  <c r="D45" i="1"/>
  <c r="D111" i="1"/>
  <c r="D58" i="1"/>
  <c r="D15" i="1"/>
  <c r="D61" i="1"/>
  <c r="D102" i="1"/>
  <c r="D175" i="1"/>
  <c r="D98" i="1"/>
  <c r="D174" i="1"/>
  <c r="D182" i="1"/>
  <c r="D146" i="1"/>
  <c r="D176" i="1"/>
  <c r="D155" i="1"/>
  <c r="D181" i="1"/>
  <c r="D123" i="1"/>
  <c r="D157" i="1"/>
  <c r="D94" i="1"/>
  <c r="D97" i="1"/>
  <c r="D148" i="1"/>
  <c r="D122" i="1"/>
  <c r="D149" i="1"/>
  <c r="D170" i="1"/>
  <c r="D85" i="1"/>
  <c r="D11" i="8"/>
  <c r="D172" i="1"/>
  <c r="D162" i="1"/>
  <c r="D15" i="7"/>
  <c r="D16" i="1"/>
  <c r="D190" i="1"/>
  <c r="D47" i="1"/>
  <c r="D57" i="1"/>
  <c r="D52" i="1"/>
  <c r="D140" i="1"/>
  <c r="D40" i="1"/>
  <c r="D28" i="1"/>
  <c r="D201" i="1"/>
  <c r="D18" i="1"/>
  <c r="D125" i="1"/>
  <c r="D202" i="1"/>
  <c r="D197" i="1"/>
  <c r="D25" i="1"/>
  <c r="D126" i="1"/>
  <c r="D38" i="1"/>
  <c r="D20" i="1"/>
  <c r="D189" i="1"/>
  <c r="D114" i="1"/>
  <c r="D198" i="1"/>
  <c r="D83" i="1"/>
  <c r="D59" i="1"/>
  <c r="D37" i="1"/>
  <c r="D112" i="1"/>
  <c r="D6" i="1"/>
  <c r="D187" i="1"/>
  <c r="D68" i="1"/>
  <c r="D51" i="1"/>
  <c r="D185" i="1"/>
  <c r="D82" i="1"/>
  <c r="D41" i="1"/>
  <c r="D199" i="1"/>
  <c r="D167" i="1"/>
  <c r="D169" i="1"/>
  <c r="D86" i="1"/>
  <c r="D184" i="1"/>
  <c r="D116" i="1"/>
  <c r="D150" i="1"/>
  <c r="D168" i="1"/>
  <c r="D101" i="1"/>
  <c r="D183" i="1"/>
  <c r="D87" i="1"/>
  <c r="D160" i="1"/>
  <c r="D179" i="1"/>
  <c r="D89" i="1"/>
  <c r="D93" i="1"/>
  <c r="D95" i="1"/>
  <c r="D152" i="1"/>
  <c r="D180" i="1"/>
  <c r="D156" i="1"/>
  <c r="D23" i="6"/>
  <c r="D118" i="1"/>
  <c r="D161" i="1"/>
  <c r="D2" i="1"/>
  <c r="D1" i="1"/>
  <c r="R8" i="2"/>
  <c r="B25" i="2"/>
  <c r="Q5" i="2"/>
  <c r="R6" i="2"/>
  <c r="O5" i="2"/>
  <c r="P6" i="2"/>
  <c r="R5" i="2"/>
  <c r="K9" i="2"/>
  <c r="P5" i="2"/>
  <c r="K25" i="2"/>
  <c r="F8" i="2" l="1"/>
  <c r="E2" i="1"/>
  <c r="F2" i="1" s="1"/>
  <c r="H22" i="10"/>
  <c r="C24" i="10"/>
  <c r="H13" i="9"/>
  <c r="C15" i="9"/>
  <c r="H11" i="8"/>
  <c r="C13" i="8"/>
  <c r="H15" i="7"/>
  <c r="C17" i="7"/>
  <c r="H23" i="6"/>
  <c r="C25" i="6"/>
  <c r="H8" i="5"/>
  <c r="C10" i="5"/>
  <c r="H9" i="4"/>
  <c r="C11" i="4"/>
  <c r="H7" i="3"/>
  <c r="H6" i="3"/>
  <c r="H8" i="3"/>
  <c r="C10" i="3"/>
  <c r="D12" i="8"/>
  <c r="D24" i="6"/>
  <c r="D16" i="7"/>
  <c r="D14" i="9"/>
  <c r="D23" i="10"/>
  <c r="H8" i="2"/>
  <c r="Q8" i="2"/>
  <c r="K6" i="2"/>
  <c r="H23" i="10" l="1"/>
  <c r="C25" i="10"/>
  <c r="H14" i="9"/>
  <c r="C16" i="9"/>
  <c r="H12" i="8"/>
  <c r="C14" i="8"/>
  <c r="H16" i="7"/>
  <c r="C18" i="7"/>
  <c r="H24" i="6"/>
  <c r="C26" i="6"/>
  <c r="H9" i="5"/>
  <c r="C11" i="5"/>
  <c r="H10" i="4"/>
  <c r="C12" i="4"/>
  <c r="H9" i="3"/>
  <c r="C11" i="3"/>
  <c r="D15" i="9"/>
  <c r="D24" i="10"/>
  <c r="D13" i="8"/>
  <c r="D25" i="6"/>
  <c r="D17" i="7"/>
  <c r="I8" i="2"/>
  <c r="H24" i="10" l="1"/>
  <c r="C26" i="10"/>
  <c r="H15" i="9"/>
  <c r="C17" i="9"/>
  <c r="H13" i="8"/>
  <c r="C15" i="8"/>
  <c r="H17" i="7"/>
  <c r="C19" i="7"/>
  <c r="H25" i="6"/>
  <c r="C27" i="6"/>
  <c r="H10" i="5"/>
  <c r="C12" i="5"/>
  <c r="H11" i="4"/>
  <c r="C13" i="4"/>
  <c r="H10" i="3"/>
  <c r="C12" i="3"/>
  <c r="D16" i="9"/>
  <c r="D25" i="10"/>
  <c r="D14" i="8"/>
  <c r="D26" i="6"/>
  <c r="D18" i="7"/>
  <c r="H25" i="10" l="1"/>
  <c r="C27" i="10"/>
  <c r="H16" i="9"/>
  <c r="C18" i="9"/>
  <c r="H14" i="8"/>
  <c r="C16" i="8"/>
  <c r="H18" i="7"/>
  <c r="C20" i="7"/>
  <c r="H26" i="6"/>
  <c r="C28" i="6"/>
  <c r="H11" i="5"/>
  <c r="C13" i="5"/>
  <c r="H12" i="4"/>
  <c r="C14" i="4"/>
  <c r="H11" i="3"/>
  <c r="C13" i="3"/>
  <c r="D15" i="8"/>
  <c r="D27" i="6"/>
  <c r="D19" i="7"/>
  <c r="D17" i="9"/>
  <c r="D26" i="10"/>
  <c r="H26" i="10" l="1"/>
  <c r="C28" i="10"/>
  <c r="H17" i="9"/>
  <c r="C19" i="9"/>
  <c r="H15" i="8"/>
  <c r="C17" i="8"/>
  <c r="H19" i="7"/>
  <c r="C21" i="7"/>
  <c r="H27" i="6"/>
  <c r="C29" i="6"/>
  <c r="H12" i="5"/>
  <c r="C14" i="5"/>
  <c r="H13" i="4"/>
  <c r="C15" i="4"/>
  <c r="H12" i="3"/>
  <c r="C14" i="3"/>
  <c r="D16" i="8"/>
  <c r="D28" i="6"/>
  <c r="D18" i="9"/>
  <c r="D20" i="7"/>
  <c r="D27" i="10"/>
  <c r="H27" i="10" l="1"/>
  <c r="C29" i="10"/>
  <c r="H18" i="9"/>
  <c r="C20" i="9"/>
  <c r="H16" i="8"/>
  <c r="C18" i="8"/>
  <c r="H20" i="7"/>
  <c r="C22" i="7"/>
  <c r="H28" i="6"/>
  <c r="C30" i="6"/>
  <c r="H13" i="5"/>
  <c r="C15" i="5"/>
  <c r="H14" i="4"/>
  <c r="C16" i="4"/>
  <c r="H13" i="3"/>
  <c r="C15" i="3"/>
  <c r="D17" i="8"/>
  <c r="D19" i="9"/>
  <c r="D29" i="6"/>
  <c r="D28" i="10"/>
  <c r="D21" i="7"/>
  <c r="H28" i="10" l="1"/>
  <c r="C30" i="10"/>
  <c r="H19" i="9"/>
  <c r="C21" i="9"/>
  <c r="H17" i="8"/>
  <c r="C19" i="8"/>
  <c r="H21" i="7"/>
  <c r="C23" i="7"/>
  <c r="H29" i="6"/>
  <c r="C31" i="6"/>
  <c r="H14" i="5"/>
  <c r="C16" i="5"/>
  <c r="H15" i="4"/>
  <c r="C17" i="4"/>
  <c r="H14" i="3"/>
  <c r="C16" i="3"/>
  <c r="D20" i="9"/>
  <c r="D18" i="8"/>
  <c r="D30" i="6"/>
  <c r="D22" i="7"/>
  <c r="D29" i="10"/>
  <c r="H29" i="10" l="1"/>
  <c r="C31" i="10"/>
  <c r="H20" i="9"/>
  <c r="C22" i="9"/>
  <c r="H18" i="8"/>
  <c r="C20" i="8"/>
  <c r="H22" i="7"/>
  <c r="C24" i="7"/>
  <c r="H30" i="6"/>
  <c r="C32" i="6"/>
  <c r="H15" i="5"/>
  <c r="C17" i="5"/>
  <c r="H16" i="4"/>
  <c r="C18" i="4"/>
  <c r="H15" i="3"/>
  <c r="C17" i="3"/>
  <c r="D21" i="9"/>
  <c r="D30" i="10"/>
  <c r="D19" i="8"/>
  <c r="D31" i="6"/>
  <c r="D23" i="7"/>
  <c r="H30" i="10" l="1"/>
  <c r="C32" i="10"/>
  <c r="H21" i="9"/>
  <c r="C23" i="9"/>
  <c r="H19" i="8"/>
  <c r="C21" i="8"/>
  <c r="H23" i="7"/>
  <c r="C25" i="7"/>
  <c r="H31" i="6"/>
  <c r="C33" i="6"/>
  <c r="H16" i="5"/>
  <c r="C18" i="5"/>
  <c r="H17" i="4"/>
  <c r="C19" i="4"/>
  <c r="H16" i="3"/>
  <c r="C18" i="3"/>
  <c r="D22" i="9"/>
  <c r="D31" i="10"/>
  <c r="D20" i="8"/>
  <c r="D32" i="6"/>
  <c r="D24" i="7"/>
  <c r="H31" i="10" l="1"/>
  <c r="C33" i="10"/>
  <c r="H22" i="9"/>
  <c r="C24" i="9"/>
  <c r="H20" i="8"/>
  <c r="C22" i="8"/>
  <c r="H24" i="7"/>
  <c r="C26" i="7"/>
  <c r="H32" i="6"/>
  <c r="C34" i="6"/>
  <c r="H17" i="5"/>
  <c r="C19" i="5"/>
  <c r="H18" i="4"/>
  <c r="C20" i="4"/>
  <c r="H17" i="3"/>
  <c r="C19" i="3"/>
  <c r="D23" i="9"/>
  <c r="D32" i="10"/>
  <c r="D21" i="8"/>
  <c r="D33" i="6"/>
  <c r="D25" i="7"/>
  <c r="H32" i="10" l="1"/>
  <c r="C34" i="10"/>
  <c r="H23" i="9"/>
  <c r="C25" i="9"/>
  <c r="H21" i="8"/>
  <c r="C23" i="8"/>
  <c r="H25" i="7"/>
  <c r="C27" i="7"/>
  <c r="H33" i="6"/>
  <c r="C35" i="6"/>
  <c r="H18" i="5"/>
  <c r="C20" i="5"/>
  <c r="H19" i="4"/>
  <c r="C21" i="4"/>
  <c r="H18" i="3"/>
  <c r="C20" i="3"/>
  <c r="D24" i="9"/>
  <c r="D22" i="8"/>
  <c r="D34" i="6"/>
  <c r="D26" i="7"/>
  <c r="D33" i="10"/>
  <c r="H33" i="10" l="1"/>
  <c r="C35" i="10"/>
  <c r="H24" i="9"/>
  <c r="C26" i="9"/>
  <c r="H22" i="8"/>
  <c r="C24" i="8"/>
  <c r="H26" i="7"/>
  <c r="C28" i="7"/>
  <c r="H34" i="6"/>
  <c r="C36" i="6"/>
  <c r="H19" i="5"/>
  <c r="C21" i="5"/>
  <c r="H20" i="4"/>
  <c r="C22" i="4"/>
  <c r="H19" i="3"/>
  <c r="C21" i="3"/>
  <c r="D25" i="9"/>
  <c r="D34" i="10"/>
  <c r="D23" i="8"/>
  <c r="D35" i="6"/>
  <c r="D27" i="7"/>
  <c r="H34" i="10" l="1"/>
  <c r="C36" i="10"/>
  <c r="H25" i="9"/>
  <c r="C27" i="9"/>
  <c r="H23" i="8"/>
  <c r="C25" i="8"/>
  <c r="H27" i="7"/>
  <c r="C29" i="7"/>
  <c r="H35" i="6"/>
  <c r="C37" i="6"/>
  <c r="H20" i="5"/>
  <c r="C22" i="5"/>
  <c r="H21" i="4"/>
  <c r="C23" i="4"/>
  <c r="H20" i="3"/>
  <c r="C22" i="3"/>
  <c r="D26" i="9"/>
  <c r="D24" i="8"/>
  <c r="D36" i="6"/>
  <c r="D28" i="7"/>
  <c r="D35" i="10"/>
  <c r="H35" i="10" l="1"/>
  <c r="C37" i="10"/>
  <c r="H26" i="9"/>
  <c r="C28" i="9"/>
  <c r="H24" i="8"/>
  <c r="C26" i="8"/>
  <c r="H28" i="7"/>
  <c r="C30" i="7"/>
  <c r="H36" i="6"/>
  <c r="C38" i="6"/>
  <c r="H21" i="5"/>
  <c r="C23" i="5"/>
  <c r="H22" i="4"/>
  <c r="C24" i="4"/>
  <c r="H21" i="3"/>
  <c r="C23" i="3"/>
  <c r="D27" i="9"/>
  <c r="D36" i="10"/>
  <c r="D25" i="8"/>
  <c r="D37" i="6"/>
  <c r="D29" i="7"/>
  <c r="H36" i="10" l="1"/>
  <c r="C38" i="10"/>
  <c r="H27" i="9"/>
  <c r="C29" i="9"/>
  <c r="H25" i="8"/>
  <c r="C27" i="8"/>
  <c r="H29" i="7"/>
  <c r="C31" i="7"/>
  <c r="H37" i="6"/>
  <c r="C39" i="6"/>
  <c r="H22" i="5"/>
  <c r="C24" i="5"/>
  <c r="H23" i="4"/>
  <c r="C25" i="4"/>
  <c r="H22" i="3"/>
  <c r="C24" i="3"/>
  <c r="D28" i="9"/>
  <c r="D26" i="8"/>
  <c r="D38" i="6"/>
  <c r="D30" i="7"/>
  <c r="D37" i="10"/>
  <c r="H37" i="10" l="1"/>
  <c r="C39" i="10"/>
  <c r="H28" i="9"/>
  <c r="C30" i="9"/>
  <c r="H26" i="8"/>
  <c r="C28" i="8"/>
  <c r="H30" i="7"/>
  <c r="C32" i="7"/>
  <c r="H38" i="6"/>
  <c r="C40" i="6"/>
  <c r="H23" i="5"/>
  <c r="C25" i="5"/>
  <c r="H24" i="4"/>
  <c r="C26" i="4"/>
  <c r="H23" i="3"/>
  <c r="C25" i="3"/>
  <c r="D29" i="9"/>
  <c r="D38" i="10"/>
  <c r="D27" i="8"/>
  <c r="D39" i="6"/>
  <c r="D31" i="7"/>
  <c r="H38" i="10" l="1"/>
  <c r="C40" i="10"/>
  <c r="H29" i="9"/>
  <c r="C31" i="9"/>
  <c r="H27" i="8"/>
  <c r="C29" i="8"/>
  <c r="H31" i="7"/>
  <c r="C33" i="7"/>
  <c r="H39" i="6"/>
  <c r="C41" i="6"/>
  <c r="H24" i="5"/>
  <c r="C26" i="5"/>
  <c r="H25" i="4"/>
  <c r="C27" i="4"/>
  <c r="H24" i="3"/>
  <c r="C26" i="3"/>
  <c r="D30" i="9"/>
  <c r="D32" i="7"/>
  <c r="D28" i="8"/>
  <c r="D39" i="10"/>
  <c r="D40" i="6"/>
  <c r="E40" i="6"/>
  <c r="H39" i="10" l="1"/>
  <c r="C41" i="10"/>
  <c r="H30" i="9"/>
  <c r="C32" i="9"/>
  <c r="H28" i="8"/>
  <c r="C30" i="8"/>
  <c r="H32" i="7"/>
  <c r="C34" i="7"/>
  <c r="H40" i="6"/>
  <c r="C42" i="6"/>
  <c r="H25" i="5"/>
  <c r="C27" i="5"/>
  <c r="H26" i="4"/>
  <c r="C28" i="4"/>
  <c r="H25" i="3"/>
  <c r="C27" i="3"/>
  <c r="D31" i="9"/>
  <c r="D40" i="10"/>
  <c r="D29" i="8"/>
  <c r="E40" i="10"/>
  <c r="D41" i="6"/>
  <c r="D33" i="7"/>
  <c r="H40" i="10" l="1"/>
  <c r="C42" i="10"/>
  <c r="H31" i="9"/>
  <c r="C33" i="9"/>
  <c r="H29" i="8"/>
  <c r="C31" i="8"/>
  <c r="H33" i="7"/>
  <c r="C35" i="7"/>
  <c r="H41" i="6"/>
  <c r="C43" i="6"/>
  <c r="H26" i="5"/>
  <c r="C28" i="5"/>
  <c r="H27" i="4"/>
  <c r="C29" i="4"/>
  <c r="H26" i="3"/>
  <c r="C28" i="3"/>
  <c r="D32" i="9"/>
  <c r="D41" i="10"/>
  <c r="D30" i="8"/>
  <c r="D42" i="6"/>
  <c r="D34" i="7"/>
  <c r="H41" i="10" l="1"/>
  <c r="C43" i="10"/>
  <c r="H32" i="9"/>
  <c r="C34" i="9"/>
  <c r="H30" i="8"/>
  <c r="C32" i="8"/>
  <c r="H34" i="7"/>
  <c r="C36" i="7"/>
  <c r="H42" i="6"/>
  <c r="C44" i="6"/>
  <c r="H27" i="5"/>
  <c r="C29" i="5"/>
  <c r="H28" i="4"/>
  <c r="C30" i="4"/>
  <c r="H27" i="3"/>
  <c r="C29" i="3"/>
  <c r="D33" i="9"/>
  <c r="D31" i="8"/>
  <c r="D43" i="6"/>
  <c r="D35" i="7"/>
  <c r="D42" i="10"/>
  <c r="H42" i="10" l="1"/>
  <c r="C44" i="10"/>
  <c r="H33" i="9"/>
  <c r="C35" i="9"/>
  <c r="H31" i="8"/>
  <c r="C33" i="8"/>
  <c r="H35" i="7"/>
  <c r="C37" i="7"/>
  <c r="H43" i="6"/>
  <c r="C45" i="6"/>
  <c r="H28" i="5"/>
  <c r="C30" i="5"/>
  <c r="H29" i="4"/>
  <c r="C31" i="4"/>
  <c r="H28" i="3"/>
  <c r="C30" i="3"/>
  <c r="D34" i="9"/>
  <c r="D43" i="10"/>
  <c r="D32" i="8"/>
  <c r="D44" i="6"/>
  <c r="D36" i="7"/>
  <c r="H43" i="10" l="1"/>
  <c r="C45" i="10"/>
  <c r="H34" i="9"/>
  <c r="C36" i="9"/>
  <c r="H32" i="8"/>
  <c r="C34" i="8"/>
  <c r="H36" i="7"/>
  <c r="C38" i="7"/>
  <c r="H44" i="6"/>
  <c r="C46" i="6"/>
  <c r="H29" i="5"/>
  <c r="C31" i="5"/>
  <c r="H30" i="4"/>
  <c r="C32" i="4"/>
  <c r="H29" i="3"/>
  <c r="C31" i="3"/>
  <c r="D35" i="9"/>
  <c r="D33" i="8"/>
  <c r="D45" i="6"/>
  <c r="D37" i="7"/>
  <c r="D44" i="10"/>
  <c r="H44" i="10" l="1"/>
  <c r="C46" i="10"/>
  <c r="H35" i="9"/>
  <c r="C37" i="9"/>
  <c r="H33" i="8"/>
  <c r="C35" i="8"/>
  <c r="H37" i="7"/>
  <c r="C39" i="7"/>
  <c r="H45" i="6"/>
  <c r="C47" i="6"/>
  <c r="H30" i="5"/>
  <c r="C32" i="5"/>
  <c r="H31" i="4"/>
  <c r="C33" i="4"/>
  <c r="H30" i="3"/>
  <c r="C32" i="3"/>
  <c r="D36" i="9"/>
  <c r="D45" i="10"/>
  <c r="D34" i="8"/>
  <c r="D46" i="6"/>
  <c r="D38" i="7"/>
  <c r="H45" i="10" l="1"/>
  <c r="C47" i="10"/>
  <c r="H36" i="9"/>
  <c r="C38" i="9"/>
  <c r="H34" i="8"/>
  <c r="C36" i="8"/>
  <c r="H38" i="7"/>
  <c r="C40" i="7"/>
  <c r="H46" i="6"/>
  <c r="C48" i="6"/>
  <c r="H31" i="5"/>
  <c r="C33" i="5"/>
  <c r="H32" i="4"/>
  <c r="C34" i="4"/>
  <c r="H31" i="3"/>
  <c r="C33" i="3"/>
  <c r="D37" i="9"/>
  <c r="D35" i="8"/>
  <c r="D47" i="6"/>
  <c r="D39" i="7"/>
  <c r="D46" i="10"/>
  <c r="H46" i="10" l="1"/>
  <c r="C48" i="10"/>
  <c r="H37" i="9"/>
  <c r="C39" i="9"/>
  <c r="H35" i="8"/>
  <c r="C37" i="8"/>
  <c r="H39" i="7"/>
  <c r="C41" i="7"/>
  <c r="H47" i="6"/>
  <c r="C49" i="6"/>
  <c r="H32" i="5"/>
  <c r="C34" i="5"/>
  <c r="H33" i="4"/>
  <c r="C35" i="4"/>
  <c r="H32" i="3"/>
  <c r="C34" i="3"/>
  <c r="D38" i="9"/>
  <c r="D40" i="7"/>
  <c r="D36" i="8"/>
  <c r="D47" i="10"/>
  <c r="D48" i="6"/>
  <c r="E40" i="7"/>
  <c r="H47" i="10" l="1"/>
  <c r="C49" i="10"/>
  <c r="H38" i="9"/>
  <c r="C40" i="9"/>
  <c r="H36" i="8"/>
  <c r="C38" i="8"/>
  <c r="H40" i="7"/>
  <c r="C42" i="7"/>
  <c r="H48" i="6"/>
  <c r="C50" i="6"/>
  <c r="H33" i="5"/>
  <c r="C35" i="5"/>
  <c r="H34" i="4"/>
  <c r="C36" i="4"/>
  <c r="H33" i="3"/>
  <c r="C35" i="3"/>
  <c r="D39" i="9"/>
  <c r="D48" i="10"/>
  <c r="D37" i="8"/>
  <c r="D49" i="6"/>
  <c r="D41" i="7"/>
  <c r="H48" i="10" l="1"/>
  <c r="C50" i="10"/>
  <c r="H39" i="9"/>
  <c r="C41" i="9"/>
  <c r="H37" i="8"/>
  <c r="C39" i="8"/>
  <c r="H41" i="7"/>
  <c r="C43" i="7"/>
  <c r="H49" i="6"/>
  <c r="C51" i="6"/>
  <c r="H34" i="5"/>
  <c r="C36" i="5"/>
  <c r="H35" i="4"/>
  <c r="C37" i="4"/>
  <c r="H34" i="3"/>
  <c r="C36" i="3"/>
  <c r="D40" i="9"/>
  <c r="D42" i="7"/>
  <c r="E40" i="9"/>
  <c r="D49" i="10"/>
  <c r="D38" i="8"/>
  <c r="D50" i="6"/>
  <c r="H49" i="10" l="1"/>
  <c r="C51" i="10"/>
  <c r="H40" i="9"/>
  <c r="C42" i="9"/>
  <c r="H38" i="8"/>
  <c r="C40" i="8"/>
  <c r="H42" i="7"/>
  <c r="C44" i="7"/>
  <c r="H50" i="6"/>
  <c r="C52" i="6"/>
  <c r="H35" i="5"/>
  <c r="C37" i="5"/>
  <c r="H36" i="4"/>
  <c r="C38" i="4"/>
  <c r="H35" i="3"/>
  <c r="C37" i="3"/>
  <c r="D41" i="9"/>
  <c r="D50" i="10"/>
  <c r="D39" i="8"/>
  <c r="D51" i="6"/>
  <c r="D43" i="7"/>
  <c r="H50" i="10" l="1"/>
  <c r="C52" i="10"/>
  <c r="H41" i="9"/>
  <c r="C43" i="9"/>
  <c r="H39" i="8"/>
  <c r="C41" i="8"/>
  <c r="H43" i="7"/>
  <c r="C45" i="7"/>
  <c r="H51" i="6"/>
  <c r="C53" i="6"/>
  <c r="H36" i="5"/>
  <c r="C38" i="5"/>
  <c r="H37" i="4"/>
  <c r="C39" i="4"/>
  <c r="H36" i="3"/>
  <c r="C38" i="3"/>
  <c r="D42" i="9"/>
  <c r="D44" i="7"/>
  <c r="D40" i="8"/>
  <c r="D51" i="10"/>
  <c r="E40" i="8"/>
  <c r="D52" i="6"/>
  <c r="H51" i="10" l="1"/>
  <c r="C53" i="10"/>
  <c r="H42" i="9"/>
  <c r="C44" i="9"/>
  <c r="H40" i="8"/>
  <c r="C42" i="8"/>
  <c r="H44" i="7"/>
  <c r="C46" i="7"/>
  <c r="H52" i="6"/>
  <c r="C54" i="6"/>
  <c r="H37" i="5"/>
  <c r="C39" i="5"/>
  <c r="H38" i="4"/>
  <c r="C40" i="4"/>
  <c r="H37" i="3"/>
  <c r="C39" i="3"/>
  <c r="D43" i="9"/>
  <c r="D41" i="8"/>
  <c r="D53" i="6"/>
  <c r="D45" i="7"/>
  <c r="D52" i="10"/>
  <c r="H52" i="10" l="1"/>
  <c r="C54" i="10"/>
  <c r="H43" i="9"/>
  <c r="C45" i="9"/>
  <c r="H41" i="8"/>
  <c r="C43" i="8"/>
  <c r="H45" i="7"/>
  <c r="C47" i="7"/>
  <c r="H53" i="6"/>
  <c r="C55" i="6"/>
  <c r="H38" i="5"/>
  <c r="C40" i="5"/>
  <c r="H39" i="4"/>
  <c r="C41" i="4"/>
  <c r="H38" i="3"/>
  <c r="C40" i="3"/>
  <c r="D44" i="9"/>
  <c r="D53" i="10"/>
  <c r="D42" i="8"/>
  <c r="E40" i="4"/>
  <c r="D54" i="6"/>
  <c r="D46" i="7"/>
  <c r="H53" i="10" l="1"/>
  <c r="C55" i="10"/>
  <c r="H44" i="9"/>
  <c r="C46" i="9"/>
  <c r="H42" i="8"/>
  <c r="C44" i="8"/>
  <c r="H46" i="7"/>
  <c r="C48" i="7"/>
  <c r="H54" i="6"/>
  <c r="C56" i="6"/>
  <c r="H39" i="5"/>
  <c r="C41" i="5"/>
  <c r="H40" i="4"/>
  <c r="C42" i="4"/>
  <c r="H39" i="3"/>
  <c r="C41" i="3"/>
  <c r="E40" i="5"/>
  <c r="D47" i="7"/>
  <c r="D45" i="9"/>
  <c r="D54" i="10"/>
  <c r="D43" i="8"/>
  <c r="D55" i="6"/>
  <c r="E40" i="3"/>
  <c r="H54" i="10" l="1"/>
  <c r="C56" i="10"/>
  <c r="H45" i="9"/>
  <c r="C47" i="9"/>
  <c r="H43" i="8"/>
  <c r="C45" i="8"/>
  <c r="H47" i="7"/>
  <c r="C49" i="7"/>
  <c r="H55" i="6"/>
  <c r="C57" i="6"/>
  <c r="H40" i="5"/>
  <c r="C42" i="5"/>
  <c r="H41" i="4"/>
  <c r="C43" i="4"/>
  <c r="H40" i="3"/>
  <c r="C42" i="3"/>
  <c r="D46" i="9"/>
  <c r="D55" i="10"/>
  <c r="D44" i="8"/>
  <c r="D56" i="6"/>
  <c r="D48" i="7"/>
  <c r="H55" i="10" l="1"/>
  <c r="C57" i="10"/>
  <c r="H46" i="9"/>
  <c r="C48" i="9"/>
  <c r="H44" i="8"/>
  <c r="C46" i="8"/>
  <c r="H48" i="7"/>
  <c r="C50" i="7"/>
  <c r="H56" i="6"/>
  <c r="C58" i="6"/>
  <c r="H41" i="5"/>
  <c r="C43" i="5"/>
  <c r="H42" i="4"/>
  <c r="C44" i="4"/>
  <c r="H41" i="3"/>
  <c r="C43" i="3"/>
  <c r="D47" i="9"/>
  <c r="D56" i="10"/>
  <c r="D45" i="8"/>
  <c r="D57" i="6"/>
  <c r="D49" i="7"/>
  <c r="H56" i="10" l="1"/>
  <c r="C58" i="10"/>
  <c r="H47" i="9"/>
  <c r="C49" i="9"/>
  <c r="H45" i="8"/>
  <c r="C47" i="8"/>
  <c r="H49" i="7"/>
  <c r="C51" i="7"/>
  <c r="H57" i="6"/>
  <c r="C59" i="6"/>
  <c r="H42" i="5"/>
  <c r="C44" i="5"/>
  <c r="H43" i="4"/>
  <c r="C45" i="4"/>
  <c r="H42" i="3"/>
  <c r="C44" i="3"/>
  <c r="D48" i="9"/>
  <c r="D57" i="10"/>
  <c r="D46" i="8"/>
  <c r="D58" i="6"/>
  <c r="D50" i="7"/>
  <c r="H57" i="10" l="1"/>
  <c r="C59" i="10"/>
  <c r="H48" i="9"/>
  <c r="C50" i="9"/>
  <c r="H46" i="8"/>
  <c r="C48" i="8"/>
  <c r="H50" i="7"/>
  <c r="C52" i="7"/>
  <c r="H58" i="6"/>
  <c r="C60" i="6"/>
  <c r="H43" i="5"/>
  <c r="C45" i="5"/>
  <c r="H44" i="4"/>
  <c r="C46" i="4"/>
  <c r="H43" i="3"/>
  <c r="C45" i="3"/>
  <c r="D49" i="9"/>
  <c r="D59" i="6"/>
  <c r="D47" i="8"/>
  <c r="D51" i="7"/>
  <c r="D58" i="10"/>
  <c r="H58" i="10" l="1"/>
  <c r="C60" i="10"/>
  <c r="H49" i="9"/>
  <c r="C51" i="9"/>
  <c r="H47" i="8"/>
  <c r="C49" i="8"/>
  <c r="H51" i="7"/>
  <c r="C53" i="7"/>
  <c r="H59" i="6"/>
  <c r="C61" i="6"/>
  <c r="H44" i="5"/>
  <c r="C46" i="5"/>
  <c r="H45" i="4"/>
  <c r="C47" i="4"/>
  <c r="H44" i="3"/>
  <c r="C46" i="3"/>
  <c r="D50" i="9"/>
  <c r="D60" i="6"/>
  <c r="D48" i="8"/>
  <c r="D52" i="7"/>
  <c r="D59" i="10"/>
  <c r="H59" i="10" l="1"/>
  <c r="C61" i="10"/>
  <c r="H50" i="9"/>
  <c r="C52" i="9"/>
  <c r="H48" i="8"/>
  <c r="C50" i="8"/>
  <c r="H52" i="7"/>
  <c r="C54" i="7"/>
  <c r="H60" i="6"/>
  <c r="C62" i="6"/>
  <c r="H45" i="5"/>
  <c r="C47" i="5"/>
  <c r="H46" i="4"/>
  <c r="C48" i="4"/>
  <c r="H45" i="3"/>
  <c r="C47" i="3"/>
  <c r="D51" i="9"/>
  <c r="D60" i="10"/>
  <c r="D49" i="8"/>
  <c r="D61" i="6"/>
  <c r="D53" i="7"/>
  <c r="H60" i="10" l="1"/>
  <c r="C62" i="10"/>
  <c r="H51" i="9"/>
  <c r="C53" i="9"/>
  <c r="H49" i="8"/>
  <c r="C51" i="8"/>
  <c r="H53" i="7"/>
  <c r="C55" i="7"/>
  <c r="H61" i="6"/>
  <c r="C63" i="6"/>
  <c r="H46" i="5"/>
  <c r="C48" i="5"/>
  <c r="H47" i="4"/>
  <c r="C49" i="4"/>
  <c r="H46" i="3"/>
  <c r="C48" i="3"/>
  <c r="D52" i="9"/>
  <c r="D61" i="10"/>
  <c r="D50" i="8"/>
  <c r="D62" i="6"/>
  <c r="D54" i="7"/>
  <c r="H61" i="10" l="1"/>
  <c r="C63" i="10"/>
  <c r="H52" i="9"/>
  <c r="C54" i="9"/>
  <c r="H50" i="8"/>
  <c r="C52" i="8"/>
  <c r="H54" i="7"/>
  <c r="C56" i="7"/>
  <c r="H62" i="6"/>
  <c r="C64" i="6"/>
  <c r="H47" i="5"/>
  <c r="C49" i="5"/>
  <c r="H48" i="4"/>
  <c r="C50" i="4"/>
  <c r="H47" i="3"/>
  <c r="C49" i="3"/>
  <c r="D53" i="9"/>
  <c r="D62" i="10"/>
  <c r="D51" i="8"/>
  <c r="D55" i="7"/>
  <c r="D63" i="6"/>
  <c r="H62" i="10" l="1"/>
  <c r="C64" i="10"/>
  <c r="H53" i="9"/>
  <c r="C55" i="9"/>
  <c r="H51" i="8"/>
  <c r="C53" i="8"/>
  <c r="H55" i="7"/>
  <c r="C57" i="7"/>
  <c r="H63" i="6"/>
  <c r="C65" i="6"/>
  <c r="H48" i="5"/>
  <c r="C50" i="5"/>
  <c r="H49" i="4"/>
  <c r="C51" i="4"/>
  <c r="H48" i="3"/>
  <c r="C50" i="3"/>
  <c r="D54" i="9"/>
  <c r="D63" i="10"/>
  <c r="D52" i="8"/>
  <c r="D64" i="6"/>
  <c r="D56" i="7"/>
  <c r="H63" i="10" l="1"/>
  <c r="C65" i="10"/>
  <c r="H54" i="9"/>
  <c r="C56" i="9"/>
  <c r="H52" i="8"/>
  <c r="C54" i="8"/>
  <c r="H56" i="7"/>
  <c r="C58" i="7"/>
  <c r="H64" i="6"/>
  <c r="C66" i="6"/>
  <c r="H49" i="5"/>
  <c r="C51" i="5"/>
  <c r="H50" i="4"/>
  <c r="C52" i="4"/>
  <c r="H49" i="3"/>
  <c r="C51" i="3"/>
  <c r="D55" i="9"/>
  <c r="D64" i="10"/>
  <c r="D53" i="8"/>
  <c r="D65" i="6"/>
  <c r="D57" i="7"/>
  <c r="H64" i="10" l="1"/>
  <c r="C66" i="10"/>
  <c r="H55" i="9"/>
  <c r="C57" i="9"/>
  <c r="H53" i="8"/>
  <c r="C55" i="8"/>
  <c r="H57" i="7"/>
  <c r="C59" i="7"/>
  <c r="H65" i="6"/>
  <c r="C67" i="6"/>
  <c r="H50" i="5"/>
  <c r="C52" i="5"/>
  <c r="H51" i="4"/>
  <c r="C53" i="4"/>
  <c r="H50" i="3"/>
  <c r="C52" i="3"/>
  <c r="D56" i="9"/>
  <c r="D66" i="6"/>
  <c r="D54" i="8"/>
  <c r="D58" i="7"/>
  <c r="D65" i="10"/>
  <c r="H65" i="10" l="1"/>
  <c r="C67" i="10"/>
  <c r="H56" i="9"/>
  <c r="C58" i="9"/>
  <c r="H54" i="8"/>
  <c r="C56" i="8"/>
  <c r="H58" i="7"/>
  <c r="C60" i="7"/>
  <c r="H66" i="6"/>
  <c r="C68" i="6"/>
  <c r="H51" i="5"/>
  <c r="C53" i="5"/>
  <c r="H52" i="4"/>
  <c r="C54" i="4"/>
  <c r="H51" i="3"/>
  <c r="C53" i="3"/>
  <c r="D57" i="9"/>
  <c r="D66" i="10"/>
  <c r="D55" i="8"/>
  <c r="D67" i="6"/>
  <c r="D59" i="7"/>
  <c r="H66" i="10" l="1"/>
  <c r="C68" i="10"/>
  <c r="H57" i="9"/>
  <c r="C59" i="9"/>
  <c r="H55" i="8"/>
  <c r="C57" i="8"/>
  <c r="H59" i="7"/>
  <c r="C61" i="7"/>
  <c r="H67" i="6"/>
  <c r="C69" i="6"/>
  <c r="H52" i="5"/>
  <c r="C54" i="5"/>
  <c r="H53" i="4"/>
  <c r="C55" i="4"/>
  <c r="H52" i="3"/>
  <c r="C54" i="3"/>
  <c r="D58" i="9"/>
  <c r="D67" i="10"/>
  <c r="D56" i="8"/>
  <c r="D60" i="7"/>
  <c r="D68" i="6"/>
  <c r="H67" i="10" l="1"/>
  <c r="C69" i="10"/>
  <c r="H58" i="9"/>
  <c r="C60" i="9"/>
  <c r="H56" i="8"/>
  <c r="C58" i="8"/>
  <c r="H60" i="7"/>
  <c r="C62" i="7"/>
  <c r="H68" i="6"/>
  <c r="C70" i="6"/>
  <c r="H53" i="5"/>
  <c r="C55" i="5"/>
  <c r="H54" i="4"/>
  <c r="C56" i="4"/>
  <c r="H53" i="3"/>
  <c r="C55" i="3"/>
  <c r="D59" i="9"/>
  <c r="D68" i="10"/>
  <c r="D57" i="8"/>
  <c r="D69" i="6"/>
  <c r="D61" i="7"/>
  <c r="H68" i="10" l="1"/>
  <c r="C70" i="10"/>
  <c r="H59" i="9"/>
  <c r="C61" i="9"/>
  <c r="H57" i="8"/>
  <c r="C59" i="8"/>
  <c r="H61" i="7"/>
  <c r="C63" i="7"/>
  <c r="H69" i="6"/>
  <c r="C71" i="6"/>
  <c r="H54" i="5"/>
  <c r="C56" i="5"/>
  <c r="H55" i="4"/>
  <c r="C57" i="4"/>
  <c r="H54" i="3"/>
  <c r="C56" i="3"/>
  <c r="D60" i="9"/>
  <c r="D69" i="10"/>
  <c r="D58" i="8"/>
  <c r="D70" i="6"/>
  <c r="D62" i="7"/>
  <c r="H69" i="10" l="1"/>
  <c r="C71" i="10"/>
  <c r="H60" i="9"/>
  <c r="C62" i="9"/>
  <c r="H58" i="8"/>
  <c r="C60" i="8"/>
  <c r="H62" i="7"/>
  <c r="C64" i="7"/>
  <c r="H70" i="6"/>
  <c r="C72" i="6"/>
  <c r="H55" i="5"/>
  <c r="C57" i="5"/>
  <c r="H56" i="4"/>
  <c r="C58" i="4"/>
  <c r="H55" i="3"/>
  <c r="C57" i="3"/>
  <c r="D61" i="9"/>
  <c r="D59" i="8"/>
  <c r="D71" i="6"/>
  <c r="D63" i="7"/>
  <c r="D70" i="10"/>
  <c r="H70" i="10" l="1"/>
  <c r="C72" i="10"/>
  <c r="H61" i="9"/>
  <c r="C63" i="9"/>
  <c r="H59" i="8"/>
  <c r="C61" i="8"/>
  <c r="H63" i="7"/>
  <c r="C65" i="7"/>
  <c r="H71" i="6"/>
  <c r="C73" i="6"/>
  <c r="H56" i="5"/>
  <c r="C58" i="5"/>
  <c r="H57" i="4"/>
  <c r="C59" i="4"/>
  <c r="H56" i="3"/>
  <c r="C58" i="3"/>
  <c r="D62" i="9"/>
  <c r="D60" i="8"/>
  <c r="D72" i="6"/>
  <c r="D64" i="7"/>
  <c r="D71" i="10"/>
  <c r="H71" i="10" l="1"/>
  <c r="C73" i="10"/>
  <c r="H62" i="9"/>
  <c r="C64" i="9"/>
  <c r="H60" i="8"/>
  <c r="C62" i="8"/>
  <c r="H64" i="7"/>
  <c r="C66" i="7"/>
  <c r="H72" i="6"/>
  <c r="C74" i="6"/>
  <c r="H57" i="5"/>
  <c r="C59" i="5"/>
  <c r="H58" i="4"/>
  <c r="C60" i="4"/>
  <c r="H57" i="3"/>
  <c r="C59" i="3"/>
  <c r="D63" i="9"/>
  <c r="D61" i="8"/>
  <c r="D72" i="10"/>
  <c r="D73" i="6"/>
  <c r="E73" i="6"/>
  <c r="D65" i="7"/>
  <c r="H72" i="10" l="1"/>
  <c r="C74" i="10"/>
  <c r="H63" i="9"/>
  <c r="C65" i="9"/>
  <c r="H61" i="8"/>
  <c r="C63" i="8"/>
  <c r="H65" i="7"/>
  <c r="C67" i="7"/>
  <c r="H73" i="6"/>
  <c r="C75" i="6"/>
  <c r="H58" i="5"/>
  <c r="C60" i="5"/>
  <c r="H59" i="4"/>
  <c r="C61" i="4"/>
  <c r="H58" i="3"/>
  <c r="C60" i="3"/>
  <c r="D64" i="9"/>
  <c r="D73" i="10"/>
  <c r="D62" i="8"/>
  <c r="E73" i="10"/>
  <c r="D74" i="6"/>
  <c r="D66" i="7"/>
  <c r="H73" i="10" l="1"/>
  <c r="C75" i="10"/>
  <c r="H64" i="9"/>
  <c r="C66" i="9"/>
  <c r="H62" i="8"/>
  <c r="C64" i="8"/>
  <c r="H66" i="7"/>
  <c r="C68" i="7"/>
  <c r="H74" i="6"/>
  <c r="C76" i="6"/>
  <c r="H59" i="5"/>
  <c r="C61" i="5"/>
  <c r="H60" i="4"/>
  <c r="C62" i="4"/>
  <c r="H59" i="3"/>
  <c r="C61" i="3"/>
  <c r="D65" i="9"/>
  <c r="D74" i="10"/>
  <c r="D63" i="8"/>
  <c r="D75" i="6"/>
  <c r="D67" i="7"/>
  <c r="H74" i="10" l="1"/>
  <c r="C76" i="10"/>
  <c r="H65" i="9"/>
  <c r="C67" i="9"/>
  <c r="H63" i="8"/>
  <c r="C65" i="8"/>
  <c r="H67" i="7"/>
  <c r="C69" i="7"/>
  <c r="H75" i="6"/>
  <c r="C77" i="6"/>
  <c r="H60" i="5"/>
  <c r="C62" i="5"/>
  <c r="H61" i="4"/>
  <c r="C63" i="4"/>
  <c r="H60" i="3"/>
  <c r="C62" i="3"/>
  <c r="D66" i="9"/>
  <c r="D64" i="8"/>
  <c r="D68" i="7"/>
  <c r="D75" i="10"/>
  <c r="D76" i="6"/>
  <c r="H75" i="10" l="1"/>
  <c r="C77" i="10"/>
  <c r="H66" i="9"/>
  <c r="C68" i="9"/>
  <c r="H64" i="8"/>
  <c r="C66" i="8"/>
  <c r="H68" i="7"/>
  <c r="C70" i="7"/>
  <c r="H76" i="6"/>
  <c r="C78" i="6"/>
  <c r="H61" i="5"/>
  <c r="C63" i="5"/>
  <c r="H62" i="4"/>
  <c r="C64" i="4"/>
  <c r="H61" i="3"/>
  <c r="C63" i="3"/>
  <c r="D67" i="9"/>
  <c r="D76" i="10"/>
  <c r="D65" i="8"/>
  <c r="D77" i="6"/>
  <c r="D69" i="7"/>
  <c r="H76" i="10" l="1"/>
  <c r="C78" i="10"/>
  <c r="H67" i="9"/>
  <c r="C69" i="9"/>
  <c r="H65" i="8"/>
  <c r="C67" i="8"/>
  <c r="H69" i="7"/>
  <c r="C71" i="7"/>
  <c r="H77" i="6"/>
  <c r="C79" i="6"/>
  <c r="H62" i="5"/>
  <c r="C64" i="5"/>
  <c r="H63" i="4"/>
  <c r="C65" i="4"/>
  <c r="H62" i="3"/>
  <c r="C64" i="3"/>
  <c r="D68" i="9"/>
  <c r="D66" i="8"/>
  <c r="D78" i="6"/>
  <c r="D70" i="7"/>
  <c r="D77" i="10"/>
  <c r="H77" i="10" l="1"/>
  <c r="C79" i="10"/>
  <c r="H68" i="9"/>
  <c r="C70" i="9"/>
  <c r="H66" i="8"/>
  <c r="C68" i="8"/>
  <c r="H70" i="7"/>
  <c r="C72" i="7"/>
  <c r="H78" i="6"/>
  <c r="C80" i="6"/>
  <c r="H63" i="5"/>
  <c r="C65" i="5"/>
  <c r="H64" i="4"/>
  <c r="C66" i="4"/>
  <c r="H63" i="3"/>
  <c r="C65" i="3"/>
  <c r="D69" i="9"/>
  <c r="D78" i="10"/>
  <c r="D67" i="8"/>
  <c r="D79" i="6"/>
  <c r="D71" i="7"/>
  <c r="H78" i="10" l="1"/>
  <c r="C80" i="10"/>
  <c r="H69" i="9"/>
  <c r="C71" i="9"/>
  <c r="H67" i="8"/>
  <c r="C69" i="8"/>
  <c r="H71" i="7"/>
  <c r="C73" i="7"/>
  <c r="H79" i="6"/>
  <c r="C81" i="6"/>
  <c r="H64" i="5"/>
  <c r="C66" i="5"/>
  <c r="H65" i="4"/>
  <c r="C67" i="4"/>
  <c r="H64" i="3"/>
  <c r="C66" i="3"/>
  <c r="D70" i="9"/>
  <c r="D68" i="8"/>
  <c r="D80" i="6"/>
  <c r="D72" i="7"/>
  <c r="D79" i="10"/>
  <c r="H79" i="10" l="1"/>
  <c r="C81" i="10"/>
  <c r="H70" i="9"/>
  <c r="C72" i="9"/>
  <c r="H68" i="8"/>
  <c r="C70" i="8"/>
  <c r="H72" i="7"/>
  <c r="C74" i="7"/>
  <c r="H80" i="6"/>
  <c r="C82" i="6"/>
  <c r="H65" i="5"/>
  <c r="C67" i="5"/>
  <c r="H66" i="4"/>
  <c r="C68" i="4"/>
  <c r="H65" i="3"/>
  <c r="C67" i="3"/>
  <c r="D71" i="9"/>
  <c r="D73" i="7"/>
  <c r="D69" i="8"/>
  <c r="D80" i="10"/>
  <c r="D81" i="6"/>
  <c r="E73" i="7"/>
  <c r="H80" i="10" l="1"/>
  <c r="C82" i="10"/>
  <c r="H71" i="9"/>
  <c r="C73" i="9"/>
  <c r="H69" i="8"/>
  <c r="C71" i="8"/>
  <c r="H73" i="7"/>
  <c r="C75" i="7"/>
  <c r="H81" i="6"/>
  <c r="C83" i="6"/>
  <c r="H66" i="5"/>
  <c r="C68" i="5"/>
  <c r="H67" i="4"/>
  <c r="C69" i="4"/>
  <c r="H66" i="3"/>
  <c r="C68" i="3"/>
  <c r="D72" i="9"/>
  <c r="D81" i="10"/>
  <c r="D70" i="8"/>
  <c r="D82" i="6"/>
  <c r="D74" i="7"/>
  <c r="H81" i="10" l="1"/>
  <c r="C83" i="10"/>
  <c r="H72" i="9"/>
  <c r="C74" i="9"/>
  <c r="H70" i="8"/>
  <c r="C72" i="8"/>
  <c r="H74" i="7"/>
  <c r="C76" i="7"/>
  <c r="H82" i="6"/>
  <c r="C84" i="6"/>
  <c r="H67" i="5"/>
  <c r="C69" i="5"/>
  <c r="H68" i="4"/>
  <c r="C70" i="4"/>
  <c r="H67" i="3"/>
  <c r="C69" i="3"/>
  <c r="D73" i="9"/>
  <c r="D75" i="7"/>
  <c r="E73" i="9"/>
  <c r="D82" i="10"/>
  <c r="D71" i="8"/>
  <c r="D83" i="6"/>
  <c r="H82" i="10" l="1"/>
  <c r="C84" i="10"/>
  <c r="H73" i="9"/>
  <c r="C75" i="9"/>
  <c r="H71" i="8"/>
  <c r="C73" i="8"/>
  <c r="H75" i="7"/>
  <c r="C77" i="7"/>
  <c r="H83" i="6"/>
  <c r="C85" i="6"/>
  <c r="H68" i="5"/>
  <c r="C70" i="5"/>
  <c r="H69" i="4"/>
  <c r="C71" i="4"/>
  <c r="H68" i="3"/>
  <c r="C70" i="3"/>
  <c r="D74" i="9"/>
  <c r="D83" i="10"/>
  <c r="D72" i="8"/>
  <c r="D84" i="6"/>
  <c r="D76" i="7"/>
  <c r="H83" i="10" l="1"/>
  <c r="C85" i="10"/>
  <c r="H74" i="9"/>
  <c r="C76" i="9"/>
  <c r="H72" i="8"/>
  <c r="C74" i="8"/>
  <c r="H76" i="7"/>
  <c r="C78" i="7"/>
  <c r="H84" i="6"/>
  <c r="C86" i="6"/>
  <c r="H69" i="5"/>
  <c r="C71" i="5"/>
  <c r="H70" i="4"/>
  <c r="C72" i="4"/>
  <c r="H69" i="3"/>
  <c r="C71" i="3"/>
  <c r="D75" i="9"/>
  <c r="D73" i="8"/>
  <c r="E73" i="8"/>
  <c r="D84" i="10"/>
  <c r="D85" i="6"/>
  <c r="D77" i="7"/>
  <c r="H84" i="10" l="1"/>
  <c r="C86" i="10"/>
  <c r="H75" i="9"/>
  <c r="C77" i="9"/>
  <c r="H73" i="8"/>
  <c r="C75" i="8"/>
  <c r="H77" i="7"/>
  <c r="C79" i="7"/>
  <c r="H85" i="6"/>
  <c r="C87" i="6"/>
  <c r="H70" i="5"/>
  <c r="C72" i="5"/>
  <c r="H71" i="4"/>
  <c r="C73" i="4"/>
  <c r="H70" i="3"/>
  <c r="C72" i="3"/>
  <c r="D76" i="9"/>
  <c r="D74" i="8"/>
  <c r="D86" i="6"/>
  <c r="D78" i="7"/>
  <c r="D85" i="10"/>
  <c r="H85" i="10" l="1"/>
  <c r="C87" i="10"/>
  <c r="H76" i="9"/>
  <c r="C78" i="9"/>
  <c r="H74" i="8"/>
  <c r="C76" i="8"/>
  <c r="H78" i="7"/>
  <c r="C80" i="7"/>
  <c r="H86" i="6"/>
  <c r="C88" i="6"/>
  <c r="H71" i="5"/>
  <c r="C73" i="5"/>
  <c r="H72" i="4"/>
  <c r="C74" i="4"/>
  <c r="H71" i="3"/>
  <c r="C73" i="3"/>
  <c r="D77" i="9"/>
  <c r="D86" i="10"/>
  <c r="D75" i="8"/>
  <c r="E73" i="4"/>
  <c r="D87" i="6"/>
  <c r="D79" i="7"/>
  <c r="H86" i="10" l="1"/>
  <c r="C88" i="10"/>
  <c r="H77" i="9"/>
  <c r="C79" i="9"/>
  <c r="H75" i="8"/>
  <c r="C77" i="8"/>
  <c r="H79" i="7"/>
  <c r="C81" i="7"/>
  <c r="H87" i="6"/>
  <c r="C89" i="6"/>
  <c r="H72" i="5"/>
  <c r="C74" i="5"/>
  <c r="H73" i="4"/>
  <c r="C75" i="4"/>
  <c r="H72" i="3"/>
  <c r="C74" i="3"/>
  <c r="E73" i="5"/>
  <c r="D80" i="7"/>
  <c r="D78" i="9"/>
  <c r="D87" i="10"/>
  <c r="D76" i="8"/>
  <c r="D88" i="6"/>
  <c r="E73" i="3"/>
  <c r="H87" i="10" l="1"/>
  <c r="C89" i="10"/>
  <c r="H78" i="9"/>
  <c r="C80" i="9"/>
  <c r="H76" i="8"/>
  <c r="C78" i="8"/>
  <c r="H80" i="7"/>
  <c r="C82" i="7"/>
  <c r="H88" i="6"/>
  <c r="C90" i="6"/>
  <c r="H73" i="5"/>
  <c r="C75" i="5"/>
  <c r="H74" i="4"/>
  <c r="C76" i="4"/>
  <c r="H73" i="3"/>
  <c r="C75" i="3"/>
  <c r="D79" i="9"/>
  <c r="D77" i="8"/>
  <c r="D89" i="6"/>
  <c r="D81" i="7"/>
  <c r="D88" i="10"/>
  <c r="H88" i="10" l="1"/>
  <c r="C90" i="10"/>
  <c r="H79" i="9"/>
  <c r="C81" i="9"/>
  <c r="H77" i="8"/>
  <c r="C79" i="8"/>
  <c r="H81" i="7"/>
  <c r="C83" i="7"/>
  <c r="H89" i="6"/>
  <c r="C91" i="6"/>
  <c r="H74" i="5"/>
  <c r="C76" i="5"/>
  <c r="H75" i="4"/>
  <c r="C77" i="4"/>
  <c r="H74" i="3"/>
  <c r="C76" i="3"/>
  <c r="D80" i="9"/>
  <c r="D89" i="10"/>
  <c r="D78" i="8"/>
  <c r="D90" i="6"/>
  <c r="D82" i="7"/>
  <c r="H89" i="10" l="1"/>
  <c r="C91" i="10"/>
  <c r="H80" i="9"/>
  <c r="C82" i="9"/>
  <c r="H78" i="8"/>
  <c r="C80" i="8"/>
  <c r="H82" i="7"/>
  <c r="C84" i="7"/>
  <c r="H90" i="6"/>
  <c r="C92" i="6"/>
  <c r="H75" i="5"/>
  <c r="C77" i="5"/>
  <c r="H76" i="4"/>
  <c r="C78" i="4"/>
  <c r="H75" i="3"/>
  <c r="C77" i="3"/>
  <c r="D81" i="9"/>
  <c r="D90" i="10"/>
  <c r="D79" i="8"/>
  <c r="D91" i="6"/>
  <c r="D83" i="7"/>
  <c r="H90" i="10" l="1"/>
  <c r="C92" i="10"/>
  <c r="H81" i="9"/>
  <c r="C83" i="9"/>
  <c r="H79" i="8"/>
  <c r="C81" i="8"/>
  <c r="H83" i="7"/>
  <c r="C85" i="7"/>
  <c r="H91" i="6"/>
  <c r="C93" i="6"/>
  <c r="H76" i="5"/>
  <c r="C78" i="5"/>
  <c r="H77" i="4"/>
  <c r="C79" i="4"/>
  <c r="H76" i="3"/>
  <c r="C78" i="3"/>
  <c r="D82" i="9"/>
  <c r="D91" i="10"/>
  <c r="D80" i="8"/>
  <c r="D92" i="6"/>
  <c r="D84" i="7"/>
  <c r="H91" i="10" l="1"/>
  <c r="C93" i="10"/>
  <c r="H82" i="9"/>
  <c r="C84" i="9"/>
  <c r="H80" i="8"/>
  <c r="C82" i="8"/>
  <c r="H84" i="7"/>
  <c r="C86" i="7"/>
  <c r="H92" i="6"/>
  <c r="C94" i="6"/>
  <c r="H77" i="5"/>
  <c r="C79" i="5"/>
  <c r="H78" i="4"/>
  <c r="C80" i="4"/>
  <c r="H77" i="3"/>
  <c r="C79" i="3"/>
  <c r="D83" i="9"/>
  <c r="D81" i="8"/>
  <c r="D93" i="6"/>
  <c r="D85" i="7"/>
  <c r="D92" i="10"/>
  <c r="H92" i="10" l="1"/>
  <c r="C94" i="10"/>
  <c r="H83" i="9"/>
  <c r="C85" i="9"/>
  <c r="H81" i="8"/>
  <c r="C83" i="8"/>
  <c r="H85" i="7"/>
  <c r="C87" i="7"/>
  <c r="H93" i="6"/>
  <c r="C95" i="6"/>
  <c r="H78" i="5"/>
  <c r="C80" i="5"/>
  <c r="H79" i="4"/>
  <c r="C81" i="4"/>
  <c r="H78" i="3"/>
  <c r="C80" i="3"/>
  <c r="C197" i="1"/>
  <c r="C198" i="1" s="1"/>
  <c r="C174" i="1"/>
  <c r="C175" i="1" s="1"/>
  <c r="C107" i="1"/>
  <c r="C108" i="1" s="1"/>
  <c r="C106" i="1"/>
  <c r="C104" i="1"/>
  <c r="C105" i="1" s="1"/>
  <c r="C96" i="1"/>
  <c r="C97" i="1" s="1"/>
  <c r="C74" i="1"/>
  <c r="C75" i="1" s="1"/>
  <c r="C41" i="1"/>
  <c r="C42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6" i="1"/>
  <c r="E204" i="1"/>
  <c r="D94" i="6"/>
  <c r="D84" i="9"/>
  <c r="D86" i="7"/>
  <c r="D82" i="8"/>
  <c r="E104" i="1"/>
  <c r="D93" i="10"/>
  <c r="E73" i="1"/>
  <c r="E40" i="1"/>
  <c r="H93" i="10" l="1"/>
  <c r="C95" i="10"/>
  <c r="H84" i="9"/>
  <c r="C86" i="9"/>
  <c r="H82" i="8"/>
  <c r="C84" i="8"/>
  <c r="H86" i="7"/>
  <c r="C88" i="7"/>
  <c r="H94" i="6"/>
  <c r="C96" i="6"/>
  <c r="H79" i="5"/>
  <c r="C81" i="5"/>
  <c r="H80" i="4"/>
  <c r="C82" i="4"/>
  <c r="H79" i="3"/>
  <c r="C81" i="3"/>
  <c r="H105" i="1"/>
  <c r="H106" i="1"/>
  <c r="C199" i="1"/>
  <c r="C176" i="1"/>
  <c r="C109" i="1"/>
  <c r="C98" i="1"/>
  <c r="C76" i="1"/>
  <c r="C43" i="1"/>
  <c r="H11" i="1"/>
  <c r="H19" i="1"/>
  <c r="H31" i="1"/>
  <c r="H39" i="1"/>
  <c r="H12" i="1"/>
  <c r="H20" i="1"/>
  <c r="H28" i="1"/>
  <c r="H40" i="1"/>
  <c r="H9" i="1"/>
  <c r="H13" i="1"/>
  <c r="H17" i="1"/>
  <c r="H21" i="1"/>
  <c r="H25" i="1"/>
  <c r="H29" i="1"/>
  <c r="H33" i="1"/>
  <c r="H37" i="1"/>
  <c r="H7" i="1"/>
  <c r="H15" i="1"/>
  <c r="H23" i="1"/>
  <c r="H35" i="1"/>
  <c r="H8" i="1"/>
  <c r="H16" i="1"/>
  <c r="H24" i="1"/>
  <c r="H32" i="1"/>
  <c r="H36" i="1"/>
  <c r="H6" i="1"/>
  <c r="H10" i="1"/>
  <c r="H14" i="1"/>
  <c r="H18" i="1"/>
  <c r="H22" i="1"/>
  <c r="H26" i="1"/>
  <c r="H30" i="1"/>
  <c r="H34" i="1"/>
  <c r="H38" i="1"/>
  <c r="H27" i="1"/>
  <c r="H5" i="1"/>
  <c r="D85" i="9"/>
  <c r="D94" i="10"/>
  <c r="D83" i="8"/>
  <c r="D95" i="6"/>
  <c r="D87" i="7"/>
  <c r="H94" i="10" l="1"/>
  <c r="C96" i="10"/>
  <c r="H85" i="9"/>
  <c r="C87" i="9"/>
  <c r="H83" i="8"/>
  <c r="C85" i="8"/>
  <c r="H87" i="7"/>
  <c r="C89" i="7"/>
  <c r="H95" i="6"/>
  <c r="C97" i="6"/>
  <c r="H80" i="5"/>
  <c r="C82" i="5"/>
  <c r="H81" i="4"/>
  <c r="C83" i="4"/>
  <c r="H80" i="3"/>
  <c r="C82" i="3"/>
  <c r="H107" i="1"/>
  <c r="H74" i="1"/>
  <c r="H104" i="1"/>
  <c r="H174" i="1"/>
  <c r="H75" i="1"/>
  <c r="H108" i="1"/>
  <c r="H197" i="1"/>
  <c r="H96" i="1"/>
  <c r="H41" i="1"/>
  <c r="H42" i="1"/>
  <c r="H175" i="1"/>
  <c r="H198" i="1"/>
  <c r="H97" i="1"/>
  <c r="C200" i="1"/>
  <c r="C177" i="1"/>
  <c r="C110" i="1"/>
  <c r="C99" i="1"/>
  <c r="C77" i="1"/>
  <c r="C44" i="1"/>
  <c r="D86" i="9"/>
  <c r="D96" i="6"/>
  <c r="D88" i="7"/>
  <c r="D84" i="8"/>
  <c r="D95" i="10"/>
  <c r="H95" i="10" l="1"/>
  <c r="C97" i="10"/>
  <c r="H86" i="9"/>
  <c r="C88" i="9"/>
  <c r="H84" i="8"/>
  <c r="C86" i="8"/>
  <c r="H88" i="7"/>
  <c r="C90" i="7"/>
  <c r="H96" i="6"/>
  <c r="C98" i="6"/>
  <c r="H81" i="5"/>
  <c r="C83" i="5"/>
  <c r="H82" i="4"/>
  <c r="C84" i="4"/>
  <c r="H81" i="3"/>
  <c r="C83" i="3"/>
  <c r="H76" i="1"/>
  <c r="H199" i="1"/>
  <c r="H98" i="1"/>
  <c r="H109" i="1"/>
  <c r="H43" i="1"/>
  <c r="H176" i="1"/>
  <c r="C201" i="1"/>
  <c r="C178" i="1"/>
  <c r="C111" i="1"/>
  <c r="C100" i="1"/>
  <c r="C78" i="1"/>
  <c r="C45" i="1"/>
  <c r="D87" i="9"/>
  <c r="D85" i="8"/>
  <c r="D97" i="6"/>
  <c r="D89" i="7"/>
  <c r="D96" i="10"/>
  <c r="H96" i="10" l="1"/>
  <c r="C98" i="10"/>
  <c r="H87" i="9"/>
  <c r="C89" i="9"/>
  <c r="H85" i="8"/>
  <c r="C87" i="8"/>
  <c r="H89" i="7"/>
  <c r="C91" i="7"/>
  <c r="H97" i="6"/>
  <c r="C99" i="6"/>
  <c r="H82" i="5"/>
  <c r="C84" i="5"/>
  <c r="H83" i="4"/>
  <c r="C85" i="4"/>
  <c r="H82" i="3"/>
  <c r="C84" i="3"/>
  <c r="H99" i="1"/>
  <c r="H110" i="1"/>
  <c r="H44" i="1"/>
  <c r="H177" i="1"/>
  <c r="H77" i="1"/>
  <c r="H200" i="1"/>
  <c r="C202" i="1"/>
  <c r="C179" i="1"/>
  <c r="C112" i="1"/>
  <c r="C101" i="1"/>
  <c r="C79" i="1"/>
  <c r="C46" i="1"/>
  <c r="D88" i="9"/>
  <c r="D97" i="10"/>
  <c r="D86" i="8"/>
  <c r="D98" i="6"/>
  <c r="D90" i="7"/>
  <c r="H97" i="10" l="1"/>
  <c r="C99" i="10"/>
  <c r="H88" i="9"/>
  <c r="C90" i="9"/>
  <c r="H86" i="8"/>
  <c r="C88" i="8"/>
  <c r="H90" i="7"/>
  <c r="C92" i="7"/>
  <c r="H98" i="6"/>
  <c r="C100" i="6"/>
  <c r="H83" i="5"/>
  <c r="C85" i="5"/>
  <c r="H84" i="4"/>
  <c r="C86" i="4"/>
  <c r="H83" i="3"/>
  <c r="C85" i="3"/>
  <c r="H45" i="1"/>
  <c r="H178" i="1"/>
  <c r="H78" i="1"/>
  <c r="H201" i="1"/>
  <c r="H100" i="1"/>
  <c r="H111" i="1"/>
  <c r="C203" i="1"/>
  <c r="C180" i="1"/>
  <c r="C113" i="1"/>
  <c r="C102" i="1"/>
  <c r="C80" i="1"/>
  <c r="C47" i="1"/>
  <c r="D89" i="9"/>
  <c r="D87" i="8"/>
  <c r="D99" i="6"/>
  <c r="D91" i="7"/>
  <c r="D98" i="10"/>
  <c r="H98" i="10" l="1"/>
  <c r="C100" i="10"/>
  <c r="H89" i="9"/>
  <c r="C91" i="9"/>
  <c r="H87" i="8"/>
  <c r="C89" i="8"/>
  <c r="H91" i="7"/>
  <c r="C93" i="7"/>
  <c r="H99" i="6"/>
  <c r="C101" i="6"/>
  <c r="H84" i="5"/>
  <c r="C86" i="5"/>
  <c r="H85" i="4"/>
  <c r="C87" i="4"/>
  <c r="H84" i="3"/>
  <c r="C86" i="3"/>
  <c r="H46" i="1"/>
  <c r="H179" i="1"/>
  <c r="H79" i="1"/>
  <c r="H202" i="1"/>
  <c r="H101" i="1"/>
  <c r="H112" i="1"/>
  <c r="C204" i="1"/>
  <c r="C181" i="1"/>
  <c r="C114" i="1"/>
  <c r="C103" i="1"/>
  <c r="C81" i="1"/>
  <c r="C48" i="1"/>
  <c r="D90" i="9"/>
  <c r="D99" i="10"/>
  <c r="D88" i="8"/>
  <c r="D100" i="6"/>
  <c r="D92" i="7"/>
  <c r="H99" i="10" l="1"/>
  <c r="C101" i="10"/>
  <c r="H90" i="9"/>
  <c r="C92" i="9"/>
  <c r="H88" i="8"/>
  <c r="C90" i="8"/>
  <c r="H92" i="7"/>
  <c r="C94" i="7"/>
  <c r="H100" i="6"/>
  <c r="C102" i="6"/>
  <c r="H85" i="5"/>
  <c r="C87" i="5"/>
  <c r="H86" i="4"/>
  <c r="C88" i="4"/>
  <c r="H85" i="3"/>
  <c r="C87" i="3"/>
  <c r="H80" i="1"/>
  <c r="H180" i="1"/>
  <c r="H203" i="1"/>
  <c r="H103" i="1"/>
  <c r="H102" i="1"/>
  <c r="H47" i="1"/>
  <c r="H113" i="1"/>
  <c r="C182" i="1"/>
  <c r="C115" i="1"/>
  <c r="C82" i="1"/>
  <c r="C49" i="1"/>
  <c r="D91" i="9"/>
  <c r="D101" i="6"/>
  <c r="D93" i="7"/>
  <c r="D89" i="8"/>
  <c r="D100" i="10"/>
  <c r="H100" i="10" l="1"/>
  <c r="C102" i="10"/>
  <c r="H91" i="9"/>
  <c r="C93" i="9"/>
  <c r="H89" i="8"/>
  <c r="C91" i="8"/>
  <c r="H93" i="7"/>
  <c r="C95" i="7"/>
  <c r="H101" i="6"/>
  <c r="C103" i="6"/>
  <c r="H86" i="5"/>
  <c r="C88" i="5"/>
  <c r="H87" i="4"/>
  <c r="C89" i="4"/>
  <c r="H86" i="3"/>
  <c r="C88" i="3"/>
  <c r="H48" i="1"/>
  <c r="H81" i="1"/>
  <c r="H114" i="1"/>
  <c r="H204" i="1"/>
  <c r="H181" i="1"/>
  <c r="C183" i="1"/>
  <c r="C116" i="1"/>
  <c r="C83" i="1"/>
  <c r="C50" i="1"/>
  <c r="D94" i="7"/>
  <c r="D92" i="9"/>
  <c r="D101" i="10"/>
  <c r="D90" i="8"/>
  <c r="D102" i="6"/>
  <c r="H101" i="10" l="1"/>
  <c r="C103" i="10"/>
  <c r="H92" i="9"/>
  <c r="C94" i="9"/>
  <c r="H90" i="8"/>
  <c r="C92" i="8"/>
  <c r="H94" i="7"/>
  <c r="C96" i="7"/>
  <c r="H102" i="6"/>
  <c r="C104" i="6"/>
  <c r="H87" i="5"/>
  <c r="C89" i="5"/>
  <c r="H88" i="4"/>
  <c r="C90" i="4"/>
  <c r="H87" i="3"/>
  <c r="C89" i="3"/>
  <c r="H182" i="1"/>
  <c r="H49" i="1"/>
  <c r="H82" i="1"/>
  <c r="H115" i="1"/>
  <c r="C184" i="1"/>
  <c r="C117" i="1"/>
  <c r="C84" i="1"/>
  <c r="C51" i="1"/>
  <c r="D93" i="9"/>
  <c r="D102" i="10"/>
  <c r="D91" i="8"/>
  <c r="D103" i="6"/>
  <c r="D95" i="7"/>
  <c r="H102" i="10" l="1"/>
  <c r="C104" i="10"/>
  <c r="H93" i="9"/>
  <c r="C95" i="9"/>
  <c r="H91" i="8"/>
  <c r="C93" i="8"/>
  <c r="H95" i="7"/>
  <c r="C97" i="7"/>
  <c r="H103" i="6"/>
  <c r="C105" i="6"/>
  <c r="H88" i="5"/>
  <c r="C90" i="5"/>
  <c r="H89" i="4"/>
  <c r="C91" i="4"/>
  <c r="H88" i="3"/>
  <c r="C90" i="3"/>
  <c r="H183" i="1"/>
  <c r="H50" i="1"/>
  <c r="H83" i="1"/>
  <c r="H116" i="1"/>
  <c r="C185" i="1"/>
  <c r="C118" i="1"/>
  <c r="C85" i="1"/>
  <c r="C52" i="1"/>
  <c r="D94" i="9"/>
  <c r="D104" i="6"/>
  <c r="D92" i="8"/>
  <c r="E104" i="6"/>
  <c r="D96" i="7"/>
  <c r="D103" i="10"/>
  <c r="H103" i="10" l="1"/>
  <c r="C105" i="10"/>
  <c r="H94" i="9"/>
  <c r="C96" i="9"/>
  <c r="H92" i="8"/>
  <c r="C94" i="8"/>
  <c r="H96" i="7"/>
  <c r="C98" i="7"/>
  <c r="H104" i="6"/>
  <c r="C106" i="6"/>
  <c r="H89" i="5"/>
  <c r="C91" i="5"/>
  <c r="H90" i="4"/>
  <c r="C92" i="4"/>
  <c r="H89" i="3"/>
  <c r="C91" i="3"/>
  <c r="H184" i="1"/>
  <c r="H117" i="1"/>
  <c r="H51" i="1"/>
  <c r="H84" i="1"/>
  <c r="C186" i="1"/>
  <c r="C119" i="1"/>
  <c r="C86" i="1"/>
  <c r="C53" i="1"/>
  <c r="D95" i="9"/>
  <c r="D93" i="8"/>
  <c r="E104" i="10"/>
  <c r="D105" i="6"/>
  <c r="D97" i="7"/>
  <c r="D104" i="10"/>
  <c r="H104" i="10" l="1"/>
  <c r="C106" i="10"/>
  <c r="H95" i="9"/>
  <c r="C97" i="9"/>
  <c r="H93" i="8"/>
  <c r="C95" i="8"/>
  <c r="H97" i="7"/>
  <c r="C99" i="7"/>
  <c r="H105" i="6"/>
  <c r="C107" i="6"/>
  <c r="H90" i="5"/>
  <c r="C92" i="5"/>
  <c r="H91" i="4"/>
  <c r="C93" i="4"/>
  <c r="H90" i="3"/>
  <c r="C92" i="3"/>
  <c r="H185" i="1"/>
  <c r="H52" i="1"/>
  <c r="H85" i="1"/>
  <c r="H118" i="1"/>
  <c r="C187" i="1"/>
  <c r="C120" i="1"/>
  <c r="C87" i="1"/>
  <c r="C54" i="1"/>
  <c r="D96" i="9"/>
  <c r="D94" i="8"/>
  <c r="D98" i="7"/>
  <c r="D105" i="10"/>
  <c r="D106" i="6"/>
  <c r="H105" i="10" l="1"/>
  <c r="C107" i="10"/>
  <c r="H96" i="9"/>
  <c r="C98" i="9"/>
  <c r="H94" i="8"/>
  <c r="C96" i="8"/>
  <c r="H98" i="7"/>
  <c r="C100" i="7"/>
  <c r="H106" i="6"/>
  <c r="C108" i="6"/>
  <c r="H91" i="5"/>
  <c r="C93" i="5"/>
  <c r="H92" i="4"/>
  <c r="C94" i="4"/>
  <c r="H91" i="3"/>
  <c r="C93" i="3"/>
  <c r="H119" i="1"/>
  <c r="H186" i="1"/>
  <c r="H53" i="1"/>
  <c r="H86" i="1"/>
  <c r="C188" i="1"/>
  <c r="C121" i="1"/>
  <c r="C88" i="1"/>
  <c r="C55" i="1"/>
  <c r="D97" i="9"/>
  <c r="D106" i="10"/>
  <c r="D95" i="8"/>
  <c r="D99" i="7"/>
  <c r="D107" i="6"/>
  <c r="H106" i="10" l="1"/>
  <c r="C108" i="10"/>
  <c r="H97" i="9"/>
  <c r="C99" i="9"/>
  <c r="H95" i="8"/>
  <c r="C97" i="8"/>
  <c r="H99" i="7"/>
  <c r="C101" i="7"/>
  <c r="H107" i="6"/>
  <c r="C109" i="6"/>
  <c r="H92" i="5"/>
  <c r="C94" i="5"/>
  <c r="H93" i="4"/>
  <c r="C95" i="4"/>
  <c r="H92" i="3"/>
  <c r="C94" i="3"/>
  <c r="H87" i="1"/>
  <c r="H120" i="1"/>
  <c r="H54" i="1"/>
  <c r="H187" i="1"/>
  <c r="C189" i="1"/>
  <c r="C122" i="1"/>
  <c r="C89" i="1"/>
  <c r="C56" i="1"/>
  <c r="D98" i="9"/>
  <c r="D96" i="8"/>
  <c r="D100" i="7"/>
  <c r="D107" i="10"/>
  <c r="D108" i="6"/>
  <c r="H107" i="10" l="1"/>
  <c r="C109" i="10"/>
  <c r="H98" i="9"/>
  <c r="C100" i="9"/>
  <c r="H96" i="8"/>
  <c r="C98" i="8"/>
  <c r="H100" i="7"/>
  <c r="C102" i="7"/>
  <c r="H108" i="6"/>
  <c r="C110" i="6"/>
  <c r="H93" i="5"/>
  <c r="C95" i="5"/>
  <c r="H94" i="4"/>
  <c r="C96" i="4"/>
  <c r="H93" i="3"/>
  <c r="C95" i="3"/>
  <c r="H55" i="1"/>
  <c r="H121" i="1"/>
  <c r="H88" i="1"/>
  <c r="H188" i="1"/>
  <c r="C190" i="1"/>
  <c r="C123" i="1"/>
  <c r="C90" i="1"/>
  <c r="C57" i="1"/>
  <c r="D99" i="9"/>
  <c r="D108" i="10"/>
  <c r="D109" i="6"/>
  <c r="D101" i="7"/>
  <c r="D97" i="8"/>
  <c r="H108" i="10" l="1"/>
  <c r="C110" i="10"/>
  <c r="H99" i="9"/>
  <c r="C101" i="9"/>
  <c r="H97" i="8"/>
  <c r="C99" i="8"/>
  <c r="H101" i="7"/>
  <c r="C103" i="7"/>
  <c r="H109" i="6"/>
  <c r="C111" i="6"/>
  <c r="H94" i="5"/>
  <c r="C96" i="5"/>
  <c r="H95" i="4"/>
  <c r="C97" i="4"/>
  <c r="H94" i="3"/>
  <c r="C96" i="3"/>
  <c r="H56" i="1"/>
  <c r="H122" i="1"/>
  <c r="H89" i="1"/>
  <c r="H189" i="1"/>
  <c r="C191" i="1"/>
  <c r="C124" i="1"/>
  <c r="C91" i="1"/>
  <c r="C58" i="1"/>
  <c r="D100" i="9"/>
  <c r="D110" i="6"/>
  <c r="D98" i="8"/>
  <c r="D102" i="7"/>
  <c r="D109" i="10"/>
  <c r="H109" i="10" l="1"/>
  <c r="C111" i="10"/>
  <c r="H100" i="9"/>
  <c r="C102" i="9"/>
  <c r="H98" i="8"/>
  <c r="C100" i="8"/>
  <c r="H102" i="7"/>
  <c r="C104" i="7"/>
  <c r="H110" i="6"/>
  <c r="C112" i="6"/>
  <c r="H95" i="5"/>
  <c r="C97" i="5"/>
  <c r="H96" i="4"/>
  <c r="C98" i="4"/>
  <c r="H95" i="3"/>
  <c r="C97" i="3"/>
  <c r="H90" i="1"/>
  <c r="H57" i="1"/>
  <c r="H123" i="1"/>
  <c r="H190" i="1"/>
  <c r="C192" i="1"/>
  <c r="C125" i="1"/>
  <c r="C92" i="1"/>
  <c r="C59" i="1"/>
  <c r="D101" i="9"/>
  <c r="D99" i="8"/>
  <c r="D111" i="6"/>
  <c r="D103" i="7"/>
  <c r="D110" i="10"/>
  <c r="H110" i="10" l="1"/>
  <c r="C112" i="10"/>
  <c r="H101" i="9"/>
  <c r="C103" i="9"/>
  <c r="H99" i="8"/>
  <c r="C101" i="8"/>
  <c r="H103" i="7"/>
  <c r="C105" i="7"/>
  <c r="H111" i="6"/>
  <c r="C113" i="6"/>
  <c r="H96" i="5"/>
  <c r="C98" i="5"/>
  <c r="H97" i="4"/>
  <c r="C99" i="4"/>
  <c r="H96" i="3"/>
  <c r="C98" i="3"/>
  <c r="H91" i="1"/>
  <c r="H124" i="1"/>
  <c r="H58" i="1"/>
  <c r="H191" i="1"/>
  <c r="C193" i="1"/>
  <c r="C126" i="1"/>
  <c r="C93" i="1"/>
  <c r="C60" i="1"/>
  <c r="D102" i="9"/>
  <c r="D104" i="7"/>
  <c r="D100" i="8"/>
  <c r="D111" i="10"/>
  <c r="D112" i="6"/>
  <c r="E104" i="7"/>
  <c r="H111" i="10" l="1"/>
  <c r="C113" i="10"/>
  <c r="H102" i="9"/>
  <c r="C104" i="9"/>
  <c r="H100" i="8"/>
  <c r="C102" i="8"/>
  <c r="H104" i="7"/>
  <c r="C106" i="7"/>
  <c r="H112" i="6"/>
  <c r="C114" i="6"/>
  <c r="H97" i="5"/>
  <c r="C99" i="5"/>
  <c r="H98" i="4"/>
  <c r="C100" i="4"/>
  <c r="H97" i="3"/>
  <c r="C99" i="3"/>
  <c r="H59" i="1"/>
  <c r="H125" i="1"/>
  <c r="H92" i="1"/>
  <c r="H192" i="1"/>
  <c r="C194" i="1"/>
  <c r="C127" i="1"/>
  <c r="C94" i="1"/>
  <c r="C61" i="1"/>
  <c r="D103" i="9"/>
  <c r="D112" i="10"/>
  <c r="D101" i="8"/>
  <c r="D113" i="6"/>
  <c r="D105" i="7"/>
  <c r="H112" i="10" l="1"/>
  <c r="C114" i="10"/>
  <c r="H103" i="9"/>
  <c r="C105" i="9"/>
  <c r="H101" i="8"/>
  <c r="C103" i="8"/>
  <c r="H105" i="7"/>
  <c r="C107" i="7"/>
  <c r="H113" i="6"/>
  <c r="C115" i="6"/>
  <c r="H98" i="5"/>
  <c r="C100" i="5"/>
  <c r="H99" i="4"/>
  <c r="C101" i="4"/>
  <c r="H98" i="3"/>
  <c r="C100" i="3"/>
  <c r="H93" i="1"/>
  <c r="H126" i="1"/>
  <c r="H60" i="1"/>
  <c r="H193" i="1"/>
  <c r="C195" i="1"/>
  <c r="C128" i="1"/>
  <c r="C95" i="1"/>
  <c r="C62" i="1"/>
  <c r="D104" i="9"/>
  <c r="D106" i="7"/>
  <c r="D102" i="8"/>
  <c r="D113" i="10"/>
  <c r="E104" i="9"/>
  <c r="D114" i="6"/>
  <c r="H113" i="10" l="1"/>
  <c r="C115" i="10"/>
  <c r="H104" i="9"/>
  <c r="C106" i="9"/>
  <c r="H102" i="8"/>
  <c r="C104" i="8"/>
  <c r="H106" i="7"/>
  <c r="C108" i="7"/>
  <c r="H114" i="6"/>
  <c r="C116" i="6"/>
  <c r="H99" i="5"/>
  <c r="C101" i="5"/>
  <c r="H100" i="4"/>
  <c r="C102" i="4"/>
  <c r="H99" i="3"/>
  <c r="C101" i="3"/>
  <c r="H94" i="1"/>
  <c r="H95" i="1"/>
  <c r="H127" i="1"/>
  <c r="H61" i="1"/>
  <c r="H194" i="1"/>
  <c r="C196" i="1"/>
  <c r="C129" i="1"/>
  <c r="C63" i="1"/>
  <c r="D105" i="9"/>
  <c r="D114" i="10"/>
  <c r="D103" i="8"/>
  <c r="D107" i="7"/>
  <c r="D115" i="6"/>
  <c r="H114" i="10" l="1"/>
  <c r="C116" i="10"/>
  <c r="H105" i="9"/>
  <c r="C107" i="9"/>
  <c r="H103" i="8"/>
  <c r="C105" i="8"/>
  <c r="H107" i="7"/>
  <c r="C109" i="7"/>
  <c r="H115" i="6"/>
  <c r="C117" i="6"/>
  <c r="H100" i="5"/>
  <c r="C102" i="5"/>
  <c r="H101" i="4"/>
  <c r="C103" i="4"/>
  <c r="H100" i="3"/>
  <c r="C102" i="3"/>
  <c r="H128" i="1"/>
  <c r="H196" i="1"/>
  <c r="H62" i="1"/>
  <c r="H195" i="1"/>
  <c r="C130" i="1"/>
  <c r="C64" i="1"/>
  <c r="D104" i="8"/>
  <c r="D108" i="7"/>
  <c r="D116" i="6"/>
  <c r="E104" i="8"/>
  <c r="D106" i="9"/>
  <c r="D115" i="10"/>
  <c r="H115" i="10" l="1"/>
  <c r="C117" i="10"/>
  <c r="H106" i="9"/>
  <c r="C108" i="9"/>
  <c r="H104" i="8"/>
  <c r="C106" i="8"/>
  <c r="H108" i="7"/>
  <c r="C110" i="7"/>
  <c r="H116" i="6"/>
  <c r="C118" i="6"/>
  <c r="H101" i="5"/>
  <c r="C103" i="5"/>
  <c r="H102" i="4"/>
  <c r="C104" i="4"/>
  <c r="H101" i="3"/>
  <c r="C103" i="3"/>
  <c r="H63" i="1"/>
  <c r="H129" i="1"/>
  <c r="C131" i="1"/>
  <c r="C65" i="1"/>
  <c r="D107" i="9"/>
  <c r="D105" i="8"/>
  <c r="D109" i="7"/>
  <c r="D116" i="10"/>
  <c r="D117" i="6"/>
  <c r="H116" i="10" l="1"/>
  <c r="C118" i="10"/>
  <c r="H107" i="9"/>
  <c r="C109" i="9"/>
  <c r="H105" i="8"/>
  <c r="C107" i="8"/>
  <c r="H109" i="7"/>
  <c r="C111" i="7"/>
  <c r="H117" i="6"/>
  <c r="C119" i="6"/>
  <c r="H102" i="5"/>
  <c r="C104" i="5"/>
  <c r="H103" i="4"/>
  <c r="C105" i="4"/>
  <c r="H102" i="3"/>
  <c r="C104" i="3"/>
  <c r="H130" i="1"/>
  <c r="H64" i="1"/>
  <c r="C132" i="1"/>
  <c r="C66" i="1"/>
  <c r="D108" i="9"/>
  <c r="D117" i="10"/>
  <c r="D106" i="8"/>
  <c r="E104" i="4"/>
  <c r="D118" i="6"/>
  <c r="D110" i="7"/>
  <c r="H117" i="10" l="1"/>
  <c r="C119" i="10"/>
  <c r="H108" i="9"/>
  <c r="C110" i="9"/>
  <c r="H106" i="8"/>
  <c r="C108" i="8"/>
  <c r="H110" i="7"/>
  <c r="C112" i="7"/>
  <c r="H118" i="6"/>
  <c r="C120" i="6"/>
  <c r="H103" i="5"/>
  <c r="C105" i="5"/>
  <c r="H104" i="4"/>
  <c r="C106" i="4"/>
  <c r="H103" i="3"/>
  <c r="C105" i="3"/>
  <c r="H131" i="1"/>
  <c r="H65" i="1"/>
  <c r="C133" i="1"/>
  <c r="C67" i="1"/>
  <c r="E104" i="5"/>
  <c r="D107" i="8"/>
  <c r="D109" i="9"/>
  <c r="D118" i="10"/>
  <c r="E104" i="3"/>
  <c r="D119" i="6"/>
  <c r="D111" i="7"/>
  <c r="H118" i="10" l="1"/>
  <c r="C120" i="10"/>
  <c r="H109" i="9"/>
  <c r="C111" i="9"/>
  <c r="H107" i="8"/>
  <c r="C109" i="8"/>
  <c r="H111" i="7"/>
  <c r="C113" i="7"/>
  <c r="H119" i="6"/>
  <c r="C121" i="6"/>
  <c r="H104" i="5"/>
  <c r="C106" i="5"/>
  <c r="H105" i="4"/>
  <c r="C107" i="4"/>
  <c r="H104" i="3"/>
  <c r="C106" i="3"/>
  <c r="H132" i="1"/>
  <c r="H66" i="1"/>
  <c r="C134" i="1"/>
  <c r="C68" i="1"/>
  <c r="D110" i="9"/>
  <c r="D119" i="10"/>
  <c r="D108" i="8"/>
  <c r="D112" i="7"/>
  <c r="D120" i="6"/>
  <c r="H119" i="10" l="1"/>
  <c r="C121" i="10"/>
  <c r="H110" i="9"/>
  <c r="C112" i="9"/>
  <c r="H108" i="8"/>
  <c r="C110" i="8"/>
  <c r="H112" i="7"/>
  <c r="C114" i="7"/>
  <c r="H120" i="6"/>
  <c r="C122" i="6"/>
  <c r="H105" i="5"/>
  <c r="C107" i="5"/>
  <c r="H106" i="4"/>
  <c r="C108" i="4"/>
  <c r="H105" i="3"/>
  <c r="C107" i="3"/>
  <c r="H67" i="1"/>
  <c r="H133" i="1"/>
  <c r="C135" i="1"/>
  <c r="C69" i="1"/>
  <c r="D111" i="9"/>
  <c r="D109" i="8"/>
  <c r="D121" i="6"/>
  <c r="D113" i="7"/>
  <c r="D120" i="10"/>
  <c r="H120" i="10" l="1"/>
  <c r="C122" i="10"/>
  <c r="H111" i="9"/>
  <c r="C113" i="9"/>
  <c r="H109" i="8"/>
  <c r="C111" i="8"/>
  <c r="H113" i="7"/>
  <c r="C115" i="7"/>
  <c r="H121" i="6"/>
  <c r="C123" i="6"/>
  <c r="H106" i="5"/>
  <c r="C108" i="5"/>
  <c r="H107" i="4"/>
  <c r="C109" i="4"/>
  <c r="H106" i="3"/>
  <c r="C108" i="3"/>
  <c r="H68" i="1"/>
  <c r="H134" i="1"/>
  <c r="C136" i="1"/>
  <c r="C70" i="1"/>
  <c r="D112" i="9"/>
  <c r="D110" i="8"/>
  <c r="D114" i="7"/>
  <c r="D121" i="10"/>
  <c r="D122" i="6"/>
  <c r="H121" i="10" l="1"/>
  <c r="C123" i="10"/>
  <c r="H112" i="9"/>
  <c r="C114" i="9"/>
  <c r="H110" i="8"/>
  <c r="C112" i="8"/>
  <c r="H114" i="7"/>
  <c r="C116" i="7"/>
  <c r="H122" i="6"/>
  <c r="C124" i="6"/>
  <c r="H107" i="5"/>
  <c r="C109" i="5"/>
  <c r="H108" i="4"/>
  <c r="C110" i="4"/>
  <c r="H107" i="3"/>
  <c r="C109" i="3"/>
  <c r="H69" i="1"/>
  <c r="H135" i="1"/>
  <c r="C137" i="1"/>
  <c r="C71" i="1"/>
  <c r="D113" i="9"/>
  <c r="D111" i="8"/>
  <c r="D115" i="7"/>
  <c r="D122" i="10"/>
  <c r="D123" i="6"/>
  <c r="H122" i="10" l="1"/>
  <c r="C124" i="10"/>
  <c r="H113" i="9"/>
  <c r="C115" i="9"/>
  <c r="H111" i="8"/>
  <c r="C113" i="8"/>
  <c r="H115" i="7"/>
  <c r="C117" i="7"/>
  <c r="H123" i="6"/>
  <c r="C125" i="6"/>
  <c r="H108" i="5"/>
  <c r="C110" i="5"/>
  <c r="H109" i="4"/>
  <c r="C111" i="4"/>
  <c r="H108" i="3"/>
  <c r="C110" i="3"/>
  <c r="H70" i="1"/>
  <c r="H136" i="1"/>
  <c r="C138" i="1"/>
  <c r="C72" i="1"/>
  <c r="D114" i="9"/>
  <c r="D123" i="10"/>
  <c r="D112" i="8"/>
  <c r="D124" i="6"/>
  <c r="D116" i="7"/>
  <c r="H123" i="10" l="1"/>
  <c r="C125" i="10"/>
  <c r="H114" i="9"/>
  <c r="C116" i="9"/>
  <c r="H112" i="8"/>
  <c r="C114" i="8"/>
  <c r="H116" i="7"/>
  <c r="C118" i="7"/>
  <c r="H124" i="6"/>
  <c r="C126" i="6"/>
  <c r="H109" i="5"/>
  <c r="C111" i="5"/>
  <c r="H110" i="4"/>
  <c r="C112" i="4"/>
  <c r="H109" i="3"/>
  <c r="C111" i="3"/>
  <c r="H71" i="1"/>
  <c r="H137" i="1"/>
  <c r="C139" i="1"/>
  <c r="C73" i="1"/>
  <c r="D115" i="9"/>
  <c r="D113" i="8"/>
  <c r="D117" i="7"/>
  <c r="D124" i="10"/>
  <c r="D125" i="6"/>
  <c r="H124" i="10" l="1"/>
  <c r="C126" i="10"/>
  <c r="H115" i="9"/>
  <c r="C117" i="9"/>
  <c r="H113" i="8"/>
  <c r="C115" i="8"/>
  <c r="H117" i="7"/>
  <c r="C119" i="7"/>
  <c r="H125" i="6"/>
  <c r="C127" i="6"/>
  <c r="H110" i="5"/>
  <c r="C112" i="5"/>
  <c r="H111" i="4"/>
  <c r="C113" i="4"/>
  <c r="H110" i="3"/>
  <c r="C112" i="3"/>
  <c r="H72" i="1"/>
  <c r="H73" i="1"/>
  <c r="H138" i="1"/>
  <c r="C140" i="1"/>
  <c r="D114" i="8"/>
  <c r="D126" i="6"/>
  <c r="D118" i="7"/>
  <c r="D116" i="9"/>
  <c r="D125" i="10"/>
  <c r="H125" i="10" l="1"/>
  <c r="C127" i="10"/>
  <c r="H116" i="9"/>
  <c r="C118" i="9"/>
  <c r="H114" i="8"/>
  <c r="C116" i="8"/>
  <c r="H118" i="7"/>
  <c r="C120" i="7"/>
  <c r="H126" i="6"/>
  <c r="C128" i="6"/>
  <c r="H111" i="5"/>
  <c r="C113" i="5"/>
  <c r="H112" i="4"/>
  <c r="C114" i="4"/>
  <c r="H111" i="3"/>
  <c r="C113" i="3"/>
  <c r="H139" i="1"/>
  <c r="C141" i="1"/>
  <c r="D127" i="6"/>
  <c r="D126" i="10"/>
  <c r="D119" i="7"/>
  <c r="D115" i="8"/>
  <c r="D117" i="9"/>
  <c r="H126" i="10" l="1"/>
  <c r="C128" i="10"/>
  <c r="H117" i="9"/>
  <c r="C119" i="9"/>
  <c r="H115" i="8"/>
  <c r="C117" i="8"/>
  <c r="H119" i="7"/>
  <c r="C121" i="7"/>
  <c r="H127" i="6"/>
  <c r="C129" i="6"/>
  <c r="H112" i="5"/>
  <c r="C114" i="5"/>
  <c r="H113" i="4"/>
  <c r="C115" i="4"/>
  <c r="H112" i="3"/>
  <c r="C114" i="3"/>
  <c r="H140" i="1"/>
  <c r="C142" i="1"/>
  <c r="D128" i="6"/>
  <c r="D120" i="7"/>
  <c r="D118" i="9"/>
  <c r="D116" i="8"/>
  <c r="D127" i="10"/>
  <c r="H127" i="10" l="1"/>
  <c r="C129" i="10"/>
  <c r="H118" i="9"/>
  <c r="C120" i="9"/>
  <c r="H116" i="8"/>
  <c r="C118" i="8"/>
  <c r="H120" i="7"/>
  <c r="C122" i="7"/>
  <c r="H128" i="6"/>
  <c r="C130" i="6"/>
  <c r="H113" i="5"/>
  <c r="C115" i="5"/>
  <c r="H114" i="4"/>
  <c r="C116" i="4"/>
  <c r="H113" i="3"/>
  <c r="C115" i="3"/>
  <c r="H141" i="1"/>
  <c r="C143" i="1"/>
  <c r="D129" i="6"/>
  <c r="D119" i="9"/>
  <c r="D121" i="7"/>
  <c r="D128" i="10"/>
  <c r="D117" i="8"/>
  <c r="H128" i="10" l="1"/>
  <c r="C130" i="10"/>
  <c r="H119" i="9"/>
  <c r="C121" i="9"/>
  <c r="H117" i="8"/>
  <c r="C119" i="8"/>
  <c r="H121" i="7"/>
  <c r="C123" i="7"/>
  <c r="H129" i="6"/>
  <c r="C131" i="6"/>
  <c r="H114" i="5"/>
  <c r="C116" i="5"/>
  <c r="H115" i="4"/>
  <c r="C117" i="4"/>
  <c r="H114" i="3"/>
  <c r="C116" i="3"/>
  <c r="H142" i="1"/>
  <c r="C144" i="1"/>
  <c r="D130" i="6"/>
  <c r="D122" i="7"/>
  <c r="D120" i="9"/>
  <c r="D129" i="10"/>
  <c r="D118" i="8"/>
  <c r="H129" i="10" l="1"/>
  <c r="C131" i="10"/>
  <c r="H120" i="9"/>
  <c r="C122" i="9"/>
  <c r="H118" i="8"/>
  <c r="C120" i="8"/>
  <c r="H122" i="7"/>
  <c r="C124" i="7"/>
  <c r="H130" i="6"/>
  <c r="C132" i="6"/>
  <c r="H115" i="5"/>
  <c r="C117" i="5"/>
  <c r="H116" i="4"/>
  <c r="C118" i="4"/>
  <c r="H115" i="3"/>
  <c r="C117" i="3"/>
  <c r="H143" i="1"/>
  <c r="C145" i="1"/>
  <c r="D131" i="6"/>
  <c r="D123" i="7"/>
  <c r="D130" i="10"/>
  <c r="D119" i="8"/>
  <c r="D121" i="9"/>
  <c r="H130" i="10" l="1"/>
  <c r="C132" i="10"/>
  <c r="H121" i="9"/>
  <c r="C123" i="9"/>
  <c r="H119" i="8"/>
  <c r="C121" i="8"/>
  <c r="H123" i="7"/>
  <c r="C125" i="7"/>
  <c r="H131" i="6"/>
  <c r="C133" i="6"/>
  <c r="H116" i="5"/>
  <c r="C118" i="5"/>
  <c r="H117" i="4"/>
  <c r="C119" i="4"/>
  <c r="H116" i="3"/>
  <c r="C118" i="3"/>
  <c r="H144" i="1"/>
  <c r="C146" i="1"/>
  <c r="D132" i="6"/>
  <c r="D124" i="7"/>
  <c r="D131" i="10"/>
  <c r="D122" i="9"/>
  <c r="D120" i="8"/>
  <c r="H131" i="10" l="1"/>
  <c r="C133" i="10"/>
  <c r="H122" i="9"/>
  <c r="C124" i="9"/>
  <c r="H120" i="8"/>
  <c r="C122" i="8"/>
  <c r="H124" i="7"/>
  <c r="C126" i="7"/>
  <c r="H132" i="6"/>
  <c r="C134" i="6"/>
  <c r="H117" i="5"/>
  <c r="C119" i="5"/>
  <c r="H118" i="4"/>
  <c r="C120" i="4"/>
  <c r="H117" i="3"/>
  <c r="C119" i="3"/>
  <c r="H145" i="1"/>
  <c r="C147" i="1"/>
  <c r="D133" i="6"/>
  <c r="D125" i="7"/>
  <c r="D123" i="9"/>
  <c r="D132" i="10"/>
  <c r="D121" i="8"/>
  <c r="H132" i="10" l="1"/>
  <c r="C134" i="10"/>
  <c r="H123" i="9"/>
  <c r="C125" i="9"/>
  <c r="H121" i="8"/>
  <c r="C123" i="8"/>
  <c r="H125" i="7"/>
  <c r="C127" i="7"/>
  <c r="H133" i="6"/>
  <c r="C135" i="6"/>
  <c r="H118" i="5"/>
  <c r="C120" i="5"/>
  <c r="H119" i="4"/>
  <c r="C121" i="4"/>
  <c r="H118" i="3"/>
  <c r="C120" i="3"/>
  <c r="H146" i="1"/>
  <c r="C148" i="1"/>
  <c r="D134" i="6"/>
  <c r="D126" i="7"/>
  <c r="D133" i="10"/>
  <c r="D124" i="9"/>
  <c r="D122" i="8"/>
  <c r="H133" i="10" l="1"/>
  <c r="C135" i="10"/>
  <c r="H124" i="9"/>
  <c r="C126" i="9"/>
  <c r="H122" i="8"/>
  <c r="C124" i="8"/>
  <c r="H126" i="7"/>
  <c r="C128" i="7"/>
  <c r="H134" i="6"/>
  <c r="C136" i="6"/>
  <c r="H119" i="5"/>
  <c r="C121" i="5"/>
  <c r="H120" i="4"/>
  <c r="C122" i="4"/>
  <c r="H119" i="3"/>
  <c r="C121" i="3"/>
  <c r="H147" i="1"/>
  <c r="C149" i="1"/>
  <c r="D135" i="6"/>
  <c r="D127" i="7"/>
  <c r="D134" i="10"/>
  <c r="D123" i="8"/>
  <c r="D125" i="9"/>
  <c r="H134" i="10" l="1"/>
  <c r="C136" i="10"/>
  <c r="H125" i="9"/>
  <c r="C127" i="9"/>
  <c r="H123" i="8"/>
  <c r="C125" i="8"/>
  <c r="H127" i="7"/>
  <c r="C129" i="7"/>
  <c r="H135" i="6"/>
  <c r="C137" i="6"/>
  <c r="H120" i="5"/>
  <c r="C122" i="5"/>
  <c r="H121" i="4"/>
  <c r="C123" i="4"/>
  <c r="H120" i="3"/>
  <c r="C122" i="3"/>
  <c r="H148" i="1"/>
  <c r="C150" i="1"/>
  <c r="D136" i="6"/>
  <c r="D128" i="7"/>
  <c r="D135" i="10"/>
  <c r="D126" i="9"/>
  <c r="D124" i="8"/>
  <c r="H135" i="10" l="1"/>
  <c r="C137" i="10"/>
  <c r="H126" i="9"/>
  <c r="C128" i="9"/>
  <c r="H124" i="8"/>
  <c r="C126" i="8"/>
  <c r="H128" i="7"/>
  <c r="C130" i="7"/>
  <c r="H136" i="6"/>
  <c r="C138" i="6"/>
  <c r="H121" i="5"/>
  <c r="C123" i="5"/>
  <c r="H122" i="4"/>
  <c r="C124" i="4"/>
  <c r="H121" i="3"/>
  <c r="C123" i="3"/>
  <c r="H149" i="1"/>
  <c r="C151" i="1"/>
  <c r="D137" i="6"/>
  <c r="D129" i="7"/>
  <c r="D136" i="10"/>
  <c r="D125" i="8"/>
  <c r="D127" i="9"/>
  <c r="H136" i="10" l="1"/>
  <c r="C138" i="10"/>
  <c r="H127" i="9"/>
  <c r="C129" i="9"/>
  <c r="H125" i="8"/>
  <c r="C127" i="8"/>
  <c r="H129" i="7"/>
  <c r="C131" i="7"/>
  <c r="H137" i="6"/>
  <c r="C139" i="6"/>
  <c r="H122" i="5"/>
  <c r="C124" i="5"/>
  <c r="H123" i="4"/>
  <c r="C125" i="4"/>
  <c r="H122" i="3"/>
  <c r="C124" i="3"/>
  <c r="H150" i="1"/>
  <c r="C152" i="1"/>
  <c r="D138" i="6"/>
  <c r="D130" i="7"/>
  <c r="D137" i="10"/>
  <c r="D128" i="9"/>
  <c r="D126" i="8"/>
  <c r="H137" i="10" l="1"/>
  <c r="C139" i="10"/>
  <c r="H128" i="9"/>
  <c r="C130" i="9"/>
  <c r="H126" i="8"/>
  <c r="C128" i="8"/>
  <c r="H130" i="7"/>
  <c r="C132" i="7"/>
  <c r="H138" i="6"/>
  <c r="C140" i="6"/>
  <c r="H123" i="5"/>
  <c r="C125" i="5"/>
  <c r="H124" i="4"/>
  <c r="C126" i="4"/>
  <c r="H123" i="3"/>
  <c r="C125" i="3"/>
  <c r="H151" i="1"/>
  <c r="C153" i="1"/>
  <c r="D139" i="6"/>
  <c r="D131" i="7"/>
  <c r="D138" i="10"/>
  <c r="D129" i="9"/>
  <c r="D127" i="8"/>
  <c r="H138" i="10" l="1"/>
  <c r="C140" i="10"/>
  <c r="H129" i="9"/>
  <c r="C131" i="9"/>
  <c r="H127" i="8"/>
  <c r="C129" i="8"/>
  <c r="H131" i="7"/>
  <c r="C133" i="7"/>
  <c r="H139" i="6"/>
  <c r="C141" i="6"/>
  <c r="H124" i="5"/>
  <c r="C126" i="5"/>
  <c r="H125" i="4"/>
  <c r="C127" i="4"/>
  <c r="H124" i="3"/>
  <c r="C126" i="3"/>
  <c r="H152" i="1"/>
  <c r="C154" i="1"/>
  <c r="D140" i="6"/>
  <c r="D132" i="7"/>
  <c r="D139" i="10"/>
  <c r="D130" i="9"/>
  <c r="D128" i="8"/>
  <c r="H139" i="10" l="1"/>
  <c r="C141" i="10"/>
  <c r="H130" i="9"/>
  <c r="C132" i="9"/>
  <c r="H128" i="8"/>
  <c r="C130" i="8"/>
  <c r="H132" i="7"/>
  <c r="C134" i="7"/>
  <c r="H140" i="6"/>
  <c r="C142" i="6"/>
  <c r="H125" i="5"/>
  <c r="C127" i="5"/>
  <c r="H126" i="4"/>
  <c r="C128" i="4"/>
  <c r="H125" i="3"/>
  <c r="C127" i="3"/>
  <c r="H153" i="1"/>
  <c r="C155" i="1"/>
  <c r="D141" i="6"/>
  <c r="D133" i="7"/>
  <c r="D131" i="9"/>
  <c r="D129" i="8"/>
  <c r="D140" i="10"/>
  <c r="H140" i="10" l="1"/>
  <c r="C142" i="10"/>
  <c r="H131" i="9"/>
  <c r="C133" i="9"/>
  <c r="H129" i="8"/>
  <c r="C131" i="8"/>
  <c r="H133" i="7"/>
  <c r="C135" i="7"/>
  <c r="H141" i="6"/>
  <c r="C143" i="6"/>
  <c r="H126" i="5"/>
  <c r="C128" i="5"/>
  <c r="H127" i="4"/>
  <c r="C129" i="4"/>
  <c r="H126" i="3"/>
  <c r="C128" i="3"/>
  <c r="H154" i="1"/>
  <c r="C156" i="1"/>
  <c r="D142" i="6"/>
  <c r="D134" i="7"/>
  <c r="D141" i="10"/>
  <c r="D132" i="9"/>
  <c r="D130" i="8"/>
  <c r="H141" i="10" l="1"/>
  <c r="C143" i="10"/>
  <c r="H132" i="9"/>
  <c r="C134" i="9"/>
  <c r="H130" i="8"/>
  <c r="C132" i="8"/>
  <c r="H134" i="7"/>
  <c r="C136" i="7"/>
  <c r="H142" i="6"/>
  <c r="C144" i="6"/>
  <c r="H127" i="5"/>
  <c r="C129" i="5"/>
  <c r="H128" i="4"/>
  <c r="C130" i="4"/>
  <c r="H127" i="3"/>
  <c r="C129" i="3"/>
  <c r="H155" i="1"/>
  <c r="C157" i="1"/>
  <c r="D143" i="6"/>
  <c r="D135" i="7"/>
  <c r="D142" i="10"/>
  <c r="D131" i="8"/>
  <c r="D133" i="9"/>
  <c r="H142" i="10" l="1"/>
  <c r="C144" i="10"/>
  <c r="H133" i="9"/>
  <c r="C135" i="9"/>
  <c r="H131" i="8"/>
  <c r="C133" i="8"/>
  <c r="H135" i="7"/>
  <c r="C137" i="7"/>
  <c r="H143" i="6"/>
  <c r="C145" i="6"/>
  <c r="H128" i="5"/>
  <c r="C130" i="5"/>
  <c r="H129" i="4"/>
  <c r="C131" i="4"/>
  <c r="H128" i="3"/>
  <c r="C130" i="3"/>
  <c r="H156" i="1"/>
  <c r="C158" i="1"/>
  <c r="D144" i="6"/>
  <c r="D136" i="7"/>
  <c r="D143" i="10"/>
  <c r="D134" i="9"/>
  <c r="D132" i="8"/>
  <c r="H143" i="10" l="1"/>
  <c r="C145" i="10"/>
  <c r="H134" i="9"/>
  <c r="C136" i="9"/>
  <c r="H132" i="8"/>
  <c r="C134" i="8"/>
  <c r="H136" i="7"/>
  <c r="C138" i="7"/>
  <c r="H144" i="6"/>
  <c r="C146" i="6"/>
  <c r="H129" i="5"/>
  <c r="C131" i="5"/>
  <c r="H130" i="4"/>
  <c r="C132" i="4"/>
  <c r="H129" i="3"/>
  <c r="C131" i="3"/>
  <c r="H157" i="1"/>
  <c r="C159" i="1"/>
  <c r="D145" i="6"/>
  <c r="D137" i="7"/>
  <c r="D133" i="8"/>
  <c r="D135" i="9"/>
  <c r="D144" i="10"/>
  <c r="H144" i="10" l="1"/>
  <c r="C146" i="10"/>
  <c r="H135" i="9"/>
  <c r="C137" i="9"/>
  <c r="H133" i="8"/>
  <c r="C135" i="8"/>
  <c r="H137" i="7"/>
  <c r="C139" i="7"/>
  <c r="H145" i="6"/>
  <c r="C147" i="6"/>
  <c r="H130" i="5"/>
  <c r="C132" i="5"/>
  <c r="H131" i="4"/>
  <c r="C133" i="4"/>
  <c r="H130" i="3"/>
  <c r="C132" i="3"/>
  <c r="H158" i="1"/>
  <c r="C160" i="1"/>
  <c r="D146" i="6"/>
  <c r="D136" i="9"/>
  <c r="D138" i="7"/>
  <c r="D145" i="10"/>
  <c r="D134" i="8"/>
  <c r="H145" i="10" l="1"/>
  <c r="C147" i="10"/>
  <c r="H136" i="9"/>
  <c r="C138" i="9"/>
  <c r="H134" i="8"/>
  <c r="C136" i="8"/>
  <c r="H138" i="7"/>
  <c r="C140" i="7"/>
  <c r="H146" i="6"/>
  <c r="C148" i="6"/>
  <c r="H131" i="5"/>
  <c r="C133" i="5"/>
  <c r="H132" i="4"/>
  <c r="C134" i="4"/>
  <c r="H131" i="3"/>
  <c r="C133" i="3"/>
  <c r="H159" i="1"/>
  <c r="C161" i="1"/>
  <c r="D147" i="6"/>
  <c r="D139" i="7"/>
  <c r="D146" i="10"/>
  <c r="D137" i="9"/>
  <c r="D135" i="8"/>
  <c r="H146" i="10" l="1"/>
  <c r="C148" i="10"/>
  <c r="H137" i="9"/>
  <c r="C139" i="9"/>
  <c r="H135" i="8"/>
  <c r="C137" i="8"/>
  <c r="H139" i="7"/>
  <c r="C141" i="7"/>
  <c r="H147" i="6"/>
  <c r="C149" i="6"/>
  <c r="H132" i="5"/>
  <c r="C134" i="5"/>
  <c r="H133" i="4"/>
  <c r="C135" i="4"/>
  <c r="H132" i="3"/>
  <c r="C134" i="3"/>
  <c r="H160" i="1"/>
  <c r="C162" i="1"/>
  <c r="D148" i="6"/>
  <c r="D140" i="7"/>
  <c r="D138" i="9"/>
  <c r="D136" i="8"/>
  <c r="D147" i="10"/>
  <c r="H147" i="10" l="1"/>
  <c r="C149" i="10"/>
  <c r="H138" i="9"/>
  <c r="C140" i="9"/>
  <c r="H136" i="8"/>
  <c r="C138" i="8"/>
  <c r="H140" i="7"/>
  <c r="C142" i="7"/>
  <c r="H148" i="6"/>
  <c r="C150" i="6"/>
  <c r="H133" i="5"/>
  <c r="C135" i="5"/>
  <c r="H134" i="4"/>
  <c r="C136" i="4"/>
  <c r="H133" i="3"/>
  <c r="C135" i="3"/>
  <c r="H161" i="1"/>
  <c r="C163" i="1"/>
  <c r="D149" i="6"/>
  <c r="D141" i="7"/>
  <c r="D148" i="10"/>
  <c r="D139" i="9"/>
  <c r="D137" i="8"/>
  <c r="H148" i="10" l="1"/>
  <c r="C150" i="10"/>
  <c r="H139" i="9"/>
  <c r="C141" i="9"/>
  <c r="H137" i="8"/>
  <c r="C139" i="8"/>
  <c r="H141" i="7"/>
  <c r="C143" i="7"/>
  <c r="H149" i="6"/>
  <c r="C151" i="6"/>
  <c r="H134" i="5"/>
  <c r="C136" i="5"/>
  <c r="H135" i="4"/>
  <c r="C137" i="4"/>
  <c r="H134" i="3"/>
  <c r="C136" i="3"/>
  <c r="H162" i="1"/>
  <c r="C164" i="1"/>
  <c r="D150" i="6"/>
  <c r="D149" i="10"/>
  <c r="D142" i="7"/>
  <c r="D140" i="9"/>
  <c r="D138" i="8"/>
  <c r="H149" i="10" l="1"/>
  <c r="C151" i="10"/>
  <c r="H140" i="9"/>
  <c r="C142" i="9"/>
  <c r="H138" i="8"/>
  <c r="C140" i="8"/>
  <c r="H142" i="7"/>
  <c r="C144" i="7"/>
  <c r="H150" i="6"/>
  <c r="C152" i="6"/>
  <c r="H135" i="5"/>
  <c r="C137" i="5"/>
  <c r="H136" i="4"/>
  <c r="C138" i="4"/>
  <c r="H135" i="3"/>
  <c r="C137" i="3"/>
  <c r="H163" i="1"/>
  <c r="C165" i="1"/>
  <c r="D151" i="6"/>
  <c r="D150" i="10"/>
  <c r="D143" i="7"/>
  <c r="D141" i="9"/>
  <c r="D139" i="8"/>
  <c r="H150" i="10" l="1"/>
  <c r="C152" i="10"/>
  <c r="H141" i="9"/>
  <c r="C143" i="9"/>
  <c r="H139" i="8"/>
  <c r="C141" i="8"/>
  <c r="H143" i="7"/>
  <c r="C145" i="7"/>
  <c r="H151" i="6"/>
  <c r="C153" i="6"/>
  <c r="H136" i="5"/>
  <c r="C138" i="5"/>
  <c r="H137" i="4"/>
  <c r="C139" i="4"/>
  <c r="H136" i="3"/>
  <c r="C138" i="3"/>
  <c r="H164" i="1"/>
  <c r="C166" i="1"/>
  <c r="D152" i="6"/>
  <c r="D144" i="7"/>
  <c r="D151" i="10"/>
  <c r="D142" i="9"/>
  <c r="D140" i="8"/>
  <c r="H151" i="10" l="1"/>
  <c r="C153" i="10"/>
  <c r="H142" i="9"/>
  <c r="C144" i="9"/>
  <c r="H140" i="8"/>
  <c r="C142" i="8"/>
  <c r="H144" i="7"/>
  <c r="C146" i="7"/>
  <c r="H152" i="6"/>
  <c r="C154" i="6"/>
  <c r="H137" i="5"/>
  <c r="C139" i="5"/>
  <c r="H138" i="4"/>
  <c r="C140" i="4"/>
  <c r="H137" i="3"/>
  <c r="C139" i="3"/>
  <c r="H165" i="1"/>
  <c r="C167" i="1"/>
  <c r="D153" i="6"/>
  <c r="D145" i="7"/>
  <c r="D152" i="10"/>
  <c r="D143" i="9"/>
  <c r="D141" i="8"/>
  <c r="H152" i="10" l="1"/>
  <c r="C154" i="10"/>
  <c r="H143" i="9"/>
  <c r="C145" i="9"/>
  <c r="H141" i="8"/>
  <c r="C143" i="8"/>
  <c r="H145" i="7"/>
  <c r="C147" i="7"/>
  <c r="H153" i="6"/>
  <c r="C155" i="6"/>
  <c r="H138" i="5"/>
  <c r="C140" i="5"/>
  <c r="H139" i="4"/>
  <c r="C141" i="4"/>
  <c r="H138" i="3"/>
  <c r="C140" i="3"/>
  <c r="H166" i="1"/>
  <c r="C168" i="1"/>
  <c r="D154" i="6"/>
  <c r="D146" i="7"/>
  <c r="D153" i="10"/>
  <c r="D142" i="8"/>
  <c r="D144" i="9"/>
  <c r="H153" i="10" l="1"/>
  <c r="C155" i="10"/>
  <c r="H144" i="9"/>
  <c r="C146" i="9"/>
  <c r="H142" i="8"/>
  <c r="C144" i="8"/>
  <c r="H146" i="7"/>
  <c r="C148" i="7"/>
  <c r="H154" i="6"/>
  <c r="C156" i="6"/>
  <c r="H139" i="5"/>
  <c r="C141" i="5"/>
  <c r="H140" i="4"/>
  <c r="C142" i="4"/>
  <c r="H139" i="3"/>
  <c r="C141" i="3"/>
  <c r="H167" i="1"/>
  <c r="C169" i="1"/>
  <c r="D155" i="6"/>
  <c r="D147" i="7"/>
  <c r="D154" i="10"/>
  <c r="D145" i="9"/>
  <c r="D143" i="8"/>
  <c r="H154" i="10" l="1"/>
  <c r="C156" i="10"/>
  <c r="H145" i="9"/>
  <c r="C147" i="9"/>
  <c r="H143" i="8"/>
  <c r="C145" i="8"/>
  <c r="H147" i="7"/>
  <c r="C149" i="7"/>
  <c r="H155" i="6"/>
  <c r="C157" i="6"/>
  <c r="H140" i="5"/>
  <c r="C142" i="5"/>
  <c r="H141" i="4"/>
  <c r="C143" i="4"/>
  <c r="H140" i="3"/>
  <c r="C142" i="3"/>
  <c r="H168" i="1"/>
  <c r="C170" i="1"/>
  <c r="D156" i="6"/>
  <c r="D148" i="7"/>
  <c r="D144" i="8"/>
  <c r="D146" i="9"/>
  <c r="D155" i="10"/>
  <c r="H155" i="10" l="1"/>
  <c r="C157" i="10"/>
  <c r="H146" i="9"/>
  <c r="C148" i="9"/>
  <c r="H144" i="8"/>
  <c r="C146" i="8"/>
  <c r="H148" i="7"/>
  <c r="C150" i="7"/>
  <c r="H156" i="6"/>
  <c r="C158" i="6"/>
  <c r="H141" i="5"/>
  <c r="C143" i="5"/>
  <c r="H142" i="4"/>
  <c r="C144" i="4"/>
  <c r="H141" i="3"/>
  <c r="C143" i="3"/>
  <c r="H169" i="1"/>
  <c r="C171" i="1"/>
  <c r="D157" i="6"/>
  <c r="D149" i="7"/>
  <c r="D156" i="10"/>
  <c r="D147" i="9"/>
  <c r="D145" i="8"/>
  <c r="H156" i="10" l="1"/>
  <c r="C158" i="10"/>
  <c r="H147" i="9"/>
  <c r="C149" i="9"/>
  <c r="H145" i="8"/>
  <c r="C147" i="8"/>
  <c r="H149" i="7"/>
  <c r="C151" i="7"/>
  <c r="H157" i="6"/>
  <c r="C159" i="6"/>
  <c r="H142" i="5"/>
  <c r="C144" i="5"/>
  <c r="H143" i="4"/>
  <c r="C145" i="4"/>
  <c r="H142" i="3"/>
  <c r="C144" i="3"/>
  <c r="H170" i="1"/>
  <c r="C172" i="1"/>
  <c r="D158" i="6"/>
  <c r="D150" i="7"/>
  <c r="D157" i="10"/>
  <c r="D148" i="9"/>
  <c r="D146" i="8"/>
  <c r="H157" i="10" l="1"/>
  <c r="C159" i="10"/>
  <c r="H148" i="9"/>
  <c r="C150" i="9"/>
  <c r="H146" i="8"/>
  <c r="C148" i="8"/>
  <c r="H150" i="7"/>
  <c r="C152" i="7"/>
  <c r="H158" i="6"/>
  <c r="C160" i="6"/>
  <c r="H143" i="5"/>
  <c r="C145" i="5"/>
  <c r="H144" i="4"/>
  <c r="C146" i="4"/>
  <c r="H143" i="3"/>
  <c r="C145" i="3"/>
  <c r="H171" i="1"/>
  <c r="C173" i="1"/>
  <c r="D159" i="6"/>
  <c r="D151" i="7"/>
  <c r="D149" i="9"/>
  <c r="D147" i="8"/>
  <c r="D158" i="10"/>
  <c r="H158" i="10" l="1"/>
  <c r="C160" i="10"/>
  <c r="H149" i="9"/>
  <c r="C151" i="9"/>
  <c r="H147" i="8"/>
  <c r="C149" i="8"/>
  <c r="H151" i="7"/>
  <c r="C153" i="7"/>
  <c r="H159" i="6"/>
  <c r="C161" i="6"/>
  <c r="H144" i="5"/>
  <c r="C146" i="5"/>
  <c r="H145" i="4"/>
  <c r="C147" i="4"/>
  <c r="H144" i="3"/>
  <c r="C146" i="3"/>
  <c r="H173" i="1"/>
  <c r="H4" i="1"/>
  <c r="H2" i="1" s="1"/>
  <c r="G4" i="1"/>
  <c r="H172" i="1"/>
  <c r="D150" i="9"/>
  <c r="D159" i="10"/>
  <c r="D160" i="6"/>
  <c r="D152" i="7"/>
  <c r="D148" i="8"/>
  <c r="G2" i="1" l="1"/>
  <c r="I2" i="1" s="1"/>
  <c r="H159" i="10"/>
  <c r="C161" i="10"/>
  <c r="H150" i="9"/>
  <c r="C152" i="9"/>
  <c r="H148" i="8"/>
  <c r="C150" i="8"/>
  <c r="H152" i="7"/>
  <c r="C154" i="7"/>
  <c r="H160" i="6"/>
  <c r="C162" i="6"/>
  <c r="H145" i="5"/>
  <c r="C147" i="5"/>
  <c r="H146" i="4"/>
  <c r="C148" i="4"/>
  <c r="H145" i="3"/>
  <c r="C147" i="3"/>
  <c r="I4" i="1"/>
  <c r="D153" i="7"/>
  <c r="D151" i="9"/>
  <c r="D149" i="8"/>
  <c r="D161" i="6"/>
  <c r="D160" i="10"/>
  <c r="K2" i="1" l="1"/>
  <c r="G3" i="1"/>
  <c r="G5" i="1" s="1"/>
  <c r="H160" i="10"/>
  <c r="C162" i="10"/>
  <c r="H151" i="9"/>
  <c r="C153" i="9"/>
  <c r="H149" i="8"/>
  <c r="C151" i="8"/>
  <c r="H153" i="7"/>
  <c r="C155" i="7"/>
  <c r="H161" i="6"/>
  <c r="C163" i="6"/>
  <c r="H146" i="5"/>
  <c r="C148" i="5"/>
  <c r="H147" i="4"/>
  <c r="C149" i="4"/>
  <c r="H146" i="3"/>
  <c r="C148" i="3"/>
  <c r="D154" i="7"/>
  <c r="D152" i="9"/>
  <c r="D161" i="10"/>
  <c r="D150" i="8"/>
  <c r="D162" i="6"/>
  <c r="G6" i="1" l="1"/>
  <c r="K5" i="1" s="1"/>
  <c r="J4" i="1"/>
  <c r="H161" i="10"/>
  <c r="C163" i="10"/>
  <c r="H152" i="9"/>
  <c r="C154" i="9"/>
  <c r="H150" i="8"/>
  <c r="C152" i="8"/>
  <c r="H154" i="7"/>
  <c r="C156" i="7"/>
  <c r="H162" i="6"/>
  <c r="C164" i="6"/>
  <c r="H147" i="5"/>
  <c r="C149" i="5"/>
  <c r="H148" i="4"/>
  <c r="C150" i="4"/>
  <c r="H147" i="3"/>
  <c r="C149" i="3"/>
  <c r="D155" i="7"/>
  <c r="D153" i="9"/>
  <c r="D162" i="10"/>
  <c r="D163" i="6"/>
  <c r="D151" i="8"/>
  <c r="G7" i="1" l="1"/>
  <c r="K6" i="1" s="1"/>
  <c r="H162" i="10"/>
  <c r="C164" i="10"/>
  <c r="H153" i="9"/>
  <c r="C155" i="9"/>
  <c r="H151" i="8"/>
  <c r="C153" i="8"/>
  <c r="H155" i="7"/>
  <c r="C157" i="7"/>
  <c r="H163" i="6"/>
  <c r="C165" i="6"/>
  <c r="H148" i="5"/>
  <c r="C150" i="5"/>
  <c r="H149" i="4"/>
  <c r="C151" i="4"/>
  <c r="H148" i="3"/>
  <c r="C150" i="3"/>
  <c r="D154" i="9"/>
  <c r="D152" i="8"/>
  <c r="D164" i="6"/>
  <c r="D156" i="7"/>
  <c r="D163" i="10"/>
  <c r="G8" i="1" l="1"/>
  <c r="G9" i="1" s="1"/>
  <c r="G10" i="1" s="1"/>
  <c r="H163" i="10"/>
  <c r="C165" i="10"/>
  <c r="H154" i="9"/>
  <c r="C156" i="9"/>
  <c r="H152" i="8"/>
  <c r="C154" i="8"/>
  <c r="H156" i="7"/>
  <c r="C158" i="7"/>
  <c r="H164" i="6"/>
  <c r="C166" i="6"/>
  <c r="H149" i="5"/>
  <c r="C151" i="5"/>
  <c r="H150" i="4"/>
  <c r="C152" i="4"/>
  <c r="H149" i="3"/>
  <c r="C151" i="3"/>
  <c r="D155" i="9"/>
  <c r="D164" i="10"/>
  <c r="D153" i="8"/>
  <c r="D165" i="6"/>
  <c r="D157" i="7"/>
  <c r="K7" i="1" l="1"/>
  <c r="G11" i="1"/>
  <c r="H164" i="10"/>
  <c r="C166" i="10"/>
  <c r="H155" i="9"/>
  <c r="C157" i="9"/>
  <c r="H153" i="8"/>
  <c r="C155" i="8"/>
  <c r="H157" i="7"/>
  <c r="C159" i="7"/>
  <c r="H165" i="6"/>
  <c r="C167" i="6"/>
  <c r="H150" i="5"/>
  <c r="C152" i="5"/>
  <c r="H151" i="4"/>
  <c r="C153" i="4"/>
  <c r="H150" i="3"/>
  <c r="C152" i="3"/>
  <c r="D158" i="7"/>
  <c r="D154" i="8"/>
  <c r="D165" i="10"/>
  <c r="D156" i="9"/>
  <c r="D166" i="6"/>
  <c r="G12" i="1" l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H165" i="10"/>
  <c r="C167" i="10"/>
  <c r="H156" i="9"/>
  <c r="C158" i="9"/>
  <c r="H154" i="8"/>
  <c r="C156" i="8"/>
  <c r="H158" i="7"/>
  <c r="C160" i="7"/>
  <c r="H166" i="6"/>
  <c r="C168" i="6"/>
  <c r="H151" i="5"/>
  <c r="C153" i="5"/>
  <c r="H152" i="4"/>
  <c r="C154" i="4"/>
  <c r="H151" i="3"/>
  <c r="C153" i="3"/>
  <c r="D155" i="8"/>
  <c r="D166" i="10"/>
  <c r="D157" i="9"/>
  <c r="D167" i="6"/>
  <c r="D159" i="7"/>
  <c r="G37" i="1" l="1"/>
  <c r="G38" i="1" s="1"/>
  <c r="H166" i="10"/>
  <c r="C168" i="10"/>
  <c r="H157" i="9"/>
  <c r="C159" i="9"/>
  <c r="H155" i="8"/>
  <c r="C157" i="8"/>
  <c r="H159" i="7"/>
  <c r="C161" i="7"/>
  <c r="H167" i="6"/>
  <c r="C169" i="6"/>
  <c r="H152" i="5"/>
  <c r="C154" i="5"/>
  <c r="H153" i="4"/>
  <c r="C155" i="4"/>
  <c r="H152" i="3"/>
  <c r="C154" i="3"/>
  <c r="D158" i="9"/>
  <c r="D167" i="10"/>
  <c r="D156" i="8"/>
  <c r="D168" i="6"/>
  <c r="D160" i="7"/>
  <c r="K36" i="1" l="1"/>
  <c r="G39" i="1"/>
  <c r="G40" i="1" s="1"/>
  <c r="H167" i="10"/>
  <c r="C169" i="10"/>
  <c r="H158" i="9"/>
  <c r="C160" i="9"/>
  <c r="H156" i="8"/>
  <c r="C158" i="8"/>
  <c r="H160" i="7"/>
  <c r="C162" i="7"/>
  <c r="H168" i="6"/>
  <c r="C170" i="6"/>
  <c r="H153" i="5"/>
  <c r="C155" i="5"/>
  <c r="H154" i="4"/>
  <c r="C156" i="4"/>
  <c r="H153" i="3"/>
  <c r="C155" i="3"/>
  <c r="D159" i="9"/>
  <c r="D169" i="6"/>
  <c r="D161" i="7"/>
  <c r="D157" i="8"/>
  <c r="D168" i="10"/>
  <c r="K38" i="1" l="1"/>
  <c r="K40" i="1"/>
  <c r="J5" i="1" a="1"/>
  <c r="H168" i="10"/>
  <c r="C170" i="10"/>
  <c r="H159" i="9"/>
  <c r="C161" i="9"/>
  <c r="H157" i="8"/>
  <c r="C159" i="8"/>
  <c r="H161" i="7"/>
  <c r="C163" i="7"/>
  <c r="H169" i="6"/>
  <c r="C171" i="6"/>
  <c r="H154" i="5"/>
  <c r="C156" i="5"/>
  <c r="H155" i="4"/>
  <c r="C157" i="4"/>
  <c r="H154" i="3"/>
  <c r="C156" i="3"/>
  <c r="D170" i="6"/>
  <c r="D158" i="8"/>
  <c r="D169" i="10"/>
  <c r="D160" i="9"/>
  <c r="D162" i="7"/>
  <c r="J11" i="1" l="1"/>
  <c r="K11" i="1" s="1"/>
  <c r="J22" i="1"/>
  <c r="K22" i="1" s="1"/>
  <c r="J33" i="1"/>
  <c r="K33" i="1" s="1"/>
  <c r="J9" i="1"/>
  <c r="K9" i="1" s="1"/>
  <c r="J24" i="1"/>
  <c r="K24" i="1" s="1"/>
  <c r="J31" i="1"/>
  <c r="K31" i="1" s="1"/>
  <c r="J7" i="1"/>
  <c r="J18" i="1"/>
  <c r="K18" i="1" s="1"/>
  <c r="J29" i="1"/>
  <c r="K29" i="1" s="1"/>
  <c r="J5" i="1"/>
  <c r="J20" i="1"/>
  <c r="K20" i="1" s="1"/>
  <c r="J27" i="1"/>
  <c r="K27" i="1" s="1"/>
  <c r="J38" i="1"/>
  <c r="J25" i="1"/>
  <c r="K25" i="1" s="1"/>
  <c r="J40" i="1"/>
  <c r="J16" i="1"/>
  <c r="K16" i="1" s="1"/>
  <c r="J17" i="1"/>
  <c r="K17" i="1" s="1"/>
  <c r="J26" i="1"/>
  <c r="K26" i="1" s="1"/>
  <c r="J28" i="1"/>
  <c r="K28" i="1" s="1"/>
  <c r="J14" i="1"/>
  <c r="K14" i="1" s="1"/>
  <c r="J23" i="1"/>
  <c r="K23" i="1" s="1"/>
  <c r="J32" i="1"/>
  <c r="K32" i="1" s="1"/>
  <c r="J15" i="1"/>
  <c r="K15" i="1" s="1"/>
  <c r="J13" i="1"/>
  <c r="K13" i="1" s="1"/>
  <c r="J8" i="1"/>
  <c r="K8" i="1" s="1"/>
  <c r="J34" i="1"/>
  <c r="K34" i="1" s="1"/>
  <c r="J10" i="1"/>
  <c r="K10" i="1" s="1"/>
  <c r="J21" i="1"/>
  <c r="K21" i="1" s="1"/>
  <c r="J36" i="1"/>
  <c r="J12" i="1"/>
  <c r="K12" i="1" s="1"/>
  <c r="J19" i="1"/>
  <c r="K19" i="1" s="1"/>
  <c r="J30" i="1"/>
  <c r="K30" i="1" s="1"/>
  <c r="J6" i="1"/>
  <c r="J39" i="1"/>
  <c r="K39" i="1" s="1"/>
  <c r="J37" i="1"/>
  <c r="K37" i="1" s="1"/>
  <c r="J35" i="1"/>
  <c r="K35" i="1" s="1"/>
  <c r="H169" i="10"/>
  <c r="C171" i="10"/>
  <c r="H160" i="9"/>
  <c r="C162" i="9"/>
  <c r="H158" i="8"/>
  <c r="C160" i="8"/>
  <c r="H162" i="7"/>
  <c r="C164" i="7"/>
  <c r="H170" i="6"/>
  <c r="C172" i="6"/>
  <c r="H155" i="5"/>
  <c r="C157" i="5"/>
  <c r="H156" i="4"/>
  <c r="C158" i="4"/>
  <c r="H155" i="3"/>
  <c r="C157" i="3"/>
  <c r="D161" i="9"/>
  <c r="D171" i="6"/>
  <c r="D159" i="8"/>
  <c r="D163" i="7"/>
  <c r="D170" i="10"/>
  <c r="H170" i="10" l="1"/>
  <c r="C172" i="10"/>
  <c r="H161" i="9"/>
  <c r="C163" i="9"/>
  <c r="H159" i="8"/>
  <c r="C161" i="8"/>
  <c r="H163" i="7"/>
  <c r="C165" i="7"/>
  <c r="H171" i="6"/>
  <c r="C173" i="6"/>
  <c r="H156" i="5"/>
  <c r="C158" i="5"/>
  <c r="H157" i="4"/>
  <c r="C159" i="4"/>
  <c r="H156" i="3"/>
  <c r="C158" i="3"/>
  <c r="D164" i="7"/>
  <c r="D162" i="9"/>
  <c r="D171" i="10"/>
  <c r="D160" i="8"/>
  <c r="D172" i="6"/>
  <c r="H171" i="10" l="1"/>
  <c r="C173" i="10"/>
  <c r="H162" i="9"/>
  <c r="C164" i="9"/>
  <c r="H160" i="8"/>
  <c r="C162" i="8"/>
  <c r="H164" i="7"/>
  <c r="C166" i="7"/>
  <c r="H172" i="6"/>
  <c r="C174" i="6"/>
  <c r="H157" i="5"/>
  <c r="C159" i="5"/>
  <c r="H158" i="4"/>
  <c r="C160" i="4"/>
  <c r="H157" i="3"/>
  <c r="C159" i="3"/>
  <c r="D165" i="7"/>
  <c r="D163" i="9"/>
  <c r="D172" i="10"/>
  <c r="D161" i="8"/>
  <c r="D173" i="6"/>
  <c r="H172" i="10" l="1"/>
  <c r="C174" i="10"/>
  <c r="H163" i="9"/>
  <c r="C165" i="9"/>
  <c r="H161" i="8"/>
  <c r="C163" i="8"/>
  <c r="H165" i="7"/>
  <c r="C167" i="7"/>
  <c r="H173" i="6"/>
  <c r="C175" i="6"/>
  <c r="H158" i="5"/>
  <c r="C160" i="5"/>
  <c r="H159" i="4"/>
  <c r="C161" i="4"/>
  <c r="H158" i="3"/>
  <c r="C160" i="3"/>
  <c r="D166" i="7"/>
  <c r="D164" i="9"/>
  <c r="D173" i="10"/>
  <c r="D162" i="8"/>
  <c r="D174" i="6"/>
  <c r="H173" i="10" l="1"/>
  <c r="C175" i="10"/>
  <c r="H164" i="9"/>
  <c r="C166" i="9"/>
  <c r="H162" i="8"/>
  <c r="C164" i="8"/>
  <c r="H166" i="7"/>
  <c r="C168" i="7"/>
  <c r="H174" i="6"/>
  <c r="C176" i="6"/>
  <c r="H159" i="5"/>
  <c r="C161" i="5"/>
  <c r="H160" i="4"/>
  <c r="C162" i="4"/>
  <c r="H159" i="3"/>
  <c r="C161" i="3"/>
  <c r="D167" i="7"/>
  <c r="D165" i="9"/>
  <c r="D174" i="10"/>
  <c r="D163" i="8"/>
  <c r="D175" i="6"/>
  <c r="H174" i="10" l="1"/>
  <c r="C176" i="10"/>
  <c r="H165" i="9"/>
  <c r="C167" i="9"/>
  <c r="H163" i="8"/>
  <c r="C165" i="8"/>
  <c r="H167" i="7"/>
  <c r="C169" i="7"/>
  <c r="H175" i="6"/>
  <c r="C177" i="6"/>
  <c r="H160" i="5"/>
  <c r="C162" i="5"/>
  <c r="H161" i="4"/>
  <c r="C163" i="4"/>
  <c r="H160" i="3"/>
  <c r="C162" i="3"/>
  <c r="D168" i="7"/>
  <c r="D166" i="9"/>
  <c r="D175" i="10"/>
  <c r="D164" i="8"/>
  <c r="D176" i="6"/>
  <c r="H175" i="10" l="1"/>
  <c r="C177" i="10"/>
  <c r="H166" i="9"/>
  <c r="C168" i="9"/>
  <c r="H164" i="8"/>
  <c r="C166" i="8"/>
  <c r="H168" i="7"/>
  <c r="C170" i="7"/>
  <c r="H176" i="6"/>
  <c r="C178" i="6"/>
  <c r="H161" i="5"/>
  <c r="C163" i="5"/>
  <c r="H162" i="4"/>
  <c r="C164" i="4"/>
  <c r="H161" i="3"/>
  <c r="C163" i="3"/>
  <c r="D169" i="7"/>
  <c r="D167" i="9"/>
  <c r="D176" i="10"/>
  <c r="D165" i="8"/>
  <c r="D177" i="6"/>
  <c r="H176" i="10" l="1"/>
  <c r="C178" i="10"/>
  <c r="H167" i="9"/>
  <c r="C169" i="9"/>
  <c r="H165" i="8"/>
  <c r="C167" i="8"/>
  <c r="H169" i="7"/>
  <c r="C171" i="7"/>
  <c r="H177" i="6"/>
  <c r="C179" i="6"/>
  <c r="H162" i="5"/>
  <c r="C164" i="5"/>
  <c r="H163" i="4"/>
  <c r="C165" i="4"/>
  <c r="H162" i="3"/>
  <c r="C164" i="3"/>
  <c r="D170" i="7"/>
  <c r="D168" i="9"/>
  <c r="D177" i="10"/>
  <c r="D166" i="8"/>
  <c r="D178" i="6"/>
  <c r="H177" i="10" l="1"/>
  <c r="C179" i="10"/>
  <c r="H168" i="9"/>
  <c r="C170" i="9"/>
  <c r="H166" i="8"/>
  <c r="C168" i="8"/>
  <c r="H170" i="7"/>
  <c r="C172" i="7"/>
  <c r="H178" i="6"/>
  <c r="C180" i="6"/>
  <c r="H163" i="5"/>
  <c r="C165" i="5"/>
  <c r="H164" i="4"/>
  <c r="C166" i="4"/>
  <c r="H163" i="3"/>
  <c r="C165" i="3"/>
  <c r="D171" i="7"/>
  <c r="D169" i="9"/>
  <c r="D178" i="10"/>
  <c r="D167" i="8"/>
  <c r="D179" i="6"/>
  <c r="H178" i="10" l="1"/>
  <c r="C180" i="10"/>
  <c r="H169" i="9"/>
  <c r="C171" i="9"/>
  <c r="H167" i="8"/>
  <c r="C169" i="8"/>
  <c r="H171" i="7"/>
  <c r="C173" i="7"/>
  <c r="H179" i="6"/>
  <c r="C181" i="6"/>
  <c r="H164" i="5"/>
  <c r="C166" i="5"/>
  <c r="H165" i="4"/>
  <c r="C167" i="4"/>
  <c r="H164" i="3"/>
  <c r="C166" i="3"/>
  <c r="D172" i="7"/>
  <c r="D170" i="9"/>
  <c r="D179" i="10"/>
  <c r="D168" i="8"/>
  <c r="D180" i="6"/>
  <c r="H179" i="10" l="1"/>
  <c r="C181" i="10"/>
  <c r="H170" i="9"/>
  <c r="C172" i="9"/>
  <c r="H168" i="8"/>
  <c r="C170" i="8"/>
  <c r="H172" i="7"/>
  <c r="C174" i="7"/>
  <c r="H180" i="6"/>
  <c r="C182" i="6"/>
  <c r="H165" i="5"/>
  <c r="C167" i="5"/>
  <c r="H166" i="4"/>
  <c r="C168" i="4"/>
  <c r="H165" i="3"/>
  <c r="C167" i="3"/>
  <c r="D173" i="7"/>
  <c r="D171" i="9"/>
  <c r="D180" i="10"/>
  <c r="D169" i="8"/>
  <c r="D181" i="6"/>
  <c r="H180" i="10" l="1"/>
  <c r="C182" i="10"/>
  <c r="H171" i="9"/>
  <c r="C173" i="9"/>
  <c r="H169" i="8"/>
  <c r="C171" i="8"/>
  <c r="H173" i="7"/>
  <c r="C175" i="7"/>
  <c r="H181" i="6"/>
  <c r="C183" i="6"/>
  <c r="H166" i="5"/>
  <c r="C168" i="5"/>
  <c r="H167" i="4"/>
  <c r="C169" i="4"/>
  <c r="H166" i="3"/>
  <c r="C168" i="3"/>
  <c r="D174" i="7"/>
  <c r="D172" i="9"/>
  <c r="D181" i="10"/>
  <c r="D170" i="8"/>
  <c r="D182" i="6"/>
  <c r="H181" i="10" l="1"/>
  <c r="C183" i="10"/>
  <c r="H172" i="9"/>
  <c r="C174" i="9"/>
  <c r="H170" i="8"/>
  <c r="C172" i="8"/>
  <c r="H174" i="7"/>
  <c r="C176" i="7"/>
  <c r="H182" i="6"/>
  <c r="C184" i="6"/>
  <c r="H167" i="5"/>
  <c r="C169" i="5"/>
  <c r="H168" i="4"/>
  <c r="C170" i="4"/>
  <c r="H167" i="3"/>
  <c r="C169" i="3"/>
  <c r="D173" i="9"/>
  <c r="D171" i="8"/>
  <c r="D183" i="6"/>
  <c r="D175" i="7"/>
  <c r="D182" i="10"/>
  <c r="H182" i="10" l="1"/>
  <c r="C184" i="10"/>
  <c r="H173" i="9"/>
  <c r="C175" i="9"/>
  <c r="H171" i="8"/>
  <c r="C173" i="8"/>
  <c r="H175" i="7"/>
  <c r="C177" i="7"/>
  <c r="H183" i="6"/>
  <c r="C185" i="6"/>
  <c r="H168" i="5"/>
  <c r="C170" i="5"/>
  <c r="H169" i="4"/>
  <c r="C171" i="4"/>
  <c r="H168" i="3"/>
  <c r="C170" i="3"/>
  <c r="D172" i="8"/>
  <c r="D184" i="6"/>
  <c r="D176" i="7"/>
  <c r="D174" i="9"/>
  <c r="D183" i="10"/>
  <c r="H183" i="10" l="1"/>
  <c r="C185" i="10"/>
  <c r="H174" i="9"/>
  <c r="C176" i="9"/>
  <c r="H172" i="8"/>
  <c r="C174" i="8"/>
  <c r="H176" i="7"/>
  <c r="C178" i="7"/>
  <c r="H184" i="6"/>
  <c r="C186" i="6"/>
  <c r="H169" i="5"/>
  <c r="C171" i="5"/>
  <c r="H170" i="4"/>
  <c r="C172" i="4"/>
  <c r="H169" i="3"/>
  <c r="C171" i="3"/>
  <c r="D173" i="8"/>
  <c r="D185" i="6"/>
  <c r="D177" i="7"/>
  <c r="D175" i="9"/>
  <c r="D184" i="10"/>
  <c r="H184" i="10" l="1"/>
  <c r="C186" i="10"/>
  <c r="H175" i="9"/>
  <c r="C177" i="9"/>
  <c r="H173" i="8"/>
  <c r="C175" i="8"/>
  <c r="H177" i="7"/>
  <c r="C179" i="7"/>
  <c r="H185" i="6"/>
  <c r="C187" i="6"/>
  <c r="H170" i="5"/>
  <c r="C172" i="5"/>
  <c r="H171" i="4"/>
  <c r="C173" i="4"/>
  <c r="H170" i="3"/>
  <c r="C172" i="3"/>
  <c r="D174" i="8"/>
  <c r="D186" i="6"/>
  <c r="D178" i="7"/>
  <c r="D176" i="9"/>
  <c r="D185" i="10"/>
  <c r="H185" i="10" l="1"/>
  <c r="C187" i="10"/>
  <c r="H176" i="9"/>
  <c r="C178" i="9"/>
  <c r="H174" i="8"/>
  <c r="C176" i="8"/>
  <c r="H178" i="7"/>
  <c r="C180" i="7"/>
  <c r="H186" i="6"/>
  <c r="C188" i="6"/>
  <c r="H171" i="5"/>
  <c r="C173" i="5"/>
  <c r="H172" i="4"/>
  <c r="C174" i="4"/>
  <c r="H171" i="3"/>
  <c r="C173" i="3"/>
  <c r="D175" i="8"/>
  <c r="D187" i="6"/>
  <c r="D179" i="7"/>
  <c r="D177" i="9"/>
  <c r="D186" i="10"/>
  <c r="H186" i="10" l="1"/>
  <c r="C188" i="10"/>
  <c r="H177" i="9"/>
  <c r="C179" i="9"/>
  <c r="H175" i="8"/>
  <c r="C177" i="8"/>
  <c r="H179" i="7"/>
  <c r="C181" i="7"/>
  <c r="H187" i="6"/>
  <c r="C189" i="6"/>
  <c r="H172" i="5"/>
  <c r="C174" i="5"/>
  <c r="H173" i="4"/>
  <c r="C175" i="4"/>
  <c r="H172" i="3"/>
  <c r="C174" i="3"/>
  <c r="D176" i="8"/>
  <c r="D188" i="6"/>
  <c r="D180" i="7"/>
  <c r="D178" i="9"/>
  <c r="D187" i="10"/>
  <c r="H187" i="10" l="1"/>
  <c r="C189" i="10"/>
  <c r="H178" i="9"/>
  <c r="C180" i="9"/>
  <c r="H176" i="8"/>
  <c r="C178" i="8"/>
  <c r="H180" i="7"/>
  <c r="C182" i="7"/>
  <c r="H188" i="6"/>
  <c r="C190" i="6"/>
  <c r="H173" i="5"/>
  <c r="C175" i="5"/>
  <c r="H174" i="4"/>
  <c r="C176" i="4"/>
  <c r="H173" i="3"/>
  <c r="C175" i="3"/>
  <c r="D177" i="8"/>
  <c r="D189" i="6"/>
  <c r="D179" i="9"/>
  <c r="D181" i="7"/>
  <c r="D188" i="10"/>
  <c r="H188" i="10" l="1"/>
  <c r="C190" i="10"/>
  <c r="H179" i="9"/>
  <c r="C181" i="9"/>
  <c r="H177" i="8"/>
  <c r="C179" i="8"/>
  <c r="H181" i="7"/>
  <c r="C183" i="7"/>
  <c r="H189" i="6"/>
  <c r="C191" i="6"/>
  <c r="H174" i="5"/>
  <c r="C176" i="5"/>
  <c r="H175" i="4"/>
  <c r="C177" i="4"/>
  <c r="H174" i="3"/>
  <c r="C176" i="3"/>
  <c r="D178" i="8"/>
  <c r="D190" i="6"/>
  <c r="D182" i="7"/>
  <c r="D180" i="9"/>
  <c r="D189" i="10"/>
  <c r="H189" i="10" l="1"/>
  <c r="C191" i="10"/>
  <c r="H180" i="9"/>
  <c r="C182" i="9"/>
  <c r="H178" i="8"/>
  <c r="C180" i="8"/>
  <c r="H182" i="7"/>
  <c r="C184" i="7"/>
  <c r="H190" i="6"/>
  <c r="C192" i="6"/>
  <c r="H175" i="5"/>
  <c r="C177" i="5"/>
  <c r="H176" i="4"/>
  <c r="C178" i="4"/>
  <c r="H175" i="3"/>
  <c r="C177" i="3"/>
  <c r="D181" i="9"/>
  <c r="D190" i="10"/>
  <c r="D179" i="8"/>
  <c r="D191" i="6"/>
  <c r="D183" i="7"/>
  <c r="H190" i="10" l="1"/>
  <c r="C192" i="10"/>
  <c r="H181" i="9"/>
  <c r="C183" i="9"/>
  <c r="H179" i="8"/>
  <c r="C181" i="8"/>
  <c r="H183" i="7"/>
  <c r="C185" i="7"/>
  <c r="H191" i="6"/>
  <c r="C193" i="6"/>
  <c r="H176" i="5"/>
  <c r="C178" i="5"/>
  <c r="H177" i="4"/>
  <c r="C179" i="4"/>
  <c r="H176" i="3"/>
  <c r="C178" i="3"/>
  <c r="D182" i="9"/>
  <c r="D192" i="6"/>
  <c r="D184" i="7"/>
  <c r="D191" i="10"/>
  <c r="D180" i="8"/>
  <c r="H191" i="10" l="1"/>
  <c r="C193" i="10"/>
  <c r="H182" i="9"/>
  <c r="C184" i="9"/>
  <c r="H180" i="8"/>
  <c r="C182" i="8"/>
  <c r="H184" i="7"/>
  <c r="C186" i="7"/>
  <c r="H192" i="6"/>
  <c r="C194" i="6"/>
  <c r="H177" i="5"/>
  <c r="C179" i="5"/>
  <c r="H178" i="4"/>
  <c r="C180" i="4"/>
  <c r="H177" i="3"/>
  <c r="C179" i="3"/>
  <c r="D183" i="9"/>
  <c r="D192" i="10"/>
  <c r="D181" i="8"/>
  <c r="D193" i="6"/>
  <c r="D185" i="7"/>
  <c r="H192" i="10" l="1"/>
  <c r="C194" i="10"/>
  <c r="H183" i="9"/>
  <c r="C185" i="9"/>
  <c r="H181" i="8"/>
  <c r="C183" i="8"/>
  <c r="H185" i="7"/>
  <c r="C187" i="7"/>
  <c r="H193" i="6"/>
  <c r="C195" i="6"/>
  <c r="H178" i="5"/>
  <c r="C180" i="5"/>
  <c r="H179" i="4"/>
  <c r="C181" i="4"/>
  <c r="H178" i="3"/>
  <c r="C180" i="3"/>
  <c r="D184" i="9"/>
  <c r="D193" i="10"/>
  <c r="D194" i="6"/>
  <c r="D182" i="8"/>
  <c r="D186" i="7"/>
  <c r="H193" i="10" l="1"/>
  <c r="C195" i="10"/>
  <c r="H184" i="9"/>
  <c r="C186" i="9"/>
  <c r="H182" i="8"/>
  <c r="C184" i="8"/>
  <c r="H186" i="7"/>
  <c r="C188" i="7"/>
  <c r="H194" i="6"/>
  <c r="C196" i="6"/>
  <c r="H179" i="5"/>
  <c r="C181" i="5"/>
  <c r="H180" i="4"/>
  <c r="C182" i="4"/>
  <c r="H179" i="3"/>
  <c r="C181" i="3"/>
  <c r="D183" i="8"/>
  <c r="D194" i="10"/>
  <c r="D195" i="6"/>
  <c r="D187" i="7"/>
  <c r="D185" i="9"/>
  <c r="H194" i="10" l="1"/>
  <c r="C196" i="10"/>
  <c r="H185" i="9"/>
  <c r="C187" i="9"/>
  <c r="H183" i="8"/>
  <c r="C185" i="8"/>
  <c r="H187" i="7"/>
  <c r="C189" i="7"/>
  <c r="H195" i="6"/>
  <c r="C197" i="6"/>
  <c r="H180" i="5"/>
  <c r="C182" i="5"/>
  <c r="H181" i="4"/>
  <c r="C183" i="4"/>
  <c r="H180" i="3"/>
  <c r="C182" i="3"/>
  <c r="D184" i="8"/>
  <c r="D188" i="7"/>
  <c r="D186" i="9"/>
  <c r="D196" i="6"/>
  <c r="D195" i="10"/>
  <c r="H195" i="10" l="1"/>
  <c r="C197" i="10"/>
  <c r="H186" i="9"/>
  <c r="C188" i="9"/>
  <c r="H184" i="8"/>
  <c r="C186" i="8"/>
  <c r="H188" i="7"/>
  <c r="C190" i="7"/>
  <c r="H196" i="6"/>
  <c r="C198" i="6"/>
  <c r="H181" i="5"/>
  <c r="C183" i="5"/>
  <c r="H182" i="4"/>
  <c r="C184" i="4"/>
  <c r="H181" i="3"/>
  <c r="C183" i="3"/>
  <c r="D189" i="7"/>
  <c r="D187" i="9"/>
  <c r="D196" i="10"/>
  <c r="D185" i="8"/>
  <c r="D197" i="6"/>
  <c r="H196" i="10" l="1"/>
  <c r="C198" i="10"/>
  <c r="H187" i="9"/>
  <c r="C189" i="9"/>
  <c r="H185" i="8"/>
  <c r="C187" i="8"/>
  <c r="H189" i="7"/>
  <c r="C191" i="7"/>
  <c r="H197" i="6"/>
  <c r="C199" i="6"/>
  <c r="H182" i="5"/>
  <c r="C184" i="5"/>
  <c r="H183" i="4"/>
  <c r="C185" i="4"/>
  <c r="H182" i="3"/>
  <c r="C184" i="3"/>
  <c r="D198" i="6"/>
  <c r="D190" i="7"/>
  <c r="D188" i="9"/>
  <c r="D197" i="10"/>
  <c r="D186" i="8"/>
  <c r="H197" i="10" l="1"/>
  <c r="C199" i="10"/>
  <c r="H188" i="9"/>
  <c r="C190" i="9"/>
  <c r="H186" i="8"/>
  <c r="C188" i="8"/>
  <c r="H190" i="7"/>
  <c r="C192" i="7"/>
  <c r="H198" i="6"/>
  <c r="C200" i="6"/>
  <c r="H183" i="5"/>
  <c r="C185" i="5"/>
  <c r="H184" i="4"/>
  <c r="C186" i="4"/>
  <c r="H183" i="3"/>
  <c r="C185" i="3"/>
  <c r="D189" i="9"/>
  <c r="D198" i="10"/>
  <c r="D187" i="8"/>
  <c r="D199" i="6"/>
  <c r="D191" i="7"/>
  <c r="H198" i="10" l="1"/>
  <c r="C200" i="10"/>
  <c r="H189" i="9"/>
  <c r="C191" i="9"/>
  <c r="H187" i="8"/>
  <c r="C189" i="8"/>
  <c r="H191" i="7"/>
  <c r="C193" i="7"/>
  <c r="H199" i="6"/>
  <c r="C201" i="6"/>
  <c r="H184" i="5"/>
  <c r="C186" i="5"/>
  <c r="H185" i="4"/>
  <c r="C187" i="4"/>
  <c r="H184" i="3"/>
  <c r="C186" i="3"/>
  <c r="D200" i="6"/>
  <c r="D192" i="7"/>
  <c r="D190" i="9"/>
  <c r="D199" i="10"/>
  <c r="D188" i="8"/>
  <c r="H199" i="10" l="1"/>
  <c r="C201" i="10"/>
  <c r="H190" i="9"/>
  <c r="C192" i="9"/>
  <c r="H188" i="8"/>
  <c r="C190" i="8"/>
  <c r="H192" i="7"/>
  <c r="C194" i="7"/>
  <c r="H200" i="6"/>
  <c r="C202" i="6"/>
  <c r="H185" i="5"/>
  <c r="C187" i="5"/>
  <c r="H186" i="4"/>
  <c r="C188" i="4"/>
  <c r="H185" i="3"/>
  <c r="C187" i="3"/>
  <c r="D191" i="9"/>
  <c r="D200" i="10"/>
  <c r="D189" i="8"/>
  <c r="D193" i="7"/>
  <c r="D201" i="6"/>
  <c r="H200" i="10" l="1"/>
  <c r="C202" i="10"/>
  <c r="H191" i="9"/>
  <c r="C193" i="9"/>
  <c r="H189" i="8"/>
  <c r="C191" i="8"/>
  <c r="H193" i="7"/>
  <c r="C195" i="7"/>
  <c r="H201" i="6"/>
  <c r="C203" i="6"/>
  <c r="H186" i="5"/>
  <c r="C188" i="5"/>
  <c r="H187" i="4"/>
  <c r="C189" i="4"/>
  <c r="H186" i="3"/>
  <c r="C188" i="3"/>
  <c r="D192" i="9"/>
  <c r="D201" i="10"/>
  <c r="D190" i="8"/>
  <c r="D202" i="6"/>
  <c r="D194" i="7"/>
  <c r="H201" i="10" l="1"/>
  <c r="C203" i="10"/>
  <c r="H192" i="9"/>
  <c r="C194" i="9"/>
  <c r="H190" i="8"/>
  <c r="C192" i="8"/>
  <c r="H194" i="7"/>
  <c r="C196" i="7"/>
  <c r="H202" i="6"/>
  <c r="C204" i="6"/>
  <c r="H187" i="5"/>
  <c r="C189" i="5"/>
  <c r="H188" i="4"/>
  <c r="C190" i="4"/>
  <c r="H187" i="3"/>
  <c r="C189" i="3"/>
  <c r="D193" i="9"/>
  <c r="D191" i="8"/>
  <c r="D203" i="6"/>
  <c r="D195" i="7"/>
  <c r="D202" i="10"/>
  <c r="H202" i="10" l="1"/>
  <c r="C204" i="10"/>
  <c r="H193" i="9"/>
  <c r="C195" i="9"/>
  <c r="H191" i="8"/>
  <c r="C193" i="8"/>
  <c r="H195" i="7"/>
  <c r="C197" i="7"/>
  <c r="H203" i="6"/>
  <c r="H188" i="5"/>
  <c r="C190" i="5"/>
  <c r="H189" i="4"/>
  <c r="C191" i="4"/>
  <c r="H188" i="3"/>
  <c r="C190" i="3"/>
  <c r="D194" i="9"/>
  <c r="D203" i="10"/>
  <c r="D204" i="6"/>
  <c r="E204" i="6"/>
  <c r="D192" i="8"/>
  <c r="D196" i="7"/>
  <c r="H203" i="10" l="1"/>
  <c r="H194" i="9"/>
  <c r="C196" i="9"/>
  <c r="H192" i="8"/>
  <c r="C194" i="8"/>
  <c r="H196" i="7"/>
  <c r="C198" i="7"/>
  <c r="H204" i="6"/>
  <c r="G4" i="6"/>
  <c r="H4" i="6"/>
  <c r="H2" i="6" s="1"/>
  <c r="H189" i="5"/>
  <c r="C191" i="5"/>
  <c r="H190" i="4"/>
  <c r="C192" i="4"/>
  <c r="H189" i="3"/>
  <c r="C191" i="3"/>
  <c r="D193" i="8"/>
  <c r="D197" i="7"/>
  <c r="E204" i="10"/>
  <c r="D195" i="9"/>
  <c r="D204" i="10"/>
  <c r="G2" i="6" l="1"/>
  <c r="H204" i="10"/>
  <c r="G4" i="10"/>
  <c r="H4" i="10"/>
  <c r="H2" i="10" s="1"/>
  <c r="H195" i="9"/>
  <c r="C197" i="9"/>
  <c r="H193" i="8"/>
  <c r="C195" i="8"/>
  <c r="H197" i="7"/>
  <c r="C199" i="7"/>
  <c r="I4" i="6"/>
  <c r="H190" i="5"/>
  <c r="C192" i="5"/>
  <c r="H191" i="4"/>
  <c r="C193" i="4"/>
  <c r="H190" i="3"/>
  <c r="C192" i="3"/>
  <c r="D196" i="9"/>
  <c r="D198" i="7"/>
  <c r="D194" i="8"/>
  <c r="G2" i="10" l="1"/>
  <c r="G3" i="10" s="1"/>
  <c r="I2" i="6"/>
  <c r="G3" i="6"/>
  <c r="G5" i="6" s="1"/>
  <c r="H196" i="9"/>
  <c r="C198" i="9"/>
  <c r="H194" i="8"/>
  <c r="C196" i="8"/>
  <c r="H198" i="7"/>
  <c r="C200" i="7"/>
  <c r="H191" i="5"/>
  <c r="C193" i="5"/>
  <c r="H192" i="4"/>
  <c r="C194" i="4"/>
  <c r="H191" i="3"/>
  <c r="C193" i="3"/>
  <c r="D197" i="9"/>
  <c r="D199" i="7"/>
  <c r="D195" i="8"/>
  <c r="G5" i="10" l="1"/>
  <c r="I2" i="10"/>
  <c r="G6" i="6"/>
  <c r="K5" i="6" s="1"/>
  <c r="J4" i="6"/>
  <c r="H197" i="9"/>
  <c r="C199" i="9"/>
  <c r="H195" i="8"/>
  <c r="C197" i="8"/>
  <c r="H199" i="7"/>
  <c r="C201" i="7"/>
  <c r="H192" i="5"/>
  <c r="C194" i="5"/>
  <c r="H193" i="4"/>
  <c r="C195" i="4"/>
  <c r="H192" i="3"/>
  <c r="C194" i="3"/>
  <c r="D198" i="9"/>
  <c r="D196" i="8"/>
  <c r="D200" i="7"/>
  <c r="G7" i="6" l="1"/>
  <c r="K6" i="6" s="1"/>
  <c r="J4" i="10"/>
  <c r="G6" i="10"/>
  <c r="G7" i="10" s="1"/>
  <c r="G8" i="10" s="1"/>
  <c r="H198" i="9"/>
  <c r="C200" i="9"/>
  <c r="H196" i="8"/>
  <c r="C198" i="8"/>
  <c r="H200" i="7"/>
  <c r="C202" i="7"/>
  <c r="H193" i="5"/>
  <c r="C195" i="5"/>
  <c r="H194" i="4"/>
  <c r="C196" i="4"/>
  <c r="H193" i="3"/>
  <c r="C195" i="3"/>
  <c r="D199" i="9"/>
  <c r="D201" i="7"/>
  <c r="D197" i="8"/>
  <c r="G8" i="6" l="1"/>
  <c r="K7" i="6" s="1"/>
  <c r="G9" i="10"/>
  <c r="K8" i="10" s="1"/>
  <c r="H199" i="9"/>
  <c r="C201" i="9"/>
  <c r="H197" i="8"/>
  <c r="C199" i="8"/>
  <c r="H201" i="7"/>
  <c r="C203" i="7"/>
  <c r="H194" i="5"/>
  <c r="C196" i="5"/>
  <c r="H195" i="4"/>
  <c r="C197" i="4"/>
  <c r="H194" i="3"/>
  <c r="C196" i="3"/>
  <c r="D198" i="8"/>
  <c r="D202" i="7"/>
  <c r="D200" i="9"/>
  <c r="G9" i="6" l="1"/>
  <c r="G10" i="6" s="1"/>
  <c r="G10" i="10"/>
  <c r="K9" i="10" s="1"/>
  <c r="H200" i="9"/>
  <c r="C202" i="9"/>
  <c r="H198" i="8"/>
  <c r="C200" i="8"/>
  <c r="H202" i="7"/>
  <c r="C204" i="7"/>
  <c r="H195" i="5"/>
  <c r="C197" i="5"/>
  <c r="H196" i="4"/>
  <c r="C198" i="4"/>
  <c r="H195" i="3"/>
  <c r="C197" i="3"/>
  <c r="D201" i="9"/>
  <c r="D203" i="7"/>
  <c r="D199" i="8"/>
  <c r="G11" i="6" l="1"/>
  <c r="G11" i="10"/>
  <c r="K10" i="10" s="1"/>
  <c r="H201" i="9"/>
  <c r="C203" i="9"/>
  <c r="H199" i="8"/>
  <c r="C201" i="8"/>
  <c r="H203" i="7"/>
  <c r="H196" i="5"/>
  <c r="C198" i="5"/>
  <c r="H197" i="4"/>
  <c r="C199" i="4"/>
  <c r="H196" i="3"/>
  <c r="C198" i="3"/>
  <c r="D204" i="7"/>
  <c r="D200" i="8"/>
  <c r="D202" i="9"/>
  <c r="E204" i="7"/>
  <c r="G12" i="6" l="1"/>
  <c r="G13" i="6" s="1"/>
  <c r="G12" i="10"/>
  <c r="K11" i="10" s="1"/>
  <c r="H202" i="9"/>
  <c r="C204" i="9"/>
  <c r="H200" i="8"/>
  <c r="C202" i="8"/>
  <c r="H204" i="7"/>
  <c r="G4" i="7"/>
  <c r="G2" i="7" s="1"/>
  <c r="H4" i="7"/>
  <c r="H2" i="7" s="1"/>
  <c r="H197" i="5"/>
  <c r="C199" i="5"/>
  <c r="H198" i="4"/>
  <c r="C200" i="4"/>
  <c r="H197" i="3"/>
  <c r="C199" i="3"/>
  <c r="D201" i="8"/>
  <c r="D203" i="9"/>
  <c r="G3" i="7" l="1"/>
  <c r="G5" i="7" s="1"/>
  <c r="I2" i="7"/>
  <c r="G13" i="10"/>
  <c r="K12" i="10" s="1"/>
  <c r="H203" i="9"/>
  <c r="H201" i="8"/>
  <c r="C203" i="8"/>
  <c r="I4" i="7"/>
  <c r="G14" i="6"/>
  <c r="H198" i="5"/>
  <c r="C200" i="5"/>
  <c r="H199" i="4"/>
  <c r="C201" i="4"/>
  <c r="H198" i="3"/>
  <c r="C200" i="3"/>
  <c r="D204" i="9"/>
  <c r="E204" i="9"/>
  <c r="D202" i="8"/>
  <c r="G6" i="7" l="1"/>
  <c r="K5" i="7" s="1"/>
  <c r="J4" i="7"/>
  <c r="G14" i="10"/>
  <c r="H204" i="9"/>
  <c r="H4" i="9"/>
  <c r="H2" i="9" s="1"/>
  <c r="G4" i="9"/>
  <c r="H202" i="8"/>
  <c r="C204" i="8"/>
  <c r="G15" i="6"/>
  <c r="H199" i="5"/>
  <c r="C201" i="5"/>
  <c r="H200" i="4"/>
  <c r="C202" i="4"/>
  <c r="H199" i="3"/>
  <c r="C201" i="3"/>
  <c r="D203" i="8"/>
  <c r="G7" i="7" l="1"/>
  <c r="K6" i="7" s="1"/>
  <c r="G2" i="9"/>
  <c r="G3" i="9" s="1"/>
  <c r="G15" i="10"/>
  <c r="I4" i="9"/>
  <c r="H203" i="8"/>
  <c r="G16" i="6"/>
  <c r="H200" i="5"/>
  <c r="C202" i="5"/>
  <c r="H201" i="4"/>
  <c r="C203" i="4"/>
  <c r="H200" i="3"/>
  <c r="C202" i="3"/>
  <c r="D204" i="8"/>
  <c r="E204" i="8"/>
  <c r="G8" i="7" l="1"/>
  <c r="K7" i="7" s="1"/>
  <c r="G5" i="9"/>
  <c r="J4" i="9" s="1"/>
  <c r="I2" i="9"/>
  <c r="G16" i="10"/>
  <c r="H204" i="8"/>
  <c r="H4" i="8"/>
  <c r="H2" i="8" s="1"/>
  <c r="G4" i="8"/>
  <c r="G2" i="8" s="1"/>
  <c r="G17" i="6"/>
  <c r="H201" i="5"/>
  <c r="C203" i="5"/>
  <c r="H202" i="4"/>
  <c r="C204" i="4"/>
  <c r="H201" i="3"/>
  <c r="C203" i="3"/>
  <c r="G9" i="7" l="1"/>
  <c r="G10" i="7" s="1"/>
  <c r="I2" i="8"/>
  <c r="G3" i="8"/>
  <c r="G5" i="8" s="1"/>
  <c r="G6" i="9"/>
  <c r="G7" i="9" s="1"/>
  <c r="G8" i="9" s="1"/>
  <c r="G17" i="10"/>
  <c r="I4" i="8"/>
  <c r="G18" i="6"/>
  <c r="H202" i="5"/>
  <c r="C204" i="5"/>
  <c r="H203" i="4"/>
  <c r="H202" i="3"/>
  <c r="C204" i="3"/>
  <c r="E204" i="4"/>
  <c r="G6" i="8" l="1"/>
  <c r="J4" i="8"/>
  <c r="G18" i="10"/>
  <c r="G9" i="9"/>
  <c r="G11" i="7"/>
  <c r="G19" i="6"/>
  <c r="G4" i="4"/>
  <c r="H203" i="5"/>
  <c r="H204" i="4"/>
  <c r="H4" i="4"/>
  <c r="H2" i="4" s="1"/>
  <c r="H203" i="3"/>
  <c r="E204" i="3"/>
  <c r="E204" i="5"/>
  <c r="G7" i="8" l="1"/>
  <c r="G8" i="8" s="1"/>
  <c r="G2" i="4"/>
  <c r="I2" i="4" s="1"/>
  <c r="I4" i="4"/>
  <c r="G19" i="10"/>
  <c r="G10" i="9"/>
  <c r="G12" i="7"/>
  <c r="G20" i="6"/>
  <c r="H204" i="5"/>
  <c r="G4" i="5"/>
  <c r="H4" i="5"/>
  <c r="H2" i="5" s="1"/>
  <c r="H204" i="3"/>
  <c r="G4" i="3"/>
  <c r="H4" i="3"/>
  <c r="H2" i="3" s="1"/>
  <c r="G3" i="4" l="1"/>
  <c r="G5" i="4" s="1"/>
  <c r="G2" i="3"/>
  <c r="I2" i="3" s="1"/>
  <c r="G20" i="10"/>
  <c r="K19" i="10" s="1"/>
  <c r="G11" i="9"/>
  <c r="G9" i="8"/>
  <c r="G13" i="7"/>
  <c r="G21" i="6"/>
  <c r="G2" i="5"/>
  <c r="I2" i="5" s="1"/>
  <c r="I4" i="5"/>
  <c r="I4" i="3"/>
  <c r="G6" i="4" l="1"/>
  <c r="K5" i="4" s="1"/>
  <c r="J4" i="4"/>
  <c r="G3" i="3"/>
  <c r="G5" i="3" s="1"/>
  <c r="G3" i="5"/>
  <c r="G5" i="5" s="1"/>
  <c r="J4" i="5" s="1"/>
  <c r="G21" i="10"/>
  <c r="G12" i="9"/>
  <c r="G10" i="8"/>
  <c r="G14" i="7"/>
  <c r="K13" i="7" s="1"/>
  <c r="G22" i="6"/>
  <c r="G7" i="4" l="1"/>
  <c r="J4" i="3"/>
  <c r="G6" i="3"/>
  <c r="G6" i="5"/>
  <c r="G7" i="5" s="1"/>
  <c r="G8" i="5" s="1"/>
  <c r="G22" i="10"/>
  <c r="K21" i="10" s="1"/>
  <c r="G13" i="9"/>
  <c r="G11" i="8"/>
  <c r="G15" i="7"/>
  <c r="G23" i="6"/>
  <c r="G8" i="4" l="1"/>
  <c r="G7" i="3"/>
  <c r="G23" i="10"/>
  <c r="K22" i="10" s="1"/>
  <c r="G14" i="9"/>
  <c r="G12" i="8"/>
  <c r="G16" i="7"/>
  <c r="G24" i="6"/>
  <c r="K6" i="5"/>
  <c r="G9" i="5"/>
  <c r="K8" i="5" s="1"/>
  <c r="G9" i="4" l="1"/>
  <c r="G8" i="3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24" i="10"/>
  <c r="K23" i="10" s="1"/>
  <c r="G15" i="9"/>
  <c r="G13" i="8"/>
  <c r="G17" i="7"/>
  <c r="G25" i="6"/>
  <c r="G10" i="5"/>
  <c r="K7" i="3" l="1"/>
  <c r="G10" i="4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3"/>
  <c r="K30" i="3" s="1"/>
  <c r="G25" i="10"/>
  <c r="K24" i="10" s="1"/>
  <c r="G16" i="9"/>
  <c r="G14" i="8"/>
  <c r="G18" i="7"/>
  <c r="G26" i="6"/>
  <c r="G11" i="5"/>
  <c r="K10" i="5" s="1"/>
  <c r="G31" i="4" l="1"/>
  <c r="G32" i="4" s="1"/>
  <c r="G32" i="3"/>
  <c r="G26" i="10"/>
  <c r="G17" i="9"/>
  <c r="G15" i="8"/>
  <c r="G19" i="7"/>
  <c r="G27" i="6"/>
  <c r="G12" i="5"/>
  <c r="K30" i="4" l="1"/>
  <c r="G33" i="4"/>
  <c r="K32" i="4" s="1"/>
  <c r="G33" i="3"/>
  <c r="K32" i="3" s="1"/>
  <c r="G27" i="10"/>
  <c r="G18" i="9"/>
  <c r="G16" i="8"/>
  <c r="G20" i="7"/>
  <c r="G28" i="6"/>
  <c r="G13" i="5"/>
  <c r="G34" i="4" l="1"/>
  <c r="K33" i="4" s="1"/>
  <c r="G34" i="3"/>
  <c r="K33" i="3" s="1"/>
  <c r="G28" i="10"/>
  <c r="G19" i="9"/>
  <c r="G17" i="8"/>
  <c r="G21" i="7"/>
  <c r="G29" i="6"/>
  <c r="G14" i="5"/>
  <c r="G15" i="5" s="1"/>
  <c r="G35" i="4" l="1"/>
  <c r="K34" i="4" s="1"/>
  <c r="G35" i="3"/>
  <c r="K34" i="3" s="1"/>
  <c r="G29" i="10"/>
  <c r="G20" i="9"/>
  <c r="G18" i="8"/>
  <c r="G22" i="7"/>
  <c r="G30" i="6"/>
  <c r="G16" i="5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4" l="1"/>
  <c r="K35" i="4" s="1"/>
  <c r="G36" i="3"/>
  <c r="K35" i="3" s="1"/>
  <c r="G30" i="10"/>
  <c r="G21" i="9"/>
  <c r="G19" i="8"/>
  <c r="G23" i="7"/>
  <c r="G31" i="6"/>
  <c r="G36" i="5"/>
  <c r="K35" i="5" s="1"/>
  <c r="G37" i="4" l="1"/>
  <c r="K36" i="4" s="1"/>
  <c r="G37" i="3"/>
  <c r="K36" i="3" s="1"/>
  <c r="G31" i="10"/>
  <c r="G22" i="9"/>
  <c r="G20" i="8"/>
  <c r="K19" i="8" s="1"/>
  <c r="K18" i="8"/>
  <c r="G24" i="7"/>
  <c r="G32" i="6"/>
  <c r="G37" i="5"/>
  <c r="K36" i="5" s="1"/>
  <c r="G38" i="4" l="1"/>
  <c r="K37" i="4" s="1"/>
  <c r="G38" i="3"/>
  <c r="K37" i="3" s="1"/>
  <c r="G32" i="10"/>
  <c r="G23" i="9"/>
  <c r="G21" i="8"/>
  <c r="G25" i="7"/>
  <c r="G33" i="6"/>
  <c r="G38" i="5"/>
  <c r="K37" i="5" s="1"/>
  <c r="G39" i="4" l="1"/>
  <c r="K38" i="4" s="1"/>
  <c r="G39" i="3"/>
  <c r="K38" i="3" s="1"/>
  <c r="G33" i="10"/>
  <c r="G24" i="9"/>
  <c r="K23" i="9" s="1"/>
  <c r="G22" i="8"/>
  <c r="K21" i="8" s="1"/>
  <c r="K20" i="8"/>
  <c r="G26" i="7"/>
  <c r="G34" i="6"/>
  <c r="G39" i="5"/>
  <c r="K38" i="5" s="1"/>
  <c r="G40" i="4" l="1"/>
  <c r="K39" i="4" s="1"/>
  <c r="G40" i="3"/>
  <c r="K39" i="3" s="1"/>
  <c r="G34" i="10"/>
  <c r="G25" i="9"/>
  <c r="G23" i="8"/>
  <c r="G27" i="7"/>
  <c r="G35" i="6"/>
  <c r="G40" i="5"/>
  <c r="K39" i="5" s="1"/>
  <c r="K40" i="4" l="1"/>
  <c r="J5" i="4" a="1"/>
  <c r="K40" i="3"/>
  <c r="J5" i="3" a="1"/>
  <c r="G35" i="10"/>
  <c r="G26" i="9"/>
  <c r="G24" i="8"/>
  <c r="K23" i="8" s="1"/>
  <c r="K22" i="8"/>
  <c r="G28" i="7"/>
  <c r="G36" i="6"/>
  <c r="K35" i="6" s="1"/>
  <c r="K40" i="5"/>
  <c r="J5" i="5" a="1"/>
  <c r="J32" i="4" l="1"/>
  <c r="J16" i="4"/>
  <c r="K16" i="4" s="1"/>
  <c r="J27" i="4"/>
  <c r="K27" i="4" s="1"/>
  <c r="J21" i="4"/>
  <c r="K21" i="4" s="1"/>
  <c r="J34" i="4"/>
  <c r="J13" i="4"/>
  <c r="K13" i="4" s="1"/>
  <c r="J17" i="4"/>
  <c r="K17" i="4" s="1"/>
  <c r="J30" i="4"/>
  <c r="J35" i="4"/>
  <c r="J28" i="4"/>
  <c r="K28" i="4" s="1"/>
  <c r="J12" i="4"/>
  <c r="K12" i="4" s="1"/>
  <c r="J7" i="4"/>
  <c r="K7" i="4" s="1"/>
  <c r="J11" i="4"/>
  <c r="K11" i="4" s="1"/>
  <c r="J40" i="4"/>
  <c r="J24" i="4"/>
  <c r="K24" i="4" s="1"/>
  <c r="J8" i="4"/>
  <c r="K8" i="4" s="1"/>
  <c r="J37" i="4"/>
  <c r="J31" i="4"/>
  <c r="K31" i="4" s="1"/>
  <c r="J23" i="4"/>
  <c r="K23" i="4" s="1"/>
  <c r="J33" i="4"/>
  <c r="J15" i="4"/>
  <c r="K15" i="4" s="1"/>
  <c r="J25" i="4"/>
  <c r="K25" i="4" s="1"/>
  <c r="J18" i="4"/>
  <c r="K18" i="4" s="1"/>
  <c r="J22" i="4"/>
  <c r="K22" i="4" s="1"/>
  <c r="J19" i="4"/>
  <c r="K19" i="4" s="1"/>
  <c r="J10" i="4"/>
  <c r="K10" i="4" s="1"/>
  <c r="J6" i="4"/>
  <c r="K6" i="4" s="1"/>
  <c r="J14" i="4"/>
  <c r="K14" i="4" s="1"/>
  <c r="J36" i="4"/>
  <c r="J20" i="4"/>
  <c r="K20" i="4" s="1"/>
  <c r="J38" i="4"/>
  <c r="J26" i="4"/>
  <c r="K26" i="4" s="1"/>
  <c r="J39" i="4"/>
  <c r="J5" i="4"/>
  <c r="J29" i="4"/>
  <c r="K29" i="4" s="1"/>
  <c r="J9" i="4"/>
  <c r="K9" i="4" s="1"/>
  <c r="J39" i="3"/>
  <c r="J23" i="3"/>
  <c r="K23" i="3" s="1"/>
  <c r="J7" i="3"/>
  <c r="J26" i="3"/>
  <c r="K26" i="3" s="1"/>
  <c r="J10" i="3"/>
  <c r="K10" i="3" s="1"/>
  <c r="J29" i="3"/>
  <c r="K29" i="3" s="1"/>
  <c r="J13" i="3"/>
  <c r="K13" i="3" s="1"/>
  <c r="J12" i="3"/>
  <c r="K12" i="3" s="1"/>
  <c r="J24" i="3"/>
  <c r="K24" i="3" s="1"/>
  <c r="J35" i="3"/>
  <c r="J19" i="3"/>
  <c r="K19" i="3" s="1"/>
  <c r="J38" i="3"/>
  <c r="J22" i="3"/>
  <c r="K22" i="3" s="1"/>
  <c r="J6" i="3"/>
  <c r="K6" i="3" s="1"/>
  <c r="J25" i="3"/>
  <c r="K25" i="3" s="1"/>
  <c r="J9" i="3"/>
  <c r="K9" i="3" s="1"/>
  <c r="J32" i="3"/>
  <c r="J8" i="3"/>
  <c r="K8" i="3" s="1"/>
  <c r="J31" i="3"/>
  <c r="K31" i="3" s="1"/>
  <c r="J15" i="3"/>
  <c r="K15" i="3" s="1"/>
  <c r="J34" i="3"/>
  <c r="J18" i="3"/>
  <c r="K18" i="3" s="1"/>
  <c r="J37" i="3"/>
  <c r="J21" i="3"/>
  <c r="K21" i="3" s="1"/>
  <c r="J5" i="3"/>
  <c r="K5" i="3" s="1"/>
  <c r="J16" i="3"/>
  <c r="K16" i="3" s="1"/>
  <c r="J36" i="3"/>
  <c r="J30" i="3"/>
  <c r="J40" i="3"/>
  <c r="J27" i="3"/>
  <c r="K27" i="3" s="1"/>
  <c r="J11" i="3"/>
  <c r="K11" i="3" s="1"/>
  <c r="J14" i="3"/>
  <c r="K14" i="3" s="1"/>
  <c r="J33" i="3"/>
  <c r="J17" i="3"/>
  <c r="K17" i="3" s="1"/>
  <c r="J28" i="3"/>
  <c r="K28" i="3" s="1"/>
  <c r="J20" i="3"/>
  <c r="K20" i="3" s="1"/>
  <c r="G36" i="10"/>
  <c r="G27" i="9"/>
  <c r="G25" i="8"/>
  <c r="K24" i="8" s="1"/>
  <c r="G29" i="7"/>
  <c r="G37" i="6"/>
  <c r="J36" i="5"/>
  <c r="J20" i="5"/>
  <c r="K20" i="5" s="1"/>
  <c r="J35" i="5"/>
  <c r="J14" i="5"/>
  <c r="K14" i="5" s="1"/>
  <c r="J29" i="5"/>
  <c r="K29" i="5" s="1"/>
  <c r="J7" i="5"/>
  <c r="K7" i="5" s="1"/>
  <c r="J22" i="5"/>
  <c r="K22" i="5" s="1"/>
  <c r="J37" i="5"/>
  <c r="J26" i="5"/>
  <c r="K26" i="5" s="1"/>
  <c r="J32" i="5"/>
  <c r="K32" i="5" s="1"/>
  <c r="J16" i="5"/>
  <c r="K16" i="5" s="1"/>
  <c r="J30" i="5"/>
  <c r="K30" i="5" s="1"/>
  <c r="J9" i="5"/>
  <c r="K9" i="5" s="1"/>
  <c r="J23" i="5"/>
  <c r="K23" i="5" s="1"/>
  <c r="J38" i="5"/>
  <c r="J17" i="5"/>
  <c r="K17" i="5" s="1"/>
  <c r="J15" i="5"/>
  <c r="K15" i="5" s="1"/>
  <c r="J5" i="5"/>
  <c r="K5" i="5" s="1"/>
  <c r="J28" i="5"/>
  <c r="K28" i="5" s="1"/>
  <c r="J12" i="5"/>
  <c r="K12" i="5" s="1"/>
  <c r="J25" i="5"/>
  <c r="K25" i="5" s="1"/>
  <c r="J39" i="5"/>
  <c r="J18" i="5"/>
  <c r="K18" i="5" s="1"/>
  <c r="J33" i="5"/>
  <c r="K33" i="5" s="1"/>
  <c r="J11" i="5"/>
  <c r="K11" i="5" s="1"/>
  <c r="J31" i="5"/>
  <c r="K31" i="5" s="1"/>
  <c r="J21" i="5"/>
  <c r="K21" i="5" s="1"/>
  <c r="J40" i="5"/>
  <c r="J24" i="5"/>
  <c r="K24" i="5" s="1"/>
  <c r="J8" i="5"/>
  <c r="J19" i="5"/>
  <c r="K19" i="5" s="1"/>
  <c r="J34" i="5"/>
  <c r="K34" i="5" s="1"/>
  <c r="J13" i="5"/>
  <c r="K13" i="5" s="1"/>
  <c r="J27" i="5"/>
  <c r="K27" i="5" s="1"/>
  <c r="J6" i="5"/>
  <c r="J10" i="5"/>
  <c r="G37" i="10" l="1"/>
  <c r="K36" i="10" s="1"/>
  <c r="G28" i="9"/>
  <c r="G26" i="8"/>
  <c r="G30" i="7"/>
  <c r="G38" i="6"/>
  <c r="G38" i="10" l="1"/>
  <c r="G29" i="9"/>
  <c r="G27" i="8"/>
  <c r="K26" i="8" s="1"/>
  <c r="K25" i="8"/>
  <c r="G31" i="7"/>
  <c r="G39" i="6"/>
  <c r="K38" i="6" s="1"/>
  <c r="G39" i="10" l="1"/>
  <c r="G30" i="9"/>
  <c r="G28" i="8"/>
  <c r="G32" i="7"/>
  <c r="G40" i="6"/>
  <c r="K39" i="6" s="1"/>
  <c r="G40" i="10" l="1"/>
  <c r="G31" i="9"/>
  <c r="G29" i="8"/>
  <c r="K28" i="8" s="1"/>
  <c r="K27" i="8"/>
  <c r="G33" i="7"/>
  <c r="K32" i="7" s="1"/>
  <c r="K40" i="6"/>
  <c r="J5" i="6" a="1"/>
  <c r="K40" i="10" l="1"/>
  <c r="J5" i="10" a="1"/>
  <c r="G32" i="9"/>
  <c r="G30" i="8"/>
  <c r="K29" i="8" s="1"/>
  <c r="G34" i="7"/>
  <c r="K33" i="7" s="1"/>
  <c r="J37" i="6"/>
  <c r="K37" i="6" s="1"/>
  <c r="J33" i="6"/>
  <c r="K33" i="6" s="1"/>
  <c r="J29" i="6"/>
  <c r="K29" i="6" s="1"/>
  <c r="J40" i="6"/>
  <c r="J36" i="6"/>
  <c r="K36" i="6" s="1"/>
  <c r="J39" i="6"/>
  <c r="J35" i="6"/>
  <c r="J31" i="6"/>
  <c r="K31" i="6" s="1"/>
  <c r="J27" i="6"/>
  <c r="K27" i="6" s="1"/>
  <c r="J23" i="6"/>
  <c r="K23" i="6" s="1"/>
  <c r="J21" i="6"/>
  <c r="K21" i="6" s="1"/>
  <c r="J32" i="6"/>
  <c r="K32" i="6" s="1"/>
  <c r="J25" i="6"/>
  <c r="K25" i="6" s="1"/>
  <c r="J20" i="6"/>
  <c r="K20" i="6" s="1"/>
  <c r="J16" i="6"/>
  <c r="K16" i="6" s="1"/>
  <c r="J12" i="6"/>
  <c r="K12" i="6" s="1"/>
  <c r="J8" i="6"/>
  <c r="K8" i="6" s="1"/>
  <c r="J30" i="6"/>
  <c r="K30" i="6" s="1"/>
  <c r="J24" i="6"/>
  <c r="K24" i="6" s="1"/>
  <c r="J19" i="6"/>
  <c r="K19" i="6" s="1"/>
  <c r="J15" i="6"/>
  <c r="K15" i="6" s="1"/>
  <c r="J11" i="6"/>
  <c r="K11" i="6" s="1"/>
  <c r="J7" i="6"/>
  <c r="J38" i="6"/>
  <c r="J28" i="6"/>
  <c r="K28" i="6" s="1"/>
  <c r="J22" i="6"/>
  <c r="K22" i="6" s="1"/>
  <c r="J18" i="6"/>
  <c r="K18" i="6" s="1"/>
  <c r="J14" i="6"/>
  <c r="K14" i="6" s="1"/>
  <c r="J10" i="6"/>
  <c r="K10" i="6" s="1"/>
  <c r="J6" i="6"/>
  <c r="J34" i="6"/>
  <c r="K34" i="6" s="1"/>
  <c r="J26" i="6"/>
  <c r="K26" i="6" s="1"/>
  <c r="J17" i="6"/>
  <c r="K17" i="6" s="1"/>
  <c r="J13" i="6"/>
  <c r="K13" i="6" s="1"/>
  <c r="J9" i="6"/>
  <c r="K9" i="6" s="1"/>
  <c r="J5" i="6"/>
  <c r="J37" i="10" l="1"/>
  <c r="K37" i="10" s="1"/>
  <c r="J33" i="10"/>
  <c r="K33" i="10" s="1"/>
  <c r="J29" i="10"/>
  <c r="K29" i="10" s="1"/>
  <c r="J25" i="10"/>
  <c r="K25" i="10" s="1"/>
  <c r="J21" i="10"/>
  <c r="J17" i="10"/>
  <c r="K17" i="10" s="1"/>
  <c r="J13" i="10"/>
  <c r="K13" i="10" s="1"/>
  <c r="J9" i="10"/>
  <c r="J5" i="10"/>
  <c r="K5" i="10" s="1"/>
  <c r="J40" i="10"/>
  <c r="J35" i="10"/>
  <c r="K35" i="10" s="1"/>
  <c r="J30" i="10"/>
  <c r="K30" i="10" s="1"/>
  <c r="J24" i="10"/>
  <c r="J19" i="10"/>
  <c r="J14" i="10"/>
  <c r="K14" i="10" s="1"/>
  <c r="J8" i="10"/>
  <c r="J31" i="10"/>
  <c r="K31" i="10" s="1"/>
  <c r="J10" i="10"/>
  <c r="J34" i="10"/>
  <c r="K34" i="10" s="1"/>
  <c r="J27" i="10"/>
  <c r="K27" i="10" s="1"/>
  <c r="J20" i="10"/>
  <c r="K20" i="10" s="1"/>
  <c r="J12" i="10"/>
  <c r="J6" i="10"/>
  <c r="K6" i="10" s="1"/>
  <c r="J39" i="10"/>
  <c r="K39" i="10" s="1"/>
  <c r="J32" i="10"/>
  <c r="K32" i="10" s="1"/>
  <c r="J26" i="10"/>
  <c r="K26" i="10" s="1"/>
  <c r="J18" i="10"/>
  <c r="K18" i="10" s="1"/>
  <c r="J11" i="10"/>
  <c r="J36" i="10"/>
  <c r="J28" i="10"/>
  <c r="K28" i="10" s="1"/>
  <c r="J22" i="10"/>
  <c r="J15" i="10"/>
  <c r="K15" i="10" s="1"/>
  <c r="J7" i="10"/>
  <c r="K7" i="10" s="1"/>
  <c r="J38" i="10"/>
  <c r="K38" i="10" s="1"/>
  <c r="J23" i="10"/>
  <c r="J16" i="10"/>
  <c r="K16" i="10" s="1"/>
  <c r="G33" i="9"/>
  <c r="G31" i="8"/>
  <c r="G35" i="7"/>
  <c r="K34" i="7" s="1"/>
  <c r="G34" i="9" l="1"/>
  <c r="G32" i="8"/>
  <c r="K31" i="8" s="1"/>
  <c r="K30" i="8"/>
  <c r="G36" i="7"/>
  <c r="K35" i="7" s="1"/>
  <c r="G35" i="9" l="1"/>
  <c r="G33" i="8"/>
  <c r="G37" i="7"/>
  <c r="K36" i="7" s="1"/>
  <c r="G36" i="9" l="1"/>
  <c r="G34" i="8"/>
  <c r="G38" i="7"/>
  <c r="K37" i="7" s="1"/>
  <c r="G37" i="9" l="1"/>
  <c r="K36" i="9" s="1"/>
  <c r="G35" i="8"/>
  <c r="G39" i="7"/>
  <c r="K38" i="7" s="1"/>
  <c r="G38" i="9" l="1"/>
  <c r="K37" i="9" s="1"/>
  <c r="G36" i="8"/>
  <c r="G40" i="7"/>
  <c r="K39" i="7" s="1"/>
  <c r="G39" i="9" l="1"/>
  <c r="G37" i="8"/>
  <c r="K40" i="7"/>
  <c r="J5" i="7" a="1"/>
  <c r="G40" i="9" l="1"/>
  <c r="K39" i="9" s="1"/>
  <c r="G38" i="8"/>
  <c r="K37" i="8" s="1"/>
  <c r="K36" i="8"/>
  <c r="J37" i="7"/>
  <c r="J33" i="7"/>
  <c r="J29" i="7"/>
  <c r="K29" i="7" s="1"/>
  <c r="J25" i="7"/>
  <c r="K25" i="7" s="1"/>
  <c r="J21" i="7"/>
  <c r="K21" i="7" s="1"/>
  <c r="J17" i="7"/>
  <c r="K17" i="7" s="1"/>
  <c r="J13" i="7"/>
  <c r="J9" i="7"/>
  <c r="K9" i="7" s="1"/>
  <c r="J5" i="7"/>
  <c r="J40" i="7"/>
  <c r="J36" i="7"/>
  <c r="J32" i="7"/>
  <c r="J28" i="7"/>
  <c r="K28" i="7" s="1"/>
  <c r="J24" i="7"/>
  <c r="K24" i="7" s="1"/>
  <c r="J20" i="7"/>
  <c r="K20" i="7" s="1"/>
  <c r="J16" i="7"/>
  <c r="K16" i="7" s="1"/>
  <c r="J12" i="7"/>
  <c r="K12" i="7" s="1"/>
  <c r="J8" i="7"/>
  <c r="K8" i="7" s="1"/>
  <c r="J38" i="7"/>
  <c r="J34" i="7"/>
  <c r="J30" i="7"/>
  <c r="K30" i="7" s="1"/>
  <c r="J22" i="7"/>
  <c r="K22" i="7" s="1"/>
  <c r="J18" i="7"/>
  <c r="K18" i="7" s="1"/>
  <c r="J14" i="7"/>
  <c r="K14" i="7" s="1"/>
  <c r="J10" i="7"/>
  <c r="K10" i="7" s="1"/>
  <c r="J39" i="7"/>
  <c r="J35" i="7"/>
  <c r="J31" i="7"/>
  <c r="K31" i="7" s="1"/>
  <c r="J27" i="7"/>
  <c r="K27" i="7" s="1"/>
  <c r="J23" i="7"/>
  <c r="K23" i="7" s="1"/>
  <c r="J19" i="7"/>
  <c r="K19" i="7" s="1"/>
  <c r="J15" i="7"/>
  <c r="K15" i="7" s="1"/>
  <c r="J11" i="7"/>
  <c r="K11" i="7" s="1"/>
  <c r="J7" i="7"/>
  <c r="J26" i="7"/>
  <c r="K26" i="7" s="1"/>
  <c r="J6" i="7"/>
  <c r="K40" i="9" l="1"/>
  <c r="J5" i="9" a="1"/>
  <c r="G39" i="8"/>
  <c r="J38" i="9" l="1"/>
  <c r="K38" i="9" s="1"/>
  <c r="J34" i="9"/>
  <c r="K34" i="9" s="1"/>
  <c r="J30" i="9"/>
  <c r="K30" i="9" s="1"/>
  <c r="J26" i="9"/>
  <c r="K26" i="9" s="1"/>
  <c r="J22" i="9"/>
  <c r="K22" i="9" s="1"/>
  <c r="J18" i="9"/>
  <c r="K18" i="9" s="1"/>
  <c r="J14" i="9"/>
  <c r="K14" i="9" s="1"/>
  <c r="J10" i="9"/>
  <c r="K10" i="9" s="1"/>
  <c r="J6" i="9"/>
  <c r="K6" i="9" s="1"/>
  <c r="J39" i="9"/>
  <c r="J33" i="9"/>
  <c r="K33" i="9" s="1"/>
  <c r="J28" i="9"/>
  <c r="K28" i="9" s="1"/>
  <c r="J23" i="9"/>
  <c r="J40" i="9"/>
  <c r="J32" i="9"/>
  <c r="K32" i="9" s="1"/>
  <c r="J25" i="9"/>
  <c r="K25" i="9" s="1"/>
  <c r="J19" i="9"/>
  <c r="K19" i="9" s="1"/>
  <c r="J13" i="9"/>
  <c r="K13" i="9" s="1"/>
  <c r="J8" i="9"/>
  <c r="K8" i="9" s="1"/>
  <c r="J36" i="9"/>
  <c r="J21" i="9"/>
  <c r="K21" i="9" s="1"/>
  <c r="J16" i="9"/>
  <c r="K16" i="9" s="1"/>
  <c r="J5" i="9"/>
  <c r="K5" i="9" s="1"/>
  <c r="J35" i="9"/>
  <c r="K35" i="9" s="1"/>
  <c r="J27" i="9"/>
  <c r="K27" i="9" s="1"/>
  <c r="J20" i="9"/>
  <c r="K20" i="9" s="1"/>
  <c r="J15" i="9"/>
  <c r="K15" i="9" s="1"/>
  <c r="J9" i="9"/>
  <c r="K9" i="9" s="1"/>
  <c r="J37" i="9"/>
  <c r="J31" i="9"/>
  <c r="K31" i="9" s="1"/>
  <c r="J24" i="9"/>
  <c r="K24" i="9" s="1"/>
  <c r="J17" i="9"/>
  <c r="K17" i="9" s="1"/>
  <c r="J12" i="9"/>
  <c r="K12" i="9" s="1"/>
  <c r="J7" i="9"/>
  <c r="K7" i="9" s="1"/>
  <c r="J29" i="9"/>
  <c r="K29" i="9" s="1"/>
  <c r="J11" i="9"/>
  <c r="K11" i="9" s="1"/>
  <c r="G40" i="8"/>
  <c r="K39" i="8" s="1"/>
  <c r="K38" i="8"/>
  <c r="K40" i="8" l="1"/>
  <c r="J5" i="8" a="1"/>
  <c r="J40" i="8" l="1"/>
  <c r="J36" i="8"/>
  <c r="J32" i="8"/>
  <c r="K32" i="8" s="1"/>
  <c r="J28" i="8"/>
  <c r="J24" i="8"/>
  <c r="J20" i="8"/>
  <c r="J16" i="8"/>
  <c r="K16" i="8" s="1"/>
  <c r="J12" i="8"/>
  <c r="K12" i="8" s="1"/>
  <c r="J8" i="8"/>
  <c r="K8" i="8" s="1"/>
  <c r="J37" i="8"/>
  <c r="J31" i="8"/>
  <c r="J26" i="8"/>
  <c r="J21" i="8"/>
  <c r="J15" i="8"/>
  <c r="K15" i="8" s="1"/>
  <c r="J10" i="8"/>
  <c r="K10" i="8" s="1"/>
  <c r="J5" i="8"/>
  <c r="K5" i="8" s="1"/>
  <c r="J35" i="8"/>
  <c r="K35" i="8" s="1"/>
  <c r="J30" i="8"/>
  <c r="J25" i="8"/>
  <c r="J19" i="8"/>
  <c r="J14" i="8"/>
  <c r="K14" i="8" s="1"/>
  <c r="J9" i="8"/>
  <c r="K9" i="8" s="1"/>
  <c r="J34" i="8"/>
  <c r="K34" i="8" s="1"/>
  <c r="J23" i="8"/>
  <c r="J13" i="8"/>
  <c r="K13" i="8" s="1"/>
  <c r="J33" i="8"/>
  <c r="K33" i="8" s="1"/>
  <c r="J22" i="8"/>
  <c r="J11" i="8"/>
  <c r="K11" i="8" s="1"/>
  <c r="J39" i="8"/>
  <c r="J29" i="8"/>
  <c r="J18" i="8"/>
  <c r="J7" i="8"/>
  <c r="K7" i="8" s="1"/>
  <c r="J38" i="8"/>
  <c r="J27" i="8"/>
  <c r="J17" i="8"/>
  <c r="K17" i="8" s="1"/>
  <c r="J6" i="8"/>
  <c r="K6" i="8" s="1"/>
</calcChain>
</file>

<file path=xl/sharedStrings.xml><?xml version="1.0" encoding="utf-8"?>
<sst xmlns="http://schemas.openxmlformats.org/spreadsheetml/2006/main" count="157" uniqueCount="39">
  <si>
    <t>IF(AND($G$2&gt;=W2,$G$2&lt;W3),IF(X2=0,1,X2),NA())</t>
  </si>
  <si>
    <t>CQG Implied Volatility Frequency Distributions</t>
  </si>
  <si>
    <t>Option</t>
  </si>
  <si>
    <t>Symbol</t>
  </si>
  <si>
    <t>Open</t>
  </si>
  <si>
    <t>EPCIV</t>
  </si>
  <si>
    <t>GCECIV</t>
  </si>
  <si>
    <t>C.GCE</t>
  </si>
  <si>
    <t>C.EU6</t>
  </si>
  <si>
    <t>EU6CIV</t>
  </si>
  <si>
    <t>PrimaryOnly</t>
  </si>
  <si>
    <t>Close</t>
  </si>
  <si>
    <t>C.ZSE</t>
  </si>
  <si>
    <t>ZSECIV</t>
  </si>
  <si>
    <t>C.DSX</t>
  </si>
  <si>
    <t>DSXCIV</t>
  </si>
  <si>
    <t>C.EP</t>
  </si>
  <si>
    <t>C.DA6</t>
  </si>
  <si>
    <t>DA6CIV</t>
  </si>
  <si>
    <t>CLECIV</t>
  </si>
  <si>
    <t>ZCEPIV</t>
  </si>
  <si>
    <t>P.ZCE</t>
  </si>
  <si>
    <t>C.CLE</t>
  </si>
  <si>
    <t>Bid Vol</t>
  </si>
  <si>
    <t>Bid</t>
  </si>
  <si>
    <t>Ask</t>
  </si>
  <si>
    <t>Ask Vol</t>
  </si>
  <si>
    <t>DTE:</t>
  </si>
  <si>
    <t>C.JNK</t>
  </si>
  <si>
    <t>JNKCIV</t>
  </si>
  <si>
    <t>ImpV:</t>
  </si>
  <si>
    <t>TimeFr:</t>
  </si>
  <si>
    <t>D</t>
  </si>
  <si>
    <t>Daily Session</t>
  </si>
  <si>
    <t>Chart</t>
  </si>
  <si>
    <t>CQG Volatility</t>
  </si>
  <si>
    <t>Chicago:</t>
  </si>
  <si>
    <t>London:</t>
  </si>
  <si>
    <t>Copyright, CQG, Inc.,  © 2016  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</si>
</sst>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F400]h:mm:ss\ AM/PM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rgb="FF00B050"/>
      <name val="Century Gothic"/>
      <family val="2"/>
    </font>
    <font>
      <sz val="20"/>
      <color theme="4" tint="0.39988402966399123"/>
      <name val="Century Gothic"/>
      <family val="2"/>
    </font>
    <font>
      <sz val="24"/>
      <color theme="4" tint="0.39985351115451523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patternFill patternType="solid">
        <fgColor rgb="FF00000F"/>
        <bgColor auto="1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rgb="FF00000F"/>
        </stop>
        <stop position="1">
          <color rgb="FF002060"/>
        </stop>
      </gradientFill>
    </fill>
    <fill>
      <gradientFill degree="180">
        <stop position="0">
          <color rgb="FF00000F"/>
        </stop>
        <stop position="1">
          <color rgb="FF002060"/>
        </stop>
      </gradient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2" fontId="1" fillId="2" borderId="1" xfId="0" applyNumberFormat="1" applyFont="1" applyFill="1" applyBorder="1" applyAlignment="1">
      <alignment horizontal="center" shrinkToFit="1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1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4" fontId="1" fillId="2" borderId="0" xfId="0" applyNumberFormat="1" applyFont="1" applyFill="1" applyBorder="1" applyAlignment="1">
      <alignment horizontal="center" shrinkToFit="1"/>
    </xf>
    <xf numFmtId="2" fontId="1" fillId="2" borderId="0" xfId="0" applyNumberFormat="1" applyFont="1" applyFill="1" applyBorder="1" applyAlignment="1">
      <alignment horizontal="center" shrinkToFit="1"/>
    </xf>
    <xf numFmtId="2" fontId="1" fillId="5" borderId="13" xfId="0" applyNumberFormat="1" applyFont="1" applyFill="1" applyBorder="1" applyAlignment="1">
      <alignment horizontal="center" shrinkToFit="1"/>
    </xf>
    <xf numFmtId="0" fontId="1" fillId="2" borderId="0" xfId="0" applyFont="1" applyFill="1" applyAlignment="1">
      <alignment shrinkToFit="1"/>
    </xf>
    <xf numFmtId="0" fontId="1" fillId="4" borderId="1" xfId="0" applyFont="1" applyFill="1" applyBorder="1" applyAlignment="1">
      <alignment horizontal="center" shrinkToFit="1"/>
    </xf>
    <xf numFmtId="0" fontId="1" fillId="5" borderId="12" xfId="0" applyFont="1" applyFill="1" applyBorder="1" applyAlignment="1">
      <alignment horizontal="center" shrinkToFit="1"/>
    </xf>
    <xf numFmtId="0" fontId="1" fillId="4" borderId="0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shrinkToFit="1"/>
    </xf>
    <xf numFmtId="1" fontId="1" fillId="2" borderId="1" xfId="0" applyNumberFormat="1" applyFont="1" applyFill="1" applyBorder="1" applyAlignment="1">
      <alignment horizontal="center" shrinkToFit="1"/>
    </xf>
    <xf numFmtId="2" fontId="1" fillId="2" borderId="1" xfId="0" applyNumberFormat="1" applyFont="1" applyFill="1" applyBorder="1" applyAlignment="1">
      <alignment horizontal="right" shrinkToFit="1"/>
    </xf>
    <xf numFmtId="0" fontId="1" fillId="2" borderId="9" xfId="0" applyFont="1" applyFill="1" applyBorder="1" applyAlignment="1">
      <alignment horizontal="right" shrinkToFit="1"/>
    </xf>
    <xf numFmtId="0" fontId="0" fillId="2" borderId="2" xfId="0" applyFont="1" applyFill="1" applyBorder="1"/>
    <xf numFmtId="0" fontId="1" fillId="2" borderId="8" xfId="0" applyFont="1" applyFill="1" applyBorder="1" applyAlignment="1">
      <alignment horizontal="right" shrinkToFit="1"/>
    </xf>
    <xf numFmtId="0" fontId="1" fillId="2" borderId="3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 shrinkToFit="1"/>
      <protection locked="0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0" fillId="2" borderId="0" xfId="0" applyFill="1"/>
    <xf numFmtId="0" fontId="0" fillId="2" borderId="0" xfId="0" applyFont="1" applyFill="1"/>
    <xf numFmtId="0" fontId="0" fillId="2" borderId="0" xfId="0" quotePrefix="1" applyFill="1"/>
    <xf numFmtId="22" fontId="0" fillId="2" borderId="0" xfId="0" applyNumberFormat="1" applyFill="1"/>
    <xf numFmtId="165" fontId="0" fillId="2" borderId="0" xfId="0" applyNumberFormat="1" applyFill="1"/>
    <xf numFmtId="165" fontId="2" fillId="4" borderId="14" xfId="0" applyNumberFormat="1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2" fontId="1" fillId="4" borderId="8" xfId="0" applyNumberFormat="1" applyFont="1" applyFill="1" applyBorder="1" applyAlignment="1">
      <alignment horizontal="center" shrinkToFit="1"/>
    </xf>
    <xf numFmtId="2" fontId="1" fillId="4" borderId="14" xfId="0" applyNumberFormat="1" applyFont="1" applyFill="1" applyBorder="1" applyAlignment="1">
      <alignment horizontal="center" shrinkToFit="1"/>
    </xf>
    <xf numFmtId="2" fontId="1" fillId="4" borderId="9" xfId="0" applyNumberFormat="1" applyFont="1" applyFill="1" applyBorder="1" applyAlignment="1">
      <alignment horizont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shrinkToFit="1"/>
    </xf>
    <xf numFmtId="0" fontId="1" fillId="4" borderId="9" xfId="0" applyFont="1" applyFill="1" applyBorder="1" applyAlignment="1">
      <alignment horizontal="center" shrinkToFit="1"/>
    </xf>
    <xf numFmtId="0" fontId="1" fillId="2" borderId="8" xfId="0" applyFont="1" applyFill="1" applyBorder="1" applyAlignment="1" applyProtection="1">
      <alignment horizontal="center" shrinkToFit="1"/>
      <protection locked="0"/>
    </xf>
    <xf numFmtId="0" fontId="1" fillId="2" borderId="9" xfId="0" applyFont="1" applyFill="1" applyBorder="1" applyAlignment="1" applyProtection="1">
      <alignment horizont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 applyProtection="1">
      <alignment horizontal="center" vertical="center" shrinkToFit="1"/>
      <protection locked="0"/>
    </xf>
    <xf numFmtId="0" fontId="1" fillId="3" borderId="0" xfId="0" applyFont="1" applyFill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165" fontId="4" fillId="6" borderId="6" xfId="0" applyNumberFormat="1" applyFont="1" applyFill="1" applyBorder="1" applyAlignment="1">
      <alignment horizontal="center" vertical="center" shrinkToFit="1"/>
    </xf>
    <xf numFmtId="0" fontId="1" fillId="7" borderId="8" xfId="0" applyFont="1" applyFill="1" applyBorder="1" applyAlignment="1">
      <alignment horizontal="center" shrinkToFit="1"/>
    </xf>
    <xf numFmtId="0" fontId="1" fillId="7" borderId="9" xfId="0" applyFont="1" applyFill="1" applyBorder="1" applyAlignment="1">
      <alignment horizontal="center" shrinkToFit="1"/>
    </xf>
    <xf numFmtId="2" fontId="1" fillId="8" borderId="1" xfId="0" applyNumberFormat="1" applyFont="1" applyFill="1" applyBorder="1" applyAlignment="1">
      <alignment horizontal="center" shrinkToFit="1"/>
    </xf>
    <xf numFmtId="2" fontId="1" fillId="9" borderId="1" xfId="0" applyNumberFormat="1" applyFont="1" applyFill="1" applyBorder="1" applyAlignment="1">
      <alignment horizontal="center" shrinkToFit="1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165" fontId="4" fillId="6" borderId="3" xfId="0" applyNumberFormat="1" applyFont="1" applyFill="1" applyBorder="1" applyAlignment="1">
      <alignment horizontal="center" vertical="center" shrinkToFit="1"/>
    </xf>
    <xf numFmtId="165" fontId="4" fillId="6" borderId="4" xfId="0" applyNumberFormat="1" applyFont="1" applyFill="1" applyBorder="1" applyAlignment="1">
      <alignment horizontal="center" vertical="center" shrinkToFit="1"/>
    </xf>
    <xf numFmtId="165" fontId="4" fillId="6" borderId="7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FF2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0.23400000000000001</v>
        <stp/>
        <stp>StudyData</stp>
        <stp>JNKCIV</stp>
        <stp>Bar</stp>
        <stp/>
        <stp>Close</stp>
        <stp>60</stp>
        <stp>-38</stp>
        <stp>PrimaryOnly</stp>
        <stp/>
        <stp/>
        <stp/>
        <stp>T</stp>
        <tr r="D43" s="4"/>
        <tr r="D43" s="4"/>
      </tp>
      <tp>
        <v>0.23280000000000001</v>
        <stp/>
        <stp>StudyData</stp>
        <stp>JNKCIV</stp>
        <stp>Bar</stp>
        <stp/>
        <stp>Close</stp>
        <stp>60</stp>
        <stp>-39</stp>
        <stp>PrimaryOnly</stp>
        <stp/>
        <stp/>
        <stp/>
        <stp>T</stp>
        <tr r="D44" s="4"/>
        <tr r="D44" s="4"/>
      </tp>
      <tp>
        <v>0.23710000000000001</v>
        <stp/>
        <stp>StudyData</stp>
        <stp>JNKCIV</stp>
        <stp>Bar</stp>
        <stp/>
        <stp>Close</stp>
        <stp>60</stp>
        <stp>-32</stp>
        <stp>PrimaryOnly</stp>
        <stp/>
        <stp/>
        <stp/>
        <stp>T</stp>
        <tr r="D37" s="4"/>
        <tr r="D37" s="4"/>
      </tp>
      <tp>
        <v>0.2354</v>
        <stp/>
        <stp>StudyData</stp>
        <stp>JNKCIV</stp>
        <stp>Bar</stp>
        <stp/>
        <stp>Close</stp>
        <stp>60</stp>
        <stp>-33</stp>
        <stp>PrimaryOnly</stp>
        <stp/>
        <stp/>
        <stp/>
        <stp>T</stp>
        <tr r="D38" s="4"/>
        <tr r="D38" s="4"/>
      </tp>
      <tp>
        <v>0.2198</v>
        <stp/>
        <stp>StudyData</stp>
        <stp>JNKCIV</stp>
        <stp>Bar</stp>
        <stp/>
        <stp>Close</stp>
        <stp>60</stp>
        <stp>-30</stp>
        <stp>PrimaryOnly</stp>
        <stp/>
        <stp/>
        <stp/>
        <stp>T</stp>
        <tr r="D35" s="4"/>
        <tr r="D35" s="4"/>
      </tp>
      <tp>
        <v>0.23350000000000001</v>
        <stp/>
        <stp>StudyData</stp>
        <stp>JNKCIV</stp>
        <stp>Bar</stp>
        <stp/>
        <stp>Close</stp>
        <stp>60</stp>
        <stp>-31</stp>
        <stp>PrimaryOnly</stp>
        <stp/>
        <stp/>
        <stp/>
        <stp>T</stp>
        <tr r="D36" s="4"/>
        <tr r="D36" s="4"/>
      </tp>
      <tp>
        <v>0.24349999999999999</v>
        <stp/>
        <stp>StudyData</stp>
        <stp>JNKCIV</stp>
        <stp>Bar</stp>
        <stp/>
        <stp>Close</stp>
        <stp>60</stp>
        <stp>-36</stp>
        <stp>PrimaryOnly</stp>
        <stp/>
        <stp/>
        <stp/>
        <stp>T</stp>
        <tr r="D41" s="4"/>
        <tr r="D41" s="4"/>
      </tp>
      <tp>
        <v>0.2339</v>
        <stp/>
        <stp>StudyData</stp>
        <stp>JNKCIV</stp>
        <stp>Bar</stp>
        <stp/>
        <stp>Close</stp>
        <stp>60</stp>
        <stp>-37</stp>
        <stp>PrimaryOnly</stp>
        <stp/>
        <stp/>
        <stp/>
        <stp>T</stp>
        <tr r="D42" s="4"/>
        <tr r="D42" s="4"/>
      </tp>
      <tp>
        <v>0.23719999999999999</v>
        <stp/>
        <stp>StudyData</stp>
        <stp>JNKCIV</stp>
        <stp>Bar</stp>
        <stp/>
        <stp>Close</stp>
        <stp>60</stp>
        <stp>-34</stp>
        <stp>PrimaryOnly</stp>
        <stp/>
        <stp/>
        <stp/>
        <stp>T</stp>
        <tr r="D39" s="4"/>
        <tr r="D39" s="4"/>
      </tp>
      <tp>
        <v>0.23710000000000001</v>
        <stp/>
        <stp>StudyData</stp>
        <stp>JNKCIV</stp>
        <stp>Bar</stp>
        <stp/>
        <stp>Close</stp>
        <stp>60</stp>
        <stp>-35</stp>
        <stp>PrimaryOnly</stp>
        <stp/>
        <stp/>
        <stp/>
        <stp>T</stp>
        <tr r="D40" s="4"/>
        <tr r="D40" s="4"/>
      </tp>
      <tp>
        <v>3.62</v>
        <stp/>
        <stp>ContractData</stp>
        <stp>C.US.CLEM164500</stp>
        <stp>ImpVolNetChange</stp>
        <stp/>
        <stp>T</stp>
        <tr r="Y44" s="2"/>
      </tp>
      <tp>
        <v>0.25919999999999999</v>
        <stp/>
        <stp>StudyData</stp>
        <stp>JNKCIV</stp>
        <stp>Bar</stp>
        <stp/>
        <stp>Close</stp>
        <stp>60</stp>
        <stp>-28</stp>
        <stp>PrimaryOnly</stp>
        <stp/>
        <stp/>
        <stp/>
        <stp>T</stp>
        <tr r="D33" s="4"/>
        <tr r="D33" s="4"/>
      </tp>
      <tp>
        <v>0.25950000000000001</v>
        <stp/>
        <stp>StudyData</stp>
        <stp>JNKCIV</stp>
        <stp>Bar</stp>
        <stp/>
        <stp>Close</stp>
        <stp>60</stp>
        <stp>-29</stp>
        <stp>PrimaryOnly</stp>
        <stp/>
        <stp/>
        <stp/>
        <stp>T</stp>
        <tr r="D34" s="4"/>
        <tr r="D34" s="4"/>
      </tp>
      <tp>
        <v>0.25679999999999997</v>
        <stp/>
        <stp>StudyData</stp>
        <stp>JNKCIV</stp>
        <stp>Bar</stp>
        <stp/>
        <stp>Close</stp>
        <stp>60</stp>
        <stp>-22</stp>
        <stp>PrimaryOnly</stp>
        <stp/>
        <stp/>
        <stp/>
        <stp>T</stp>
        <tr r="D27" s="4"/>
        <tr r="D27" s="4"/>
      </tp>
      <tp>
        <v>0.25650000000000001</v>
        <stp/>
        <stp>StudyData</stp>
        <stp>JNKCIV</stp>
        <stp>Bar</stp>
        <stp/>
        <stp>Close</stp>
        <stp>60</stp>
        <stp>-23</stp>
        <stp>PrimaryOnly</stp>
        <stp/>
        <stp/>
        <stp/>
        <stp>T</stp>
        <tr r="D28" s="4"/>
        <tr r="D28" s="4"/>
      </tp>
      <tp>
        <v>0.2651</v>
        <stp/>
        <stp>StudyData</stp>
        <stp>JNKCIV</stp>
        <stp>Bar</stp>
        <stp/>
        <stp>Close</stp>
        <stp>60</stp>
        <stp>-20</stp>
        <stp>PrimaryOnly</stp>
        <stp/>
        <stp/>
        <stp/>
        <stp>T</stp>
        <tr r="D25" s="4"/>
        <tr r="D25" s="4"/>
      </tp>
      <tp>
        <v>0.25169999999999998</v>
        <stp/>
        <stp>StudyData</stp>
        <stp>JNKCIV</stp>
        <stp>Bar</stp>
        <stp/>
        <stp>Close</stp>
        <stp>60</stp>
        <stp>-21</stp>
        <stp>PrimaryOnly</stp>
        <stp/>
        <stp/>
        <stp/>
        <stp>T</stp>
        <tr r="D26" s="4"/>
        <tr r="D26" s="4"/>
      </tp>
      <tp>
        <v>0.24460000000000001</v>
        <stp/>
        <stp>StudyData</stp>
        <stp>JNKCIV</stp>
        <stp>Bar</stp>
        <stp/>
        <stp>Close</stp>
        <stp>60</stp>
        <stp>-26</stp>
        <stp>PrimaryOnly</stp>
        <stp/>
        <stp/>
        <stp/>
        <stp>T</stp>
        <tr r="D31" s="4"/>
        <tr r="D31" s="4"/>
      </tp>
      <tp>
        <v>0.2717</v>
        <stp/>
        <stp>StudyData</stp>
        <stp>JNKCIV</stp>
        <stp>Bar</stp>
        <stp/>
        <stp>Close</stp>
        <stp>60</stp>
        <stp>-27</stp>
        <stp>PrimaryOnly</stp>
        <stp/>
        <stp/>
        <stp/>
        <stp>T</stp>
        <tr r="D32" s="4"/>
        <tr r="D32" s="4"/>
      </tp>
      <tp>
        <v>0.2445</v>
        <stp/>
        <stp>StudyData</stp>
        <stp>JNKCIV</stp>
        <stp>Bar</stp>
        <stp/>
        <stp>Close</stp>
        <stp>60</stp>
        <stp>-24</stp>
        <stp>PrimaryOnly</stp>
        <stp/>
        <stp/>
        <stp/>
        <stp>T</stp>
        <tr r="D29" s="4"/>
        <tr r="D29" s="4"/>
      </tp>
      <tp>
        <v>0.24779999999999999</v>
        <stp/>
        <stp>StudyData</stp>
        <stp>JNKCIV</stp>
        <stp>Bar</stp>
        <stp/>
        <stp>Close</stp>
        <stp>60</stp>
        <stp>-25</stp>
        <stp>PrimaryOnly</stp>
        <stp/>
        <stp/>
        <stp/>
        <stp>T</stp>
        <tr r="D30" s="4"/>
        <tr r="D30" s="4"/>
      </tp>
      <tp>
        <v>0.24010000000000001</v>
        <stp/>
        <stp>StudyData</stp>
        <stp>ZSECIV</stp>
        <stp>Bar</stp>
        <stp/>
        <stp>High</stp>
        <stp>285</stp>
        <stp/>
        <stp>PrimaryOnly</stp>
        <stp/>
        <stp/>
        <stp/>
        <stp>T</stp>
        <tr r="H46" s="2"/>
      </tp>
      <tp>
        <v>0.26519999999999999</v>
        <stp/>
        <stp>StudyData</stp>
        <stp>JNKCIV</stp>
        <stp>Bar</stp>
        <stp/>
        <stp>High</stp>
        <stp>155</stp>
        <stp/>
        <stp>PrimaryOnly</stp>
        <stp/>
        <stp/>
        <stp/>
        <stp>T</stp>
        <tr r="Z8" s="2"/>
      </tp>
      <tp>
        <v>0.26750000000000002</v>
        <stp/>
        <stp>StudyData</stp>
        <stp>JNKCIV</stp>
        <stp>Bar</stp>
        <stp/>
        <stp>Close</stp>
        <stp>60</stp>
        <stp>-18</stp>
        <stp>PrimaryOnly</stp>
        <stp/>
        <stp/>
        <stp/>
        <stp>T</stp>
        <tr r="D23" s="4"/>
        <tr r="D23" s="4"/>
      </tp>
      <tp>
        <v>0.26390000000000002</v>
        <stp/>
        <stp>StudyData</stp>
        <stp>JNKCIV</stp>
        <stp>Bar</stp>
        <stp/>
        <stp>Close</stp>
        <stp>60</stp>
        <stp>-19</stp>
        <stp>PrimaryOnly</stp>
        <stp/>
        <stp/>
        <stp/>
        <stp>T</stp>
        <tr r="D24" s="4"/>
        <tr r="D24" s="4"/>
      </tp>
      <tp>
        <v>0.25469999999999998</v>
        <stp/>
        <stp>StudyData</stp>
        <stp>JNKCIV</stp>
        <stp>Bar</stp>
        <stp/>
        <stp>Close</stp>
        <stp>60</stp>
        <stp>-12</stp>
        <stp>PrimaryOnly</stp>
        <stp/>
        <stp/>
        <stp/>
        <stp>T</stp>
        <tr r="D17" s="4"/>
        <tr r="D17" s="4"/>
      </tp>
      <tp>
        <v>0.25359999999999999</v>
        <stp/>
        <stp>StudyData</stp>
        <stp>JNKCIV</stp>
        <stp>Bar</stp>
        <stp/>
        <stp>Close</stp>
        <stp>60</stp>
        <stp>-13</stp>
        <stp>PrimaryOnly</stp>
        <stp/>
        <stp/>
        <stp/>
        <stp>T</stp>
        <tr r="D18" s="4"/>
        <tr r="D18" s="4"/>
      </tp>
      <tp>
        <v>0.25929999999999997</v>
        <stp/>
        <stp>StudyData</stp>
        <stp>JNKCIV</stp>
        <stp>Bar</stp>
        <stp/>
        <stp>Close</stp>
        <stp>60</stp>
        <stp>-10</stp>
        <stp>PrimaryOnly</stp>
        <stp/>
        <stp/>
        <stp/>
        <stp>T</stp>
        <tr r="D15" s="4"/>
        <tr r="D15" s="4"/>
      </tp>
      <tp>
        <v>0.25890000000000002</v>
        <stp/>
        <stp>StudyData</stp>
        <stp>JNKCIV</stp>
        <stp>Bar</stp>
        <stp/>
        <stp>Close</stp>
        <stp>60</stp>
        <stp>-11</stp>
        <stp>PrimaryOnly</stp>
        <stp/>
        <stp/>
        <stp/>
        <stp>T</stp>
        <tr r="D16" s="4"/>
        <tr r="D16" s="4"/>
      </tp>
      <tp>
        <v>0.25230000000000002</v>
        <stp/>
        <stp>StudyData</stp>
        <stp>JNKCIV</stp>
        <stp>Bar</stp>
        <stp/>
        <stp>Close</stp>
        <stp>60</stp>
        <stp>-16</stp>
        <stp>PrimaryOnly</stp>
        <stp/>
        <stp/>
        <stp/>
        <stp>T</stp>
        <tr r="D21" s="4"/>
        <tr r="D21" s="4"/>
      </tp>
      <tp>
        <v>0.2505</v>
        <stp/>
        <stp>StudyData</stp>
        <stp>JNKCIV</stp>
        <stp>Bar</stp>
        <stp/>
        <stp>Close</stp>
        <stp>60</stp>
        <stp>-17</stp>
        <stp>PrimaryOnly</stp>
        <stp/>
        <stp/>
        <stp/>
        <stp>T</stp>
        <tr r="D22" s="4"/>
        <tr r="D22" s="4"/>
      </tp>
      <tp>
        <v>0.255</v>
        <stp/>
        <stp>StudyData</stp>
        <stp>JNKCIV</stp>
        <stp>Bar</stp>
        <stp/>
        <stp>Close</stp>
        <stp>60</stp>
        <stp>-14</stp>
        <stp>PrimaryOnly</stp>
        <stp/>
        <stp/>
        <stp/>
        <stp>T</stp>
        <tr r="D19" s="4"/>
        <tr r="D19" s="4"/>
      </tp>
      <tp>
        <v>0.25030000000000002</v>
        <stp/>
        <stp>StudyData</stp>
        <stp>JNKCIV</stp>
        <stp>Bar</stp>
        <stp/>
        <stp>Close</stp>
        <stp>60</stp>
        <stp>-15</stp>
        <stp>PrimaryOnly</stp>
        <stp/>
        <stp/>
        <stp/>
        <stp>T</stp>
        <tr r="D20" s="4"/>
        <tr r="D20" s="4"/>
      </tp>
      <tp>
        <v>0.63541666666666663</v>
        <stp/>
        <stp>ContractData</stp>
        <stp>EPCIV</stp>
        <stp>PrimarySessionCloseTime</stp>
        <tr r="D2" s="1"/>
      </tp>
      <tp>
        <v>0.1013</v>
        <stp/>
        <stp>StudyData</stp>
        <stp>EU6CIV</stp>
        <stp>Bar</stp>
        <stp/>
        <stp>Close</stp>
        <stp>D</stp>
        <stp>-188</stp>
        <stp>PrimaryOnly</stp>
        <stp/>
        <stp/>
        <stp/>
        <stp>T</stp>
        <tr r="D193" s="5"/>
        <tr r="D193" s="5"/>
      </tp>
      <tp>
        <v>0.1145</v>
        <stp/>
        <stp>StudyData</stp>
        <stp>DA6CIV</stp>
        <stp>Bar</stp>
        <stp/>
        <stp>Close</stp>
        <stp>D</stp>
        <stp>-188</stp>
        <stp>PrimaryOnly</stp>
        <stp/>
        <stp/>
        <stp/>
        <stp>T</stp>
        <tr r="D193" s="6"/>
        <tr r="D193" s="6"/>
      </tp>
      <tp>
        <v>9.6500000000000002E-2</v>
        <stp/>
        <stp>StudyData</stp>
        <stp>EU6CIV</stp>
        <stp>Bar</stp>
        <stp/>
        <stp>Close</stp>
        <stp>D</stp>
        <stp>-189</stp>
        <stp>PrimaryOnly</stp>
        <stp/>
        <stp/>
        <stp/>
        <stp>T</stp>
        <tr r="D194" s="5"/>
        <tr r="D194" s="5"/>
      </tp>
      <tp>
        <v>0.1145</v>
        <stp/>
        <stp>StudyData</stp>
        <stp>DA6CIV</stp>
        <stp>Bar</stp>
        <stp/>
        <stp>Close</stp>
        <stp>D</stp>
        <stp>-189</stp>
        <stp>PrimaryOnly</stp>
        <stp/>
        <stp/>
        <stp/>
        <stp>T</stp>
        <tr r="D194" s="6"/>
        <tr r="D194" s="6"/>
      </tp>
      <tp>
        <v>0.10349999999999999</v>
        <stp/>
        <stp>StudyData</stp>
        <stp>EU6CIV</stp>
        <stp>Bar</stp>
        <stp/>
        <stp>Close</stp>
        <stp>D</stp>
        <stp>-186</stp>
        <stp>PrimaryOnly</stp>
        <stp/>
        <stp/>
        <stp/>
        <stp>T</stp>
        <tr r="D191" s="5"/>
        <tr r="D191" s="5"/>
      </tp>
      <tp>
        <v>0.1137</v>
        <stp/>
        <stp>StudyData</stp>
        <stp>DA6CIV</stp>
        <stp>Bar</stp>
        <stp/>
        <stp>Close</stp>
        <stp>D</stp>
        <stp>-186</stp>
        <stp>PrimaryOnly</stp>
        <stp/>
        <stp/>
        <stp/>
        <stp>T</stp>
        <tr r="D191" s="6"/>
        <tr r="D191" s="6"/>
      </tp>
      <tp>
        <v>0.10539999999999999</v>
        <stp/>
        <stp>StudyData</stp>
        <stp>EU6CIV</stp>
        <stp>Bar</stp>
        <stp/>
        <stp>Close</stp>
        <stp>D</stp>
        <stp>-187</stp>
        <stp>PrimaryOnly</stp>
        <stp/>
        <stp/>
        <stp/>
        <stp>T</stp>
        <tr r="D192" s="5"/>
        <tr r="D192" s="5"/>
      </tp>
      <tp>
        <v>0.11899999999999999</v>
        <stp/>
        <stp>StudyData</stp>
        <stp>DA6CIV</stp>
        <stp>Bar</stp>
        <stp/>
        <stp>Close</stp>
        <stp>D</stp>
        <stp>-187</stp>
        <stp>PrimaryOnly</stp>
        <stp/>
        <stp/>
        <stp/>
        <stp>T</stp>
        <tr r="D192" s="6"/>
        <tr r="D192" s="6"/>
      </tp>
      <tp>
        <v>0.1051</v>
        <stp/>
        <stp>StudyData</stp>
        <stp>EU6CIV</stp>
        <stp>Bar</stp>
        <stp/>
        <stp>Close</stp>
        <stp>D</stp>
        <stp>-184</stp>
        <stp>PrimaryOnly</stp>
        <stp/>
        <stp/>
        <stp/>
        <stp>T</stp>
        <tr r="D189" s="5"/>
        <tr r="D189" s="5"/>
      </tp>
      <tp>
        <v>0.10780000000000001</v>
        <stp/>
        <stp>StudyData</stp>
        <stp>DA6CIV</stp>
        <stp>Bar</stp>
        <stp/>
        <stp>Close</stp>
        <stp>D</stp>
        <stp>-184</stp>
        <stp>PrimaryOnly</stp>
        <stp/>
        <stp/>
        <stp/>
        <stp>T</stp>
        <tr r="D189" s="6"/>
        <tr r="D189" s="6"/>
      </tp>
      <tp>
        <v>0.10349999999999999</v>
        <stp/>
        <stp>StudyData</stp>
        <stp>EU6CIV</stp>
        <stp>Bar</stp>
        <stp/>
        <stp>Close</stp>
        <stp>D</stp>
        <stp>-185</stp>
        <stp>PrimaryOnly</stp>
        <stp/>
        <stp/>
        <stp/>
        <stp>T</stp>
        <tr r="D190" s="5"/>
        <tr r="D190" s="5"/>
      </tp>
      <tp>
        <v>0.1106</v>
        <stp/>
        <stp>StudyData</stp>
        <stp>DA6CIV</stp>
        <stp>Bar</stp>
        <stp/>
        <stp>Close</stp>
        <stp>D</stp>
        <stp>-185</stp>
        <stp>PrimaryOnly</stp>
        <stp/>
        <stp/>
        <stp/>
        <stp>T</stp>
        <tr r="D190" s="6"/>
        <tr r="D190" s="6"/>
      </tp>
      <tp>
        <v>9.9699999999999997E-2</v>
        <stp/>
        <stp>StudyData</stp>
        <stp>EU6CIV</stp>
        <stp>Bar</stp>
        <stp/>
        <stp>Close</stp>
        <stp>D</stp>
        <stp>-182</stp>
        <stp>PrimaryOnly</stp>
        <stp/>
        <stp/>
        <stp/>
        <stp>T</stp>
        <tr r="D187" s="5"/>
        <tr r="D187" s="5"/>
      </tp>
      <tp>
        <v>0.1095</v>
        <stp/>
        <stp>StudyData</stp>
        <stp>DA6CIV</stp>
        <stp>Bar</stp>
        <stp/>
        <stp>Close</stp>
        <stp>D</stp>
        <stp>-182</stp>
        <stp>PrimaryOnly</stp>
        <stp/>
        <stp/>
        <stp/>
        <stp>T</stp>
        <tr r="D187" s="6"/>
        <tr r="D187" s="6"/>
      </tp>
      <tp>
        <v>9.9199999999999997E-2</v>
        <stp/>
        <stp>StudyData</stp>
        <stp>EU6CIV</stp>
        <stp>Bar</stp>
        <stp/>
        <stp>Close</stp>
        <stp>D</stp>
        <stp>-183</stp>
        <stp>PrimaryOnly</stp>
        <stp/>
        <stp/>
        <stp/>
        <stp>T</stp>
        <tr r="D188" s="5"/>
        <tr r="D188" s="5"/>
      </tp>
      <tp>
        <v>0.10589999999999999</v>
        <stp/>
        <stp>StudyData</stp>
        <stp>DA6CIV</stp>
        <stp>Bar</stp>
        <stp/>
        <stp>Close</stp>
        <stp>D</stp>
        <stp>-183</stp>
        <stp>PrimaryOnly</stp>
        <stp/>
        <stp/>
        <stp/>
        <stp>T</stp>
        <tr r="D188" s="6"/>
        <tr r="D188" s="6"/>
      </tp>
      <tp>
        <v>9.5000000000000001E-2</v>
        <stp/>
        <stp>StudyData</stp>
        <stp>EU6CIV</stp>
        <stp>Bar</stp>
        <stp/>
        <stp>Close</stp>
        <stp>D</stp>
        <stp>-180</stp>
        <stp>PrimaryOnly</stp>
        <stp/>
        <stp/>
        <stp/>
        <stp>T</stp>
        <tr r="D185" s="5"/>
        <tr r="D185" s="5"/>
      </tp>
      <tp>
        <v>0.1187</v>
        <stp/>
        <stp>StudyData</stp>
        <stp>DA6CIV</stp>
        <stp>Bar</stp>
        <stp/>
        <stp>Close</stp>
        <stp>D</stp>
        <stp>-180</stp>
        <stp>PrimaryOnly</stp>
        <stp/>
        <stp/>
        <stp/>
        <stp>T</stp>
        <tr r="D185" s="6"/>
        <tr r="D185" s="6"/>
      </tp>
      <tp>
        <v>0.107</v>
        <stp/>
        <stp>StudyData</stp>
        <stp>EU6CIV</stp>
        <stp>Bar</stp>
        <stp/>
        <stp>Close</stp>
        <stp>D</stp>
        <stp>-181</stp>
        <stp>PrimaryOnly</stp>
        <stp/>
        <stp/>
        <stp/>
        <stp>T</stp>
        <tr r="D186" s="5"/>
        <tr r="D186" s="5"/>
      </tp>
      <tp>
        <v>0.11559999999999999</v>
        <stp/>
        <stp>StudyData</stp>
        <stp>DA6CIV</stp>
        <stp>Bar</stp>
        <stp/>
        <stp>Close</stp>
        <stp>D</stp>
        <stp>-181</stp>
        <stp>PrimaryOnly</stp>
        <stp/>
        <stp/>
        <stp/>
        <stp>T</stp>
        <tr r="D186" s="6"/>
        <tr r="D186" s="6"/>
      </tp>
      <tp>
        <v>0.1696</v>
        <stp/>
        <stp>StudyData</stp>
        <stp>JNKCIV</stp>
        <stp>Bar</stp>
        <stp/>
        <stp>Close</stp>
        <stp>60</stp>
        <stp>-78</stp>
        <stp>PrimaryOnly</stp>
        <stp/>
        <stp/>
        <stp/>
        <stp>T</stp>
        <tr r="D83" s="4"/>
        <tr r="D83" s="4"/>
      </tp>
      <tp>
        <v>0.1797</v>
        <stp/>
        <stp>StudyData</stp>
        <stp>GCECIV</stp>
        <stp>Bar</stp>
        <stp/>
        <stp>Close</stp>
        <stp>60</stp>
        <stp>-98</stp>
        <stp>PrimaryOnly</stp>
        <stp/>
        <stp/>
        <stp/>
        <stp>T</stp>
        <tr r="D103" s="7"/>
        <tr r="D103" s="7"/>
      </tp>
      <tp>
        <v>0.4244</v>
        <stp/>
        <stp>StudyData</stp>
        <stp>CLECIV</stp>
        <stp>Bar</stp>
        <stp/>
        <stp>Close</stp>
        <stp>60</stp>
        <stp>-98</stp>
        <stp>PrimaryOnly</stp>
        <stp/>
        <stp/>
        <stp/>
        <stp>T</stp>
        <tr r="D103" s="10"/>
        <tr r="D103" s="10"/>
      </tp>
      <tp>
        <v>0.13519999999999999</v>
        <stp/>
        <stp>StudyData</stp>
        <stp>ZSECIV</stp>
        <stp>Bar</stp>
        <stp/>
        <stp>Close</stp>
        <stp>60</stp>
        <stp>-98</stp>
        <stp>PrimaryOnly</stp>
        <stp/>
        <stp/>
        <stp/>
        <stp>T</stp>
        <tr r="D103" s="8"/>
        <tr r="D103" s="8"/>
      </tp>
      <tp>
        <v>0.1739</v>
        <stp/>
        <stp>StudyData</stp>
        <stp>JNKCIV</stp>
        <stp>Bar</stp>
        <stp/>
        <stp>Close</stp>
        <stp>60</stp>
        <stp>-79</stp>
        <stp>PrimaryOnly</stp>
        <stp/>
        <stp/>
        <stp/>
        <stp>T</stp>
        <tr r="D84" s="4"/>
        <tr r="D84" s="4"/>
      </tp>
      <tp>
        <v>0.17230000000000001</v>
        <stp/>
        <stp>StudyData</stp>
        <stp>GCECIV</stp>
        <stp>Bar</stp>
        <stp/>
        <stp>Close</stp>
        <stp>60</stp>
        <stp>-99</stp>
        <stp>PrimaryOnly</stp>
        <stp/>
        <stp/>
        <stp/>
        <stp>T</stp>
        <tr r="D104" s="7"/>
        <tr r="D104" s="7"/>
      </tp>
      <tp>
        <v>0.42559999999999998</v>
        <stp/>
        <stp>StudyData</stp>
        <stp>CLECIV</stp>
        <stp>Bar</stp>
        <stp/>
        <stp>Close</stp>
        <stp>60</stp>
        <stp>-99</stp>
        <stp>PrimaryOnly</stp>
        <stp/>
        <stp/>
        <stp/>
        <stp>T</stp>
        <tr r="D104" s="10"/>
        <tr r="D104" s="10"/>
      </tp>
      <tp>
        <v>0.12690000000000001</v>
        <stp/>
        <stp>StudyData</stp>
        <stp>ZSECIV</stp>
        <stp>Bar</stp>
        <stp/>
        <stp>Close</stp>
        <stp>60</stp>
        <stp>-99</stp>
        <stp>PrimaryOnly</stp>
        <stp/>
        <stp/>
        <stp/>
        <stp>T</stp>
        <tr r="D104" s="8"/>
        <tr r="D104" s="8"/>
      </tp>
      <tp>
        <v>0.1719</v>
        <stp/>
        <stp>StudyData</stp>
        <stp>JNKCIV</stp>
        <stp>Bar</stp>
        <stp/>
        <stp>Close</stp>
        <stp>60</stp>
        <stp>-72</stp>
        <stp>PrimaryOnly</stp>
        <stp/>
        <stp/>
        <stp/>
        <stp>T</stp>
        <tr r="D77" s="4"/>
        <tr r="D77" s="4"/>
      </tp>
      <tp>
        <v>0.1741</v>
        <stp/>
        <stp>StudyData</stp>
        <stp>GCECIV</stp>
        <stp>Bar</stp>
        <stp/>
        <stp>Close</stp>
        <stp>60</stp>
        <stp>-92</stp>
        <stp>PrimaryOnly</stp>
        <stp/>
        <stp/>
        <stp/>
        <stp>T</stp>
        <tr r="D97" s="7"/>
        <tr r="D97" s="7"/>
      </tp>
      <tp>
        <v>0.4405</v>
        <stp/>
        <stp>StudyData</stp>
        <stp>CLECIV</stp>
        <stp>Bar</stp>
        <stp/>
        <stp>Close</stp>
        <stp>60</stp>
        <stp>-92</stp>
        <stp>PrimaryOnly</stp>
        <stp/>
        <stp/>
        <stp/>
        <stp>T</stp>
        <tr r="D97" s="10"/>
        <tr r="D97" s="10"/>
      </tp>
      <tp>
        <v>0.1273</v>
        <stp/>
        <stp>StudyData</stp>
        <stp>ZSECIV</stp>
        <stp>Bar</stp>
        <stp/>
        <stp>Close</stp>
        <stp>60</stp>
        <stp>-92</stp>
        <stp>PrimaryOnly</stp>
        <stp/>
        <stp/>
        <stp/>
        <stp>T</stp>
        <tr r="D97" s="8"/>
        <tr r="D97" s="8"/>
      </tp>
      <tp>
        <v>0.17949999999999999</v>
        <stp/>
        <stp>StudyData</stp>
        <stp>JNKCIV</stp>
        <stp>Bar</stp>
        <stp/>
        <stp>Close</stp>
        <stp>60</stp>
        <stp>-73</stp>
        <stp>PrimaryOnly</stp>
        <stp/>
        <stp/>
        <stp/>
        <stp>T</stp>
        <tr r="D78" s="4"/>
        <tr r="D78" s="4"/>
      </tp>
      <tp>
        <v>0.17469999999999999</v>
        <stp/>
        <stp>StudyData</stp>
        <stp>GCECIV</stp>
        <stp>Bar</stp>
        <stp/>
        <stp>Close</stp>
        <stp>60</stp>
        <stp>-93</stp>
        <stp>PrimaryOnly</stp>
        <stp/>
        <stp/>
        <stp/>
        <stp>T</stp>
        <tr r="D98" s="7"/>
        <tr r="D98" s="7"/>
      </tp>
      <tp>
        <v>0.44130000000000003</v>
        <stp/>
        <stp>StudyData</stp>
        <stp>CLECIV</stp>
        <stp>Bar</stp>
        <stp/>
        <stp>Close</stp>
        <stp>60</stp>
        <stp>-93</stp>
        <stp>PrimaryOnly</stp>
        <stp/>
        <stp/>
        <stp/>
        <stp>T</stp>
        <tr r="D98" s="10"/>
        <tr r="D98" s="10"/>
      </tp>
      <tp>
        <v>0.1273</v>
        <stp/>
        <stp>StudyData</stp>
        <stp>ZSECIV</stp>
        <stp>Bar</stp>
        <stp/>
        <stp>Close</stp>
        <stp>60</stp>
        <stp>-93</stp>
        <stp>PrimaryOnly</stp>
        <stp/>
        <stp/>
        <stp/>
        <stp>T</stp>
        <tr r="D98" s="8"/>
        <tr r="D98" s="8"/>
      </tp>
      <tp>
        <v>0.2054</v>
        <stp/>
        <stp>StudyData</stp>
        <stp>JNKCIV</stp>
        <stp>Bar</stp>
        <stp/>
        <stp>Close</stp>
        <stp>60</stp>
        <stp>-70</stp>
        <stp>PrimaryOnly</stp>
        <stp/>
        <stp/>
        <stp/>
        <stp>T</stp>
        <tr r="D75" s="4"/>
        <tr r="D75" s="4"/>
      </tp>
      <tp>
        <v>0.17030000000000001</v>
        <stp/>
        <stp>StudyData</stp>
        <stp>GCECIV</stp>
        <stp>Bar</stp>
        <stp/>
        <stp>Close</stp>
        <stp>60</stp>
        <stp>-90</stp>
        <stp>PrimaryOnly</stp>
        <stp/>
        <stp/>
        <stp/>
        <stp>T</stp>
        <tr r="D95" s="7"/>
        <tr r="D95" s="7"/>
      </tp>
      <tp>
        <v>0.44290000000000002</v>
        <stp/>
        <stp>StudyData</stp>
        <stp>CLECIV</stp>
        <stp>Bar</stp>
        <stp/>
        <stp>Close</stp>
        <stp>60</stp>
        <stp>-90</stp>
        <stp>PrimaryOnly</stp>
        <stp/>
        <stp/>
        <stp/>
        <stp>T</stp>
        <tr r="D95" s="10"/>
        <tr r="D95" s="10"/>
      </tp>
      <tp>
        <v>0.129</v>
        <stp/>
        <stp>StudyData</stp>
        <stp>ZSECIV</stp>
        <stp>Bar</stp>
        <stp/>
        <stp>Close</stp>
        <stp>60</stp>
        <stp>-90</stp>
        <stp>PrimaryOnly</stp>
        <stp/>
        <stp/>
        <stp/>
        <stp>T</stp>
        <tr r="D95" s="8"/>
        <tr r="D95" s="8"/>
      </tp>
      <tp>
        <v>0.20430000000000001</v>
        <stp/>
        <stp>StudyData</stp>
        <stp>JNKCIV</stp>
        <stp>Bar</stp>
        <stp/>
        <stp>Close</stp>
        <stp>60</stp>
        <stp>-71</stp>
        <stp>PrimaryOnly</stp>
        <stp/>
        <stp/>
        <stp/>
        <stp>T</stp>
        <tr r="D76" s="4"/>
        <tr r="D76" s="4"/>
      </tp>
      <tp>
        <v>0.1724</v>
        <stp/>
        <stp>StudyData</stp>
        <stp>GCECIV</stp>
        <stp>Bar</stp>
        <stp/>
        <stp>Close</stp>
        <stp>60</stp>
        <stp>-91</stp>
        <stp>PrimaryOnly</stp>
        <stp/>
        <stp/>
        <stp/>
        <stp>T</stp>
        <tr r="D96" s="7"/>
        <tr r="D96" s="7"/>
      </tp>
      <tp>
        <v>0.43780000000000002</v>
        <stp/>
        <stp>StudyData</stp>
        <stp>CLECIV</stp>
        <stp>Bar</stp>
        <stp/>
        <stp>Close</stp>
        <stp>60</stp>
        <stp>-91</stp>
        <stp>PrimaryOnly</stp>
        <stp/>
        <stp/>
        <stp/>
        <stp>T</stp>
        <tr r="D96" s="10"/>
        <tr r="D96" s="10"/>
      </tp>
      <tp>
        <v>0.1295</v>
        <stp/>
        <stp>StudyData</stp>
        <stp>ZSECIV</stp>
        <stp>Bar</stp>
        <stp/>
        <stp>Close</stp>
        <stp>60</stp>
        <stp>-91</stp>
        <stp>PrimaryOnly</stp>
        <stp/>
        <stp/>
        <stp/>
        <stp>T</stp>
        <tr r="D96" s="8"/>
        <tr r="D96" s="8"/>
      </tp>
      <tp>
        <v>0.17560000000000001</v>
        <stp/>
        <stp>StudyData</stp>
        <stp>JNKCIV</stp>
        <stp>Bar</stp>
        <stp/>
        <stp>Close</stp>
        <stp>60</stp>
        <stp>-76</stp>
        <stp>PrimaryOnly</stp>
        <stp/>
        <stp/>
        <stp/>
        <stp>T</stp>
        <tr r="D81" s="4"/>
        <tr r="D81" s="4"/>
      </tp>
      <tp>
        <v>0.18129999999999999</v>
        <stp/>
        <stp>StudyData</stp>
        <stp>GCECIV</stp>
        <stp>Bar</stp>
        <stp/>
        <stp>Close</stp>
        <stp>60</stp>
        <stp>-96</stp>
        <stp>PrimaryOnly</stp>
        <stp/>
        <stp/>
        <stp/>
        <stp>T</stp>
        <tr r="D101" s="7"/>
        <tr r="D101" s="7"/>
      </tp>
      <tp>
        <v>0.43619999999999998</v>
        <stp/>
        <stp>StudyData</stp>
        <stp>CLECIV</stp>
        <stp>Bar</stp>
        <stp/>
        <stp>Close</stp>
        <stp>60</stp>
        <stp>-96</stp>
        <stp>PrimaryOnly</stp>
        <stp/>
        <stp/>
        <stp/>
        <stp>T</stp>
        <tr r="D101" s="10"/>
        <tr r="D101" s="10"/>
      </tp>
      <tp>
        <v>0.1303</v>
        <stp/>
        <stp>StudyData</stp>
        <stp>ZSECIV</stp>
        <stp>Bar</stp>
        <stp/>
        <stp>Close</stp>
        <stp>60</stp>
        <stp>-96</stp>
        <stp>PrimaryOnly</stp>
        <stp/>
        <stp/>
        <stp/>
        <stp>T</stp>
        <tr r="D101" s="8"/>
        <tr r="D101" s="8"/>
      </tp>
      <tp>
        <v>0.1759</v>
        <stp/>
        <stp>StudyData</stp>
        <stp>JNKCIV</stp>
        <stp>Bar</stp>
        <stp/>
        <stp>Close</stp>
        <stp>60</stp>
        <stp>-77</stp>
        <stp>PrimaryOnly</stp>
        <stp/>
        <stp/>
        <stp/>
        <stp>T</stp>
        <tr r="D82" s="4"/>
        <tr r="D82" s="4"/>
      </tp>
      <tp>
        <v>0.1731</v>
        <stp/>
        <stp>StudyData</stp>
        <stp>GCECIV</stp>
        <stp>Bar</stp>
        <stp/>
        <stp>Close</stp>
        <stp>60</stp>
        <stp>-97</stp>
        <stp>PrimaryOnly</stp>
        <stp/>
        <stp/>
        <stp/>
        <stp>T</stp>
        <tr r="D102" s="7"/>
        <tr r="D102" s="7"/>
      </tp>
      <tp>
        <v>0.43230000000000002</v>
        <stp/>
        <stp>StudyData</stp>
        <stp>CLECIV</stp>
        <stp>Bar</stp>
        <stp/>
        <stp>Close</stp>
        <stp>60</stp>
        <stp>-97</stp>
        <stp>PrimaryOnly</stp>
        <stp/>
        <stp/>
        <stp/>
        <stp>T</stp>
        <tr r="D102" s="10"/>
        <tr r="D102" s="10"/>
      </tp>
      <tp>
        <v>0.1268</v>
        <stp/>
        <stp>StudyData</stp>
        <stp>ZSECIV</stp>
        <stp>Bar</stp>
        <stp/>
        <stp>Close</stp>
        <stp>60</stp>
        <stp>-97</stp>
        <stp>PrimaryOnly</stp>
        <stp/>
        <stp/>
        <stp/>
        <stp>T</stp>
        <tr r="D102" s="8"/>
        <tr r="D102" s="8"/>
      </tp>
      <tp>
        <v>0.17849999999999999</v>
        <stp/>
        <stp>StudyData</stp>
        <stp>JNKCIV</stp>
        <stp>Bar</stp>
        <stp/>
        <stp>Close</stp>
        <stp>60</stp>
        <stp>-74</stp>
        <stp>PrimaryOnly</stp>
        <stp/>
        <stp/>
        <stp/>
        <stp>T</stp>
        <tr r="D79" s="4"/>
        <tr r="D79" s="4"/>
      </tp>
      <tp>
        <v>0.18149999999999999</v>
        <stp/>
        <stp>StudyData</stp>
        <stp>GCECIV</stp>
        <stp>Bar</stp>
        <stp/>
        <stp>Close</stp>
        <stp>60</stp>
        <stp>-94</stp>
        <stp>PrimaryOnly</stp>
        <stp/>
        <stp/>
        <stp/>
        <stp>T</stp>
        <tr r="D99" s="7"/>
        <tr r="D99" s="7"/>
      </tp>
      <tp>
        <v>0.43669999999999998</v>
        <stp/>
        <stp>StudyData</stp>
        <stp>CLECIV</stp>
        <stp>Bar</stp>
        <stp/>
        <stp>Close</stp>
        <stp>60</stp>
        <stp>-94</stp>
        <stp>PrimaryOnly</stp>
        <stp/>
        <stp/>
        <stp/>
        <stp>T</stp>
        <tr r="D99" s="10"/>
        <tr r="D99" s="10"/>
      </tp>
      <tp>
        <v>0.13200000000000001</v>
        <stp/>
        <stp>StudyData</stp>
        <stp>ZSECIV</stp>
        <stp>Bar</stp>
        <stp/>
        <stp>Close</stp>
        <stp>60</stp>
        <stp>-94</stp>
        <stp>PrimaryOnly</stp>
        <stp/>
        <stp/>
        <stp/>
        <stp>T</stp>
        <tr r="D99" s="8"/>
        <tr r="D99" s="8"/>
      </tp>
      <tp>
        <v>0.17549999999999999</v>
        <stp/>
        <stp>StudyData</stp>
        <stp>JNKCIV</stp>
        <stp>Bar</stp>
        <stp/>
        <stp>Close</stp>
        <stp>60</stp>
        <stp>-75</stp>
        <stp>PrimaryOnly</stp>
        <stp/>
        <stp/>
        <stp/>
        <stp>T</stp>
        <tr r="D80" s="4"/>
        <tr r="D80" s="4"/>
      </tp>
      <tp>
        <v>0.17399999999999999</v>
        <stp/>
        <stp>StudyData</stp>
        <stp>GCECIV</stp>
        <stp>Bar</stp>
        <stp/>
        <stp>Close</stp>
        <stp>60</stp>
        <stp>-95</stp>
        <stp>PrimaryOnly</stp>
        <stp/>
        <stp/>
        <stp/>
        <stp>T</stp>
        <tr r="D100" s="7"/>
        <tr r="D100" s="7"/>
      </tp>
      <tp>
        <v>0.43790000000000001</v>
        <stp/>
        <stp>StudyData</stp>
        <stp>CLECIV</stp>
        <stp>Bar</stp>
        <stp/>
        <stp>Close</stp>
        <stp>60</stp>
        <stp>-95</stp>
        <stp>PrimaryOnly</stp>
        <stp/>
        <stp/>
        <stp/>
        <stp>T</stp>
        <tr r="D100" s="10"/>
        <tr r="D100" s="10"/>
      </tp>
      <tp>
        <v>0.13619999999999999</v>
        <stp/>
        <stp>StudyData</stp>
        <stp>ZSECIV</stp>
        <stp>Bar</stp>
        <stp/>
        <stp>Close</stp>
        <stp>60</stp>
        <stp>-95</stp>
        <stp>PrimaryOnly</stp>
        <stp/>
        <stp/>
        <stp/>
        <stp>T</stp>
        <tr r="D100" s="8"/>
        <tr r="D100" s="8"/>
      </tp>
      <tp>
        <v>0.19700000000000001</v>
        <stp/>
        <stp>StudyData</stp>
        <stp>ZCEPIV</stp>
        <stp>Bar</stp>
        <stp/>
        <stp>Close</stp>
        <stp>60</stp>
        <stp>-99</stp>
        <stp>PrimaryOnly</stp>
        <stp/>
        <stp/>
        <stp/>
        <stp>T</stp>
        <tr r="D104" s="9"/>
        <tr r="D104" s="9"/>
      </tp>
      <tp>
        <v>0.20930000000000001</v>
        <stp/>
        <stp>StudyData</stp>
        <stp>ZCEPIV</stp>
        <stp>Bar</stp>
        <stp/>
        <stp>Close</stp>
        <stp>60</stp>
        <stp>-98</stp>
        <stp>PrimaryOnly</stp>
        <stp/>
        <stp/>
        <stp/>
        <stp>T</stp>
        <tr r="D103" s="9"/>
        <tr r="D103" s="9"/>
      </tp>
      <tp>
        <v>0.1769</v>
        <stp/>
        <stp>StudyData</stp>
        <stp>ZCEPIV</stp>
        <stp>Bar</stp>
        <stp/>
        <stp>Close</stp>
        <stp>60</stp>
        <stp>-91</stp>
        <stp>PrimaryOnly</stp>
        <stp/>
        <stp/>
        <stp/>
        <stp>T</stp>
        <tr r="D96" s="9"/>
        <tr r="D96" s="9"/>
      </tp>
      <tp>
        <v>0.16739999999999999</v>
        <stp/>
        <stp>StudyData</stp>
        <stp>ZCEPIV</stp>
        <stp>Bar</stp>
        <stp/>
        <stp>Close</stp>
        <stp>60</stp>
        <stp>-90</stp>
        <stp>PrimaryOnly</stp>
        <stp/>
        <stp/>
        <stp/>
        <stp>T</stp>
        <tr r="D95" s="9"/>
        <tr r="D95" s="9"/>
      </tp>
      <tp>
        <v>0.1731</v>
        <stp/>
        <stp>StudyData</stp>
        <stp>ZCEPIV</stp>
        <stp>Bar</stp>
        <stp/>
        <stp>Close</stp>
        <stp>60</stp>
        <stp>-93</stp>
        <stp>PrimaryOnly</stp>
        <stp/>
        <stp/>
        <stp/>
        <stp>T</stp>
        <tr r="D98" s="9"/>
        <tr r="D98" s="9"/>
      </tp>
      <tp>
        <v>0.1762</v>
        <stp/>
        <stp>StudyData</stp>
        <stp>ZCEPIV</stp>
        <stp>Bar</stp>
        <stp/>
        <stp>Close</stp>
        <stp>60</stp>
        <stp>-92</stp>
        <stp>PrimaryOnly</stp>
        <stp/>
        <stp/>
        <stp/>
        <stp>T</stp>
        <tr r="D97" s="9"/>
        <tr r="D97" s="9"/>
      </tp>
      <tp>
        <v>0.17030000000000001</v>
        <stp/>
        <stp>StudyData</stp>
        <stp>ZCEPIV</stp>
        <stp>Bar</stp>
        <stp/>
        <stp>Close</stp>
        <stp>60</stp>
        <stp>-95</stp>
        <stp>PrimaryOnly</stp>
        <stp/>
        <stp/>
        <stp/>
        <stp>T</stp>
        <tr r="D100" s="9"/>
        <tr r="D100" s="9"/>
      </tp>
      <tp>
        <v>0.1792</v>
        <stp/>
        <stp>StudyData</stp>
        <stp>ZCEPIV</stp>
        <stp>Bar</stp>
        <stp/>
        <stp>Close</stp>
        <stp>60</stp>
        <stp>-94</stp>
        <stp>PrimaryOnly</stp>
        <stp/>
        <stp/>
        <stp/>
        <stp>T</stp>
        <tr r="D99" s="9"/>
        <tr r="D99" s="9"/>
      </tp>
      <tp>
        <v>0.1946</v>
        <stp/>
        <stp>StudyData</stp>
        <stp>ZCEPIV</stp>
        <stp>Bar</stp>
        <stp/>
        <stp>Close</stp>
        <stp>60</stp>
        <stp>-97</stp>
        <stp>PrimaryOnly</stp>
        <stp/>
        <stp/>
        <stp/>
        <stp>T</stp>
        <tr r="D102" s="9"/>
        <tr r="D102" s="9"/>
      </tp>
      <tp>
        <v>0.1681</v>
        <stp/>
        <stp>StudyData</stp>
        <stp>ZCEPIV</stp>
        <stp>Bar</stp>
        <stp/>
        <stp>Close</stp>
        <stp>60</stp>
        <stp>-96</stp>
        <stp>PrimaryOnly</stp>
        <stp/>
        <stp/>
        <stp/>
        <stp>T</stp>
        <tr r="D101" s="9"/>
        <tr r="D101" s="9"/>
      </tp>
      <tp>
        <v>0.2397</v>
        <stp/>
        <stp>StudyData</stp>
        <stp>ZSECIV</stp>
        <stp>Bar</stp>
        <stp/>
        <stp>Close</stp>
        <stp>60</stp>
        <stp>0</stp>
        <stp>primaryOnly</stp>
        <stp/>
        <stp/>
        <stp/>
        <stp>T</stp>
        <tr r="B2" s="8"/>
      </tp>
      <tp>
        <v>0.2397</v>
        <stp/>
        <stp>StudyData</stp>
        <stp>ZSECIV</stp>
        <stp>Bar</stp>
        <stp/>
        <stp>Close</stp>
        <stp>60</stp>
        <stp>0</stp>
        <stp>PrimaryOnly</stp>
        <stp/>
        <stp/>
        <stp/>
        <stp>T</stp>
        <tr r="D5" s="8"/>
        <tr r="D5" s="8"/>
      </tp>
      <tp>
        <v>0.27460000000000001</v>
        <stp/>
        <stp>StudyData</stp>
        <stp>ZCEPIV</stp>
        <stp>Bar</stp>
        <stp/>
        <stp>Close</stp>
        <stp>60</stp>
        <stp>0</stp>
        <stp>primaryOnly</stp>
        <stp/>
        <stp/>
        <stp/>
        <stp>T</stp>
        <tr r="B2" s="9"/>
      </tp>
      <tp>
        <v>0.27460000000000001</v>
        <stp/>
        <stp>StudyData</stp>
        <stp>ZCEPIV</stp>
        <stp>Bar</stp>
        <stp/>
        <stp>Close</stp>
        <stp>60</stp>
        <stp>0</stp>
        <stp>PrimaryOnly</stp>
        <stp/>
        <stp/>
        <stp/>
        <stp>T</stp>
        <tr r="D5" s="9"/>
        <tr r="D5" s="9"/>
      </tp>
      <tp>
        <v>0.19550000000000001</v>
        <stp/>
        <stp>StudyData</stp>
        <stp>GCECIV</stp>
        <stp>Bar</stp>
        <stp/>
        <stp>High</stp>
        <stp>370</stp>
        <stp/>
        <stp>PrimaryOnly</stp>
        <stp/>
        <stp/>
        <stp/>
        <stp>T</stp>
        <tr r="Z27" s="2"/>
      </tp>
      <tp>
        <v>0.20430000000000001</v>
        <stp/>
        <stp>StudyData</stp>
        <stp>DSXCIV</stp>
        <stp>Bar</stp>
        <stp/>
        <stp>High</stp>
        <stp>510</stp>
        <stp/>
        <stp>PrimaryOnly</stp>
        <stp/>
        <stp/>
        <stp/>
        <stp>T</stp>
        <tr r="Q8" s="2"/>
      </tp>
      <tp>
        <v>0.41110000000000002</v>
        <stp/>
        <stp>StudyData</stp>
        <stp>CLECIV</stp>
        <stp>Bar</stp>
        <stp/>
        <stp>High</stp>
        <stp>330</stp>
        <stp/>
        <stp>PrimaryOnly</stp>
        <stp/>
        <stp/>
        <stp/>
        <stp>T</stp>
        <tr r="Z46" s="2"/>
      </tp>
      <tp>
        <v>0.1019</v>
        <stp/>
        <stp>StudyData</stp>
        <stp>EU6CIV</stp>
        <stp>Bar</stp>
        <stp/>
        <stp>Close</stp>
        <stp>D</stp>
        <stp>-198</stp>
        <stp>PrimaryOnly</stp>
        <stp/>
        <stp/>
        <stp/>
        <stp>T</stp>
        <tr r="D203" s="5"/>
        <tr r="D203" s="5"/>
      </tp>
      <tp>
        <v>0.1134</v>
        <stp/>
        <stp>StudyData</stp>
        <stp>DA6CIV</stp>
        <stp>Bar</stp>
        <stp/>
        <stp>Close</stp>
        <stp>D</stp>
        <stp>-198</stp>
        <stp>PrimaryOnly</stp>
        <stp/>
        <stp/>
        <stp/>
        <stp>T</stp>
        <tr r="D203" s="6"/>
        <tr r="D203" s="6"/>
      </tp>
      <tp>
        <v>0.1096</v>
        <stp/>
        <stp>StudyData</stp>
        <stp>EU6CIV</stp>
        <stp>Bar</stp>
        <stp/>
        <stp>Close</stp>
        <stp>D</stp>
        <stp>-199</stp>
        <stp>PrimaryOnly</stp>
        <stp/>
        <stp/>
        <stp/>
        <stp>T</stp>
        <tr r="D204" s="5"/>
        <tr r="D204" s="5"/>
      </tp>
      <tp>
        <v>0.1142</v>
        <stp/>
        <stp>StudyData</stp>
        <stp>DA6CIV</stp>
        <stp>Bar</stp>
        <stp/>
        <stp>Close</stp>
        <stp>D</stp>
        <stp>-199</stp>
        <stp>PrimaryOnly</stp>
        <stp/>
        <stp/>
        <stp/>
        <stp>T</stp>
        <tr r="D204" s="6"/>
        <tr r="D204" s="6"/>
      </tp>
      <tp>
        <v>9.6500000000000002E-2</v>
        <stp/>
        <stp>StudyData</stp>
        <stp>EU6CIV</stp>
        <stp>Bar</stp>
        <stp/>
        <stp>Close</stp>
        <stp>D</stp>
        <stp>-196</stp>
        <stp>PrimaryOnly</stp>
        <stp/>
        <stp/>
        <stp/>
        <stp>T</stp>
        <tr r="D201" s="5"/>
        <tr r="D201" s="5"/>
      </tp>
      <tp>
        <v>0.113</v>
        <stp/>
        <stp>StudyData</stp>
        <stp>DA6CIV</stp>
        <stp>Bar</stp>
        <stp/>
        <stp>Close</stp>
        <stp>D</stp>
        <stp>-196</stp>
        <stp>PrimaryOnly</stp>
        <stp/>
        <stp/>
        <stp/>
        <stp>T</stp>
        <tr r="D201" s="6"/>
        <tr r="D201" s="6"/>
      </tp>
      <tp>
        <v>0.1036</v>
        <stp/>
        <stp>StudyData</stp>
        <stp>EU6CIV</stp>
        <stp>Bar</stp>
        <stp/>
        <stp>Close</stp>
        <stp>D</stp>
        <stp>-197</stp>
        <stp>PrimaryOnly</stp>
        <stp/>
        <stp/>
        <stp/>
        <stp>T</stp>
        <tr r="D202" s="5"/>
        <tr r="D202" s="5"/>
      </tp>
      <tp>
        <v>0.1113</v>
        <stp/>
        <stp>StudyData</stp>
        <stp>DA6CIV</stp>
        <stp>Bar</stp>
        <stp/>
        <stp>Close</stp>
        <stp>D</stp>
        <stp>-197</stp>
        <stp>PrimaryOnly</stp>
        <stp/>
        <stp/>
        <stp/>
        <stp>T</stp>
        <tr r="D202" s="6"/>
        <tr r="D202" s="6"/>
      </tp>
      <tp>
        <v>0.10730000000000001</v>
        <stp/>
        <stp>StudyData</stp>
        <stp>EU6CIV</stp>
        <stp>Bar</stp>
        <stp/>
        <stp>Close</stp>
        <stp>D</stp>
        <stp>-194</stp>
        <stp>PrimaryOnly</stp>
        <stp/>
        <stp/>
        <stp/>
        <stp>T</stp>
        <tr r="D199" s="5"/>
        <tr r="D199" s="5"/>
      </tp>
      <tp>
        <v>0.1222</v>
        <stp/>
        <stp>StudyData</stp>
        <stp>DA6CIV</stp>
        <stp>Bar</stp>
        <stp/>
        <stp>Close</stp>
        <stp>D</stp>
        <stp>-194</stp>
        <stp>PrimaryOnly</stp>
        <stp/>
        <stp/>
        <stp/>
        <stp>T</stp>
        <tr r="D199" s="6"/>
        <tr r="D199" s="6"/>
      </tp>
      <tp>
        <v>0.11</v>
        <stp/>
        <stp>StudyData</stp>
        <stp>EU6CIV</stp>
        <stp>Bar</stp>
        <stp/>
        <stp>Close</stp>
        <stp>D</stp>
        <stp>-195</stp>
        <stp>PrimaryOnly</stp>
        <stp/>
        <stp/>
        <stp/>
        <stp>T</stp>
        <tr r="D200" s="5"/>
        <tr r="D200" s="5"/>
      </tp>
      <tp>
        <v>0.1203</v>
        <stp/>
        <stp>StudyData</stp>
        <stp>DA6CIV</stp>
        <stp>Bar</stp>
        <stp/>
        <stp>Close</stp>
        <stp>D</stp>
        <stp>-195</stp>
        <stp>PrimaryOnly</stp>
        <stp/>
        <stp/>
        <stp/>
        <stp>T</stp>
        <tr r="D200" s="6"/>
        <tr r="D200" s="6"/>
      </tp>
      <tp>
        <v>9.8900000000000002E-2</v>
        <stp/>
        <stp>StudyData</stp>
        <stp>EU6CIV</stp>
        <stp>Bar</stp>
        <stp/>
        <stp>Close</stp>
        <stp>D</stp>
        <stp>-192</stp>
        <stp>PrimaryOnly</stp>
        <stp/>
        <stp/>
        <stp/>
        <stp>T</stp>
        <tr r="D197" s="5"/>
        <tr r="D197" s="5"/>
      </tp>
      <tp>
        <v>0.11459999999999999</v>
        <stp/>
        <stp>StudyData</stp>
        <stp>DA6CIV</stp>
        <stp>Bar</stp>
        <stp/>
        <stp>Close</stp>
        <stp>D</stp>
        <stp>-192</stp>
        <stp>PrimaryOnly</stp>
        <stp/>
        <stp/>
        <stp/>
        <stp>T</stp>
        <tr r="D197" s="6"/>
        <tr r="D197" s="6"/>
      </tp>
      <tp>
        <v>0.1074</v>
        <stp/>
        <stp>StudyData</stp>
        <stp>EU6CIV</stp>
        <stp>Bar</stp>
        <stp/>
        <stp>Close</stp>
        <stp>D</stp>
        <stp>-193</stp>
        <stp>PrimaryOnly</stp>
        <stp/>
        <stp/>
        <stp/>
        <stp>T</stp>
        <tr r="D198" s="5"/>
        <tr r="D198" s="5"/>
      </tp>
      <tp>
        <v>0.1245</v>
        <stp/>
        <stp>StudyData</stp>
        <stp>DA6CIV</stp>
        <stp>Bar</stp>
        <stp/>
        <stp>Close</stp>
        <stp>D</stp>
        <stp>-193</stp>
        <stp>PrimaryOnly</stp>
        <stp/>
        <stp/>
        <stp/>
        <stp>T</stp>
        <tr r="D198" s="6"/>
        <tr r="D198" s="6"/>
      </tp>
      <tp>
        <v>9.98E-2</v>
        <stp/>
        <stp>StudyData</stp>
        <stp>EU6CIV</stp>
        <stp>Bar</stp>
        <stp/>
        <stp>Close</stp>
        <stp>D</stp>
        <stp>-190</stp>
        <stp>PrimaryOnly</stp>
        <stp/>
        <stp/>
        <stp/>
        <stp>T</stp>
        <tr r="D195" s="5"/>
        <tr r="D195" s="5"/>
      </tp>
      <tp>
        <v>0.11459999999999999</v>
        <stp/>
        <stp>StudyData</stp>
        <stp>DA6CIV</stp>
        <stp>Bar</stp>
        <stp/>
        <stp>Close</stp>
        <stp>D</stp>
        <stp>-190</stp>
        <stp>PrimaryOnly</stp>
        <stp/>
        <stp/>
        <stp/>
        <stp>T</stp>
        <tr r="D195" s="6"/>
        <tr r="D195" s="6"/>
      </tp>
      <tp>
        <v>0.1082</v>
        <stp/>
        <stp>StudyData</stp>
        <stp>EU6CIV</stp>
        <stp>Bar</stp>
        <stp/>
        <stp>Close</stp>
        <stp>D</stp>
        <stp>-191</stp>
        <stp>PrimaryOnly</stp>
        <stp/>
        <stp/>
        <stp/>
        <stp>T</stp>
        <tr r="D196" s="5"/>
        <tr r="D196" s="5"/>
      </tp>
      <tp>
        <v>0.1222</v>
        <stp/>
        <stp>StudyData</stp>
        <stp>DA6CIV</stp>
        <stp>Bar</stp>
        <stp/>
        <stp>Close</stp>
        <stp>D</stp>
        <stp>-191</stp>
        <stp>PrimaryOnly</stp>
        <stp/>
        <stp/>
        <stp/>
        <stp>T</stp>
        <tr r="D196" s="6"/>
        <tr r="D196" s="6"/>
      </tp>
      <tp>
        <v>0.2021</v>
        <stp/>
        <stp>StudyData</stp>
        <stp>JNKCIV</stp>
        <stp>Bar</stp>
        <stp/>
        <stp>Close</stp>
        <stp>60</stp>
        <stp>-68</stp>
        <stp>PrimaryOnly</stp>
        <stp/>
        <stp/>
        <stp/>
        <stp>T</stp>
        <tr r="D73" s="4"/>
        <tr r="D73" s="4"/>
      </tp>
      <tp>
        <v>0.1736</v>
        <stp/>
        <stp>StudyData</stp>
        <stp>GCECIV</stp>
        <stp>Bar</stp>
        <stp/>
        <stp>Close</stp>
        <stp>60</stp>
        <stp>-88</stp>
        <stp>PrimaryOnly</stp>
        <stp/>
        <stp/>
        <stp/>
        <stp>T</stp>
        <tr r="D93" s="7"/>
        <tr r="D93" s="7"/>
      </tp>
      <tp>
        <v>0.43669999999999998</v>
        <stp/>
        <stp>StudyData</stp>
        <stp>CLECIV</stp>
        <stp>Bar</stp>
        <stp/>
        <stp>Close</stp>
        <stp>60</stp>
        <stp>-88</stp>
        <stp>PrimaryOnly</stp>
        <stp/>
        <stp/>
        <stp/>
        <stp>T</stp>
        <tr r="D93" s="10"/>
        <tr r="D93" s="10"/>
      </tp>
      <tp>
        <v>0.13009999999999999</v>
        <stp/>
        <stp>StudyData</stp>
        <stp>ZSECIV</stp>
        <stp>Bar</stp>
        <stp/>
        <stp>Close</stp>
        <stp>60</stp>
        <stp>-88</stp>
        <stp>PrimaryOnly</stp>
        <stp/>
        <stp/>
        <stp/>
        <stp>T</stp>
        <tr r="D93" s="8"/>
        <tr r="D93" s="8"/>
      </tp>
      <tp>
        <v>0.2059</v>
        <stp/>
        <stp>StudyData</stp>
        <stp>JNKCIV</stp>
        <stp>Bar</stp>
        <stp/>
        <stp>Close</stp>
        <stp>60</stp>
        <stp>-69</stp>
        <stp>PrimaryOnly</stp>
        <stp/>
        <stp/>
        <stp/>
        <stp>T</stp>
        <tr r="D74" s="4"/>
        <tr r="D74" s="4"/>
      </tp>
      <tp>
        <v>0.1686</v>
        <stp/>
        <stp>StudyData</stp>
        <stp>GCECIV</stp>
        <stp>Bar</stp>
        <stp/>
        <stp>Close</stp>
        <stp>60</stp>
        <stp>-89</stp>
        <stp>PrimaryOnly</stp>
        <stp/>
        <stp/>
        <stp/>
        <stp>T</stp>
        <tr r="D94" s="7"/>
        <tr r="D94" s="7"/>
      </tp>
      <tp>
        <v>0.43340000000000001</v>
        <stp/>
        <stp>StudyData</stp>
        <stp>CLECIV</stp>
        <stp>Bar</stp>
        <stp/>
        <stp>Close</stp>
        <stp>60</stp>
        <stp>-89</stp>
        <stp>PrimaryOnly</stp>
        <stp/>
        <stp/>
        <stp/>
        <stp>T</stp>
        <tr r="D94" s="10"/>
        <tr r="D94" s="10"/>
      </tp>
      <tp>
        <v>0.12570000000000001</v>
        <stp/>
        <stp>StudyData</stp>
        <stp>ZSECIV</stp>
        <stp>Bar</stp>
        <stp/>
        <stp>Close</stp>
        <stp>60</stp>
        <stp>-89</stp>
        <stp>PrimaryOnly</stp>
        <stp/>
        <stp/>
        <stp/>
        <stp>T</stp>
        <tr r="D94" s="8"/>
        <tr r="D94" s="8"/>
      </tp>
      <tp>
        <v>0.2326</v>
        <stp/>
        <stp>StudyData</stp>
        <stp>JNKCIV</stp>
        <stp>Bar</stp>
        <stp/>
        <stp>Close</stp>
        <stp>60</stp>
        <stp>-62</stp>
        <stp>PrimaryOnly</stp>
        <stp/>
        <stp/>
        <stp/>
        <stp>T</stp>
        <tr r="D67" s="4"/>
        <tr r="D67" s="4"/>
      </tp>
      <tp>
        <v>0.15479999999999999</v>
        <stp/>
        <stp>StudyData</stp>
        <stp>GCECIV</stp>
        <stp>Bar</stp>
        <stp/>
        <stp>Close</stp>
        <stp>60</stp>
        <stp>-82</stp>
        <stp>PrimaryOnly</stp>
        <stp/>
        <stp/>
        <stp/>
        <stp>T</stp>
        <tr r="D87" s="7"/>
        <tr r="D87" s="7"/>
      </tp>
      <tp>
        <v>0.4284</v>
        <stp/>
        <stp>StudyData</stp>
        <stp>CLECIV</stp>
        <stp>Bar</stp>
        <stp/>
        <stp>Close</stp>
        <stp>60</stp>
        <stp>-82</stp>
        <stp>PrimaryOnly</stp>
        <stp/>
        <stp/>
        <stp/>
        <stp>T</stp>
        <tr r="D87" s="10"/>
        <tr r="D87" s="10"/>
      </tp>
      <tp>
        <v>0.12959999999999999</v>
        <stp/>
        <stp>StudyData</stp>
        <stp>ZSECIV</stp>
        <stp>Bar</stp>
        <stp/>
        <stp>Close</stp>
        <stp>60</stp>
        <stp>-82</stp>
        <stp>PrimaryOnly</stp>
        <stp/>
        <stp/>
        <stp/>
        <stp>T</stp>
        <tr r="D87" s="8"/>
        <tr r="D87" s="8"/>
      </tp>
      <tp>
        <v>0.2029</v>
        <stp/>
        <stp>StudyData</stp>
        <stp>JNKCIV</stp>
        <stp>Bar</stp>
        <stp/>
        <stp>Close</stp>
        <stp>60</stp>
        <stp>-63</stp>
        <stp>PrimaryOnly</stp>
        <stp/>
        <stp/>
        <stp/>
        <stp>T</stp>
        <tr r="D68" s="4"/>
        <tr r="D68" s="4"/>
      </tp>
      <tp>
        <v>0.17150000000000001</v>
        <stp/>
        <stp>StudyData</stp>
        <stp>GCECIV</stp>
        <stp>Bar</stp>
        <stp/>
        <stp>Close</stp>
        <stp>60</stp>
        <stp>-83</stp>
        <stp>PrimaryOnly</stp>
        <stp/>
        <stp/>
        <stp/>
        <stp>T</stp>
        <tr r="D88" s="7"/>
        <tr r="D88" s="7"/>
      </tp>
      <tp>
        <v>0.42699999999999999</v>
        <stp/>
        <stp>StudyData</stp>
        <stp>CLECIV</stp>
        <stp>Bar</stp>
        <stp/>
        <stp>Close</stp>
        <stp>60</stp>
        <stp>-83</stp>
        <stp>PrimaryOnly</stp>
        <stp/>
        <stp/>
        <stp/>
        <stp>T</stp>
        <tr r="D88" s="10"/>
        <tr r="D88" s="10"/>
      </tp>
      <tp>
        <v>0.12740000000000001</v>
        <stp/>
        <stp>StudyData</stp>
        <stp>ZSECIV</stp>
        <stp>Bar</stp>
        <stp/>
        <stp>Close</stp>
        <stp>60</stp>
        <stp>-83</stp>
        <stp>PrimaryOnly</stp>
        <stp/>
        <stp/>
        <stp/>
        <stp>T</stp>
        <tr r="D88" s="8"/>
        <tr r="D88" s="8"/>
      </tp>
      <tp>
        <v>0.2382</v>
        <stp/>
        <stp>StudyData</stp>
        <stp>JNKCIV</stp>
        <stp>Bar</stp>
        <stp/>
        <stp>Close</stp>
        <stp>60</stp>
        <stp>-60</stp>
        <stp>PrimaryOnly</stp>
        <stp/>
        <stp/>
        <stp/>
        <stp>T</stp>
        <tr r="D65" s="4"/>
        <tr r="D65" s="4"/>
      </tp>
      <tp>
        <v>0.16869999999999999</v>
        <stp/>
        <stp>StudyData</stp>
        <stp>GCECIV</stp>
        <stp>Bar</stp>
        <stp/>
        <stp>Close</stp>
        <stp>60</stp>
        <stp>-80</stp>
        <stp>PrimaryOnly</stp>
        <stp/>
        <stp/>
        <stp/>
        <stp>T</stp>
        <tr r="D85" s="7"/>
        <tr r="D85" s="7"/>
      </tp>
      <tp>
        <v>0.4249</v>
        <stp/>
        <stp>StudyData</stp>
        <stp>CLECIV</stp>
        <stp>Bar</stp>
        <stp/>
        <stp>Close</stp>
        <stp>60</stp>
        <stp>-80</stp>
        <stp>PrimaryOnly</stp>
        <stp/>
        <stp/>
        <stp/>
        <stp>T</stp>
        <tr r="D85" s="10"/>
        <tr r="D85" s="10"/>
      </tp>
      <tp>
        <v>0.12970000000000001</v>
        <stp/>
        <stp>StudyData</stp>
        <stp>ZSECIV</stp>
        <stp>Bar</stp>
        <stp/>
        <stp>Close</stp>
        <stp>60</stp>
        <stp>-80</stp>
        <stp>PrimaryOnly</stp>
        <stp/>
        <stp/>
        <stp/>
        <stp>T</stp>
        <tr r="D85" s="8"/>
        <tr r="D85" s="8"/>
      </tp>
      <tp>
        <v>0.23319999999999999</v>
        <stp/>
        <stp>StudyData</stp>
        <stp>JNKCIV</stp>
        <stp>Bar</stp>
        <stp/>
        <stp>Close</stp>
        <stp>60</stp>
        <stp>-61</stp>
        <stp>PrimaryOnly</stp>
        <stp/>
        <stp/>
        <stp/>
        <stp>T</stp>
        <tr r="D66" s="4"/>
        <tr r="D66" s="4"/>
      </tp>
      <tp>
        <v>0.16589999999999999</v>
        <stp/>
        <stp>StudyData</stp>
        <stp>GCECIV</stp>
        <stp>Bar</stp>
        <stp/>
        <stp>Close</stp>
        <stp>60</stp>
        <stp>-81</stp>
        <stp>PrimaryOnly</stp>
        <stp/>
        <stp/>
        <stp/>
        <stp>T</stp>
        <tr r="D86" s="7"/>
        <tr r="D86" s="7"/>
      </tp>
      <tp>
        <v>0.43180000000000002</v>
        <stp/>
        <stp>StudyData</stp>
        <stp>CLECIV</stp>
        <stp>Bar</stp>
        <stp/>
        <stp>Close</stp>
        <stp>60</stp>
        <stp>-81</stp>
        <stp>PrimaryOnly</stp>
        <stp/>
        <stp/>
        <stp/>
        <stp>T</stp>
        <tr r="D86" s="10"/>
        <tr r="D86" s="10"/>
      </tp>
      <tp>
        <v>0.13039999999999999</v>
        <stp/>
        <stp>StudyData</stp>
        <stp>ZSECIV</stp>
        <stp>Bar</stp>
        <stp/>
        <stp>Close</stp>
        <stp>60</stp>
        <stp>-81</stp>
        <stp>PrimaryOnly</stp>
        <stp/>
        <stp/>
        <stp/>
        <stp>T</stp>
        <tr r="D86" s="8"/>
        <tr r="D86" s="8"/>
      </tp>
      <tp>
        <v>0.2175</v>
        <stp/>
        <stp>StudyData</stp>
        <stp>JNKCIV</stp>
        <stp>Bar</stp>
        <stp/>
        <stp>Close</stp>
        <stp>60</stp>
        <stp>-66</stp>
        <stp>PrimaryOnly</stp>
        <stp/>
        <stp/>
        <stp/>
        <stp>T</stp>
        <tr r="D71" s="4"/>
        <tr r="D71" s="4"/>
      </tp>
      <tp>
        <v>0.17460000000000001</v>
        <stp/>
        <stp>StudyData</stp>
        <stp>GCECIV</stp>
        <stp>Bar</stp>
        <stp/>
        <stp>Close</stp>
        <stp>60</stp>
        <stp>-86</stp>
        <stp>PrimaryOnly</stp>
        <stp/>
        <stp/>
        <stp/>
        <stp>T</stp>
        <tr r="D91" s="7"/>
        <tr r="D91" s="7"/>
      </tp>
      <tp>
        <v>0.42620000000000002</v>
        <stp/>
        <stp>StudyData</stp>
        <stp>CLECIV</stp>
        <stp>Bar</stp>
        <stp/>
        <stp>Close</stp>
        <stp>60</stp>
        <stp>-86</stp>
        <stp>PrimaryOnly</stp>
        <stp/>
        <stp/>
        <stp/>
        <stp>T</stp>
        <tr r="D91" s="10"/>
        <tr r="D91" s="10"/>
      </tp>
      <tp>
        <v>0.1249</v>
        <stp/>
        <stp>StudyData</stp>
        <stp>ZSECIV</stp>
        <stp>Bar</stp>
        <stp/>
        <stp>Close</stp>
        <stp>60</stp>
        <stp>-86</stp>
        <stp>PrimaryOnly</stp>
        <stp/>
        <stp/>
        <stp/>
        <stp>T</stp>
        <tr r="D91" s="8"/>
        <tr r="D91" s="8"/>
      </tp>
      <tp>
        <v>0.20430000000000001</v>
        <stp/>
        <stp>StudyData</stp>
        <stp>JNKCIV</stp>
        <stp>Bar</stp>
        <stp/>
        <stp>Close</stp>
        <stp>60</stp>
        <stp>-67</stp>
        <stp>PrimaryOnly</stp>
        <stp/>
        <stp/>
        <stp/>
        <stp>T</stp>
        <tr r="D72" s="4"/>
        <tr r="D72" s="4"/>
      </tp>
      <tp>
        <v>0.16819999999999999</v>
        <stp/>
        <stp>StudyData</stp>
        <stp>GCECIV</stp>
        <stp>Bar</stp>
        <stp/>
        <stp>Close</stp>
        <stp>60</stp>
        <stp>-87</stp>
        <stp>PrimaryOnly</stp>
        <stp/>
        <stp/>
        <stp/>
        <stp>T</stp>
        <tr r="D92" s="7"/>
        <tr r="D92" s="7"/>
      </tp>
      <tp>
        <v>0.42420000000000002</v>
        <stp/>
        <stp>StudyData</stp>
        <stp>CLECIV</stp>
        <stp>Bar</stp>
        <stp/>
        <stp>Close</stp>
        <stp>60</stp>
        <stp>-87</stp>
        <stp>PrimaryOnly</stp>
        <stp/>
        <stp/>
        <stp/>
        <stp>T</stp>
        <tr r="D92" s="10"/>
        <tr r="D92" s="10"/>
      </tp>
      <tp>
        <v>0.125</v>
        <stp/>
        <stp>StudyData</stp>
        <stp>ZSECIV</stp>
        <stp>Bar</stp>
        <stp/>
        <stp>Close</stp>
        <stp>60</stp>
        <stp>-87</stp>
        <stp>PrimaryOnly</stp>
        <stp/>
        <stp/>
        <stp/>
        <stp>T</stp>
        <tr r="D92" s="8"/>
        <tr r="D92" s="8"/>
      </tp>
      <tp>
        <v>0.19470000000000001</v>
        <stp/>
        <stp>StudyData</stp>
        <stp>JNKCIV</stp>
        <stp>Bar</stp>
        <stp/>
        <stp>Close</stp>
        <stp>60</stp>
        <stp>-64</stp>
        <stp>PrimaryOnly</stp>
        <stp/>
        <stp/>
        <stp/>
        <stp>T</stp>
        <tr r="D69" s="4"/>
        <tr r="D69" s="4"/>
      </tp>
      <tp>
        <v>0.17030000000000001</v>
        <stp/>
        <stp>StudyData</stp>
        <stp>GCECIV</stp>
        <stp>Bar</stp>
        <stp/>
        <stp>Close</stp>
        <stp>60</stp>
        <stp>-84</stp>
        <stp>PrimaryOnly</stp>
        <stp/>
        <stp/>
        <stp/>
        <stp>T</stp>
        <tr r="D89" s="7"/>
        <tr r="D89" s="7"/>
      </tp>
      <tp>
        <v>0.42870000000000003</v>
        <stp/>
        <stp>StudyData</stp>
        <stp>CLECIV</stp>
        <stp>Bar</stp>
        <stp/>
        <stp>Close</stp>
        <stp>60</stp>
        <stp>-84</stp>
        <stp>PrimaryOnly</stp>
        <stp/>
        <stp/>
        <stp/>
        <stp>T</stp>
        <tr r="D89" s="10"/>
        <tr r="D89" s="10"/>
      </tp>
      <tp>
        <v>0.13830000000000001</v>
        <stp/>
        <stp>StudyData</stp>
        <stp>ZSECIV</stp>
        <stp>Bar</stp>
        <stp/>
        <stp>Close</stp>
        <stp>60</stp>
        <stp>-84</stp>
        <stp>PrimaryOnly</stp>
        <stp/>
        <stp/>
        <stp/>
        <stp>T</stp>
        <tr r="D89" s="8"/>
        <tr r="D89" s="8"/>
      </tp>
      <tp>
        <v>0.19800000000000001</v>
        <stp/>
        <stp>StudyData</stp>
        <stp>JNKCIV</stp>
        <stp>Bar</stp>
        <stp/>
        <stp>Close</stp>
        <stp>60</stp>
        <stp>-65</stp>
        <stp>PrimaryOnly</stp>
        <stp/>
        <stp/>
        <stp/>
        <stp>T</stp>
        <tr r="D70" s="4"/>
        <tr r="D70" s="4"/>
      </tp>
      <tp>
        <v>0.17069999999999999</v>
        <stp/>
        <stp>StudyData</stp>
        <stp>GCECIV</stp>
        <stp>Bar</stp>
        <stp/>
        <stp>Close</stp>
        <stp>60</stp>
        <stp>-85</stp>
        <stp>PrimaryOnly</stp>
        <stp/>
        <stp/>
        <stp/>
        <stp>T</stp>
        <tr r="D90" s="7"/>
        <tr r="D90" s="7"/>
      </tp>
      <tp>
        <v>0.42659999999999998</v>
        <stp/>
        <stp>StudyData</stp>
        <stp>CLECIV</stp>
        <stp>Bar</stp>
        <stp/>
        <stp>Close</stp>
        <stp>60</stp>
        <stp>-85</stp>
        <stp>PrimaryOnly</stp>
        <stp/>
        <stp/>
        <stp/>
        <stp>T</stp>
        <tr r="D90" s="10"/>
        <tr r="D90" s="10"/>
      </tp>
      <tp>
        <v>0.12509999999999999</v>
        <stp/>
        <stp>StudyData</stp>
        <stp>ZSECIV</stp>
        <stp>Bar</stp>
        <stp/>
        <stp>Close</stp>
        <stp>60</stp>
        <stp>-85</stp>
        <stp>PrimaryOnly</stp>
        <stp/>
        <stp/>
        <stp/>
        <stp>T</stp>
        <tr r="D90" s="8"/>
        <tr r="D90" s="8"/>
      </tp>
      <tp>
        <v>0.21229999999999999</v>
        <stp/>
        <stp>StudyData</stp>
        <stp>ZCEPIV</stp>
        <stp>Bar</stp>
        <stp/>
        <stp>Close</stp>
        <stp>60</stp>
        <stp>-89</stp>
        <stp>PrimaryOnly</stp>
        <stp/>
        <stp/>
        <stp/>
        <stp>T</stp>
        <tr r="D94" s="9"/>
        <tr r="D94" s="9"/>
      </tp>
      <tp>
        <v>0.16880000000000001</v>
        <stp/>
        <stp>StudyData</stp>
        <stp>ZCEPIV</stp>
        <stp>Bar</stp>
        <stp/>
        <stp>Close</stp>
        <stp>60</stp>
        <stp>-88</stp>
        <stp>PrimaryOnly</stp>
        <stp/>
        <stp/>
        <stp/>
        <stp>T</stp>
        <tr r="D93" s="9"/>
        <tr r="D93" s="9"/>
      </tp>
      <tp>
        <v>0.20599999999999999</v>
        <stp/>
        <stp>StudyData</stp>
        <stp>ZCEPIV</stp>
        <stp>Bar</stp>
        <stp/>
        <stp>Close</stp>
        <stp>60</stp>
        <stp>-81</stp>
        <stp>PrimaryOnly</stp>
        <stp/>
        <stp/>
        <stp/>
        <stp>T</stp>
        <tr r="D86" s="9"/>
        <tr r="D86" s="9"/>
      </tp>
      <tp>
        <v>0.18310000000000001</v>
        <stp/>
        <stp>StudyData</stp>
        <stp>ZCEPIV</stp>
        <stp>Bar</stp>
        <stp/>
        <stp>Close</stp>
        <stp>60</stp>
        <stp>-80</stp>
        <stp>PrimaryOnly</stp>
        <stp/>
        <stp/>
        <stp/>
        <stp>T</stp>
        <tr r="D85" s="9"/>
        <tr r="D85" s="9"/>
      </tp>
      <tp>
        <v>0.17430000000000001</v>
        <stp/>
        <stp>StudyData</stp>
        <stp>ZCEPIV</stp>
        <stp>Bar</stp>
        <stp/>
        <stp>Close</stp>
        <stp>60</stp>
        <stp>-83</stp>
        <stp>PrimaryOnly</stp>
        <stp/>
        <stp/>
        <stp/>
        <stp>T</stp>
        <tr r="D88" s="9"/>
        <tr r="D88" s="9"/>
      </tp>
      <tp>
        <v>0.1759</v>
        <stp/>
        <stp>StudyData</stp>
        <stp>ZCEPIV</stp>
        <stp>Bar</stp>
        <stp/>
        <stp>Close</stp>
        <stp>60</stp>
        <stp>-82</stp>
        <stp>PrimaryOnly</stp>
        <stp/>
        <stp/>
        <stp/>
        <stp>T</stp>
        <tr r="D87" s="9"/>
        <tr r="D87" s="9"/>
      </tp>
      <tp>
        <v>0.18509999999999999</v>
        <stp/>
        <stp>StudyData</stp>
        <stp>ZCEPIV</stp>
        <stp>Bar</stp>
        <stp/>
        <stp>Close</stp>
        <stp>60</stp>
        <stp>-85</stp>
        <stp>PrimaryOnly</stp>
        <stp/>
        <stp/>
        <stp/>
        <stp>T</stp>
        <tr r="D90" s="9"/>
        <tr r="D90" s="9"/>
      </tp>
      <tp>
        <v>0.17030000000000001</v>
        <stp/>
        <stp>StudyData</stp>
        <stp>ZCEPIV</stp>
        <stp>Bar</stp>
        <stp/>
        <stp>Close</stp>
        <stp>60</stp>
        <stp>-84</stp>
        <stp>PrimaryOnly</stp>
        <stp/>
        <stp/>
        <stp/>
        <stp>T</stp>
        <tr r="D89" s="9"/>
        <tr r="D89" s="9"/>
      </tp>
      <tp>
        <v>0.1744</v>
        <stp/>
        <stp>StudyData</stp>
        <stp>ZCEPIV</stp>
        <stp>Bar</stp>
        <stp/>
        <stp>Close</stp>
        <stp>60</stp>
        <stp>-87</stp>
        <stp>PrimaryOnly</stp>
        <stp/>
        <stp/>
        <stp/>
        <stp>T</stp>
        <tr r="D92" s="9"/>
        <tr r="D92" s="9"/>
      </tp>
      <tp>
        <v>0.17680000000000001</v>
        <stp/>
        <stp>StudyData</stp>
        <stp>ZCEPIV</stp>
        <stp>Bar</stp>
        <stp/>
        <stp>Close</stp>
        <stp>60</stp>
        <stp>-86</stp>
        <stp>PrimaryOnly</stp>
        <stp/>
        <stp/>
        <stp/>
        <stp>T</stp>
        <tr r="D91" s="9"/>
        <tr r="D91" s="9"/>
      </tp>
      <tp>
        <v>-0.98</v>
        <stp/>
        <stp>ContractData</stp>
        <stp>C.US.GCEM161295</stp>
        <stp>ImpVolNetChange</stp>
        <stp/>
        <stp>T</stp>
        <tr r="Y25" s="2"/>
      </tp>
      <tp>
        <v>0.2316</v>
        <stp/>
        <stp>StudyData</stp>
        <stp>JNKCIV</stp>
        <stp>Bar</stp>
        <stp/>
        <stp>Close</stp>
        <stp>60</stp>
        <stp>-58</stp>
        <stp>PrimaryOnly</stp>
        <stp/>
        <stp/>
        <stp/>
        <stp>T</stp>
        <tr r="D63" s="4"/>
        <tr r="D63" s="4"/>
      </tp>
      <tp>
        <v>0.22919999999999999</v>
        <stp/>
        <stp>StudyData</stp>
        <stp>JNKCIV</stp>
        <stp>Bar</stp>
        <stp/>
        <stp>Close</stp>
        <stp>60</stp>
        <stp>-59</stp>
        <stp>PrimaryOnly</stp>
        <stp/>
        <stp/>
        <stp/>
        <stp>T</stp>
        <tr r="D64" s="4"/>
        <tr r="D64" s="4"/>
      </tp>
      <tp>
        <v>0.25440000000000002</v>
        <stp/>
        <stp>StudyData</stp>
        <stp>JNKCIV</stp>
        <stp>Bar</stp>
        <stp/>
        <stp>Close</stp>
        <stp>60</stp>
        <stp>-52</stp>
        <stp>PrimaryOnly</stp>
        <stp/>
        <stp/>
        <stp/>
        <stp>T</stp>
        <tr r="D57" s="4"/>
        <tr r="D57" s="4"/>
      </tp>
      <tp>
        <v>0.25259999999999999</v>
        <stp/>
        <stp>StudyData</stp>
        <stp>JNKCIV</stp>
        <stp>Bar</stp>
        <stp/>
        <stp>Close</stp>
        <stp>60</stp>
        <stp>-53</stp>
        <stp>PrimaryOnly</stp>
        <stp/>
        <stp/>
        <stp/>
        <stp>T</stp>
        <tr r="D58" s="4"/>
        <tr r="D58" s="4"/>
      </tp>
      <tp>
        <v>0.24590000000000001</v>
        <stp/>
        <stp>StudyData</stp>
        <stp>JNKCIV</stp>
        <stp>Bar</stp>
        <stp/>
        <stp>Close</stp>
        <stp>60</stp>
        <stp>-50</stp>
        <stp>PrimaryOnly</stp>
        <stp/>
        <stp/>
        <stp/>
        <stp>T</stp>
        <tr r="D55" s="4"/>
        <tr r="D55" s="4"/>
      </tp>
      <tp>
        <v>0.25869999999999999</v>
        <stp/>
        <stp>StudyData</stp>
        <stp>JNKCIV</stp>
        <stp>Bar</stp>
        <stp/>
        <stp>Close</stp>
        <stp>60</stp>
        <stp>-51</stp>
        <stp>PrimaryOnly</stp>
        <stp/>
        <stp/>
        <stp/>
        <stp>T</stp>
        <tr r="D56" s="4"/>
        <tr r="D56" s="4"/>
      </tp>
      <tp>
        <v>0.23619999999999999</v>
        <stp/>
        <stp>StudyData</stp>
        <stp>JNKCIV</stp>
        <stp>Bar</stp>
        <stp/>
        <stp>Close</stp>
        <stp>60</stp>
        <stp>-56</stp>
        <stp>PrimaryOnly</stp>
        <stp/>
        <stp/>
        <stp/>
        <stp>T</stp>
        <tr r="D61" s="4"/>
        <tr r="D61" s="4"/>
      </tp>
      <tp>
        <v>0.22</v>
        <stp/>
        <stp>StudyData</stp>
        <stp>JNKCIV</stp>
        <stp>Bar</stp>
        <stp/>
        <stp>Close</stp>
        <stp>60</stp>
        <stp>-57</stp>
        <stp>PrimaryOnly</stp>
        <stp/>
        <stp/>
        <stp/>
        <stp>T</stp>
        <tr r="D62" s="4"/>
        <tr r="D62" s="4"/>
      </tp>
      <tp>
        <v>0.2475</v>
        <stp/>
        <stp>StudyData</stp>
        <stp>JNKCIV</stp>
        <stp>Bar</stp>
        <stp/>
        <stp>Close</stp>
        <stp>60</stp>
        <stp>-54</stp>
        <stp>PrimaryOnly</stp>
        <stp/>
        <stp/>
        <stp/>
        <stp>T</stp>
        <tr r="D59" s="4"/>
        <tr r="D59" s="4"/>
      </tp>
      <tp>
        <v>0.24690000000000001</v>
        <stp/>
        <stp>StudyData</stp>
        <stp>JNKCIV</stp>
        <stp>Bar</stp>
        <stp/>
        <stp>Close</stp>
        <stp>60</stp>
        <stp>-55</stp>
        <stp>PrimaryOnly</stp>
        <stp/>
        <stp/>
        <stp/>
        <stp>T</stp>
        <tr r="D60" s="4"/>
        <tr r="D60" s="4"/>
      </tp>
      <tp t="s">
        <v>C.US.ZSEM1610200</v>
        <stp/>
        <stp>ContractData</stp>
        <stp>C.ZSE</stp>
        <stp>Symbol</stp>
        <stp/>
        <stp>T</stp>
        <tr r="D43" s="2"/>
      </tp>
      <tp t="s">
        <v>C.US.GCEM161295</v>
        <stp/>
        <stp>ContractData</stp>
        <stp>C.GCE</stp>
        <stp>Symbol</stp>
        <stp/>
        <stp>T</stp>
        <tr r="V24" s="2"/>
      </tp>
      <tp t="s">
        <v>C.US.CLEM164500</v>
        <stp/>
        <stp>ContractData</stp>
        <stp>C.CLE</stp>
        <stp>Symbol</stp>
        <stp/>
        <stp>T</stp>
        <tr r="V43" s="2"/>
      </tp>
      <tp>
        <v>0.24679999999999999</v>
        <stp/>
        <stp>StudyData</stp>
        <stp>JNKCIV</stp>
        <stp>Bar</stp>
        <stp/>
        <stp>Close</stp>
        <stp>60</stp>
        <stp>-48</stp>
        <stp>PrimaryOnly</stp>
        <stp/>
        <stp/>
        <stp/>
        <stp>T</stp>
        <tr r="D53" s="4"/>
        <tr r="D53" s="4"/>
      </tp>
      <tp>
        <v>0.24959999999999999</v>
        <stp/>
        <stp>StudyData</stp>
        <stp>JNKCIV</stp>
        <stp>Bar</stp>
        <stp/>
        <stp>Close</stp>
        <stp>60</stp>
        <stp>-49</stp>
        <stp>PrimaryOnly</stp>
        <stp/>
        <stp/>
        <stp/>
        <stp>T</stp>
        <tr r="D54" s="4"/>
        <tr r="D54" s="4"/>
      </tp>
      <tp>
        <v>0.24249999999999999</v>
        <stp/>
        <stp>StudyData</stp>
        <stp>JNKCIV</stp>
        <stp>Bar</stp>
        <stp/>
        <stp>Close</stp>
        <stp>60</stp>
        <stp>-42</stp>
        <stp>PrimaryOnly</stp>
        <stp/>
        <stp/>
        <stp/>
        <stp>T</stp>
        <tr r="D47" s="4"/>
        <tr r="D47" s="4"/>
      </tp>
      <tp>
        <v>0.24440000000000001</v>
        <stp/>
        <stp>StudyData</stp>
        <stp>JNKCIV</stp>
        <stp>Bar</stp>
        <stp/>
        <stp>Close</stp>
        <stp>60</stp>
        <stp>-43</stp>
        <stp>PrimaryOnly</stp>
        <stp/>
        <stp/>
        <stp/>
        <stp>T</stp>
        <tr r="D48" s="4"/>
        <tr r="D48" s="4"/>
      </tp>
      <tp>
        <v>0.23280000000000001</v>
        <stp/>
        <stp>StudyData</stp>
        <stp>JNKCIV</stp>
        <stp>Bar</stp>
        <stp/>
        <stp>Close</stp>
        <stp>60</stp>
        <stp>-40</stp>
        <stp>PrimaryOnly</stp>
        <stp/>
        <stp/>
        <stp/>
        <stp>T</stp>
        <tr r="D45" s="4"/>
        <tr r="D45" s="4"/>
      </tp>
      <tp>
        <v>0.23549999999999999</v>
        <stp/>
        <stp>StudyData</stp>
        <stp>JNKCIV</stp>
        <stp>Bar</stp>
        <stp/>
        <stp>Close</stp>
        <stp>60</stp>
        <stp>-41</stp>
        <stp>PrimaryOnly</stp>
        <stp/>
        <stp/>
        <stp/>
        <stp>T</stp>
        <tr r="D46" s="4"/>
        <tr r="D46" s="4"/>
      </tp>
      <tp>
        <v>0.24260000000000001</v>
        <stp/>
        <stp>StudyData</stp>
        <stp>JNKCIV</stp>
        <stp>Bar</stp>
        <stp/>
        <stp>Close</stp>
        <stp>60</stp>
        <stp>-46</stp>
        <stp>PrimaryOnly</stp>
        <stp/>
        <stp/>
        <stp/>
        <stp>T</stp>
        <tr r="D51" s="4"/>
        <tr r="D51" s="4"/>
      </tp>
      <tp>
        <v>0.2452</v>
        <stp/>
        <stp>StudyData</stp>
        <stp>JNKCIV</stp>
        <stp>Bar</stp>
        <stp/>
        <stp>Close</stp>
        <stp>60</stp>
        <stp>-47</stp>
        <stp>PrimaryOnly</stp>
        <stp/>
        <stp/>
        <stp/>
        <stp>T</stp>
        <tr r="D52" s="4"/>
        <tr r="D52" s="4"/>
      </tp>
      <tp>
        <v>0.25080000000000002</v>
        <stp/>
        <stp>StudyData</stp>
        <stp>JNKCIV</stp>
        <stp>Bar</stp>
        <stp/>
        <stp>Close</stp>
        <stp>60</stp>
        <stp>-44</stp>
        <stp>PrimaryOnly</stp>
        <stp/>
        <stp/>
        <stp/>
        <stp>T</stp>
        <tr r="D49" s="4"/>
        <tr r="D49" s="4"/>
      </tp>
      <tp>
        <v>0.25419999999999998</v>
        <stp/>
        <stp>StudyData</stp>
        <stp>JNKCIV</stp>
        <stp>Bar</stp>
        <stp/>
        <stp>Close</stp>
        <stp>60</stp>
        <stp>-45</stp>
        <stp>PrimaryOnly</stp>
        <stp/>
        <stp/>
        <stp/>
        <stp>T</stp>
        <tr r="D50" s="4"/>
        <tr r="D50" s="4"/>
      </tp>
      <tp>
        <v>0.62</v>
        <stp/>
        <stp>ContractData</stp>
        <stp>P.US.ZCEM163850</stp>
        <stp>ImpVolNetChange</stp>
        <stp/>
        <stp>T</stp>
        <tr r="P44" s="2"/>
      </tp>
      <tp>
        <v>8</v>
        <stp/>
        <stp>ContractData</stp>
        <stp>C.US.JNKK1616125</stp>
        <stp>MT_LastAskVolume</stp>
        <stp/>
        <stp>T</stp>
        <tr r="AA5" s="2"/>
      </tp>
      <tp>
        <v>0.1085</v>
        <stp/>
        <stp>StudyData</stp>
        <stp>EU6CIV</stp>
        <stp>Bar</stp>
        <stp/>
        <stp>Close</stp>
        <stp>D</stp>
        <stp>-148</stp>
        <stp>PrimaryOnly</stp>
        <stp/>
        <stp/>
        <stp/>
        <stp>T</stp>
        <tr r="D153" s="5"/>
        <tr r="D153" s="5"/>
      </tp>
      <tp>
        <v>0.126</v>
        <stp/>
        <stp>StudyData</stp>
        <stp>DA6CIV</stp>
        <stp>Bar</stp>
        <stp/>
        <stp>Close</stp>
        <stp>D</stp>
        <stp>-148</stp>
        <stp>PrimaryOnly</stp>
        <stp/>
        <stp/>
        <stp/>
        <stp>T</stp>
        <tr r="D153" s="6"/>
        <tr r="D153" s="6"/>
      </tp>
      <tp>
        <v>0.1009</v>
        <stp/>
        <stp>StudyData</stp>
        <stp>EU6CIV</stp>
        <stp>Bar</stp>
        <stp/>
        <stp>Close</stp>
        <stp>D</stp>
        <stp>-149</stp>
        <stp>PrimaryOnly</stp>
        <stp/>
        <stp/>
        <stp/>
        <stp>T</stp>
        <tr r="D154" s="5"/>
        <tr r="D154" s="5"/>
      </tp>
      <tp>
        <v>0.1263</v>
        <stp/>
        <stp>StudyData</stp>
        <stp>DA6CIV</stp>
        <stp>Bar</stp>
        <stp/>
        <stp>Close</stp>
        <stp>D</stp>
        <stp>-149</stp>
        <stp>PrimaryOnly</stp>
        <stp/>
        <stp/>
        <stp/>
        <stp>T</stp>
        <tr r="D154" s="6"/>
        <tr r="D154" s="6"/>
      </tp>
      <tp>
        <v>9.9099999999999994E-2</v>
        <stp/>
        <stp>StudyData</stp>
        <stp>EU6CIV</stp>
        <stp>Bar</stp>
        <stp/>
        <stp>Close</stp>
        <stp>D</stp>
        <stp>-146</stp>
        <stp>PrimaryOnly</stp>
        <stp/>
        <stp/>
        <stp/>
        <stp>T</stp>
        <tr r="D151" s="5"/>
        <tr r="D151" s="5"/>
      </tp>
      <tp>
        <v>0.1191</v>
        <stp/>
        <stp>StudyData</stp>
        <stp>DA6CIV</stp>
        <stp>Bar</stp>
        <stp/>
        <stp>Close</stp>
        <stp>D</stp>
        <stp>-146</stp>
        <stp>PrimaryOnly</stp>
        <stp/>
        <stp/>
        <stp/>
        <stp>T</stp>
        <tr r="D151" s="6"/>
        <tr r="D151" s="6"/>
      </tp>
      <tp>
        <v>0.1003</v>
        <stp/>
        <stp>StudyData</stp>
        <stp>EU6CIV</stp>
        <stp>Bar</stp>
        <stp/>
        <stp>Close</stp>
        <stp>D</stp>
        <stp>-147</stp>
        <stp>PrimaryOnly</stp>
        <stp/>
        <stp/>
        <stp/>
        <stp>T</stp>
        <tr r="D152" s="5"/>
        <tr r="D152" s="5"/>
      </tp>
      <tp>
        <v>0.1205</v>
        <stp/>
        <stp>StudyData</stp>
        <stp>DA6CIV</stp>
        <stp>Bar</stp>
        <stp/>
        <stp>Close</stp>
        <stp>D</stp>
        <stp>-147</stp>
        <stp>PrimaryOnly</stp>
        <stp/>
        <stp/>
        <stp/>
        <stp>T</stp>
        <tr r="D152" s="6"/>
        <tr r="D152" s="6"/>
      </tp>
      <tp>
        <v>9.4299999999999995E-2</v>
        <stp/>
        <stp>StudyData</stp>
        <stp>EU6CIV</stp>
        <stp>Bar</stp>
        <stp/>
        <stp>Close</stp>
        <stp>D</stp>
        <stp>-144</stp>
        <stp>PrimaryOnly</stp>
        <stp/>
        <stp/>
        <stp/>
        <stp>T</stp>
        <tr r="D149" s="5"/>
        <tr r="D149" s="5"/>
      </tp>
      <tp>
        <v>0.1174</v>
        <stp/>
        <stp>StudyData</stp>
        <stp>DA6CIV</stp>
        <stp>Bar</stp>
        <stp/>
        <stp>Close</stp>
        <stp>D</stp>
        <stp>-144</stp>
        <stp>PrimaryOnly</stp>
        <stp/>
        <stp/>
        <stp/>
        <stp>T</stp>
        <tr r="D149" s="6"/>
        <tr r="D149" s="6"/>
      </tp>
      <tp>
        <v>0.1046</v>
        <stp/>
        <stp>StudyData</stp>
        <stp>EU6CIV</stp>
        <stp>Bar</stp>
        <stp/>
        <stp>Close</stp>
        <stp>D</stp>
        <stp>-145</stp>
        <stp>PrimaryOnly</stp>
        <stp/>
        <stp/>
        <stp/>
        <stp>T</stp>
        <tr r="D150" s="5"/>
        <tr r="D150" s="5"/>
      </tp>
      <tp>
        <v>0.1094</v>
        <stp/>
        <stp>StudyData</stp>
        <stp>DA6CIV</stp>
        <stp>Bar</stp>
        <stp/>
        <stp>Close</stp>
        <stp>D</stp>
        <stp>-145</stp>
        <stp>PrimaryOnly</stp>
        <stp/>
        <stp/>
        <stp/>
        <stp>T</stp>
        <tr r="D150" s="6"/>
        <tr r="D150" s="6"/>
      </tp>
      <tp>
        <v>9.9500000000000005E-2</v>
        <stp/>
        <stp>StudyData</stp>
        <stp>EU6CIV</stp>
        <stp>Bar</stp>
        <stp/>
        <stp>Close</stp>
        <stp>D</stp>
        <stp>-142</stp>
        <stp>PrimaryOnly</stp>
        <stp/>
        <stp/>
        <stp/>
        <stp>T</stp>
        <tr r="D147" s="5"/>
        <tr r="D147" s="5"/>
      </tp>
      <tp>
        <v>0.11210000000000001</v>
        <stp/>
        <stp>StudyData</stp>
        <stp>DA6CIV</stp>
        <stp>Bar</stp>
        <stp/>
        <stp>Close</stp>
        <stp>D</stp>
        <stp>-142</stp>
        <stp>PrimaryOnly</stp>
        <stp/>
        <stp/>
        <stp/>
        <stp>T</stp>
        <tr r="D147" s="6"/>
        <tr r="D147" s="6"/>
      </tp>
      <tp>
        <v>9.6500000000000002E-2</v>
        <stp/>
        <stp>StudyData</stp>
        <stp>EU6CIV</stp>
        <stp>Bar</stp>
        <stp/>
        <stp>Close</stp>
        <stp>D</stp>
        <stp>-143</stp>
        <stp>PrimaryOnly</stp>
        <stp/>
        <stp/>
        <stp/>
        <stp>T</stp>
        <tr r="D148" s="5"/>
        <tr r="D148" s="5"/>
      </tp>
      <tp>
        <v>0.1061</v>
        <stp/>
        <stp>StudyData</stp>
        <stp>DA6CIV</stp>
        <stp>Bar</stp>
        <stp/>
        <stp>Close</stp>
        <stp>D</stp>
        <stp>-143</stp>
        <stp>PrimaryOnly</stp>
        <stp/>
        <stp/>
        <stp/>
        <stp>T</stp>
        <tr r="D148" s="6"/>
        <tr r="D148" s="6"/>
      </tp>
      <tp>
        <v>9.7000000000000003E-2</v>
        <stp/>
        <stp>StudyData</stp>
        <stp>EU6CIV</stp>
        <stp>Bar</stp>
        <stp/>
        <stp>Close</stp>
        <stp>D</stp>
        <stp>-140</stp>
        <stp>PrimaryOnly</stp>
        <stp/>
        <stp/>
        <stp/>
        <stp>T</stp>
        <tr r="D145" s="5"/>
        <tr r="D145" s="5"/>
      </tp>
      <tp>
        <v>0.1167</v>
        <stp/>
        <stp>StudyData</stp>
        <stp>DA6CIV</stp>
        <stp>Bar</stp>
        <stp/>
        <stp>Close</stp>
        <stp>D</stp>
        <stp>-140</stp>
        <stp>PrimaryOnly</stp>
        <stp/>
        <stp/>
        <stp/>
        <stp>T</stp>
        <tr r="D145" s="6"/>
        <tr r="D145" s="6"/>
      </tp>
      <tp>
        <v>9.4299999999999995E-2</v>
        <stp/>
        <stp>StudyData</stp>
        <stp>EU6CIV</stp>
        <stp>Bar</stp>
        <stp/>
        <stp>Close</stp>
        <stp>D</stp>
        <stp>-141</stp>
        <stp>PrimaryOnly</stp>
        <stp/>
        <stp/>
        <stp/>
        <stp>T</stp>
        <tr r="D146" s="5"/>
        <tr r="D146" s="5"/>
      </tp>
      <tp>
        <v>0.113</v>
        <stp/>
        <stp>StudyData</stp>
        <stp>DA6CIV</stp>
        <stp>Bar</stp>
        <stp/>
        <stp>Close</stp>
        <stp>D</stp>
        <stp>-141</stp>
        <stp>PrimaryOnly</stp>
        <stp/>
        <stp/>
        <stp/>
        <stp>T</stp>
        <tr r="D146" s="6"/>
        <tr r="D146" s="6"/>
      </tp>
      <tp>
        <v>0.16520000000000001</v>
        <stp/>
        <stp>StudyData</stp>
        <stp>GCECIV</stp>
        <stp>Bar</stp>
        <stp/>
        <stp>Close</stp>
        <stp>60</stp>
        <stp>-58</stp>
        <stp>PrimaryOnly</stp>
        <stp/>
        <stp/>
        <stp/>
        <stp>T</stp>
        <tr r="D63" s="7"/>
        <tr r="D63" s="7"/>
      </tp>
      <tp>
        <v>0.41739999999999999</v>
        <stp/>
        <stp>StudyData</stp>
        <stp>CLECIV</stp>
        <stp>Bar</stp>
        <stp/>
        <stp>Close</stp>
        <stp>60</stp>
        <stp>-58</stp>
        <stp>PrimaryOnly</stp>
        <stp/>
        <stp/>
        <stp/>
        <stp>T</stp>
        <tr r="D63" s="10"/>
        <tr r="D63" s="10"/>
      </tp>
      <tp>
        <v>0.183</v>
        <stp/>
        <stp>StudyData</stp>
        <stp>ZSECIV</stp>
        <stp>Bar</stp>
        <stp/>
        <stp>Close</stp>
        <stp>60</stp>
        <stp>-58</stp>
        <stp>PrimaryOnly</stp>
        <stp/>
        <stp/>
        <stp/>
        <stp>T</stp>
        <tr r="D63" s="8"/>
        <tr r="D63" s="8"/>
      </tp>
      <tp>
        <v>0.1661</v>
        <stp/>
        <stp>StudyData</stp>
        <stp>GCECIV</stp>
        <stp>Bar</stp>
        <stp/>
        <stp>Close</stp>
        <stp>60</stp>
        <stp>-59</stp>
        <stp>PrimaryOnly</stp>
        <stp/>
        <stp/>
        <stp/>
        <stp>T</stp>
        <tr r="D64" s="7"/>
        <tr r="D64" s="7"/>
      </tp>
      <tp>
        <v>0.41830000000000001</v>
        <stp/>
        <stp>StudyData</stp>
        <stp>CLECIV</stp>
        <stp>Bar</stp>
        <stp/>
        <stp>Close</stp>
        <stp>60</stp>
        <stp>-59</stp>
        <stp>PrimaryOnly</stp>
        <stp/>
        <stp/>
        <stp/>
        <stp>T</stp>
        <tr r="D64" s="10"/>
        <tr r="D64" s="10"/>
      </tp>
      <tp>
        <v>0.1762</v>
        <stp/>
        <stp>StudyData</stp>
        <stp>ZSECIV</stp>
        <stp>Bar</stp>
        <stp/>
        <stp>Close</stp>
        <stp>60</stp>
        <stp>-59</stp>
        <stp>PrimaryOnly</stp>
        <stp/>
        <stp/>
        <stp/>
        <stp>T</stp>
        <tr r="D64" s="8"/>
        <tr r="D64" s="8"/>
      </tp>
      <tp>
        <v>0.17610000000000001</v>
        <stp/>
        <stp>StudyData</stp>
        <stp>GCECIV</stp>
        <stp>Bar</stp>
        <stp/>
        <stp>Close</stp>
        <stp>60</stp>
        <stp>-52</stp>
        <stp>PrimaryOnly</stp>
        <stp/>
        <stp/>
        <stp/>
        <stp>T</stp>
        <tr r="D57" s="7"/>
        <tr r="D57" s="7"/>
      </tp>
      <tp>
        <v>0.40050000000000002</v>
        <stp/>
        <stp>StudyData</stp>
        <stp>CLECIV</stp>
        <stp>Bar</stp>
        <stp/>
        <stp>Close</stp>
        <stp>60</stp>
        <stp>-52</stp>
        <stp>PrimaryOnly</stp>
        <stp/>
        <stp/>
        <stp/>
        <stp>T</stp>
        <tr r="D57" s="10"/>
        <tr r="D57" s="10"/>
      </tp>
      <tp>
        <v>0.18640000000000001</v>
        <stp/>
        <stp>StudyData</stp>
        <stp>ZSECIV</stp>
        <stp>Bar</stp>
        <stp/>
        <stp>Close</stp>
        <stp>60</stp>
        <stp>-52</stp>
        <stp>PrimaryOnly</stp>
        <stp/>
        <stp/>
        <stp/>
        <stp>T</stp>
        <tr r="D57" s="8"/>
        <tr r="D57" s="8"/>
      </tp>
      <tp>
        <v>0.17460000000000001</v>
        <stp/>
        <stp>StudyData</stp>
        <stp>GCECIV</stp>
        <stp>Bar</stp>
        <stp/>
        <stp>Close</stp>
        <stp>60</stp>
        <stp>-53</stp>
        <stp>PrimaryOnly</stp>
        <stp/>
        <stp/>
        <stp/>
        <stp>T</stp>
        <tr r="D58" s="7"/>
        <tr r="D58" s="7"/>
      </tp>
      <tp>
        <v>0.4042</v>
        <stp/>
        <stp>StudyData</stp>
        <stp>CLECIV</stp>
        <stp>Bar</stp>
        <stp/>
        <stp>Close</stp>
        <stp>60</stp>
        <stp>-53</stp>
        <stp>PrimaryOnly</stp>
        <stp/>
        <stp/>
        <stp/>
        <stp>T</stp>
        <tr r="D58" s="10"/>
        <tr r="D58" s="10"/>
      </tp>
      <tp>
        <v>0.18759999999999999</v>
        <stp/>
        <stp>StudyData</stp>
        <stp>ZSECIV</stp>
        <stp>Bar</stp>
        <stp/>
        <stp>Close</stp>
        <stp>60</stp>
        <stp>-53</stp>
        <stp>PrimaryOnly</stp>
        <stp/>
        <stp/>
        <stp/>
        <stp>T</stp>
        <tr r="D58" s="8"/>
        <tr r="D58" s="8"/>
      </tp>
      <tp>
        <v>0.17100000000000001</v>
        <stp/>
        <stp>StudyData</stp>
        <stp>GCECIV</stp>
        <stp>Bar</stp>
        <stp/>
        <stp>Close</stp>
        <stp>60</stp>
        <stp>-50</stp>
        <stp>PrimaryOnly</stp>
        <stp/>
        <stp/>
        <stp/>
        <stp>T</stp>
        <tr r="D55" s="7"/>
        <tr r="D55" s="7"/>
      </tp>
      <tp>
        <v>0.40289999999999998</v>
        <stp/>
        <stp>StudyData</stp>
        <stp>CLECIV</stp>
        <stp>Bar</stp>
        <stp/>
        <stp>Close</stp>
        <stp>60</stp>
        <stp>-50</stp>
        <stp>PrimaryOnly</stp>
        <stp/>
        <stp/>
        <stp/>
        <stp>T</stp>
        <tr r="D55" s="10"/>
        <tr r="D55" s="10"/>
      </tp>
      <tp>
        <v>0.18740000000000001</v>
        <stp/>
        <stp>StudyData</stp>
        <stp>ZSECIV</stp>
        <stp>Bar</stp>
        <stp/>
        <stp>Close</stp>
        <stp>60</stp>
        <stp>-50</stp>
        <stp>PrimaryOnly</stp>
        <stp/>
        <stp/>
        <stp/>
        <stp>T</stp>
        <tr r="D55" s="8"/>
        <tr r="D55" s="8"/>
      </tp>
      <tp>
        <v>0.17069999999999999</v>
        <stp/>
        <stp>StudyData</stp>
        <stp>GCECIV</stp>
        <stp>Bar</stp>
        <stp/>
        <stp>Close</stp>
        <stp>60</stp>
        <stp>-51</stp>
        <stp>PrimaryOnly</stp>
        <stp/>
        <stp/>
        <stp/>
        <stp>T</stp>
        <tr r="D56" s="7"/>
        <tr r="D56" s="7"/>
      </tp>
      <tp>
        <v>0.41139999999999999</v>
        <stp/>
        <stp>StudyData</stp>
        <stp>CLECIV</stp>
        <stp>Bar</stp>
        <stp/>
        <stp>Close</stp>
        <stp>60</stp>
        <stp>-51</stp>
        <stp>PrimaryOnly</stp>
        <stp/>
        <stp/>
        <stp/>
        <stp>T</stp>
        <tr r="D56" s="10"/>
        <tr r="D56" s="10"/>
      </tp>
      <tp>
        <v>0.1867</v>
        <stp/>
        <stp>StudyData</stp>
        <stp>ZSECIV</stp>
        <stp>Bar</stp>
        <stp/>
        <stp>Close</stp>
        <stp>60</stp>
        <stp>-51</stp>
        <stp>PrimaryOnly</stp>
        <stp/>
        <stp/>
        <stp/>
        <stp>T</stp>
        <tr r="D56" s="8"/>
        <tr r="D56" s="8"/>
      </tp>
      <tp>
        <v>0.1633</v>
        <stp/>
        <stp>StudyData</stp>
        <stp>GCECIV</stp>
        <stp>Bar</stp>
        <stp/>
        <stp>Close</stp>
        <stp>60</stp>
        <stp>-56</stp>
        <stp>PrimaryOnly</stp>
        <stp/>
        <stp/>
        <stp/>
        <stp>T</stp>
        <tr r="D61" s="7"/>
        <tr r="D61" s="7"/>
      </tp>
      <tp>
        <v>0.40139999999999998</v>
        <stp/>
        <stp>StudyData</stp>
        <stp>CLECIV</stp>
        <stp>Bar</stp>
        <stp/>
        <stp>Close</stp>
        <stp>60</stp>
        <stp>-56</stp>
        <stp>PrimaryOnly</stp>
        <stp/>
        <stp/>
        <stp/>
        <stp>T</stp>
        <tr r="D61" s="10"/>
        <tr r="D61" s="10"/>
      </tp>
      <tp>
        <v>0.18629999999999999</v>
        <stp/>
        <stp>StudyData</stp>
        <stp>ZSECIV</stp>
        <stp>Bar</stp>
        <stp/>
        <stp>Close</stp>
        <stp>60</stp>
        <stp>-56</stp>
        <stp>PrimaryOnly</stp>
        <stp/>
        <stp/>
        <stp/>
        <stp>T</stp>
        <tr r="D61" s="8"/>
        <tr r="D61" s="8"/>
      </tp>
      <tp>
        <v>0.16750000000000001</v>
        <stp/>
        <stp>StudyData</stp>
        <stp>GCECIV</stp>
        <stp>Bar</stp>
        <stp/>
        <stp>Close</stp>
        <stp>60</stp>
        <stp>-57</stp>
        <stp>PrimaryOnly</stp>
        <stp/>
        <stp/>
        <stp/>
        <stp>T</stp>
        <tr r="D62" s="7"/>
        <tr r="D62" s="7"/>
      </tp>
      <tp>
        <v>0.40329999999999999</v>
        <stp/>
        <stp>StudyData</stp>
        <stp>CLECIV</stp>
        <stp>Bar</stp>
        <stp/>
        <stp>Close</stp>
        <stp>60</stp>
        <stp>-57</stp>
        <stp>PrimaryOnly</stp>
        <stp/>
        <stp/>
        <stp/>
        <stp>T</stp>
        <tr r="D62" s="10"/>
        <tr r="D62" s="10"/>
      </tp>
      <tp>
        <v>0.185</v>
        <stp/>
        <stp>StudyData</stp>
        <stp>ZSECIV</stp>
        <stp>Bar</stp>
        <stp/>
        <stp>Close</stp>
        <stp>60</stp>
        <stp>-57</stp>
        <stp>PrimaryOnly</stp>
        <stp/>
        <stp/>
        <stp/>
        <stp>T</stp>
        <tr r="D62" s="8"/>
        <tr r="D62" s="8"/>
      </tp>
      <tp>
        <v>0.16689999999999999</v>
        <stp/>
        <stp>StudyData</stp>
        <stp>GCECIV</stp>
        <stp>Bar</stp>
        <stp/>
        <stp>Close</stp>
        <stp>60</stp>
        <stp>-54</stp>
        <stp>PrimaryOnly</stp>
        <stp/>
        <stp/>
        <stp/>
        <stp>T</stp>
        <tr r="D59" s="7"/>
        <tr r="D59" s="7"/>
      </tp>
      <tp>
        <v>0.4002</v>
        <stp/>
        <stp>StudyData</stp>
        <stp>CLECIV</stp>
        <stp>Bar</stp>
        <stp/>
        <stp>Close</stp>
        <stp>60</stp>
        <stp>-54</stp>
        <stp>PrimaryOnly</stp>
        <stp/>
        <stp/>
        <stp/>
        <stp>T</stp>
        <tr r="D59" s="10"/>
        <tr r="D59" s="10"/>
      </tp>
      <tp>
        <v>0.1885</v>
        <stp/>
        <stp>StudyData</stp>
        <stp>ZSECIV</stp>
        <stp>Bar</stp>
        <stp/>
        <stp>Close</stp>
        <stp>60</stp>
        <stp>-54</stp>
        <stp>PrimaryOnly</stp>
        <stp/>
        <stp/>
        <stp/>
        <stp>T</stp>
        <tr r="D59" s="8"/>
        <tr r="D59" s="8"/>
      </tp>
      <tp>
        <v>0.15459999999999999</v>
        <stp/>
        <stp>StudyData</stp>
        <stp>GCECIV</stp>
        <stp>Bar</stp>
        <stp/>
        <stp>Close</stp>
        <stp>60</stp>
        <stp>-55</stp>
        <stp>PrimaryOnly</stp>
        <stp/>
        <stp/>
        <stp/>
        <stp>T</stp>
        <tr r="D60" s="7"/>
        <tr r="D60" s="7"/>
      </tp>
      <tp>
        <v>0.40429999999999999</v>
        <stp/>
        <stp>StudyData</stp>
        <stp>CLECIV</stp>
        <stp>Bar</stp>
        <stp/>
        <stp>Close</stp>
        <stp>60</stp>
        <stp>-55</stp>
        <stp>PrimaryOnly</stp>
        <stp/>
        <stp/>
        <stp/>
        <stp>T</stp>
        <tr r="D60" s="10"/>
        <tr r="D60" s="10"/>
      </tp>
      <tp>
        <v>0.192</v>
        <stp/>
        <stp>StudyData</stp>
        <stp>ZSECIV</stp>
        <stp>Bar</stp>
        <stp/>
        <stp>Close</stp>
        <stp>60</stp>
        <stp>-55</stp>
        <stp>PrimaryOnly</stp>
        <stp/>
        <stp/>
        <stp/>
        <stp>T</stp>
        <tr r="D60" s="8"/>
        <tr r="D60" s="8"/>
      </tp>
      <tp>
        <v>0.23019999999999999</v>
        <stp/>
        <stp>StudyData</stp>
        <stp>ZCEPIV</stp>
        <stp>Bar</stp>
        <stp/>
        <stp>Close</stp>
        <stp>60</stp>
        <stp>-59</stp>
        <stp>PrimaryOnly</stp>
        <stp/>
        <stp/>
        <stp/>
        <stp>T</stp>
        <tr r="D64" s="9"/>
        <tr r="D64" s="9"/>
      </tp>
      <tp>
        <v>0.2467</v>
        <stp/>
        <stp>StudyData</stp>
        <stp>ZCEPIV</stp>
        <stp>Bar</stp>
        <stp/>
        <stp>Close</stp>
        <stp>60</stp>
        <stp>-58</stp>
        <stp>PrimaryOnly</stp>
        <stp/>
        <stp/>
        <stp/>
        <stp>T</stp>
        <tr r="D63" s="9"/>
        <tr r="D63" s="9"/>
      </tp>
      <tp>
        <v>0.25650000000000001</v>
        <stp/>
        <stp>StudyData</stp>
        <stp>ZCEPIV</stp>
        <stp>Bar</stp>
        <stp/>
        <stp>Close</stp>
        <stp>60</stp>
        <stp>-51</stp>
        <stp>PrimaryOnly</stp>
        <stp/>
        <stp/>
        <stp/>
        <stp>T</stp>
        <tr r="D56" s="9"/>
        <tr r="D56" s="9"/>
      </tp>
      <tp>
        <v>0.26229999999999998</v>
        <stp/>
        <stp>StudyData</stp>
        <stp>ZCEPIV</stp>
        <stp>Bar</stp>
        <stp/>
        <stp>Close</stp>
        <stp>60</stp>
        <stp>-50</stp>
        <stp>PrimaryOnly</stp>
        <stp/>
        <stp/>
        <stp/>
        <stp>T</stp>
        <tr r="D55" s="9"/>
        <tr r="D55" s="9"/>
      </tp>
      <tp>
        <v>0.25459999999999999</v>
        <stp/>
        <stp>StudyData</stp>
        <stp>ZCEPIV</stp>
        <stp>Bar</stp>
        <stp/>
        <stp>Close</stp>
        <stp>60</stp>
        <stp>-53</stp>
        <stp>PrimaryOnly</stp>
        <stp/>
        <stp/>
        <stp/>
        <stp>T</stp>
        <tr r="D58" s="9"/>
        <tr r="D58" s="9"/>
      </tp>
      <tp>
        <v>0.2606</v>
        <stp/>
        <stp>StudyData</stp>
        <stp>ZCEPIV</stp>
        <stp>Bar</stp>
        <stp/>
        <stp>Close</stp>
        <stp>60</stp>
        <stp>-52</stp>
        <stp>PrimaryOnly</stp>
        <stp/>
        <stp/>
        <stp/>
        <stp>T</stp>
        <tr r="D57" s="9"/>
        <tr r="D57" s="9"/>
      </tp>
      <tp>
        <v>0.25030000000000002</v>
        <stp/>
        <stp>StudyData</stp>
        <stp>ZCEPIV</stp>
        <stp>Bar</stp>
        <stp/>
        <stp>Close</stp>
        <stp>60</stp>
        <stp>-55</stp>
        <stp>PrimaryOnly</stp>
        <stp/>
        <stp/>
        <stp/>
        <stp>T</stp>
        <tr r="D60" s="9"/>
        <tr r="D60" s="9"/>
      </tp>
      <tp>
        <v>0.24890000000000001</v>
        <stp/>
        <stp>StudyData</stp>
        <stp>ZCEPIV</stp>
        <stp>Bar</stp>
        <stp/>
        <stp>Close</stp>
        <stp>60</stp>
        <stp>-54</stp>
        <stp>PrimaryOnly</stp>
        <stp/>
        <stp/>
        <stp/>
        <stp>T</stp>
        <tr r="D59" s="9"/>
        <tr r="D59" s="9"/>
      </tp>
      <tp>
        <v>0.25169999999999998</v>
        <stp/>
        <stp>StudyData</stp>
        <stp>ZCEPIV</stp>
        <stp>Bar</stp>
        <stp/>
        <stp>Close</stp>
        <stp>60</stp>
        <stp>-57</stp>
        <stp>PrimaryOnly</stp>
        <stp/>
        <stp/>
        <stp/>
        <stp>T</stp>
        <tr r="D62" s="9"/>
        <tr r="D62" s="9"/>
      </tp>
      <tp>
        <v>0.24840000000000001</v>
        <stp/>
        <stp>StudyData</stp>
        <stp>ZCEPIV</stp>
        <stp>Bar</stp>
        <stp/>
        <stp>Close</stp>
        <stp>60</stp>
        <stp>-56</stp>
        <stp>PrimaryOnly</stp>
        <stp/>
        <stp/>
        <stp/>
        <stp>T</stp>
        <tr r="D61" s="9"/>
        <tr r="D61" s="9"/>
      </tp>
      <tp>
        <v>0.5625</v>
        <stp/>
        <stp>ContractData</stp>
        <stp>GCECIV</stp>
        <stp>PrimarySessionCloseTime</stp>
        <tr r="D2" s="7"/>
      </tp>
      <tp>
        <v>0.66666666666666663</v>
        <stp/>
        <stp>ContractData</stp>
        <stp>DA6CIV</stp>
        <stp>PrimarySessionCloseTime</stp>
        <tr r="D2" s="6"/>
      </tp>
      <tp>
        <v>0.4375</v>
        <stp/>
        <stp>ContractData</stp>
        <stp>DSXCIV</stp>
        <stp>PrimarySessionCloseTime</stp>
        <tr r="D2" s="3"/>
      </tp>
      <tp>
        <v>0.66666666666666663</v>
        <stp/>
        <stp>ContractData</stp>
        <stp>EU6CIV</stp>
        <stp>PrimarySessionCloseTime</stp>
        <tr r="D2" s="5"/>
      </tp>
      <tp>
        <v>0.5625</v>
        <stp/>
        <stp>ContractData</stp>
        <stp>CLECIV</stp>
        <stp>PrimarySessionCloseTime</stp>
        <tr r="D2" s="10"/>
      </tp>
      <tp>
        <v>4.5138888888888888E-2</v>
        <stp/>
        <stp>ContractData</stp>
        <stp>JNKCIV</stp>
        <stp>PrimarySessionCloseTime</stp>
        <tr r="D2" s="4"/>
      </tp>
      <tp>
        <v>0.55208333333333337</v>
        <stp/>
        <stp>ContractData</stp>
        <stp>ZSECIV</stp>
        <stp>PrimarySessionCloseTime</stp>
        <tr r="D2" s="8"/>
      </tp>
      <tp>
        <v>0.11020000000000001</v>
        <stp/>
        <stp>StudyData</stp>
        <stp>EU6CIV</stp>
        <stp>Bar</stp>
        <stp/>
        <stp>Close</stp>
        <stp>D</stp>
        <stp>-158</stp>
        <stp>PrimaryOnly</stp>
        <stp/>
        <stp/>
        <stp/>
        <stp>T</stp>
        <tr r="D163" s="5"/>
        <tr r="D163" s="5"/>
      </tp>
      <tp>
        <v>0.122</v>
        <stp/>
        <stp>StudyData</stp>
        <stp>DA6CIV</stp>
        <stp>Bar</stp>
        <stp/>
        <stp>Close</stp>
        <stp>D</stp>
        <stp>-158</stp>
        <stp>PrimaryOnly</stp>
        <stp/>
        <stp/>
        <stp/>
        <stp>T</stp>
        <tr r="D163" s="6"/>
        <tr r="D163" s="6"/>
      </tp>
      <tp>
        <v>0.1101</v>
        <stp/>
        <stp>StudyData</stp>
        <stp>EU6CIV</stp>
        <stp>Bar</stp>
        <stp/>
        <stp>Close</stp>
        <stp>D</stp>
        <stp>-159</stp>
        <stp>PrimaryOnly</stp>
        <stp/>
        <stp/>
        <stp/>
        <stp>T</stp>
        <tr r="D164" s="5"/>
        <tr r="D164" s="5"/>
      </tp>
      <tp>
        <v>0.13120000000000001</v>
        <stp/>
        <stp>StudyData</stp>
        <stp>DA6CIV</stp>
        <stp>Bar</stp>
        <stp/>
        <stp>Close</stp>
        <stp>D</stp>
        <stp>-159</stp>
        <stp>PrimaryOnly</stp>
        <stp/>
        <stp/>
        <stp/>
        <stp>T</stp>
        <tr r="D164" s="6"/>
        <tr r="D164" s="6"/>
      </tp>
      <tp>
        <v>9.1700000000000004E-2</v>
        <stp/>
        <stp>StudyData</stp>
        <stp>EU6CIV</stp>
        <stp>Bar</stp>
        <stp/>
        <stp>Close</stp>
        <stp>D</stp>
        <stp>-156</stp>
        <stp>PrimaryOnly</stp>
        <stp/>
        <stp/>
        <stp/>
        <stp>T</stp>
        <tr r="D161" s="5"/>
        <tr r="D161" s="5"/>
      </tp>
      <tp>
        <v>0.1719</v>
        <stp/>
        <stp>StudyData</stp>
        <stp>DA6CIV</stp>
        <stp>Bar</stp>
        <stp/>
        <stp>Close</stp>
        <stp>D</stp>
        <stp>-156</stp>
        <stp>PrimaryOnly</stp>
        <stp/>
        <stp/>
        <stp/>
        <stp>T</stp>
        <tr r="D161" s="6"/>
        <tr r="D161" s="6"/>
      </tp>
      <tp>
        <v>0.1053</v>
        <stp/>
        <stp>StudyData</stp>
        <stp>EU6CIV</stp>
        <stp>Bar</stp>
        <stp/>
        <stp>Close</stp>
        <stp>D</stp>
        <stp>-157</stp>
        <stp>PrimaryOnly</stp>
        <stp/>
        <stp/>
        <stp/>
        <stp>T</stp>
        <tr r="D162" s="5"/>
        <tr r="D162" s="5"/>
      </tp>
      <tp>
        <v>0.1216</v>
        <stp/>
        <stp>StudyData</stp>
        <stp>DA6CIV</stp>
        <stp>Bar</stp>
        <stp/>
        <stp>Close</stp>
        <stp>D</stp>
        <stp>-157</stp>
        <stp>PrimaryOnly</stp>
        <stp/>
        <stp/>
        <stp/>
        <stp>T</stp>
        <tr r="D162" s="6"/>
        <tr r="D162" s="6"/>
      </tp>
      <tp>
        <v>0.1042</v>
        <stp/>
        <stp>StudyData</stp>
        <stp>EU6CIV</stp>
        <stp>Bar</stp>
        <stp/>
        <stp>Close</stp>
        <stp>D</stp>
        <stp>-154</stp>
        <stp>PrimaryOnly</stp>
        <stp/>
        <stp/>
        <stp/>
        <stp>T</stp>
        <tr r="D159" s="5"/>
        <tr r="D159" s="5"/>
      </tp>
      <tp>
        <v>0.1263</v>
        <stp/>
        <stp>StudyData</stp>
        <stp>DA6CIV</stp>
        <stp>Bar</stp>
        <stp/>
        <stp>Close</stp>
        <stp>D</stp>
        <stp>-154</stp>
        <stp>PrimaryOnly</stp>
        <stp/>
        <stp/>
        <stp/>
        <stp>T</stp>
        <tr r="D159" s="6"/>
        <tr r="D159" s="6"/>
      </tp>
      <tp>
        <v>0.1171</v>
        <stp/>
        <stp>StudyData</stp>
        <stp>EU6CIV</stp>
        <stp>Bar</stp>
        <stp/>
        <stp>Close</stp>
        <stp>D</stp>
        <stp>-155</stp>
        <stp>PrimaryOnly</stp>
        <stp/>
        <stp/>
        <stp/>
        <stp>T</stp>
        <tr r="D160" s="5"/>
        <tr r="D160" s="5"/>
      </tp>
      <tp>
        <v>0.1411</v>
        <stp/>
        <stp>StudyData</stp>
        <stp>DA6CIV</stp>
        <stp>Bar</stp>
        <stp/>
        <stp>Close</stp>
        <stp>D</stp>
        <stp>-155</stp>
        <stp>PrimaryOnly</stp>
        <stp/>
        <stp/>
        <stp/>
        <stp>T</stp>
        <tr r="D160" s="6"/>
        <tr r="D160" s="6"/>
      </tp>
      <tp t="s">
        <v>C.US.JNKK1616125</v>
        <stp/>
        <stp>ContractData</stp>
        <stp>C.JNK</stp>
        <stp>Symbol</stp>
        <stp/>
        <stp>T</stp>
        <tr r="V5" s="2"/>
      </tp>
      <tp>
        <v>0.1132</v>
        <stp/>
        <stp>StudyData</stp>
        <stp>EU6CIV</stp>
        <stp>Bar</stp>
        <stp/>
        <stp>Close</stp>
        <stp>D</stp>
        <stp>-152</stp>
        <stp>PrimaryOnly</stp>
        <stp/>
        <stp/>
        <stp/>
        <stp>T</stp>
        <tr r="D157" s="5"/>
        <tr r="D157" s="5"/>
      </tp>
      <tp>
        <v>0.12590000000000001</v>
        <stp/>
        <stp>StudyData</stp>
        <stp>DA6CIV</stp>
        <stp>Bar</stp>
        <stp/>
        <stp>Close</stp>
        <stp>D</stp>
        <stp>-152</stp>
        <stp>PrimaryOnly</stp>
        <stp/>
        <stp/>
        <stp/>
        <stp>T</stp>
        <tr r="D157" s="6"/>
        <tr r="D157" s="6"/>
      </tp>
      <tp>
        <v>0.113</v>
        <stp/>
        <stp>StudyData</stp>
        <stp>EU6CIV</stp>
        <stp>Bar</stp>
        <stp/>
        <stp>Close</stp>
        <stp>D</stp>
        <stp>-153</stp>
        <stp>PrimaryOnly</stp>
        <stp/>
        <stp/>
        <stp/>
        <stp>T</stp>
        <tr r="D158" s="5"/>
        <tr r="D158" s="5"/>
      </tp>
      <tp>
        <v>0.12230000000000001</v>
        <stp/>
        <stp>StudyData</stp>
        <stp>DA6CIV</stp>
        <stp>Bar</stp>
        <stp/>
        <stp>Close</stp>
        <stp>D</stp>
        <stp>-153</stp>
        <stp>PrimaryOnly</stp>
        <stp/>
        <stp/>
        <stp/>
        <stp>T</stp>
        <tr r="D158" s="6"/>
        <tr r="D158" s="6"/>
      </tp>
      <tp>
        <v>0.1028</v>
        <stp/>
        <stp>StudyData</stp>
        <stp>EU6CIV</stp>
        <stp>Bar</stp>
        <stp/>
        <stp>Close</stp>
        <stp>D</stp>
        <stp>-150</stp>
        <stp>PrimaryOnly</stp>
        <stp/>
        <stp/>
        <stp/>
        <stp>T</stp>
        <tr r="D155" s="5"/>
        <tr r="D155" s="5"/>
      </tp>
      <tp>
        <v>0.1227</v>
        <stp/>
        <stp>StudyData</stp>
        <stp>DA6CIV</stp>
        <stp>Bar</stp>
        <stp/>
        <stp>Close</stp>
        <stp>D</stp>
        <stp>-150</stp>
        <stp>PrimaryOnly</stp>
        <stp/>
        <stp/>
        <stp/>
        <stp>T</stp>
        <tr r="D155" s="6"/>
        <tr r="D155" s="6"/>
      </tp>
      <tp>
        <v>0.1045</v>
        <stp/>
        <stp>StudyData</stp>
        <stp>EU6CIV</stp>
        <stp>Bar</stp>
        <stp/>
        <stp>Close</stp>
        <stp>D</stp>
        <stp>-151</stp>
        <stp>PrimaryOnly</stp>
        <stp/>
        <stp/>
        <stp/>
        <stp>T</stp>
        <tr r="D156" s="5"/>
        <tr r="D156" s="5"/>
      </tp>
      <tp>
        <v>0.1343</v>
        <stp/>
        <stp>StudyData</stp>
        <stp>DA6CIV</stp>
        <stp>Bar</stp>
        <stp/>
        <stp>Close</stp>
        <stp>D</stp>
        <stp>-151</stp>
        <stp>PrimaryOnly</stp>
        <stp/>
        <stp/>
        <stp/>
        <stp>T</stp>
        <tr r="D156" s="6"/>
        <tr r="D156" s="6"/>
      </tp>
      <tp>
        <v>0.1613</v>
        <stp/>
        <stp>StudyData</stp>
        <stp>GCECIV</stp>
        <stp>Bar</stp>
        <stp/>
        <stp>Close</stp>
        <stp>60</stp>
        <stp>-48</stp>
        <stp>PrimaryOnly</stp>
        <stp/>
        <stp/>
        <stp/>
        <stp>T</stp>
        <tr r="D53" s="7"/>
        <tr r="D53" s="7"/>
      </tp>
      <tp>
        <v>0.39700000000000002</v>
        <stp/>
        <stp>StudyData</stp>
        <stp>CLECIV</stp>
        <stp>Bar</stp>
        <stp/>
        <stp>Close</stp>
        <stp>60</stp>
        <stp>-48</stp>
        <stp>PrimaryOnly</stp>
        <stp/>
        <stp/>
        <stp/>
        <stp>T</stp>
        <tr r="D53" s="10"/>
        <tr r="D53" s="10"/>
      </tp>
      <tp>
        <v>0.1956</v>
        <stp/>
        <stp>StudyData</stp>
        <stp>ZSECIV</stp>
        <stp>Bar</stp>
        <stp/>
        <stp>Close</stp>
        <stp>60</stp>
        <stp>-48</stp>
        <stp>PrimaryOnly</stp>
        <stp/>
        <stp/>
        <stp/>
        <stp>T</stp>
        <tr r="D53" s="8"/>
        <tr r="D53" s="8"/>
      </tp>
      <tp>
        <v>0.17119999999999999</v>
        <stp/>
        <stp>StudyData</stp>
        <stp>GCECIV</stp>
        <stp>Bar</stp>
        <stp/>
        <stp>Close</stp>
        <stp>60</stp>
        <stp>-49</stp>
        <stp>PrimaryOnly</stp>
        <stp/>
        <stp/>
        <stp/>
        <stp>T</stp>
        <tr r="D54" s="7"/>
        <tr r="D54" s="7"/>
      </tp>
      <tp>
        <v>0.3992</v>
        <stp/>
        <stp>StudyData</stp>
        <stp>CLECIV</stp>
        <stp>Bar</stp>
        <stp/>
        <stp>Close</stp>
        <stp>60</stp>
        <stp>-49</stp>
        <stp>PrimaryOnly</stp>
        <stp/>
        <stp/>
        <stp/>
        <stp>T</stp>
        <tr r="D54" s="10"/>
        <tr r="D54" s="10"/>
      </tp>
      <tp>
        <v>0.18429999999999999</v>
        <stp/>
        <stp>StudyData</stp>
        <stp>ZSECIV</stp>
        <stp>Bar</stp>
        <stp/>
        <stp>Close</stp>
        <stp>60</stp>
        <stp>-49</stp>
        <stp>PrimaryOnly</stp>
        <stp/>
        <stp/>
        <stp/>
        <stp>T</stp>
        <tr r="D54" s="8"/>
        <tr r="D54" s="8"/>
      </tp>
      <tp>
        <v>0.17180000000000001</v>
        <stp/>
        <stp>StudyData</stp>
        <stp>GCECIV</stp>
        <stp>Bar</stp>
        <stp/>
        <stp>Close</stp>
        <stp>60</stp>
        <stp>-42</stp>
        <stp>PrimaryOnly</stp>
        <stp/>
        <stp/>
        <stp/>
        <stp>T</stp>
        <tr r="D47" s="7"/>
        <tr r="D47" s="7"/>
      </tp>
      <tp>
        <v>0.40210000000000001</v>
        <stp/>
        <stp>StudyData</stp>
        <stp>CLECIV</stp>
        <stp>Bar</stp>
        <stp/>
        <stp>Close</stp>
        <stp>60</stp>
        <stp>-42</stp>
        <stp>PrimaryOnly</stp>
        <stp/>
        <stp/>
        <stp/>
        <stp>T</stp>
        <tr r="D47" s="10"/>
        <tr r="D47" s="10"/>
      </tp>
      <tp>
        <v>0.2104</v>
        <stp/>
        <stp>StudyData</stp>
        <stp>ZSECIV</stp>
        <stp>Bar</stp>
        <stp/>
        <stp>Close</stp>
        <stp>60</stp>
        <stp>-42</stp>
        <stp>PrimaryOnly</stp>
        <stp/>
        <stp/>
        <stp/>
        <stp>T</stp>
        <tr r="D47" s="8"/>
        <tr r="D47" s="8"/>
      </tp>
      <tp>
        <v>0.1681</v>
        <stp/>
        <stp>StudyData</stp>
        <stp>GCECIV</stp>
        <stp>Bar</stp>
        <stp/>
        <stp>Close</stp>
        <stp>60</stp>
        <stp>-43</stp>
        <stp>PrimaryOnly</stp>
        <stp/>
        <stp/>
        <stp/>
        <stp>T</stp>
        <tr r="D48" s="7"/>
        <tr r="D48" s="7"/>
      </tp>
      <tp>
        <v>0.40210000000000001</v>
        <stp/>
        <stp>StudyData</stp>
        <stp>CLECIV</stp>
        <stp>Bar</stp>
        <stp/>
        <stp>Close</stp>
        <stp>60</stp>
        <stp>-43</stp>
        <stp>PrimaryOnly</stp>
        <stp/>
        <stp/>
        <stp/>
        <stp>T</stp>
        <tr r="D48" s="10"/>
        <tr r="D48" s="10"/>
      </tp>
      <tp>
        <v>0.2044</v>
        <stp/>
        <stp>StudyData</stp>
        <stp>ZSECIV</stp>
        <stp>Bar</stp>
        <stp/>
        <stp>Close</stp>
        <stp>60</stp>
        <stp>-43</stp>
        <stp>PrimaryOnly</stp>
        <stp/>
        <stp/>
        <stp/>
        <stp>T</stp>
        <tr r="D48" s="8"/>
        <tr r="D48" s="8"/>
      </tp>
      <tp>
        <v>0.17380000000000001</v>
        <stp/>
        <stp>StudyData</stp>
        <stp>GCECIV</stp>
        <stp>Bar</stp>
        <stp/>
        <stp>Close</stp>
        <stp>60</stp>
        <stp>-40</stp>
        <stp>PrimaryOnly</stp>
        <stp/>
        <stp/>
        <stp/>
        <stp>T</stp>
        <tr r="D45" s="7"/>
        <tr r="D45" s="7"/>
      </tp>
      <tp>
        <v>0.40429999999999999</v>
        <stp/>
        <stp>StudyData</stp>
        <stp>CLECIV</stp>
        <stp>Bar</stp>
        <stp/>
        <stp>Close</stp>
        <stp>60</stp>
        <stp>-40</stp>
        <stp>PrimaryOnly</stp>
        <stp/>
        <stp/>
        <stp/>
        <stp>T</stp>
        <tr r="D45" s="10"/>
        <tr r="D45" s="10"/>
      </tp>
      <tp>
        <v>0.2321</v>
        <stp/>
        <stp>StudyData</stp>
        <stp>ZSECIV</stp>
        <stp>Bar</stp>
        <stp/>
        <stp>Close</stp>
        <stp>60</stp>
        <stp>-40</stp>
        <stp>PrimaryOnly</stp>
        <stp/>
        <stp/>
        <stp/>
        <stp>T</stp>
        <tr r="D45" s="8"/>
        <tr r="D45" s="8"/>
      </tp>
      <tp>
        <v>0.16719999999999999</v>
        <stp/>
        <stp>StudyData</stp>
        <stp>GCECIV</stp>
        <stp>Bar</stp>
        <stp/>
        <stp>Close</stp>
        <stp>60</stp>
        <stp>-41</stp>
        <stp>PrimaryOnly</stp>
        <stp/>
        <stp/>
        <stp/>
        <stp>T</stp>
        <tr r="D46" s="7"/>
        <tr r="D46" s="7"/>
      </tp>
      <tp>
        <v>0.40310000000000001</v>
        <stp/>
        <stp>StudyData</stp>
        <stp>CLECIV</stp>
        <stp>Bar</stp>
        <stp/>
        <stp>Close</stp>
        <stp>60</stp>
        <stp>-41</stp>
        <stp>PrimaryOnly</stp>
        <stp/>
        <stp/>
        <stp/>
        <stp>T</stp>
        <tr r="D46" s="10"/>
        <tr r="D46" s="10"/>
      </tp>
      <tp>
        <v>0.21829999999999999</v>
        <stp/>
        <stp>StudyData</stp>
        <stp>ZSECIV</stp>
        <stp>Bar</stp>
        <stp/>
        <stp>Close</stp>
        <stp>60</stp>
        <stp>-41</stp>
        <stp>PrimaryOnly</stp>
        <stp/>
        <stp/>
        <stp/>
        <stp>T</stp>
        <tr r="D46" s="8"/>
        <tr r="D46" s="8"/>
      </tp>
      <tp>
        <v>0.1714</v>
        <stp/>
        <stp>StudyData</stp>
        <stp>GCECIV</stp>
        <stp>Bar</stp>
        <stp/>
        <stp>Close</stp>
        <stp>60</stp>
        <stp>-46</stp>
        <stp>PrimaryOnly</stp>
        <stp/>
        <stp/>
        <stp/>
        <stp>T</stp>
        <tr r="D51" s="7"/>
        <tr r="D51" s="7"/>
      </tp>
      <tp>
        <v>0.3977</v>
        <stp/>
        <stp>StudyData</stp>
        <stp>CLECIV</stp>
        <stp>Bar</stp>
        <stp/>
        <stp>Close</stp>
        <stp>60</stp>
        <stp>-46</stp>
        <stp>PrimaryOnly</stp>
        <stp/>
        <stp/>
        <stp/>
        <stp>T</stp>
        <tr r="D51" s="10"/>
        <tr r="D51" s="10"/>
      </tp>
      <tp>
        <v>0.19539999999999999</v>
        <stp/>
        <stp>StudyData</stp>
        <stp>ZSECIV</stp>
        <stp>Bar</stp>
        <stp/>
        <stp>Close</stp>
        <stp>60</stp>
        <stp>-46</stp>
        <stp>PrimaryOnly</stp>
        <stp/>
        <stp/>
        <stp/>
        <stp>T</stp>
        <tr r="D51" s="8"/>
        <tr r="D51" s="8"/>
      </tp>
      <tp>
        <v>0.17249999999999999</v>
        <stp/>
        <stp>StudyData</stp>
        <stp>GCECIV</stp>
        <stp>Bar</stp>
        <stp/>
        <stp>Close</stp>
        <stp>60</stp>
        <stp>-47</stp>
        <stp>PrimaryOnly</stp>
        <stp/>
        <stp/>
        <stp/>
        <stp>T</stp>
        <tr r="D52" s="7"/>
        <tr r="D52" s="7"/>
      </tp>
      <tp>
        <v>0.40479999999999999</v>
        <stp/>
        <stp>StudyData</stp>
        <stp>CLECIV</stp>
        <stp>Bar</stp>
        <stp/>
        <stp>Close</stp>
        <stp>60</stp>
        <stp>-47</stp>
        <stp>PrimaryOnly</stp>
        <stp/>
        <stp/>
        <stp/>
        <stp>T</stp>
        <tr r="D52" s="10"/>
        <tr r="D52" s="10"/>
      </tp>
      <tp>
        <v>0.2046</v>
        <stp/>
        <stp>StudyData</stp>
        <stp>ZSECIV</stp>
        <stp>Bar</stp>
        <stp/>
        <stp>Close</stp>
        <stp>60</stp>
        <stp>-47</stp>
        <stp>PrimaryOnly</stp>
        <stp/>
        <stp/>
        <stp/>
        <stp>T</stp>
        <tr r="D52" s="8"/>
        <tr r="D52" s="8"/>
      </tp>
      <tp>
        <v>0.16800000000000001</v>
        <stp/>
        <stp>StudyData</stp>
        <stp>GCECIV</stp>
        <stp>Bar</stp>
        <stp/>
        <stp>Close</stp>
        <stp>60</stp>
        <stp>-44</stp>
        <stp>PrimaryOnly</stp>
        <stp/>
        <stp/>
        <stp/>
        <stp>T</stp>
        <tr r="D49" s="7"/>
        <tr r="D49" s="7"/>
      </tp>
      <tp>
        <v>0.40679999999999999</v>
        <stp/>
        <stp>StudyData</stp>
        <stp>CLECIV</stp>
        <stp>Bar</stp>
        <stp/>
        <stp>Close</stp>
        <stp>60</stp>
        <stp>-44</stp>
        <stp>PrimaryOnly</stp>
        <stp/>
        <stp/>
        <stp/>
        <stp>T</stp>
        <tr r="D49" s="10"/>
        <tr r="D49" s="10"/>
      </tp>
      <tp>
        <v>0.20430000000000001</v>
        <stp/>
        <stp>StudyData</stp>
        <stp>ZSECIV</stp>
        <stp>Bar</stp>
        <stp/>
        <stp>Close</stp>
        <stp>60</stp>
        <stp>-44</stp>
        <stp>PrimaryOnly</stp>
        <stp/>
        <stp/>
        <stp/>
        <stp>T</stp>
        <tr r="D49" s="8"/>
        <tr r="D49" s="8"/>
      </tp>
      <tp>
        <v>0.16750000000000001</v>
        <stp/>
        <stp>StudyData</stp>
        <stp>GCECIV</stp>
        <stp>Bar</stp>
        <stp/>
        <stp>Close</stp>
        <stp>60</stp>
        <stp>-45</stp>
        <stp>PrimaryOnly</stp>
        <stp/>
        <stp/>
        <stp/>
        <stp>T</stp>
        <tr r="D50" s="7"/>
        <tr r="D50" s="7"/>
      </tp>
      <tp>
        <v>0.40589999999999998</v>
        <stp/>
        <stp>StudyData</stp>
        <stp>CLECIV</stp>
        <stp>Bar</stp>
        <stp/>
        <stp>Close</stp>
        <stp>60</stp>
        <stp>-45</stp>
        <stp>PrimaryOnly</stp>
        <stp/>
        <stp/>
        <stp/>
        <stp>T</stp>
        <tr r="D50" s="10"/>
        <tr r="D50" s="10"/>
      </tp>
      <tp>
        <v>0.1993</v>
        <stp/>
        <stp>StudyData</stp>
        <stp>ZSECIV</stp>
        <stp>Bar</stp>
        <stp/>
        <stp>Close</stp>
        <stp>60</stp>
        <stp>-45</stp>
        <stp>PrimaryOnly</stp>
        <stp/>
        <stp/>
        <stp/>
        <stp>T</stp>
        <tr r="D50" s="8"/>
        <tr r="D50" s="8"/>
      </tp>
      <tp>
        <v>0.25240000000000001</v>
        <stp/>
        <stp>StudyData</stp>
        <stp>ZCEPIV</stp>
        <stp>Bar</stp>
        <stp/>
        <stp>Close</stp>
        <stp>60</stp>
        <stp>-49</stp>
        <stp>PrimaryOnly</stp>
        <stp/>
        <stp/>
        <stp/>
        <stp>T</stp>
        <tr r="D54" s="9"/>
        <tr r="D54" s="9"/>
      </tp>
      <tp>
        <v>0.25900000000000001</v>
        <stp/>
        <stp>StudyData</stp>
        <stp>ZCEPIV</stp>
        <stp>Bar</stp>
        <stp/>
        <stp>Close</stp>
        <stp>60</stp>
        <stp>-48</stp>
        <stp>PrimaryOnly</stp>
        <stp/>
        <stp/>
        <stp/>
        <stp>T</stp>
        <tr r="D53" s="9"/>
        <tr r="D53" s="9"/>
      </tp>
      <tp>
        <v>0.26650000000000001</v>
        <stp/>
        <stp>StudyData</stp>
        <stp>ZCEPIV</stp>
        <stp>Bar</stp>
        <stp/>
        <stp>Close</stp>
        <stp>60</stp>
        <stp>-41</stp>
        <stp>PrimaryOnly</stp>
        <stp/>
        <stp/>
        <stp/>
        <stp>T</stp>
        <tr r="D46" s="9"/>
        <tr r="D46" s="9"/>
      </tp>
      <tp>
        <v>0.2697</v>
        <stp/>
        <stp>StudyData</stp>
        <stp>ZCEPIV</stp>
        <stp>Bar</stp>
        <stp/>
        <stp>Close</stp>
        <stp>60</stp>
        <stp>-40</stp>
        <stp>PrimaryOnly</stp>
        <stp/>
        <stp/>
        <stp/>
        <stp>T</stp>
        <tr r="D45" s="9"/>
        <tr r="D45" s="9"/>
      </tp>
      <tp>
        <v>0.25559999999999999</v>
        <stp/>
        <stp>StudyData</stp>
        <stp>ZCEPIV</stp>
        <stp>Bar</stp>
        <stp/>
        <stp>Close</stp>
        <stp>60</stp>
        <stp>-43</stp>
        <stp>PrimaryOnly</stp>
        <stp/>
        <stp/>
        <stp/>
        <stp>T</stp>
        <tr r="D48" s="9"/>
        <tr r="D48" s="9"/>
      </tp>
      <tp>
        <v>0.26989999999999997</v>
        <stp/>
        <stp>StudyData</stp>
        <stp>ZCEPIV</stp>
        <stp>Bar</stp>
        <stp/>
        <stp>Close</stp>
        <stp>60</stp>
        <stp>-42</stp>
        <stp>PrimaryOnly</stp>
        <stp/>
        <stp/>
        <stp/>
        <stp>T</stp>
        <tr r="D47" s="9"/>
        <tr r="D47" s="9"/>
      </tp>
      <tp>
        <v>0.25480000000000003</v>
        <stp/>
        <stp>StudyData</stp>
        <stp>ZCEPIV</stp>
        <stp>Bar</stp>
        <stp/>
        <stp>Close</stp>
        <stp>60</stp>
        <stp>-45</stp>
        <stp>PrimaryOnly</stp>
        <stp/>
        <stp/>
        <stp/>
        <stp>T</stp>
        <tr r="D50" s="9"/>
        <tr r="D50" s="9"/>
      </tp>
      <tp>
        <v>0.25430000000000003</v>
        <stp/>
        <stp>StudyData</stp>
        <stp>ZCEPIV</stp>
        <stp>Bar</stp>
        <stp/>
        <stp>Close</stp>
        <stp>60</stp>
        <stp>-44</stp>
        <stp>PrimaryOnly</stp>
        <stp/>
        <stp/>
        <stp/>
        <stp>T</stp>
        <tr r="D49" s="9"/>
        <tr r="D49" s="9"/>
      </tp>
      <tp>
        <v>0.26569999999999999</v>
        <stp/>
        <stp>StudyData</stp>
        <stp>ZCEPIV</stp>
        <stp>Bar</stp>
        <stp/>
        <stp>Close</stp>
        <stp>60</stp>
        <stp>-47</stp>
        <stp>PrimaryOnly</stp>
        <stp/>
        <stp/>
        <stp/>
        <stp>T</stp>
        <tr r="D52" s="9"/>
        <tr r="D52" s="9"/>
      </tp>
      <tp>
        <v>0.2545</v>
        <stp/>
        <stp>StudyData</stp>
        <stp>ZCEPIV</stp>
        <stp>Bar</stp>
        <stp/>
        <stp>Close</stp>
        <stp>60</stp>
        <stp>-46</stp>
        <stp>PrimaryOnly</stp>
        <stp/>
        <stp/>
        <stp/>
        <stp>T</stp>
        <tr r="D51" s="9"/>
        <tr r="D51" s="9"/>
      </tp>
      <tp>
        <v>0.1239</v>
        <stp/>
        <stp>StudyData</stp>
        <stp>EU6CIV</stp>
        <stp>Bar</stp>
        <stp/>
        <stp>Close</stp>
        <stp>D</stp>
        <stp>-168</stp>
        <stp>PrimaryOnly</stp>
        <stp/>
        <stp/>
        <stp/>
        <stp>T</stp>
        <tr r="D173" s="5"/>
        <tr r="D173" s="5"/>
      </tp>
      <tp>
        <v>0.13039999999999999</v>
        <stp/>
        <stp>StudyData</stp>
        <stp>DA6CIV</stp>
        <stp>Bar</stp>
        <stp/>
        <stp>Close</stp>
        <stp>D</stp>
        <stp>-168</stp>
        <stp>PrimaryOnly</stp>
        <stp/>
        <stp/>
        <stp/>
        <stp>T</stp>
        <tr r="D173" s="6"/>
        <tr r="D173" s="6"/>
      </tp>
      <tp>
        <v>0.1137</v>
        <stp/>
        <stp>StudyData</stp>
        <stp>EU6CIV</stp>
        <stp>Bar</stp>
        <stp/>
        <stp>Close</stp>
        <stp>D</stp>
        <stp>-169</stp>
        <stp>PrimaryOnly</stp>
        <stp/>
        <stp/>
        <stp/>
        <stp>T</stp>
        <tr r="D174" s="5"/>
        <tr r="D174" s="5"/>
      </tp>
      <tp>
        <v>0.1208</v>
        <stp/>
        <stp>StudyData</stp>
        <stp>DA6CIV</stp>
        <stp>Bar</stp>
        <stp/>
        <stp>Close</stp>
        <stp>D</stp>
        <stp>-169</stp>
        <stp>PrimaryOnly</stp>
        <stp/>
        <stp/>
        <stp/>
        <stp>T</stp>
        <tr r="D174" s="6"/>
        <tr r="D174" s="6"/>
      </tp>
      <tp>
        <v>0.11990000000000001</v>
        <stp/>
        <stp>StudyData</stp>
        <stp>EU6CIV</stp>
        <stp>Bar</stp>
        <stp/>
        <stp>Close</stp>
        <stp>D</stp>
        <stp>-166</stp>
        <stp>PrimaryOnly</stp>
        <stp/>
        <stp/>
        <stp/>
        <stp>T</stp>
        <tr r="D171" s="5"/>
        <tr r="D171" s="5"/>
      </tp>
      <tp>
        <v>0.1229</v>
        <stp/>
        <stp>StudyData</stp>
        <stp>DA6CIV</stp>
        <stp>Bar</stp>
        <stp/>
        <stp>Close</stp>
        <stp>D</stp>
        <stp>-166</stp>
        <stp>PrimaryOnly</stp>
        <stp/>
        <stp/>
        <stp/>
        <stp>T</stp>
        <tr r="D171" s="6"/>
        <tr r="D171" s="6"/>
      </tp>
      <tp>
        <v>0.1132</v>
        <stp/>
        <stp>StudyData</stp>
        <stp>EU6CIV</stp>
        <stp>Bar</stp>
        <stp/>
        <stp>Close</stp>
        <stp>D</stp>
        <stp>-167</stp>
        <stp>PrimaryOnly</stp>
        <stp/>
        <stp/>
        <stp/>
        <stp>T</stp>
        <tr r="D172" s="5"/>
        <tr r="D172" s="5"/>
      </tp>
      <tp>
        <v>0.1391</v>
        <stp/>
        <stp>StudyData</stp>
        <stp>DA6CIV</stp>
        <stp>Bar</stp>
        <stp/>
        <stp>Close</stp>
        <stp>D</stp>
        <stp>-167</stp>
        <stp>PrimaryOnly</stp>
        <stp/>
        <stp/>
        <stp/>
        <stp>T</stp>
        <tr r="D172" s="6"/>
        <tr r="D172" s="6"/>
      </tp>
      <tp>
        <v>0.1174</v>
        <stp/>
        <stp>StudyData</stp>
        <stp>EU6CIV</stp>
        <stp>Bar</stp>
        <stp/>
        <stp>Close</stp>
        <stp>D</stp>
        <stp>-164</stp>
        <stp>PrimaryOnly</stp>
        <stp/>
        <stp/>
        <stp/>
        <stp>T</stp>
        <tr r="D169" s="5"/>
        <tr r="D169" s="5"/>
      </tp>
      <tp>
        <v>0.14169999999999999</v>
        <stp/>
        <stp>StudyData</stp>
        <stp>DA6CIV</stp>
        <stp>Bar</stp>
        <stp/>
        <stp>Close</stp>
        <stp>D</stp>
        <stp>-164</stp>
        <stp>PrimaryOnly</stp>
        <stp/>
        <stp/>
        <stp/>
        <stp>T</stp>
        <tr r="D169" s="6"/>
        <tr r="D169" s="6"/>
      </tp>
      <tp>
        <v>0.1128</v>
        <stp/>
        <stp>StudyData</stp>
        <stp>EU6CIV</stp>
        <stp>Bar</stp>
        <stp/>
        <stp>Close</stp>
        <stp>D</stp>
        <stp>-165</stp>
        <stp>PrimaryOnly</stp>
        <stp/>
        <stp/>
        <stp/>
        <stp>T</stp>
        <tr r="D170" s="5"/>
        <tr r="D170" s="5"/>
      </tp>
      <tp>
        <v>0.12720000000000001</v>
        <stp/>
        <stp>StudyData</stp>
        <stp>DA6CIV</stp>
        <stp>Bar</stp>
        <stp/>
        <stp>Close</stp>
        <stp>D</stp>
        <stp>-165</stp>
        <stp>PrimaryOnly</stp>
        <stp/>
        <stp/>
        <stp/>
        <stp>T</stp>
        <tr r="D170" s="6"/>
        <tr r="D170" s="6"/>
      </tp>
      <tp>
        <v>0.1075</v>
        <stp/>
        <stp>StudyData</stp>
        <stp>EU6CIV</stp>
        <stp>Bar</stp>
        <stp/>
        <stp>Close</stp>
        <stp>D</stp>
        <stp>-162</stp>
        <stp>PrimaryOnly</stp>
        <stp/>
        <stp/>
        <stp/>
        <stp>T</stp>
        <tr r="D167" s="5"/>
        <tr r="D167" s="5"/>
      </tp>
      <tp>
        <v>0.12809999999999999</v>
        <stp/>
        <stp>StudyData</stp>
        <stp>DA6CIV</stp>
        <stp>Bar</stp>
        <stp/>
        <stp>Close</stp>
        <stp>D</stp>
        <stp>-162</stp>
        <stp>PrimaryOnly</stp>
        <stp/>
        <stp/>
        <stp/>
        <stp>T</stp>
        <tr r="D167" s="6"/>
        <tr r="D167" s="6"/>
      </tp>
      <tp>
        <v>0.1072</v>
        <stp/>
        <stp>StudyData</stp>
        <stp>EU6CIV</stp>
        <stp>Bar</stp>
        <stp/>
        <stp>Close</stp>
        <stp>D</stp>
        <stp>-163</stp>
        <stp>PrimaryOnly</stp>
        <stp/>
        <stp/>
        <stp/>
        <stp>T</stp>
        <tr r="D168" s="5"/>
        <tr r="D168" s="5"/>
      </tp>
      <tp>
        <v>0.13450000000000001</v>
        <stp/>
        <stp>StudyData</stp>
        <stp>DA6CIV</stp>
        <stp>Bar</stp>
        <stp/>
        <stp>Close</stp>
        <stp>D</stp>
        <stp>-163</stp>
        <stp>PrimaryOnly</stp>
        <stp/>
        <stp/>
        <stp/>
        <stp>T</stp>
        <tr r="D168" s="6"/>
        <tr r="D168" s="6"/>
      </tp>
      <tp>
        <v>0.1124</v>
        <stp/>
        <stp>StudyData</stp>
        <stp>EU6CIV</stp>
        <stp>Bar</stp>
        <stp/>
        <stp>Close</stp>
        <stp>D</stp>
        <stp>-160</stp>
        <stp>PrimaryOnly</stp>
        <stp/>
        <stp/>
        <stp/>
        <stp>T</stp>
        <tr r="D165" s="5"/>
        <tr r="D165" s="5"/>
      </tp>
      <tp>
        <v>0.12540000000000001</v>
        <stp/>
        <stp>StudyData</stp>
        <stp>DA6CIV</stp>
        <stp>Bar</stp>
        <stp/>
        <stp>Close</stp>
        <stp>D</stp>
        <stp>-160</stp>
        <stp>PrimaryOnly</stp>
        <stp/>
        <stp/>
        <stp/>
        <stp>T</stp>
        <tr r="D165" s="6"/>
        <tr r="D165" s="6"/>
      </tp>
      <tp>
        <v>0.1143</v>
        <stp/>
        <stp>StudyData</stp>
        <stp>EU6CIV</stp>
        <stp>Bar</stp>
        <stp/>
        <stp>Close</stp>
        <stp>D</stp>
        <stp>-161</stp>
        <stp>PrimaryOnly</stp>
        <stp/>
        <stp/>
        <stp/>
        <stp>T</stp>
        <tr r="D166" s="5"/>
        <tr r="D166" s="5"/>
      </tp>
      <tp>
        <v>0.14050000000000001</v>
        <stp/>
        <stp>StudyData</stp>
        <stp>DA6CIV</stp>
        <stp>Bar</stp>
        <stp/>
        <stp>Close</stp>
        <stp>D</stp>
        <stp>-161</stp>
        <stp>PrimaryOnly</stp>
        <stp/>
        <stp/>
        <stp/>
        <stp>T</stp>
        <tr r="D166" s="6"/>
        <tr r="D166" s="6"/>
      </tp>
      <tp>
        <v>0.1918</v>
        <stp/>
        <stp>StudyData</stp>
        <stp>JNKCIV</stp>
        <stp>Bar</stp>
        <stp/>
        <stp>Close</stp>
        <stp>60</stp>
        <stp>-98</stp>
        <stp>PrimaryOnly</stp>
        <stp/>
        <stp/>
        <stp/>
        <stp>T</stp>
        <tr r="D103" s="4"/>
        <tr r="D103" s="4"/>
      </tp>
      <tp>
        <v>0.15629999999999999</v>
        <stp/>
        <stp>StudyData</stp>
        <stp>GCECIV</stp>
        <stp>Bar</stp>
        <stp/>
        <stp>Close</stp>
        <stp>60</stp>
        <stp>-78</stp>
        <stp>PrimaryOnly</stp>
        <stp/>
        <stp/>
        <stp/>
        <stp>T</stp>
        <tr r="D83" s="7"/>
        <tr r="D83" s="7"/>
      </tp>
      <tp>
        <v>0.42480000000000001</v>
        <stp/>
        <stp>StudyData</stp>
        <stp>CLECIV</stp>
        <stp>Bar</stp>
        <stp/>
        <stp>Close</stp>
        <stp>60</stp>
        <stp>-78</stp>
        <stp>PrimaryOnly</stp>
        <stp/>
        <stp/>
        <stp/>
        <stp>T</stp>
        <tr r="D83" s="10"/>
        <tr r="D83" s="10"/>
      </tp>
      <tp>
        <v>0.1343</v>
        <stp/>
        <stp>StudyData</stp>
        <stp>ZSECIV</stp>
        <stp>Bar</stp>
        <stp/>
        <stp>Close</stp>
        <stp>60</stp>
        <stp>-78</stp>
        <stp>PrimaryOnly</stp>
        <stp/>
        <stp/>
        <stp/>
        <stp>T</stp>
        <tr r="D83" s="8"/>
        <tr r="D83" s="8"/>
      </tp>
      <tp>
        <v>0.2079</v>
        <stp/>
        <stp>StudyData</stp>
        <stp>JNKCIV</stp>
        <stp>Bar</stp>
        <stp/>
        <stp>Close</stp>
        <stp>60</stp>
        <stp>-99</stp>
        <stp>PrimaryOnly</stp>
        <stp/>
        <stp/>
        <stp/>
        <stp>T</stp>
        <tr r="D104" s="4"/>
        <tr r="D104" s="4"/>
      </tp>
      <tp>
        <v>0.15659999999999999</v>
        <stp/>
        <stp>StudyData</stp>
        <stp>GCECIV</stp>
        <stp>Bar</stp>
        <stp/>
        <stp>Close</stp>
        <stp>60</stp>
        <stp>-79</stp>
        <stp>PrimaryOnly</stp>
        <stp/>
        <stp/>
        <stp/>
        <stp>T</stp>
        <tr r="D84" s="7"/>
        <tr r="D84" s="7"/>
      </tp>
      <tp>
        <v>0.4249</v>
        <stp/>
        <stp>StudyData</stp>
        <stp>CLECIV</stp>
        <stp>Bar</stp>
        <stp/>
        <stp>Close</stp>
        <stp>60</stp>
        <stp>-79</stp>
        <stp>PrimaryOnly</stp>
        <stp/>
        <stp/>
        <stp/>
        <stp>T</stp>
        <tr r="D84" s="10"/>
        <tr r="D84" s="10"/>
      </tp>
      <tp>
        <v>0.1293</v>
        <stp/>
        <stp>StudyData</stp>
        <stp>ZSECIV</stp>
        <stp>Bar</stp>
        <stp/>
        <stp>Close</stp>
        <stp>60</stp>
        <stp>-79</stp>
        <stp>PrimaryOnly</stp>
        <stp/>
        <stp/>
        <stp/>
        <stp>T</stp>
        <tr r="D84" s="8"/>
        <tr r="D84" s="8"/>
      </tp>
      <tp>
        <v>0.1759</v>
        <stp/>
        <stp>StudyData</stp>
        <stp>JNKCIV</stp>
        <stp>Bar</stp>
        <stp/>
        <stp>Close</stp>
        <stp>60</stp>
        <stp>-92</stp>
        <stp>PrimaryOnly</stp>
        <stp/>
        <stp/>
        <stp/>
        <stp>T</stp>
        <tr r="D97" s="4"/>
        <tr r="D97" s="4"/>
      </tp>
      <tp>
        <v>0.1583</v>
        <stp/>
        <stp>StudyData</stp>
        <stp>GCECIV</stp>
        <stp>Bar</stp>
        <stp/>
        <stp>Close</stp>
        <stp>60</stp>
        <stp>-72</stp>
        <stp>PrimaryOnly</stp>
        <stp/>
        <stp/>
        <stp/>
        <stp>T</stp>
        <tr r="D77" s="7"/>
        <tr r="D77" s="7"/>
      </tp>
      <tp>
        <v>0.42330000000000001</v>
        <stp/>
        <stp>StudyData</stp>
        <stp>CLECIV</stp>
        <stp>Bar</stp>
        <stp/>
        <stp>Close</stp>
        <stp>60</stp>
        <stp>-72</stp>
        <stp>PrimaryOnly</stp>
        <stp/>
        <stp/>
        <stp/>
        <stp>T</stp>
        <tr r="D77" s="10"/>
        <tr r="D77" s="10"/>
      </tp>
      <tp>
        <v>0.1467</v>
        <stp/>
        <stp>StudyData</stp>
        <stp>ZSECIV</stp>
        <stp>Bar</stp>
        <stp/>
        <stp>Close</stp>
        <stp>60</stp>
        <stp>-72</stp>
        <stp>PrimaryOnly</stp>
        <stp/>
        <stp/>
        <stp/>
        <stp>T</stp>
        <tr r="D77" s="8"/>
        <tr r="D77" s="8"/>
      </tp>
      <tp>
        <v>0.1807</v>
        <stp/>
        <stp>StudyData</stp>
        <stp>JNKCIV</stp>
        <stp>Bar</stp>
        <stp/>
        <stp>Close</stp>
        <stp>60</stp>
        <stp>-93</stp>
        <stp>PrimaryOnly</stp>
        <stp/>
        <stp/>
        <stp/>
        <stp>T</stp>
        <tr r="D98" s="4"/>
        <tr r="D98" s="4"/>
      </tp>
      <tp>
        <v>0.15970000000000001</v>
        <stp/>
        <stp>StudyData</stp>
        <stp>GCECIV</stp>
        <stp>Bar</stp>
        <stp/>
        <stp>Close</stp>
        <stp>60</stp>
        <stp>-73</stp>
        <stp>PrimaryOnly</stp>
        <stp/>
        <stp/>
        <stp/>
        <stp>T</stp>
        <tr r="D78" s="7"/>
        <tr r="D78" s="7"/>
      </tp>
      <tp>
        <v>0.4224</v>
        <stp/>
        <stp>StudyData</stp>
        <stp>CLECIV</stp>
        <stp>Bar</stp>
        <stp/>
        <stp>Close</stp>
        <stp>60</stp>
        <stp>-73</stp>
        <stp>PrimaryOnly</stp>
        <stp/>
        <stp/>
        <stp/>
        <stp>T</stp>
        <tr r="D78" s="10"/>
        <tr r="D78" s="10"/>
      </tp>
      <tp>
        <v>0.14660000000000001</v>
        <stp/>
        <stp>StudyData</stp>
        <stp>ZSECIV</stp>
        <stp>Bar</stp>
        <stp/>
        <stp>Close</stp>
        <stp>60</stp>
        <stp>-73</stp>
        <stp>PrimaryOnly</stp>
        <stp/>
        <stp/>
        <stp/>
        <stp>T</stp>
        <tr r="D78" s="8"/>
        <tr r="D78" s="8"/>
      </tp>
      <tp>
        <v>0.1852</v>
        <stp/>
        <stp>StudyData</stp>
        <stp>JNKCIV</stp>
        <stp>Bar</stp>
        <stp/>
        <stp>Close</stp>
        <stp>60</stp>
        <stp>-90</stp>
        <stp>PrimaryOnly</stp>
        <stp/>
        <stp/>
        <stp/>
        <stp>T</stp>
        <tr r="D95" s="4"/>
        <tr r="D95" s="4"/>
      </tp>
      <tp>
        <v>0.16259999999999999</v>
        <stp/>
        <stp>StudyData</stp>
        <stp>GCECIV</stp>
        <stp>Bar</stp>
        <stp/>
        <stp>Close</stp>
        <stp>60</stp>
        <stp>-70</stp>
        <stp>PrimaryOnly</stp>
        <stp/>
        <stp/>
        <stp/>
        <stp>T</stp>
        <tr r="D75" s="7"/>
        <tr r="D75" s="7"/>
      </tp>
      <tp>
        <v>0.42109999999999997</v>
        <stp/>
        <stp>StudyData</stp>
        <stp>CLECIV</stp>
        <stp>Bar</stp>
        <stp/>
        <stp>Close</stp>
        <stp>60</stp>
        <stp>-70</stp>
        <stp>PrimaryOnly</stp>
        <stp/>
        <stp/>
        <stp/>
        <stp>T</stp>
        <tr r="D75" s="10"/>
        <tr r="D75" s="10"/>
      </tp>
      <tp>
        <v>0.14419999999999999</v>
        <stp/>
        <stp>StudyData</stp>
        <stp>ZSECIV</stp>
        <stp>Bar</stp>
        <stp/>
        <stp>Close</stp>
        <stp>60</stp>
        <stp>-70</stp>
        <stp>PrimaryOnly</stp>
        <stp/>
        <stp/>
        <stp/>
        <stp>T</stp>
        <tr r="D75" s="8"/>
        <tr r="D75" s="8"/>
      </tp>
      <tp>
        <v>0.18210000000000001</v>
        <stp/>
        <stp>StudyData</stp>
        <stp>JNKCIV</stp>
        <stp>Bar</stp>
        <stp/>
        <stp>Close</stp>
        <stp>60</stp>
        <stp>-91</stp>
        <stp>PrimaryOnly</stp>
        <stp/>
        <stp/>
        <stp/>
        <stp>T</stp>
        <tr r="D96" s="4"/>
        <tr r="D96" s="4"/>
      </tp>
      <tp>
        <v>0.15659999999999999</v>
        <stp/>
        <stp>StudyData</stp>
        <stp>GCECIV</stp>
        <stp>Bar</stp>
        <stp/>
        <stp>Close</stp>
        <stp>60</stp>
        <stp>-71</stp>
        <stp>PrimaryOnly</stp>
        <stp/>
        <stp/>
        <stp/>
        <stp>T</stp>
        <tr r="D76" s="7"/>
        <tr r="D76" s="7"/>
      </tp>
      <tp>
        <v>0.42380000000000001</v>
        <stp/>
        <stp>StudyData</stp>
        <stp>CLECIV</stp>
        <stp>Bar</stp>
        <stp/>
        <stp>Close</stp>
        <stp>60</stp>
        <stp>-71</stp>
        <stp>PrimaryOnly</stp>
        <stp/>
        <stp/>
        <stp/>
        <stp>T</stp>
        <tr r="D76" s="10"/>
        <tr r="D76" s="10"/>
      </tp>
      <tp>
        <v>0.1482</v>
        <stp/>
        <stp>StudyData</stp>
        <stp>ZSECIV</stp>
        <stp>Bar</stp>
        <stp/>
        <stp>Close</stp>
        <stp>60</stp>
        <stp>-71</stp>
        <stp>PrimaryOnly</stp>
        <stp/>
        <stp/>
        <stp/>
        <stp>T</stp>
        <tr r="D76" s="8"/>
        <tr r="D76" s="8"/>
      </tp>
      <tp>
        <v>0.18629999999999999</v>
        <stp/>
        <stp>StudyData</stp>
        <stp>JNKCIV</stp>
        <stp>Bar</stp>
        <stp/>
        <stp>Close</stp>
        <stp>60</stp>
        <stp>-96</stp>
        <stp>PrimaryOnly</stp>
        <stp/>
        <stp/>
        <stp/>
        <stp>T</stp>
        <tr r="D101" s="4"/>
        <tr r="D101" s="4"/>
      </tp>
      <tp>
        <v>0.16070000000000001</v>
        <stp/>
        <stp>StudyData</stp>
        <stp>GCECIV</stp>
        <stp>Bar</stp>
        <stp/>
        <stp>Close</stp>
        <stp>60</stp>
        <stp>-76</stp>
        <stp>PrimaryOnly</stp>
        <stp/>
        <stp/>
        <stp/>
        <stp>T</stp>
        <tr r="D81" s="7"/>
        <tr r="D81" s="7"/>
      </tp>
      <tp>
        <v>0.42899999999999999</v>
        <stp/>
        <stp>StudyData</stp>
        <stp>CLECIV</stp>
        <stp>Bar</stp>
        <stp/>
        <stp>Close</stp>
        <stp>60</stp>
        <stp>-76</stp>
        <stp>PrimaryOnly</stp>
        <stp/>
        <stp/>
        <stp/>
        <stp>T</stp>
        <tr r="D81" s="10"/>
        <tr r="D81" s="10"/>
      </tp>
      <tp>
        <v>0.1358</v>
        <stp/>
        <stp>StudyData</stp>
        <stp>ZSECIV</stp>
        <stp>Bar</stp>
        <stp/>
        <stp>Close</stp>
        <stp>60</stp>
        <stp>-76</stp>
        <stp>PrimaryOnly</stp>
        <stp/>
        <stp/>
        <stp/>
        <stp>T</stp>
        <tr r="D81" s="8"/>
        <tr r="D81" s="8"/>
      </tp>
      <tp>
        <v>0.1925</v>
        <stp/>
        <stp>StudyData</stp>
        <stp>JNKCIV</stp>
        <stp>Bar</stp>
        <stp/>
        <stp>Close</stp>
        <stp>60</stp>
        <stp>-97</stp>
        <stp>PrimaryOnly</stp>
        <stp/>
        <stp/>
        <stp/>
        <stp>T</stp>
        <tr r="D102" s="4"/>
        <tr r="D102" s="4"/>
      </tp>
      <tp>
        <v>0.17</v>
        <stp/>
        <stp>StudyData</stp>
        <stp>GCECIV</stp>
        <stp>Bar</stp>
        <stp/>
        <stp>Close</stp>
        <stp>60</stp>
        <stp>-77</stp>
        <stp>PrimaryOnly</stp>
        <stp/>
        <stp/>
        <stp/>
        <stp>T</stp>
        <tr r="D82" s="7"/>
        <tr r="D82" s="7"/>
      </tp>
      <tp>
        <v>0.42759999999999998</v>
        <stp/>
        <stp>StudyData</stp>
        <stp>CLECIV</stp>
        <stp>Bar</stp>
        <stp/>
        <stp>Close</stp>
        <stp>60</stp>
        <stp>-77</stp>
        <stp>PrimaryOnly</stp>
        <stp/>
        <stp/>
        <stp/>
        <stp>T</stp>
        <tr r="D82" s="10"/>
        <tr r="D82" s="10"/>
      </tp>
      <tp>
        <v>0.13389999999999999</v>
        <stp/>
        <stp>StudyData</stp>
        <stp>ZSECIV</stp>
        <stp>Bar</stp>
        <stp/>
        <stp>Close</stp>
        <stp>60</stp>
        <stp>-77</stp>
        <stp>PrimaryOnly</stp>
        <stp/>
        <stp/>
        <stp/>
        <stp>T</stp>
        <tr r="D82" s="8"/>
        <tr r="D82" s="8"/>
      </tp>
      <tp>
        <v>0.18590000000000001</v>
        <stp/>
        <stp>StudyData</stp>
        <stp>JNKCIV</stp>
        <stp>Bar</stp>
        <stp/>
        <stp>Close</stp>
        <stp>60</stp>
        <stp>-94</stp>
        <stp>PrimaryOnly</stp>
        <stp/>
        <stp/>
        <stp/>
        <stp>T</stp>
        <tr r="D99" s="4"/>
        <tr r="D99" s="4"/>
      </tp>
      <tp>
        <v>0.16930000000000001</v>
        <stp/>
        <stp>StudyData</stp>
        <stp>GCECIV</stp>
        <stp>Bar</stp>
        <stp/>
        <stp>Close</stp>
        <stp>60</stp>
        <stp>-74</stp>
        <stp>PrimaryOnly</stp>
        <stp/>
        <stp/>
        <stp/>
        <stp>T</stp>
        <tr r="D79" s="7"/>
        <tr r="D79" s="7"/>
      </tp>
      <tp>
        <v>0.4299</v>
        <stp/>
        <stp>StudyData</stp>
        <stp>CLECIV</stp>
        <stp>Bar</stp>
        <stp/>
        <stp>Close</stp>
        <stp>60</stp>
        <stp>-74</stp>
        <stp>PrimaryOnly</stp>
        <stp/>
        <stp/>
        <stp/>
        <stp>T</stp>
        <tr r="D79" s="10"/>
        <tr r="D79" s="10"/>
      </tp>
      <tp>
        <v>0.13189999999999999</v>
        <stp/>
        <stp>StudyData</stp>
        <stp>ZSECIV</stp>
        <stp>Bar</stp>
        <stp/>
        <stp>Close</stp>
        <stp>60</stp>
        <stp>-74</stp>
        <stp>PrimaryOnly</stp>
        <stp/>
        <stp/>
        <stp/>
        <stp>T</stp>
        <tr r="D79" s="8"/>
        <tr r="D79" s="8"/>
      </tp>
      <tp>
        <v>0.18190000000000001</v>
        <stp/>
        <stp>StudyData</stp>
        <stp>JNKCIV</stp>
        <stp>Bar</stp>
        <stp/>
        <stp>Close</stp>
        <stp>60</stp>
        <stp>-95</stp>
        <stp>PrimaryOnly</stp>
        <stp/>
        <stp/>
        <stp/>
        <stp>T</stp>
        <tr r="D100" s="4"/>
        <tr r="D100" s="4"/>
      </tp>
      <tp>
        <v>0.16500000000000001</v>
        <stp/>
        <stp>StudyData</stp>
        <stp>GCECIV</stp>
        <stp>Bar</stp>
        <stp/>
        <stp>Close</stp>
        <stp>60</stp>
        <stp>-75</stp>
        <stp>PrimaryOnly</stp>
        <stp/>
        <stp/>
        <stp/>
        <stp>T</stp>
        <tr r="D80" s="7"/>
        <tr r="D80" s="7"/>
      </tp>
      <tp>
        <v>0.436</v>
        <stp/>
        <stp>StudyData</stp>
        <stp>CLECIV</stp>
        <stp>Bar</stp>
        <stp/>
        <stp>Close</stp>
        <stp>60</stp>
        <stp>-75</stp>
        <stp>PrimaryOnly</stp>
        <stp/>
        <stp/>
        <stp/>
        <stp>T</stp>
        <tr r="D80" s="10"/>
        <tr r="D80" s="10"/>
      </tp>
      <tp>
        <v>0.13150000000000001</v>
        <stp/>
        <stp>StudyData</stp>
        <stp>ZSECIV</stp>
        <stp>Bar</stp>
        <stp/>
        <stp>Close</stp>
        <stp>60</stp>
        <stp>-75</stp>
        <stp>PrimaryOnly</stp>
        <stp/>
        <stp/>
        <stp/>
        <stp>T</stp>
        <tr r="D80" s="8"/>
        <tr r="D80" s="8"/>
      </tp>
      <tp>
        <v>0.19819999999999999</v>
        <stp/>
        <stp>StudyData</stp>
        <stp>ZCEPIV</stp>
        <stp>Bar</stp>
        <stp/>
        <stp>Close</stp>
        <stp>60</stp>
        <stp>-79</stp>
        <stp>PrimaryOnly</stp>
        <stp/>
        <stp/>
        <stp/>
        <stp>T</stp>
        <tr r="D84" s="9"/>
        <tr r="D84" s="9"/>
      </tp>
      <tp>
        <v>0.17369999999999999</v>
        <stp/>
        <stp>StudyData</stp>
        <stp>ZCEPIV</stp>
        <stp>Bar</stp>
        <stp/>
        <stp>Close</stp>
        <stp>60</stp>
        <stp>-78</stp>
        <stp>PrimaryOnly</stp>
        <stp/>
        <stp/>
        <stp/>
        <stp>T</stp>
        <tr r="D83" s="9"/>
        <tr r="D83" s="9"/>
      </tp>
      <tp>
        <v>0.1946</v>
        <stp/>
        <stp>StudyData</stp>
        <stp>ZCEPIV</stp>
        <stp>Bar</stp>
        <stp/>
        <stp>Close</stp>
        <stp>60</stp>
        <stp>-71</stp>
        <stp>PrimaryOnly</stp>
        <stp/>
        <stp/>
        <stp/>
        <stp>T</stp>
        <tr r="D76" s="9"/>
        <tr r="D76" s="9"/>
      </tp>
      <tp>
        <v>0.1948</v>
        <stp/>
        <stp>StudyData</stp>
        <stp>ZCEPIV</stp>
        <stp>Bar</stp>
        <stp/>
        <stp>Close</stp>
        <stp>60</stp>
        <stp>-70</stp>
        <stp>PrimaryOnly</stp>
        <stp/>
        <stp/>
        <stp/>
        <stp>T</stp>
        <tr r="D75" s="9"/>
        <tr r="D75" s="9"/>
      </tp>
      <tp>
        <v>0.19969999999999999</v>
        <stp/>
        <stp>StudyData</stp>
        <stp>ZCEPIV</stp>
        <stp>Bar</stp>
        <stp/>
        <stp>Close</stp>
        <stp>60</stp>
        <stp>-73</stp>
        <stp>PrimaryOnly</stp>
        <stp/>
        <stp/>
        <stp/>
        <stp>T</stp>
        <tr r="D78" s="9"/>
        <tr r="D78" s="9"/>
      </tp>
      <tp>
        <v>0.19500000000000001</v>
        <stp/>
        <stp>StudyData</stp>
        <stp>ZCEPIV</stp>
        <stp>Bar</stp>
        <stp/>
        <stp>Close</stp>
        <stp>60</stp>
        <stp>-72</stp>
        <stp>PrimaryOnly</stp>
        <stp/>
        <stp/>
        <stp/>
        <stp>T</stp>
        <tr r="D77" s="9"/>
        <tr r="D77" s="9"/>
      </tp>
      <tp>
        <v>0.14000000000000001</v>
        <stp/>
        <stp>ContractData</stp>
        <stp>C.US.EPK1620650</stp>
        <stp>ImpVolNetChange</stp>
        <stp/>
        <stp>T</stp>
        <tr r="G6" s="2"/>
      </tp>
      <tp>
        <v>0.1696</v>
        <stp/>
        <stp>StudyData</stp>
        <stp>ZCEPIV</stp>
        <stp>Bar</stp>
        <stp/>
        <stp>Close</stp>
        <stp>60</stp>
        <stp>-75</stp>
        <stp>PrimaryOnly</stp>
        <stp/>
        <stp/>
        <stp/>
        <stp>T</stp>
        <tr r="D80" s="9"/>
        <tr r="D80" s="9"/>
      </tp>
      <tp>
        <v>0.20449999999999999</v>
        <stp/>
        <stp>StudyData</stp>
        <stp>ZCEPIV</stp>
        <stp>Bar</stp>
        <stp/>
        <stp>Close</stp>
        <stp>60</stp>
        <stp>-74</stp>
        <stp>PrimaryOnly</stp>
        <stp/>
        <stp/>
        <stp/>
        <stp>T</stp>
        <tr r="D79" s="9"/>
        <tr r="D79" s="9"/>
      </tp>
      <tp>
        <v>0.19159999999999999</v>
        <stp/>
        <stp>StudyData</stp>
        <stp>ZCEPIV</stp>
        <stp>Bar</stp>
        <stp/>
        <stp>Close</stp>
        <stp>60</stp>
        <stp>-77</stp>
        <stp>PrimaryOnly</stp>
        <stp/>
        <stp/>
        <stp/>
        <stp>T</stp>
        <tr r="D82" s="9"/>
        <tr r="D82" s="9"/>
      </tp>
      <tp>
        <v>0.18410000000000001</v>
        <stp/>
        <stp>StudyData</stp>
        <stp>ZCEPIV</stp>
        <stp>Bar</stp>
        <stp/>
        <stp>Close</stp>
        <stp>60</stp>
        <stp>-76</stp>
        <stp>PrimaryOnly</stp>
        <stp/>
        <stp/>
        <stp/>
        <stp>T</stp>
        <tr r="D81" s="9"/>
        <tr r="D81" s="9"/>
      </tp>
      <tp>
        <v>42202</v>
        <stp/>
        <stp>StudyData</stp>
        <stp>EPCIV</stp>
        <stp>Bar</stp>
        <stp/>
        <stp>Time</stp>
        <stp>D</stp>
        <stp>-199</stp>
        <stp/>
        <stp/>
        <stp/>
        <stp/>
        <stp>T</stp>
        <tr r="E204" s="1"/>
      </tp>
      <tp>
        <v>9.8299999999999998E-2</v>
        <stp/>
        <stp>StudyData</stp>
        <stp>EU6CIV</stp>
        <stp>Bar</stp>
        <stp/>
        <stp>Close</stp>
        <stp>D</stp>
        <stp>-178</stp>
        <stp>PrimaryOnly</stp>
        <stp/>
        <stp/>
        <stp/>
        <stp>T</stp>
        <tr r="D183" s="5"/>
        <tr r="D183" s="5"/>
      </tp>
      <tp>
        <v>0.1174</v>
        <stp/>
        <stp>StudyData</stp>
        <stp>DA6CIV</stp>
        <stp>Bar</stp>
        <stp/>
        <stp>Close</stp>
        <stp>D</stp>
        <stp>-178</stp>
        <stp>PrimaryOnly</stp>
        <stp/>
        <stp/>
        <stp/>
        <stp>T</stp>
        <tr r="D183" s="6"/>
        <tr r="D183" s="6"/>
      </tp>
      <tp>
        <v>9.9599999999999994E-2</v>
        <stp/>
        <stp>StudyData</stp>
        <stp>EU6CIV</stp>
        <stp>Bar</stp>
        <stp/>
        <stp>Close</stp>
        <stp>D</stp>
        <stp>-179</stp>
        <stp>PrimaryOnly</stp>
        <stp/>
        <stp/>
        <stp/>
        <stp>T</stp>
        <tr r="D184" s="5"/>
        <tr r="D184" s="5"/>
      </tp>
      <tp>
        <v>0.1111</v>
        <stp/>
        <stp>StudyData</stp>
        <stp>DA6CIV</stp>
        <stp>Bar</stp>
        <stp/>
        <stp>Close</stp>
        <stp>D</stp>
        <stp>-179</stp>
        <stp>PrimaryOnly</stp>
        <stp/>
        <stp/>
        <stp/>
        <stp>T</stp>
        <tr r="D184" s="6"/>
        <tr r="D184" s="6"/>
      </tp>
      <tp>
        <v>0.1024</v>
        <stp/>
        <stp>StudyData</stp>
        <stp>EU6CIV</stp>
        <stp>Bar</stp>
        <stp/>
        <stp>Close</stp>
        <stp>D</stp>
        <stp>-176</stp>
        <stp>PrimaryOnly</stp>
        <stp/>
        <stp/>
        <stp/>
        <stp>T</stp>
        <tr r="D181" s="5"/>
        <tr r="D181" s="5"/>
      </tp>
      <tp>
        <v>0.1198</v>
        <stp/>
        <stp>StudyData</stp>
        <stp>DA6CIV</stp>
        <stp>Bar</stp>
        <stp/>
        <stp>Close</stp>
        <stp>D</stp>
        <stp>-176</stp>
        <stp>PrimaryOnly</stp>
        <stp/>
        <stp/>
        <stp/>
        <stp>T</stp>
        <tr r="D181" s="6"/>
        <tr r="D181" s="6"/>
      </tp>
      <tp>
        <v>9.7900000000000001E-2</v>
        <stp/>
        <stp>StudyData</stp>
        <stp>EU6CIV</stp>
        <stp>Bar</stp>
        <stp/>
        <stp>Close</stp>
        <stp>D</stp>
        <stp>-177</stp>
        <stp>PrimaryOnly</stp>
        <stp/>
        <stp/>
        <stp/>
        <stp>T</stp>
        <tr r="D182" s="5"/>
        <tr r="D182" s="5"/>
      </tp>
      <tp>
        <v>0.11269999999999999</v>
        <stp/>
        <stp>StudyData</stp>
        <stp>DA6CIV</stp>
        <stp>Bar</stp>
        <stp/>
        <stp>Close</stp>
        <stp>D</stp>
        <stp>-177</stp>
        <stp>PrimaryOnly</stp>
        <stp/>
        <stp/>
        <stp/>
        <stp>T</stp>
        <tr r="D182" s="6"/>
        <tr r="D182" s="6"/>
      </tp>
      <tp>
        <v>9.1600000000000001E-2</v>
        <stp/>
        <stp>StudyData</stp>
        <stp>EU6CIV</stp>
        <stp>Bar</stp>
        <stp/>
        <stp>Close</stp>
        <stp>D</stp>
        <stp>-174</stp>
        <stp>PrimaryOnly</stp>
        <stp/>
        <stp/>
        <stp/>
        <stp>T</stp>
        <tr r="D179" s="5"/>
        <tr r="D179" s="5"/>
      </tp>
      <tp>
        <v>0.12479999999999999</v>
        <stp/>
        <stp>StudyData</stp>
        <stp>DA6CIV</stp>
        <stp>Bar</stp>
        <stp/>
        <stp>Close</stp>
        <stp>D</stp>
        <stp>-174</stp>
        <stp>PrimaryOnly</stp>
        <stp/>
        <stp/>
        <stp/>
        <stp>T</stp>
        <tr r="D179" s="6"/>
        <tr r="D179" s="6"/>
      </tp>
      <tp>
        <v>8.2600000000000007E-2</v>
        <stp/>
        <stp>StudyData</stp>
        <stp>EU6CIV</stp>
        <stp>Bar</stp>
        <stp/>
        <stp>Close</stp>
        <stp>D</stp>
        <stp>-175</stp>
        <stp>PrimaryOnly</stp>
        <stp/>
        <stp/>
        <stp/>
        <stp>T</stp>
        <tr r="D180" s="5"/>
        <tr r="D180" s="5"/>
      </tp>
      <tp>
        <v>0.11459999999999999</v>
        <stp/>
        <stp>StudyData</stp>
        <stp>DA6CIV</stp>
        <stp>Bar</stp>
        <stp/>
        <stp>Close</stp>
        <stp>D</stp>
        <stp>-175</stp>
        <stp>PrimaryOnly</stp>
        <stp/>
        <stp/>
        <stp/>
        <stp>T</stp>
        <tr r="D180" s="6"/>
        <tr r="D180" s="6"/>
      </tp>
      <tp>
        <v>8.5699999999999998E-2</v>
        <stp/>
        <stp>StudyData</stp>
        <stp>EU6CIV</stp>
        <stp>Bar</stp>
        <stp/>
        <stp>Close</stp>
        <stp>D</stp>
        <stp>-172</stp>
        <stp>PrimaryOnly</stp>
        <stp/>
        <stp/>
        <stp/>
        <stp>T</stp>
        <tr r="D177" s="5"/>
        <tr r="D177" s="5"/>
      </tp>
      <tp>
        <v>0.1416</v>
        <stp/>
        <stp>StudyData</stp>
        <stp>DA6CIV</stp>
        <stp>Bar</stp>
        <stp/>
        <stp>Close</stp>
        <stp>D</stp>
        <stp>-172</stp>
        <stp>PrimaryOnly</stp>
        <stp/>
        <stp/>
        <stp/>
        <stp>T</stp>
        <tr r="D177" s="6"/>
        <tr r="D177" s="6"/>
      </tp>
      <tp>
        <v>0.1066</v>
        <stp/>
        <stp>StudyData</stp>
        <stp>EU6CIV</stp>
        <stp>Bar</stp>
        <stp/>
        <stp>Close</stp>
        <stp>D</stp>
        <stp>-173</stp>
        <stp>PrimaryOnly</stp>
        <stp/>
        <stp/>
        <stp/>
        <stp>T</stp>
        <tr r="D178" s="5"/>
        <tr r="D178" s="5"/>
      </tp>
      <tp>
        <v>0.1348</v>
        <stp/>
        <stp>StudyData</stp>
        <stp>DA6CIV</stp>
        <stp>Bar</stp>
        <stp/>
        <stp>Close</stp>
        <stp>D</stp>
        <stp>-173</stp>
        <stp>PrimaryOnly</stp>
        <stp/>
        <stp/>
        <stp/>
        <stp>T</stp>
        <tr r="D178" s="6"/>
        <tr r="D178" s="6"/>
      </tp>
      <tp>
        <v>0.1229</v>
        <stp/>
        <stp>StudyData</stp>
        <stp>EU6CIV</stp>
        <stp>Bar</stp>
        <stp/>
        <stp>Close</stp>
        <stp>D</stp>
        <stp>-170</stp>
        <stp>PrimaryOnly</stp>
        <stp/>
        <stp/>
        <stp/>
        <stp>T</stp>
        <tr r="D175" s="5"/>
        <tr r="D175" s="5"/>
      </tp>
      <tp>
        <v>0.12740000000000001</v>
        <stp/>
        <stp>StudyData</stp>
        <stp>DA6CIV</stp>
        <stp>Bar</stp>
        <stp/>
        <stp>Close</stp>
        <stp>D</stp>
        <stp>-170</stp>
        <stp>PrimaryOnly</stp>
        <stp/>
        <stp/>
        <stp/>
        <stp>T</stp>
        <tr r="D175" s="6"/>
        <tr r="D175" s="6"/>
      </tp>
      <tp>
        <v>0.1288</v>
        <stp/>
        <stp>StudyData</stp>
        <stp>EU6CIV</stp>
        <stp>Bar</stp>
        <stp/>
        <stp>Close</stp>
        <stp>D</stp>
        <stp>-171</stp>
        <stp>PrimaryOnly</stp>
        <stp/>
        <stp/>
        <stp/>
        <stp>T</stp>
        <tr r="D176" s="5"/>
        <tr r="D176" s="5"/>
      </tp>
      <tp>
        <v>0.1195</v>
        <stp/>
        <stp>StudyData</stp>
        <stp>DA6CIV</stp>
        <stp>Bar</stp>
        <stp/>
        <stp>Close</stp>
        <stp>D</stp>
        <stp>-171</stp>
        <stp>PrimaryOnly</stp>
        <stp/>
        <stp/>
        <stp/>
        <stp>T</stp>
        <tr r="D176" s="6"/>
        <tr r="D176" s="6"/>
      </tp>
      <tp>
        <v>0.18990000000000001</v>
        <stp/>
        <stp>StudyData</stp>
        <stp>JNKCIV</stp>
        <stp>Bar</stp>
        <stp/>
        <stp>Close</stp>
        <stp>60</stp>
        <stp>-88</stp>
        <stp>PrimaryOnly</stp>
        <stp/>
        <stp/>
        <stp/>
        <stp>T</stp>
        <tr r="D93" s="4"/>
        <tr r="D93" s="4"/>
      </tp>
      <tp>
        <v>0.15740000000000001</v>
        <stp/>
        <stp>StudyData</stp>
        <stp>GCECIV</stp>
        <stp>Bar</stp>
        <stp/>
        <stp>Close</stp>
        <stp>60</stp>
        <stp>-68</stp>
        <stp>PrimaryOnly</stp>
        <stp/>
        <stp/>
        <stp/>
        <stp>T</stp>
        <tr r="D73" s="7"/>
        <tr r="D73" s="7"/>
      </tp>
      <tp>
        <v>0.44640000000000002</v>
        <stp/>
        <stp>StudyData</stp>
        <stp>CLECIV</stp>
        <stp>Bar</stp>
        <stp/>
        <stp>Close</stp>
        <stp>60</stp>
        <stp>-68</stp>
        <stp>PrimaryOnly</stp>
        <stp/>
        <stp/>
        <stp/>
        <stp>T</stp>
        <tr r="D73" s="10"/>
        <tr r="D73" s="10"/>
      </tp>
      <tp>
        <v>0.16339999999999999</v>
        <stp/>
        <stp>StudyData</stp>
        <stp>ZSECIV</stp>
        <stp>Bar</stp>
        <stp/>
        <stp>Close</stp>
        <stp>60</stp>
        <stp>-68</stp>
        <stp>PrimaryOnly</stp>
        <stp/>
        <stp/>
        <stp/>
        <stp>T</stp>
        <tr r="D73" s="8"/>
        <tr r="D73" s="8"/>
      </tp>
      <tp>
        <v>0.18940000000000001</v>
        <stp/>
        <stp>StudyData</stp>
        <stp>JNKCIV</stp>
        <stp>Bar</stp>
        <stp/>
        <stp>Close</stp>
        <stp>60</stp>
        <stp>-89</stp>
        <stp>PrimaryOnly</stp>
        <stp/>
        <stp/>
        <stp/>
        <stp>T</stp>
        <tr r="D94" s="4"/>
        <tr r="D94" s="4"/>
      </tp>
      <tp>
        <v>0.16400000000000001</v>
        <stp/>
        <stp>StudyData</stp>
        <stp>GCECIV</stp>
        <stp>Bar</stp>
        <stp/>
        <stp>Close</stp>
        <stp>60</stp>
        <stp>-69</stp>
        <stp>PrimaryOnly</stp>
        <stp/>
        <stp/>
        <stp/>
        <stp>T</stp>
        <tr r="D74" s="7"/>
        <tr r="D74" s="7"/>
      </tp>
      <tp>
        <v>0.43790000000000001</v>
        <stp/>
        <stp>StudyData</stp>
        <stp>CLECIV</stp>
        <stp>Bar</stp>
        <stp/>
        <stp>Close</stp>
        <stp>60</stp>
        <stp>-69</stp>
        <stp>PrimaryOnly</stp>
        <stp/>
        <stp/>
        <stp/>
        <stp>T</stp>
        <tr r="D74" s="10"/>
        <tr r="D74" s="10"/>
      </tp>
      <tp>
        <v>0.1467</v>
        <stp/>
        <stp>StudyData</stp>
        <stp>ZSECIV</stp>
        <stp>Bar</stp>
        <stp/>
        <stp>Close</stp>
        <stp>60</stp>
        <stp>-69</stp>
        <stp>PrimaryOnly</stp>
        <stp/>
        <stp/>
        <stp/>
        <stp>T</stp>
        <tr r="D74" s="8"/>
        <tr r="D74" s="8"/>
      </tp>
      <tp>
        <v>0.16589999999999999</v>
        <stp/>
        <stp>StudyData</stp>
        <stp>JNKCIV</stp>
        <stp>Bar</stp>
        <stp/>
        <stp>Close</stp>
        <stp>60</stp>
        <stp>-82</stp>
        <stp>PrimaryOnly</stp>
        <stp/>
        <stp/>
        <stp/>
        <stp>T</stp>
        <tr r="D87" s="4"/>
        <tr r="D87" s="4"/>
      </tp>
      <tp>
        <v>0.161</v>
        <stp/>
        <stp>StudyData</stp>
        <stp>GCECIV</stp>
        <stp>Bar</stp>
        <stp/>
        <stp>Close</stp>
        <stp>60</stp>
        <stp>-62</stp>
        <stp>PrimaryOnly</stp>
        <stp/>
        <stp/>
        <stp/>
        <stp>T</stp>
        <tr r="D67" s="7"/>
        <tr r="D67" s="7"/>
      </tp>
      <tp>
        <v>0.43359999999999999</v>
        <stp/>
        <stp>StudyData</stp>
        <stp>CLECIV</stp>
        <stp>Bar</stp>
        <stp/>
        <stp>Close</stp>
        <stp>60</stp>
        <stp>-62</stp>
        <stp>PrimaryOnly</stp>
        <stp/>
        <stp/>
        <stp/>
        <stp>T</stp>
        <tr r="D67" s="10"/>
        <tr r="D67" s="10"/>
      </tp>
      <tp>
        <v>0.18490000000000001</v>
        <stp/>
        <stp>StudyData</stp>
        <stp>ZSECIV</stp>
        <stp>Bar</stp>
        <stp/>
        <stp>Close</stp>
        <stp>60</stp>
        <stp>-62</stp>
        <stp>PrimaryOnly</stp>
        <stp/>
        <stp/>
        <stp/>
        <stp>T</stp>
        <tr r="D67" s="8"/>
        <tr r="D67" s="8"/>
      </tp>
      <tp>
        <v>0.16520000000000001</v>
        <stp/>
        <stp>StudyData</stp>
        <stp>JNKCIV</stp>
        <stp>Bar</stp>
        <stp/>
        <stp>Close</stp>
        <stp>60</stp>
        <stp>-83</stp>
        <stp>PrimaryOnly</stp>
        <stp/>
        <stp/>
        <stp/>
        <stp>T</stp>
        <tr r="D88" s="4"/>
        <tr r="D88" s="4"/>
      </tp>
      <tp>
        <v>0.1699</v>
        <stp/>
        <stp>StudyData</stp>
        <stp>GCECIV</stp>
        <stp>Bar</stp>
        <stp/>
        <stp>Close</stp>
        <stp>60</stp>
        <stp>-63</stp>
        <stp>PrimaryOnly</stp>
        <stp/>
        <stp/>
        <stp/>
        <stp>T</stp>
        <tr r="D68" s="7"/>
        <tr r="D68" s="7"/>
      </tp>
      <tp>
        <v>0.44269999999999998</v>
        <stp/>
        <stp>StudyData</stp>
        <stp>CLECIV</stp>
        <stp>Bar</stp>
        <stp/>
        <stp>Close</stp>
        <stp>60</stp>
        <stp>-63</stp>
        <stp>PrimaryOnly</stp>
        <stp/>
        <stp/>
        <stp/>
        <stp>T</stp>
        <tr r="D68" s="10"/>
        <tr r="D68" s="10"/>
      </tp>
      <tp>
        <v>0.18310000000000001</v>
        <stp/>
        <stp>StudyData</stp>
        <stp>ZSECIV</stp>
        <stp>Bar</stp>
        <stp/>
        <stp>Close</stp>
        <stp>60</stp>
        <stp>-63</stp>
        <stp>PrimaryOnly</stp>
        <stp/>
        <stp/>
        <stp/>
        <stp>T</stp>
        <tr r="D68" s="8"/>
        <tr r="D68" s="8"/>
      </tp>
      <tp>
        <v>0.1729</v>
        <stp/>
        <stp>StudyData</stp>
        <stp>JNKCIV</stp>
        <stp>Bar</stp>
        <stp/>
        <stp>Close</stp>
        <stp>60</stp>
        <stp>-80</stp>
        <stp>PrimaryOnly</stp>
        <stp/>
        <stp/>
        <stp/>
        <stp>T</stp>
        <tr r="D85" s="4"/>
        <tr r="D85" s="4"/>
      </tp>
      <tp>
        <v>0.16769999999999999</v>
        <stp/>
        <stp>StudyData</stp>
        <stp>GCECIV</stp>
        <stp>Bar</stp>
        <stp/>
        <stp>Close</stp>
        <stp>60</stp>
        <stp>-60</stp>
        <stp>PrimaryOnly</stp>
        <stp/>
        <stp/>
        <stp/>
        <stp>T</stp>
        <tr r="D65" s="7"/>
        <tr r="D65" s="7"/>
      </tp>
      <tp>
        <v>0.42599999999999999</v>
        <stp/>
        <stp>StudyData</stp>
        <stp>CLECIV</stp>
        <stp>Bar</stp>
        <stp/>
        <stp>Close</stp>
        <stp>60</stp>
        <stp>-60</stp>
        <stp>PrimaryOnly</stp>
        <stp/>
        <stp/>
        <stp/>
        <stp>T</stp>
        <tr r="D65" s="10"/>
        <tr r="D65" s="10"/>
      </tp>
      <tp>
        <v>0.18390000000000001</v>
        <stp/>
        <stp>StudyData</stp>
        <stp>ZSECIV</stp>
        <stp>Bar</stp>
        <stp/>
        <stp>Close</stp>
        <stp>60</stp>
        <stp>-60</stp>
        <stp>PrimaryOnly</stp>
        <stp/>
        <stp/>
        <stp/>
        <stp>T</stp>
        <tr r="D65" s="8"/>
        <tr r="D65" s="8"/>
      </tp>
      <tp>
        <v>0.15709999999999999</v>
        <stp/>
        <stp>StudyData</stp>
        <stp>JNKCIV</stp>
        <stp>Bar</stp>
        <stp/>
        <stp>Close</stp>
        <stp>60</stp>
        <stp>-81</stp>
        <stp>PrimaryOnly</stp>
        <stp/>
        <stp/>
        <stp/>
        <stp>T</stp>
        <tr r="D86" s="4"/>
        <tr r="D86" s="4"/>
      </tp>
      <tp>
        <v>0.156</v>
        <stp/>
        <stp>StudyData</stp>
        <stp>GCECIV</stp>
        <stp>Bar</stp>
        <stp/>
        <stp>Close</stp>
        <stp>60</stp>
        <stp>-61</stp>
        <stp>PrimaryOnly</stp>
        <stp/>
        <stp/>
        <stp/>
        <stp>T</stp>
        <tr r="D66" s="7"/>
        <tr r="D66" s="7"/>
      </tp>
      <tp>
        <v>0.43090000000000001</v>
        <stp/>
        <stp>StudyData</stp>
        <stp>CLECIV</stp>
        <stp>Bar</stp>
        <stp/>
        <stp>Close</stp>
        <stp>60</stp>
        <stp>-61</stp>
        <stp>PrimaryOnly</stp>
        <stp/>
        <stp/>
        <stp/>
        <stp>T</stp>
        <tr r="D66" s="10"/>
        <tr r="D66" s="10"/>
      </tp>
      <tp>
        <v>0.18410000000000001</v>
        <stp/>
        <stp>StudyData</stp>
        <stp>ZSECIV</stp>
        <stp>Bar</stp>
        <stp/>
        <stp>Close</stp>
        <stp>60</stp>
        <stp>-61</stp>
        <stp>PrimaryOnly</stp>
        <stp/>
        <stp/>
        <stp/>
        <stp>T</stp>
        <tr r="D66" s="8"/>
        <tr r="D66" s="8"/>
      </tp>
      <tp>
        <v>0.1716</v>
        <stp/>
        <stp>StudyData</stp>
        <stp>JNKCIV</stp>
        <stp>Bar</stp>
        <stp/>
        <stp>Close</stp>
        <stp>60</stp>
        <stp>-86</stp>
        <stp>PrimaryOnly</stp>
        <stp/>
        <stp/>
        <stp/>
        <stp>T</stp>
        <tr r="D91" s="4"/>
        <tr r="D91" s="4"/>
      </tp>
      <tp>
        <v>0.16650000000000001</v>
        <stp/>
        <stp>StudyData</stp>
        <stp>GCECIV</stp>
        <stp>Bar</stp>
        <stp/>
        <stp>Close</stp>
        <stp>60</stp>
        <stp>-66</stp>
        <stp>PrimaryOnly</stp>
        <stp/>
        <stp/>
        <stp/>
        <stp>T</stp>
        <tr r="D71" s="7"/>
        <tr r="D71" s="7"/>
      </tp>
      <tp>
        <v>0.44719999999999999</v>
        <stp/>
        <stp>StudyData</stp>
        <stp>CLECIV</stp>
        <stp>Bar</stp>
        <stp/>
        <stp>Close</stp>
        <stp>60</stp>
        <stp>-66</stp>
        <stp>PrimaryOnly</stp>
        <stp/>
        <stp/>
        <stp/>
        <stp>T</stp>
        <tr r="D71" s="10"/>
        <tr r="D71" s="10"/>
      </tp>
      <tp>
        <v>0.17199999999999999</v>
        <stp/>
        <stp>StudyData</stp>
        <stp>ZSECIV</stp>
        <stp>Bar</stp>
        <stp/>
        <stp>Close</stp>
        <stp>60</stp>
        <stp>-66</stp>
        <stp>PrimaryOnly</stp>
        <stp/>
        <stp/>
        <stp/>
        <stp>T</stp>
        <tr r="D71" s="8"/>
        <tr r="D71" s="8"/>
      </tp>
      <tp>
        <v>0.17630000000000001</v>
        <stp/>
        <stp>StudyData</stp>
        <stp>JNKCIV</stp>
        <stp>Bar</stp>
        <stp/>
        <stp>Close</stp>
        <stp>60</stp>
        <stp>-87</stp>
        <stp>PrimaryOnly</stp>
        <stp/>
        <stp/>
        <stp/>
        <stp>T</stp>
        <tr r="D92" s="4"/>
        <tr r="D92" s="4"/>
      </tp>
      <tp>
        <v>0.1696</v>
        <stp/>
        <stp>StudyData</stp>
        <stp>GCECIV</stp>
        <stp>Bar</stp>
        <stp/>
        <stp>Close</stp>
        <stp>60</stp>
        <stp>-67</stp>
        <stp>PrimaryOnly</stp>
        <stp/>
        <stp/>
        <stp/>
        <stp>T</stp>
        <tr r="D72" s="7"/>
        <tr r="D72" s="7"/>
      </tp>
      <tp>
        <v>0.44619999999999999</v>
        <stp/>
        <stp>StudyData</stp>
        <stp>CLECIV</stp>
        <stp>Bar</stp>
        <stp/>
        <stp>Close</stp>
        <stp>60</stp>
        <stp>-67</stp>
        <stp>PrimaryOnly</stp>
        <stp/>
        <stp/>
        <stp/>
        <stp>T</stp>
        <tr r="D72" s="10"/>
        <tr r="D72" s="10"/>
      </tp>
      <tp>
        <v>0.16589999999999999</v>
        <stp/>
        <stp>StudyData</stp>
        <stp>ZSECIV</stp>
        <stp>Bar</stp>
        <stp/>
        <stp>Close</stp>
        <stp>60</stp>
        <stp>-67</stp>
        <stp>PrimaryOnly</stp>
        <stp/>
        <stp/>
        <stp/>
        <stp>T</stp>
        <tr r="D72" s="8"/>
        <tr r="D72" s="8"/>
      </tp>
      <tp>
        <v>0.16880000000000001</v>
        <stp/>
        <stp>StudyData</stp>
        <stp>JNKCIV</stp>
        <stp>Bar</stp>
        <stp/>
        <stp>Close</stp>
        <stp>60</stp>
        <stp>-84</stp>
        <stp>PrimaryOnly</stp>
        <stp/>
        <stp/>
        <stp/>
        <stp>T</stp>
        <tr r="D89" s="4"/>
        <tr r="D89" s="4"/>
      </tp>
      <tp>
        <v>0.16309999999999999</v>
        <stp/>
        <stp>StudyData</stp>
        <stp>GCECIV</stp>
        <stp>Bar</stp>
        <stp/>
        <stp>Close</stp>
        <stp>60</stp>
        <stp>-64</stp>
        <stp>PrimaryOnly</stp>
        <stp/>
        <stp/>
        <stp/>
        <stp>T</stp>
        <tr r="D69" s="7"/>
        <tr r="D69" s="7"/>
      </tp>
      <tp>
        <v>0.4501</v>
        <stp/>
        <stp>StudyData</stp>
        <stp>CLECIV</stp>
        <stp>Bar</stp>
        <stp/>
        <stp>Close</stp>
        <stp>60</stp>
        <stp>-64</stp>
        <stp>PrimaryOnly</stp>
        <stp/>
        <stp/>
        <stp/>
        <stp>T</stp>
        <tr r="D69" s="10"/>
        <tr r="D69" s="10"/>
      </tp>
      <tp>
        <v>0.192</v>
        <stp/>
        <stp>StudyData</stp>
        <stp>ZSECIV</stp>
        <stp>Bar</stp>
        <stp/>
        <stp>Close</stp>
        <stp>60</stp>
        <stp>-64</stp>
        <stp>PrimaryOnly</stp>
        <stp/>
        <stp/>
        <stp/>
        <stp>T</stp>
        <tr r="D69" s="8"/>
        <tr r="D69" s="8"/>
      </tp>
      <tp>
        <v>0.1691</v>
        <stp/>
        <stp>StudyData</stp>
        <stp>JNKCIV</stp>
        <stp>Bar</stp>
        <stp/>
        <stp>Close</stp>
        <stp>60</stp>
        <stp>-85</stp>
        <stp>PrimaryOnly</stp>
        <stp/>
        <stp/>
        <stp/>
        <stp>T</stp>
        <tr r="D90" s="4"/>
        <tr r="D90" s="4"/>
      </tp>
      <tp>
        <v>0.16039999999999999</v>
        <stp/>
        <stp>StudyData</stp>
        <stp>GCECIV</stp>
        <stp>Bar</stp>
        <stp/>
        <stp>Close</stp>
        <stp>60</stp>
        <stp>-65</stp>
        <stp>PrimaryOnly</stp>
        <stp/>
        <stp/>
        <stp/>
        <stp>T</stp>
        <tr r="D70" s="7"/>
        <tr r="D70" s="7"/>
      </tp>
      <tp>
        <v>0.44729999999999998</v>
        <stp/>
        <stp>StudyData</stp>
        <stp>CLECIV</stp>
        <stp>Bar</stp>
        <stp/>
        <stp>Close</stp>
        <stp>60</stp>
        <stp>-65</stp>
        <stp>PrimaryOnly</stp>
        <stp/>
        <stp/>
        <stp/>
        <stp>T</stp>
        <tr r="D70" s="10"/>
        <tr r="D70" s="10"/>
      </tp>
      <tp>
        <v>0.17879999999999999</v>
        <stp/>
        <stp>StudyData</stp>
        <stp>ZSECIV</stp>
        <stp>Bar</stp>
        <stp/>
        <stp>Close</stp>
        <stp>60</stp>
        <stp>-65</stp>
        <stp>PrimaryOnly</stp>
        <stp/>
        <stp/>
        <stp/>
        <stp>T</stp>
        <tr r="D70" s="8"/>
        <tr r="D70" s="8"/>
      </tp>
      <tp>
        <v>0.21010000000000001</v>
        <stp/>
        <stp>StudyData</stp>
        <stp>ZCEPIV</stp>
        <stp>Bar</stp>
        <stp/>
        <stp>Close</stp>
        <stp>60</stp>
        <stp>-69</stp>
        <stp>PrimaryOnly</stp>
        <stp/>
        <stp/>
        <stp/>
        <stp>T</stp>
        <tr r="D74" s="9"/>
        <tr r="D74" s="9"/>
      </tp>
      <tp>
        <v>0.2281</v>
        <stp/>
        <stp>StudyData</stp>
        <stp>ZCEPIV</stp>
        <stp>Bar</stp>
        <stp/>
        <stp>Close</stp>
        <stp>60</stp>
        <stp>-68</stp>
        <stp>PrimaryOnly</stp>
        <stp/>
        <stp/>
        <stp/>
        <stp>T</stp>
        <tr r="D73" s="9"/>
        <tr r="D73" s="9"/>
      </tp>
      <tp>
        <v>0.2218</v>
        <stp/>
        <stp>StudyData</stp>
        <stp>ZCEPIV</stp>
        <stp>Bar</stp>
        <stp/>
        <stp>Close</stp>
        <stp>60</stp>
        <stp>-61</stp>
        <stp>PrimaryOnly</stp>
        <stp/>
        <stp/>
        <stp/>
        <stp>T</stp>
        <tr r="D66" s="9"/>
        <tr r="D66" s="9"/>
      </tp>
      <tp>
        <v>0.2374</v>
        <stp/>
        <stp>StudyData</stp>
        <stp>ZCEPIV</stp>
        <stp>Bar</stp>
        <stp/>
        <stp>Close</stp>
        <stp>60</stp>
        <stp>-60</stp>
        <stp>PrimaryOnly</stp>
        <stp/>
        <stp/>
        <stp/>
        <stp>T</stp>
        <tr r="D65" s="9"/>
        <tr r="D65" s="9"/>
      </tp>
      <tp>
        <v>0.2281</v>
        <stp/>
        <stp>StudyData</stp>
        <stp>ZCEPIV</stp>
        <stp>Bar</stp>
        <stp/>
        <stp>Close</stp>
        <stp>60</stp>
        <stp>-63</stp>
        <stp>PrimaryOnly</stp>
        <stp/>
        <stp/>
        <stp/>
        <stp>T</stp>
        <tr r="D68" s="9"/>
        <tr r="D68" s="9"/>
      </tp>
      <tp>
        <v>0.22720000000000001</v>
        <stp/>
        <stp>StudyData</stp>
        <stp>ZCEPIV</stp>
        <stp>Bar</stp>
        <stp/>
        <stp>Close</stp>
        <stp>60</stp>
        <stp>-62</stp>
        <stp>PrimaryOnly</stp>
        <stp/>
        <stp/>
        <stp/>
        <stp>T</stp>
        <tr r="D67" s="9"/>
        <tr r="D67" s="9"/>
      </tp>
      <tp>
        <v>0.22500000000000001</v>
        <stp/>
        <stp>StudyData</stp>
        <stp>ZCEPIV</stp>
        <stp>Bar</stp>
        <stp/>
        <stp>Close</stp>
        <stp>60</stp>
        <stp>-65</stp>
        <stp>PrimaryOnly</stp>
        <stp/>
        <stp/>
        <stp/>
        <stp>T</stp>
        <tr r="D70" s="9"/>
        <tr r="D70" s="9"/>
      </tp>
      <tp>
        <v>0.22239999999999999</v>
        <stp/>
        <stp>StudyData</stp>
        <stp>ZCEPIV</stp>
        <stp>Bar</stp>
        <stp/>
        <stp>Close</stp>
        <stp>60</stp>
        <stp>-64</stp>
        <stp>PrimaryOnly</stp>
        <stp/>
        <stp/>
        <stp/>
        <stp>T</stp>
        <tr r="D69" s="9"/>
        <tr r="D69" s="9"/>
      </tp>
      <tp>
        <v>0.21879999999999999</v>
        <stp/>
        <stp>StudyData</stp>
        <stp>ZCEPIV</stp>
        <stp>Bar</stp>
        <stp/>
        <stp>Close</stp>
        <stp>60</stp>
        <stp>-67</stp>
        <stp>PrimaryOnly</stp>
        <stp/>
        <stp/>
        <stp/>
        <stp>T</stp>
        <tr r="D72" s="9"/>
        <tr r="D72" s="9"/>
      </tp>
      <tp>
        <v>0.22520000000000001</v>
        <stp/>
        <stp>StudyData</stp>
        <stp>ZCEPIV</stp>
        <stp>Bar</stp>
        <stp/>
        <stp>Close</stp>
        <stp>60</stp>
        <stp>-66</stp>
        <stp>PrimaryOnly</stp>
        <stp/>
        <stp/>
        <stp/>
        <stp>T</stp>
        <tr r="D71" s="9"/>
        <tr r="D71" s="9"/>
      </tp>
      <tp>
        <v>0.1246</v>
        <stp/>
        <stp>StudyData</stp>
        <stp>EU6CIV</stp>
        <stp>Bar</stp>
        <stp/>
        <stp>Close</stp>
        <stp>D</stp>
        <stp>-108</stp>
        <stp>PrimaryOnly</stp>
        <stp/>
        <stp/>
        <stp/>
        <stp>T</stp>
        <tr r="D113" s="5"/>
        <tr r="D113" s="5"/>
      </tp>
      <tp>
        <v>0.1074</v>
        <stp/>
        <stp>StudyData</stp>
        <stp>DA6CIV</stp>
        <stp>Bar</stp>
        <stp/>
        <stp>Close</stp>
        <stp>D</stp>
        <stp>-108</stp>
        <stp>PrimaryOnly</stp>
        <stp/>
        <stp/>
        <stp/>
        <stp>T</stp>
        <tr r="D113" s="6"/>
        <tr r="D113" s="6"/>
      </tp>
      <tp>
        <v>0.11559999999999999</v>
        <stp/>
        <stp>StudyData</stp>
        <stp>EU6CIV</stp>
        <stp>Bar</stp>
        <stp/>
        <stp>Close</stp>
        <stp>D</stp>
        <stp>-109</stp>
        <stp>PrimaryOnly</stp>
        <stp/>
        <stp/>
        <stp/>
        <stp>T</stp>
        <tr r="D114" s="5"/>
        <tr r="D114" s="5"/>
      </tp>
      <tp>
        <v>0.1095</v>
        <stp/>
        <stp>StudyData</stp>
        <stp>DA6CIV</stp>
        <stp>Bar</stp>
        <stp/>
        <stp>Close</stp>
        <stp>D</stp>
        <stp>-109</stp>
        <stp>PrimaryOnly</stp>
        <stp/>
        <stp/>
        <stp/>
        <stp>T</stp>
        <tr r="D114" s="6"/>
        <tr r="D114" s="6"/>
      </tp>
      <tp>
        <v>0.1191</v>
        <stp/>
        <stp>StudyData</stp>
        <stp>EU6CIV</stp>
        <stp>Bar</stp>
        <stp/>
        <stp>Close</stp>
        <stp>D</stp>
        <stp>-106</stp>
        <stp>PrimaryOnly</stp>
        <stp/>
        <stp/>
        <stp/>
        <stp>T</stp>
        <tr r="D111" s="5"/>
        <tr r="D111" s="5"/>
      </tp>
      <tp>
        <v>0.11360000000000001</v>
        <stp/>
        <stp>StudyData</stp>
        <stp>DA6CIV</stp>
        <stp>Bar</stp>
        <stp/>
        <stp>Close</stp>
        <stp>D</stp>
        <stp>-106</stp>
        <stp>PrimaryOnly</stp>
        <stp/>
        <stp/>
        <stp/>
        <stp>T</stp>
        <tr r="D111" s="6"/>
        <tr r="D111" s="6"/>
      </tp>
      <tp>
        <v>0.1187</v>
        <stp/>
        <stp>StudyData</stp>
        <stp>EU6CIV</stp>
        <stp>Bar</stp>
        <stp/>
        <stp>Close</stp>
        <stp>D</stp>
        <stp>-107</stp>
        <stp>PrimaryOnly</stp>
        <stp/>
        <stp/>
        <stp/>
        <stp>T</stp>
        <tr r="D112" s="5"/>
        <tr r="D112" s="5"/>
      </tp>
      <tp>
        <v>0.1091</v>
        <stp/>
        <stp>StudyData</stp>
        <stp>DA6CIV</stp>
        <stp>Bar</stp>
        <stp/>
        <stp>Close</stp>
        <stp>D</stp>
        <stp>-107</stp>
        <stp>PrimaryOnly</stp>
        <stp/>
        <stp/>
        <stp/>
        <stp>T</stp>
        <tr r="D112" s="6"/>
        <tr r="D112" s="6"/>
      </tp>
      <tp>
        <v>0.1206</v>
        <stp/>
        <stp>StudyData</stp>
        <stp>EU6CIV</stp>
        <stp>Bar</stp>
        <stp/>
        <stp>Close</stp>
        <stp>D</stp>
        <stp>-104</stp>
        <stp>PrimaryOnly</stp>
        <stp/>
        <stp/>
        <stp/>
        <stp>T</stp>
        <tr r="D109" s="5"/>
        <tr r="D109" s="5"/>
      </tp>
      <tp>
        <v>0.1171</v>
        <stp/>
        <stp>StudyData</stp>
        <stp>DA6CIV</stp>
        <stp>Bar</stp>
        <stp/>
        <stp>Close</stp>
        <stp>D</stp>
        <stp>-104</stp>
        <stp>PrimaryOnly</stp>
        <stp/>
        <stp/>
        <stp/>
        <stp>T</stp>
        <tr r="D109" s="6"/>
        <tr r="D109" s="6"/>
      </tp>
      <tp>
        <v>0.12239999999999999</v>
        <stp/>
        <stp>StudyData</stp>
        <stp>EU6CIV</stp>
        <stp>Bar</stp>
        <stp/>
        <stp>Close</stp>
        <stp>D</stp>
        <stp>-105</stp>
        <stp>PrimaryOnly</stp>
        <stp/>
        <stp/>
        <stp/>
        <stp>T</stp>
        <tr r="D110" s="5"/>
        <tr r="D110" s="5"/>
      </tp>
      <tp>
        <v>0.11550000000000001</v>
        <stp/>
        <stp>StudyData</stp>
        <stp>DA6CIV</stp>
        <stp>Bar</stp>
        <stp/>
        <stp>Close</stp>
        <stp>D</stp>
        <stp>-105</stp>
        <stp>PrimaryOnly</stp>
        <stp/>
        <stp/>
        <stp/>
        <stp>T</stp>
        <tr r="D110" s="6"/>
        <tr r="D110" s="6"/>
      </tp>
      <tp>
        <v>0.11799999999999999</v>
        <stp/>
        <stp>StudyData</stp>
        <stp>EU6CIV</stp>
        <stp>Bar</stp>
        <stp/>
        <stp>Close</stp>
        <stp>D</stp>
        <stp>-102</stp>
        <stp>PrimaryOnly</stp>
        <stp/>
        <stp/>
        <stp/>
        <stp>T</stp>
        <tr r="D107" s="5"/>
        <tr r="D107" s="5"/>
      </tp>
      <tp>
        <v>0.1132</v>
        <stp/>
        <stp>StudyData</stp>
        <stp>DA6CIV</stp>
        <stp>Bar</stp>
        <stp/>
        <stp>Close</stp>
        <stp>D</stp>
        <stp>-102</stp>
        <stp>PrimaryOnly</stp>
        <stp/>
        <stp/>
        <stp/>
        <stp>T</stp>
        <tr r="D107" s="6"/>
        <tr r="D107" s="6"/>
      </tp>
      <tp>
        <v>0.1227</v>
        <stp/>
        <stp>StudyData</stp>
        <stp>EU6CIV</stp>
        <stp>Bar</stp>
        <stp/>
        <stp>Close</stp>
        <stp>D</stp>
        <stp>-103</stp>
        <stp>PrimaryOnly</stp>
        <stp/>
        <stp/>
        <stp/>
        <stp>T</stp>
        <tr r="D108" s="5"/>
        <tr r="D108" s="5"/>
      </tp>
      <tp>
        <v>0.10929999999999999</v>
        <stp/>
        <stp>StudyData</stp>
        <stp>DA6CIV</stp>
        <stp>Bar</stp>
        <stp/>
        <stp>Close</stp>
        <stp>D</stp>
        <stp>-103</stp>
        <stp>PrimaryOnly</stp>
        <stp/>
        <stp/>
        <stp/>
        <stp>T</stp>
        <tr r="D108" s="6"/>
        <tr r="D108" s="6"/>
      </tp>
      <tp>
        <v>0.1019</v>
        <stp/>
        <stp>StudyData</stp>
        <stp>EU6CIV</stp>
        <stp>Bar</stp>
        <stp/>
        <stp>Close</stp>
        <stp>D</stp>
        <stp>-100</stp>
        <stp>PrimaryOnly</stp>
        <stp/>
        <stp/>
        <stp/>
        <stp>T</stp>
        <tr r="D105" s="5"/>
        <tr r="D105" s="5"/>
      </tp>
      <tp>
        <v>9.9000000000000005E-2</v>
        <stp/>
        <stp>StudyData</stp>
        <stp>DA6CIV</stp>
        <stp>Bar</stp>
        <stp/>
        <stp>Close</stp>
        <stp>D</stp>
        <stp>-100</stp>
        <stp>PrimaryOnly</stp>
        <stp/>
        <stp/>
        <stp/>
        <stp>T</stp>
        <tr r="D105" s="6"/>
        <tr r="D105" s="6"/>
      </tp>
      <tp>
        <v>9.6699999999999994E-2</v>
        <stp/>
        <stp>StudyData</stp>
        <stp>EU6CIV</stp>
        <stp>Bar</stp>
        <stp/>
        <stp>Close</stp>
        <stp>D</stp>
        <stp>-101</stp>
        <stp>PrimaryOnly</stp>
        <stp/>
        <stp/>
        <stp/>
        <stp>T</stp>
        <tr r="D106" s="5"/>
        <tr r="D106" s="5"/>
      </tp>
      <tp>
        <v>0.1047</v>
        <stp/>
        <stp>StudyData</stp>
        <stp>DA6CIV</stp>
        <stp>Bar</stp>
        <stp/>
        <stp>Close</stp>
        <stp>D</stp>
        <stp>-101</stp>
        <stp>PrimaryOnly</stp>
        <stp/>
        <stp/>
        <stp/>
        <stp>T</stp>
        <tr r="D106" s="6"/>
        <tr r="D106" s="6"/>
      </tp>
      <tp>
        <v>0.1641</v>
        <stp/>
        <stp>StudyData</stp>
        <stp>GCECIV</stp>
        <stp>Bar</stp>
        <stp/>
        <stp>Close</stp>
        <stp>60</stp>
        <stp>-18</stp>
        <stp>PrimaryOnly</stp>
        <stp/>
        <stp/>
        <stp/>
        <stp>T</stp>
        <tr r="D23" s="7"/>
        <tr r="D23" s="7"/>
      </tp>
      <tp>
        <v>0.40310000000000001</v>
        <stp/>
        <stp>StudyData</stp>
        <stp>CLECIV</stp>
        <stp>Bar</stp>
        <stp/>
        <stp>Close</stp>
        <stp>60</stp>
        <stp>-18</stp>
        <stp>PrimaryOnly</stp>
        <stp/>
        <stp/>
        <stp/>
        <stp>T</stp>
        <tr r="D23" s="10"/>
        <tr r="D23" s="10"/>
      </tp>
      <tp>
        <v>0.2339</v>
        <stp/>
        <stp>StudyData</stp>
        <stp>ZSECIV</stp>
        <stp>Bar</stp>
        <stp/>
        <stp>Close</stp>
        <stp>60</stp>
        <stp>-18</stp>
        <stp>PrimaryOnly</stp>
        <stp/>
        <stp/>
        <stp/>
        <stp>T</stp>
        <tr r="D23" s="8"/>
        <tr r="D23" s="8"/>
      </tp>
      <tp>
        <v>0.155</v>
        <stp/>
        <stp>StudyData</stp>
        <stp>GCECIV</stp>
        <stp>Bar</stp>
        <stp/>
        <stp>Close</stp>
        <stp>60</stp>
        <stp>-19</stp>
        <stp>PrimaryOnly</stp>
        <stp/>
        <stp/>
        <stp/>
        <stp>T</stp>
        <tr r="D24" s="7"/>
        <tr r="D24" s="7"/>
      </tp>
      <tp>
        <v>0.40629999999999999</v>
        <stp/>
        <stp>StudyData</stp>
        <stp>CLECIV</stp>
        <stp>Bar</stp>
        <stp/>
        <stp>Close</stp>
        <stp>60</stp>
        <stp>-19</stp>
        <stp>PrimaryOnly</stp>
        <stp/>
        <stp/>
        <stp/>
        <stp>T</stp>
        <tr r="D24" s="10"/>
        <tr r="D24" s="10"/>
      </tp>
      <tp>
        <v>0.24229999999999999</v>
        <stp/>
        <stp>StudyData</stp>
        <stp>ZSECIV</stp>
        <stp>Bar</stp>
        <stp/>
        <stp>Close</stp>
        <stp>60</stp>
        <stp>-19</stp>
        <stp>PrimaryOnly</stp>
        <stp/>
        <stp/>
        <stp/>
        <stp>T</stp>
        <tr r="D24" s="8"/>
        <tr r="D24" s="8"/>
      </tp>
      <tp>
        <v>0.1615</v>
        <stp/>
        <stp>StudyData</stp>
        <stp>GCECIV</stp>
        <stp>Bar</stp>
        <stp/>
        <stp>Close</stp>
        <stp>60</stp>
        <stp>-12</stp>
        <stp>PrimaryOnly</stp>
        <stp/>
        <stp/>
        <stp/>
        <stp>T</stp>
        <tr r="D17" s="7"/>
        <tr r="D17" s="7"/>
      </tp>
      <tp>
        <v>0.39400000000000002</v>
        <stp/>
        <stp>StudyData</stp>
        <stp>CLECIV</stp>
        <stp>Bar</stp>
        <stp/>
        <stp>Close</stp>
        <stp>60</stp>
        <stp>-12</stp>
        <stp>PrimaryOnly</stp>
        <stp/>
        <stp/>
        <stp/>
        <stp>T</stp>
        <tr r="D17" s="10"/>
        <tr r="D17" s="10"/>
      </tp>
      <tp>
        <v>0.2346</v>
        <stp/>
        <stp>StudyData</stp>
        <stp>ZSECIV</stp>
        <stp>Bar</stp>
        <stp/>
        <stp>Close</stp>
        <stp>60</stp>
        <stp>-12</stp>
        <stp>PrimaryOnly</stp>
        <stp/>
        <stp/>
        <stp/>
        <stp>T</stp>
        <tr r="D17" s="8"/>
        <tr r="D17" s="8"/>
      </tp>
      <tp>
        <v>0.16120000000000001</v>
        <stp/>
        <stp>StudyData</stp>
        <stp>GCECIV</stp>
        <stp>Bar</stp>
        <stp/>
        <stp>Close</stp>
        <stp>60</stp>
        <stp>-13</stp>
        <stp>PrimaryOnly</stp>
        <stp/>
        <stp/>
        <stp/>
        <stp>T</stp>
        <tr r="D18" s="7"/>
        <tr r="D18" s="7"/>
      </tp>
      <tp>
        <v>0.3972</v>
        <stp/>
        <stp>StudyData</stp>
        <stp>CLECIV</stp>
        <stp>Bar</stp>
        <stp/>
        <stp>Close</stp>
        <stp>60</stp>
        <stp>-13</stp>
        <stp>PrimaryOnly</stp>
        <stp/>
        <stp/>
        <stp/>
        <stp>T</stp>
        <tr r="D18" s="10"/>
        <tr r="D18" s="10"/>
      </tp>
      <tp>
        <v>0.23699999999999999</v>
        <stp/>
        <stp>StudyData</stp>
        <stp>ZSECIV</stp>
        <stp>Bar</stp>
        <stp/>
        <stp>Close</stp>
        <stp>60</stp>
        <stp>-13</stp>
        <stp>PrimaryOnly</stp>
        <stp/>
        <stp/>
        <stp/>
        <stp>T</stp>
        <tr r="D18" s="8"/>
        <tr r="D18" s="8"/>
      </tp>
      <tp>
        <v>0.19040000000000001</v>
        <stp/>
        <stp>StudyData</stp>
        <stp>GCECIV</stp>
        <stp>Bar</stp>
        <stp/>
        <stp>Close</stp>
        <stp>60</stp>
        <stp>-10</stp>
        <stp>PrimaryOnly</stp>
        <stp/>
        <stp/>
        <stp/>
        <stp>T</stp>
        <tr r="D15" s="7"/>
        <tr r="D15" s="7"/>
      </tp>
      <tp>
        <v>0.39479999999999998</v>
        <stp/>
        <stp>StudyData</stp>
        <stp>CLECIV</stp>
        <stp>Bar</stp>
        <stp/>
        <stp>Close</stp>
        <stp>60</stp>
        <stp>-10</stp>
        <stp>PrimaryOnly</stp>
        <stp/>
        <stp/>
        <stp/>
        <stp>T</stp>
        <tr r="D15" s="10"/>
        <tr r="D15" s="10"/>
      </tp>
      <tp>
        <v>0.2402</v>
        <stp/>
        <stp>StudyData</stp>
        <stp>ZSECIV</stp>
        <stp>Bar</stp>
        <stp/>
        <stp>Close</stp>
        <stp>60</stp>
        <stp>-10</stp>
        <stp>PrimaryOnly</stp>
        <stp/>
        <stp/>
        <stp/>
        <stp>T</stp>
        <tr r="D15" s="8"/>
        <tr r="D15" s="8"/>
      </tp>
      <tp>
        <v>0.18010000000000001</v>
        <stp/>
        <stp>StudyData</stp>
        <stp>GCECIV</stp>
        <stp>Bar</stp>
        <stp/>
        <stp>Close</stp>
        <stp>60</stp>
        <stp>-11</stp>
        <stp>PrimaryOnly</stp>
        <stp/>
        <stp/>
        <stp/>
        <stp>T</stp>
        <tr r="D16" s="7"/>
        <tr r="D16" s="7"/>
      </tp>
      <tp>
        <v>0.39810000000000001</v>
        <stp/>
        <stp>StudyData</stp>
        <stp>CLECIV</stp>
        <stp>Bar</stp>
        <stp/>
        <stp>Close</stp>
        <stp>60</stp>
        <stp>-11</stp>
        <stp>PrimaryOnly</stp>
        <stp/>
        <stp/>
        <stp/>
        <stp>T</stp>
        <tr r="D16" s="10"/>
        <tr r="D16" s="10"/>
      </tp>
      <tp>
        <v>0.24340000000000001</v>
        <stp/>
        <stp>StudyData</stp>
        <stp>ZSECIV</stp>
        <stp>Bar</stp>
        <stp/>
        <stp>Close</stp>
        <stp>60</stp>
        <stp>-11</stp>
        <stp>PrimaryOnly</stp>
        <stp/>
        <stp/>
        <stp/>
        <stp>T</stp>
        <tr r="D16" s="8"/>
        <tr r="D16" s="8"/>
      </tp>
      <tp>
        <v>0.16600000000000001</v>
        <stp/>
        <stp>StudyData</stp>
        <stp>GCECIV</stp>
        <stp>Bar</stp>
        <stp/>
        <stp>Close</stp>
        <stp>60</stp>
        <stp>-16</stp>
        <stp>PrimaryOnly</stp>
        <stp/>
        <stp/>
        <stp/>
        <stp>T</stp>
        <tr r="D21" s="7"/>
        <tr r="D21" s="7"/>
      </tp>
      <tp>
        <v>0.4</v>
        <stp/>
        <stp>StudyData</stp>
        <stp>CLECIV</stp>
        <stp>Bar</stp>
        <stp/>
        <stp>Close</stp>
        <stp>60</stp>
        <stp>-16</stp>
        <stp>PrimaryOnly</stp>
        <stp/>
        <stp/>
        <stp/>
        <stp>T</stp>
        <tr r="D21" s="10"/>
        <tr r="D21" s="10"/>
      </tp>
      <tp>
        <v>0.2369</v>
        <stp/>
        <stp>StudyData</stp>
        <stp>ZSECIV</stp>
        <stp>Bar</stp>
        <stp/>
        <stp>Close</stp>
        <stp>60</stp>
        <stp>-16</stp>
        <stp>PrimaryOnly</stp>
        <stp/>
        <stp/>
        <stp/>
        <stp>T</stp>
        <tr r="D21" s="8"/>
        <tr r="D21" s="8"/>
      </tp>
      <tp>
        <v>0.1648</v>
        <stp/>
        <stp>StudyData</stp>
        <stp>GCECIV</stp>
        <stp>Bar</stp>
        <stp/>
        <stp>Close</stp>
        <stp>60</stp>
        <stp>-17</stp>
        <stp>PrimaryOnly</stp>
        <stp/>
        <stp/>
        <stp/>
        <stp>T</stp>
        <tr r="D22" s="7"/>
        <tr r="D22" s="7"/>
      </tp>
      <tp>
        <v>0.39960000000000001</v>
        <stp/>
        <stp>StudyData</stp>
        <stp>CLECIV</stp>
        <stp>Bar</stp>
        <stp/>
        <stp>Close</stp>
        <stp>60</stp>
        <stp>-17</stp>
        <stp>PrimaryOnly</stp>
        <stp/>
        <stp/>
        <stp/>
        <stp>T</stp>
        <tr r="D22" s="10"/>
        <tr r="D22" s="10"/>
      </tp>
      <tp>
        <v>0.2324</v>
        <stp/>
        <stp>StudyData</stp>
        <stp>ZSECIV</stp>
        <stp>Bar</stp>
        <stp/>
        <stp>Close</stp>
        <stp>60</stp>
        <stp>-17</stp>
        <stp>PrimaryOnly</stp>
        <stp/>
        <stp/>
        <stp/>
        <stp>T</stp>
        <tr r="D22" s="8"/>
        <tr r="D22" s="8"/>
      </tp>
      <tp>
        <v>0.16489999999999999</v>
        <stp/>
        <stp>StudyData</stp>
        <stp>GCECIV</stp>
        <stp>Bar</stp>
        <stp/>
        <stp>Close</stp>
        <stp>60</stp>
        <stp>-14</stp>
        <stp>PrimaryOnly</stp>
        <stp/>
        <stp/>
        <stp/>
        <stp>T</stp>
        <tr r="D19" s="7"/>
        <tr r="D19" s="7"/>
      </tp>
      <tp>
        <v>0.39710000000000001</v>
        <stp/>
        <stp>StudyData</stp>
        <stp>CLECIV</stp>
        <stp>Bar</stp>
        <stp/>
        <stp>Close</stp>
        <stp>60</stp>
        <stp>-14</stp>
        <stp>PrimaryOnly</stp>
        <stp/>
        <stp/>
        <stp/>
        <stp>T</stp>
        <tr r="D19" s="10"/>
        <tr r="D19" s="10"/>
      </tp>
      <tp>
        <v>0.2286</v>
        <stp/>
        <stp>StudyData</stp>
        <stp>ZSECIV</stp>
        <stp>Bar</stp>
        <stp/>
        <stp>Close</stp>
        <stp>60</stp>
        <stp>-14</stp>
        <stp>PrimaryOnly</stp>
        <stp/>
        <stp/>
        <stp/>
        <stp>T</stp>
        <tr r="D19" s="8"/>
        <tr r="D19" s="8"/>
      </tp>
      <tp>
        <v>0.16120000000000001</v>
        <stp/>
        <stp>StudyData</stp>
        <stp>GCECIV</stp>
        <stp>Bar</stp>
        <stp/>
        <stp>Close</stp>
        <stp>60</stp>
        <stp>-15</stp>
        <stp>PrimaryOnly</stp>
        <stp/>
        <stp/>
        <stp/>
        <stp>T</stp>
        <tr r="D20" s="7"/>
        <tr r="D20" s="7"/>
      </tp>
      <tp>
        <v>0.40389999999999998</v>
        <stp/>
        <stp>StudyData</stp>
        <stp>CLECIV</stp>
        <stp>Bar</stp>
        <stp/>
        <stp>Close</stp>
        <stp>60</stp>
        <stp>-15</stp>
        <stp>PrimaryOnly</stp>
        <stp/>
        <stp/>
        <stp/>
        <stp>T</stp>
        <tr r="D20" s="10"/>
        <tr r="D20" s="10"/>
      </tp>
      <tp>
        <v>0.23119999999999999</v>
        <stp/>
        <stp>StudyData</stp>
        <stp>ZSECIV</stp>
        <stp>Bar</stp>
        <stp/>
        <stp>Close</stp>
        <stp>60</stp>
        <stp>-15</stp>
        <stp>PrimaryOnly</stp>
        <stp/>
        <stp/>
        <stp/>
        <stp>T</stp>
        <tr r="D20" s="8"/>
        <tr r="D20" s="8"/>
      </tp>
      <tp>
        <v>0.28660000000000002</v>
        <stp/>
        <stp>StudyData</stp>
        <stp>ZCEPIV</stp>
        <stp>Bar</stp>
        <stp/>
        <stp>Close</stp>
        <stp>60</stp>
        <stp>-19</stp>
        <stp>PrimaryOnly</stp>
        <stp/>
        <stp/>
        <stp/>
        <stp>T</stp>
        <tr r="D24" s="9"/>
        <tr r="D24" s="9"/>
      </tp>
      <tp>
        <v>0.28089999999999998</v>
        <stp/>
        <stp>StudyData</stp>
        <stp>ZCEPIV</stp>
        <stp>Bar</stp>
        <stp/>
        <stp>Close</stp>
        <stp>60</stp>
        <stp>-18</stp>
        <stp>PrimaryOnly</stp>
        <stp/>
        <stp/>
        <stp/>
        <stp>T</stp>
        <tr r="D23" s="9"/>
        <tr r="D23" s="9"/>
      </tp>
      <tp>
        <v>0.2873</v>
        <stp/>
        <stp>StudyData</stp>
        <stp>ZCEPIV</stp>
        <stp>Bar</stp>
        <stp/>
        <stp>Close</stp>
        <stp>60</stp>
        <stp>-11</stp>
        <stp>PrimaryOnly</stp>
        <stp/>
        <stp/>
        <stp/>
        <stp>T</stp>
        <tr r="D16" s="9"/>
        <tr r="D16" s="9"/>
      </tp>
      <tp>
        <v>0.27979999999999999</v>
        <stp/>
        <stp>StudyData</stp>
        <stp>ZCEPIV</stp>
        <stp>Bar</stp>
        <stp/>
        <stp>Close</stp>
        <stp>60</stp>
        <stp>-10</stp>
        <stp>PrimaryOnly</stp>
        <stp/>
        <stp/>
        <stp/>
        <stp>T</stp>
        <tr r="D15" s="9"/>
        <tr r="D15" s="9"/>
      </tp>
      <tp>
        <v>0.2651</v>
        <stp/>
        <stp>StudyData</stp>
        <stp>ZCEPIV</stp>
        <stp>Bar</stp>
        <stp/>
        <stp>Close</stp>
        <stp>60</stp>
        <stp>-13</stp>
        <stp>PrimaryOnly</stp>
        <stp/>
        <stp/>
        <stp/>
        <stp>T</stp>
        <tr r="D18" s="9"/>
        <tr r="D18" s="9"/>
      </tp>
      <tp>
        <v>0.27960000000000002</v>
        <stp/>
        <stp>StudyData</stp>
        <stp>ZCEPIV</stp>
        <stp>Bar</stp>
        <stp/>
        <stp>Close</stp>
        <stp>60</stp>
        <stp>-12</stp>
        <stp>PrimaryOnly</stp>
        <stp/>
        <stp/>
        <stp/>
        <stp>T</stp>
        <tr r="D17" s="9"/>
        <tr r="D17" s="9"/>
      </tp>
      <tp>
        <v>0.27650000000000002</v>
        <stp/>
        <stp>StudyData</stp>
        <stp>ZCEPIV</stp>
        <stp>Bar</stp>
        <stp/>
        <stp>Close</stp>
        <stp>60</stp>
        <stp>-15</stp>
        <stp>PrimaryOnly</stp>
        <stp/>
        <stp/>
        <stp/>
        <stp>T</stp>
        <tr r="D20" s="9"/>
        <tr r="D20" s="9"/>
      </tp>
      <tp>
        <v>0.27450000000000002</v>
        <stp/>
        <stp>StudyData</stp>
        <stp>ZCEPIV</stp>
        <stp>Bar</stp>
        <stp/>
        <stp>Close</stp>
        <stp>60</stp>
        <stp>-14</stp>
        <stp>PrimaryOnly</stp>
        <stp/>
        <stp/>
        <stp/>
        <stp>T</stp>
        <tr r="D19" s="9"/>
        <tr r="D19" s="9"/>
      </tp>
      <tp>
        <v>0.27289999999999998</v>
        <stp/>
        <stp>StudyData</stp>
        <stp>ZCEPIV</stp>
        <stp>Bar</stp>
        <stp/>
        <stp>Close</stp>
        <stp>60</stp>
        <stp>-17</stp>
        <stp>PrimaryOnly</stp>
        <stp/>
        <stp/>
        <stp/>
        <stp>T</stp>
        <tr r="D22" s="9"/>
        <tr r="D22" s="9"/>
      </tp>
      <tp>
        <v>0.27050000000000002</v>
        <stp/>
        <stp>StudyData</stp>
        <stp>ZCEPIV</stp>
        <stp>Bar</stp>
        <stp/>
        <stp>Close</stp>
        <stp>60</stp>
        <stp>-16</stp>
        <stp>PrimaryOnly</stp>
        <stp/>
        <stp/>
        <stp/>
        <stp>T</stp>
        <tr r="D21" s="9"/>
        <tr r="D21" s="9"/>
      </tp>
      <tp>
        <v>175</v>
        <stp/>
        <stp>ContractData</stp>
        <stp>C.US.EU6K1611550</stp>
        <stp>MT_LastAskVolume</stp>
        <stp/>
        <stp>T</stp>
        <tr r="I24" s="2"/>
      </tp>
      <tp>
        <v>0.1085</v>
        <stp/>
        <stp>StudyData</stp>
        <stp>EU6CIV</stp>
        <stp>Bar</stp>
        <stp/>
        <stp>Close</stp>
        <stp>D</stp>
        <stp>-118</stp>
        <stp>PrimaryOnly</stp>
        <stp/>
        <stp/>
        <stp/>
        <stp>T</stp>
        <tr r="D123" s="5"/>
        <tr r="D123" s="5"/>
      </tp>
      <tp>
        <v>0.10979999999999999</v>
        <stp/>
        <stp>StudyData</stp>
        <stp>DA6CIV</stp>
        <stp>Bar</stp>
        <stp/>
        <stp>Close</stp>
        <stp>D</stp>
        <stp>-118</stp>
        <stp>PrimaryOnly</stp>
        <stp/>
        <stp/>
        <stp/>
        <stp>T</stp>
        <tr r="D123" s="6"/>
        <tr r="D123" s="6"/>
      </tp>
      <tp>
        <v>0.1164</v>
        <stp/>
        <stp>StudyData</stp>
        <stp>EU6CIV</stp>
        <stp>Bar</stp>
        <stp/>
        <stp>Close</stp>
        <stp>D</stp>
        <stp>-119</stp>
        <stp>PrimaryOnly</stp>
        <stp/>
        <stp/>
        <stp/>
        <stp>T</stp>
        <tr r="D124" s="5"/>
        <tr r="D124" s="5"/>
      </tp>
      <tp>
        <v>0.11219999999999999</v>
        <stp/>
        <stp>StudyData</stp>
        <stp>DA6CIV</stp>
        <stp>Bar</stp>
        <stp/>
        <stp>Close</stp>
        <stp>D</stp>
        <stp>-119</stp>
        <stp>PrimaryOnly</stp>
        <stp/>
        <stp/>
        <stp/>
        <stp>T</stp>
        <tr r="D124" s="6"/>
        <tr r="D124" s="6"/>
      </tp>
      <tp>
        <v>0.1137</v>
        <stp/>
        <stp>StudyData</stp>
        <stp>EU6CIV</stp>
        <stp>Bar</stp>
        <stp/>
        <stp>Close</stp>
        <stp>D</stp>
        <stp>-116</stp>
        <stp>PrimaryOnly</stp>
        <stp/>
        <stp/>
        <stp/>
        <stp>T</stp>
        <tr r="D121" s="5"/>
        <tr r="D121" s="5"/>
      </tp>
      <tp>
        <v>0.1081</v>
        <stp/>
        <stp>StudyData</stp>
        <stp>DA6CIV</stp>
        <stp>Bar</stp>
        <stp/>
        <stp>Close</stp>
        <stp>D</stp>
        <stp>-116</stp>
        <stp>PrimaryOnly</stp>
        <stp/>
        <stp/>
        <stp/>
        <stp>T</stp>
        <tr r="D121" s="6"/>
        <tr r="D121" s="6"/>
      </tp>
      <tp>
        <v>0.1123</v>
        <stp/>
        <stp>StudyData</stp>
        <stp>EU6CIV</stp>
        <stp>Bar</stp>
        <stp/>
        <stp>Close</stp>
        <stp>D</stp>
        <stp>-117</stp>
        <stp>PrimaryOnly</stp>
        <stp/>
        <stp/>
        <stp/>
        <stp>T</stp>
        <tr r="D122" s="5"/>
        <tr r="D122" s="5"/>
      </tp>
      <tp>
        <v>0.10879999999999999</v>
        <stp/>
        <stp>StudyData</stp>
        <stp>DA6CIV</stp>
        <stp>Bar</stp>
        <stp/>
        <stp>Close</stp>
        <stp>D</stp>
        <stp>-117</stp>
        <stp>PrimaryOnly</stp>
        <stp/>
        <stp/>
        <stp/>
        <stp>T</stp>
        <tr r="D122" s="6"/>
        <tr r="D122" s="6"/>
      </tp>
      <tp>
        <v>0.1158</v>
        <stp/>
        <stp>StudyData</stp>
        <stp>EU6CIV</stp>
        <stp>Bar</stp>
        <stp/>
        <stp>Close</stp>
        <stp>D</stp>
        <stp>-114</stp>
        <stp>PrimaryOnly</stp>
        <stp/>
        <stp/>
        <stp/>
        <stp>T</stp>
        <tr r="D119" s="5"/>
        <tr r="D119" s="5"/>
      </tp>
      <tp>
        <v>0.1082</v>
        <stp/>
        <stp>StudyData</stp>
        <stp>DA6CIV</stp>
        <stp>Bar</stp>
        <stp/>
        <stp>Close</stp>
        <stp>D</stp>
        <stp>-114</stp>
        <stp>PrimaryOnly</stp>
        <stp/>
        <stp/>
        <stp/>
        <stp>T</stp>
        <tr r="D119" s="6"/>
        <tr r="D119" s="6"/>
      </tp>
      <tp>
        <v>0.1051</v>
        <stp/>
        <stp>StudyData</stp>
        <stp>EU6CIV</stp>
        <stp>Bar</stp>
        <stp/>
        <stp>Close</stp>
        <stp>D</stp>
        <stp>-115</stp>
        <stp>PrimaryOnly</stp>
        <stp/>
        <stp/>
        <stp/>
        <stp>T</stp>
        <tr r="D120" s="5"/>
        <tr r="D120" s="5"/>
      </tp>
      <tp>
        <v>0.11600000000000001</v>
        <stp/>
        <stp>StudyData</stp>
        <stp>DA6CIV</stp>
        <stp>Bar</stp>
        <stp/>
        <stp>Close</stp>
        <stp>D</stp>
        <stp>-115</stp>
        <stp>PrimaryOnly</stp>
        <stp/>
        <stp/>
        <stp/>
        <stp>T</stp>
        <tr r="D120" s="6"/>
        <tr r="D120" s="6"/>
      </tp>
      <tp>
        <v>0.11749999999999999</v>
        <stp/>
        <stp>StudyData</stp>
        <stp>EU6CIV</stp>
        <stp>Bar</stp>
        <stp/>
        <stp>Close</stp>
        <stp>D</stp>
        <stp>-112</stp>
        <stp>PrimaryOnly</stp>
        <stp/>
        <stp/>
        <stp/>
        <stp>T</stp>
        <tr r="D117" s="5"/>
        <tr r="D117" s="5"/>
      </tp>
      <tp>
        <v>0.10009999999999999</v>
        <stp/>
        <stp>StudyData</stp>
        <stp>DA6CIV</stp>
        <stp>Bar</stp>
        <stp/>
        <stp>Close</stp>
        <stp>D</stp>
        <stp>-112</stp>
        <stp>PrimaryOnly</stp>
        <stp/>
        <stp/>
        <stp/>
        <stp>T</stp>
        <tr r="D117" s="6"/>
        <tr r="D117" s="6"/>
      </tp>
      <tp>
        <v>0.1229</v>
        <stp/>
        <stp>StudyData</stp>
        <stp>EU6CIV</stp>
        <stp>Bar</stp>
        <stp/>
        <stp>Close</stp>
        <stp>D</stp>
        <stp>-113</stp>
        <stp>PrimaryOnly</stp>
        <stp/>
        <stp/>
        <stp/>
        <stp>T</stp>
        <tr r="D118" s="5"/>
        <tr r="D118" s="5"/>
      </tp>
      <tp>
        <v>0.11310000000000001</v>
        <stp/>
        <stp>StudyData</stp>
        <stp>DA6CIV</stp>
        <stp>Bar</stp>
        <stp/>
        <stp>Close</stp>
        <stp>D</stp>
        <stp>-113</stp>
        <stp>PrimaryOnly</stp>
        <stp/>
        <stp/>
        <stp/>
        <stp>T</stp>
        <tr r="D118" s="6"/>
        <tr r="D118" s="6"/>
      </tp>
      <tp>
        <v>0.1241</v>
        <stp/>
        <stp>StudyData</stp>
        <stp>EU6CIV</stp>
        <stp>Bar</stp>
        <stp/>
        <stp>Close</stp>
        <stp>D</stp>
        <stp>-110</stp>
        <stp>PrimaryOnly</stp>
        <stp/>
        <stp/>
        <stp/>
        <stp>T</stp>
        <tr r="D115" s="5"/>
        <tr r="D115" s="5"/>
      </tp>
      <tp>
        <v>0.1111</v>
        <stp/>
        <stp>StudyData</stp>
        <stp>DA6CIV</stp>
        <stp>Bar</stp>
        <stp/>
        <stp>Close</stp>
        <stp>D</stp>
        <stp>-110</stp>
        <stp>PrimaryOnly</stp>
        <stp/>
        <stp/>
        <stp/>
        <stp>T</stp>
        <tr r="D115" s="6"/>
        <tr r="D115" s="6"/>
      </tp>
      <tp>
        <v>0.1198</v>
        <stp/>
        <stp>StudyData</stp>
        <stp>EU6CIV</stp>
        <stp>Bar</stp>
        <stp/>
        <stp>Close</stp>
        <stp>D</stp>
        <stp>-111</stp>
        <stp>PrimaryOnly</stp>
        <stp/>
        <stp/>
        <stp/>
        <stp>T</stp>
        <tr r="D116" s="5"/>
        <tr r="D116" s="5"/>
      </tp>
      <tp>
        <v>0.1125</v>
        <stp/>
        <stp>StudyData</stp>
        <stp>DA6CIV</stp>
        <stp>Bar</stp>
        <stp/>
        <stp>Close</stp>
        <stp>D</stp>
        <stp>-111</stp>
        <stp>PrimaryOnly</stp>
        <stp/>
        <stp/>
        <stp/>
        <stp>T</stp>
        <tr r="D116" s="6"/>
        <tr r="D116" s="6"/>
      </tp>
      <tp>
        <v>0.1026</v>
        <stp/>
        <stp>StudyData</stp>
        <stp>EU6CIV</stp>
        <stp>Bar</stp>
        <stp/>
        <stp>Close</stp>
        <stp>D</stp>
        <stp>-128</stp>
        <stp>PrimaryOnly</stp>
        <stp/>
        <stp/>
        <stp/>
        <stp>T</stp>
        <tr r="D133" s="5"/>
        <tr r="D133" s="5"/>
      </tp>
      <tp>
        <v>0.11840000000000001</v>
        <stp/>
        <stp>StudyData</stp>
        <stp>DA6CIV</stp>
        <stp>Bar</stp>
        <stp/>
        <stp>Close</stp>
        <stp>D</stp>
        <stp>-128</stp>
        <stp>PrimaryOnly</stp>
        <stp/>
        <stp/>
        <stp/>
        <stp>T</stp>
        <tr r="D133" s="6"/>
        <tr r="D133" s="6"/>
      </tp>
      <tp>
        <v>0.10440000000000001</v>
        <stp/>
        <stp>StudyData</stp>
        <stp>EU6CIV</stp>
        <stp>Bar</stp>
        <stp/>
        <stp>Close</stp>
        <stp>D</stp>
        <stp>-129</stp>
        <stp>PrimaryOnly</stp>
        <stp/>
        <stp/>
        <stp/>
        <stp>T</stp>
        <tr r="D134" s="5"/>
        <tr r="D134" s="5"/>
      </tp>
      <tp>
        <v>0.11550000000000001</v>
        <stp/>
        <stp>StudyData</stp>
        <stp>DA6CIV</stp>
        <stp>Bar</stp>
        <stp/>
        <stp>Close</stp>
        <stp>D</stp>
        <stp>-129</stp>
        <stp>PrimaryOnly</stp>
        <stp/>
        <stp/>
        <stp/>
        <stp>T</stp>
        <tr r="D134" s="6"/>
        <tr r="D134" s="6"/>
      </tp>
      <tp>
        <v>0.10829999999999999</v>
        <stp/>
        <stp>StudyData</stp>
        <stp>EU6CIV</stp>
        <stp>Bar</stp>
        <stp/>
        <stp>Close</stp>
        <stp>D</stp>
        <stp>-126</stp>
        <stp>PrimaryOnly</stp>
        <stp/>
        <stp/>
        <stp/>
        <stp>T</stp>
        <tr r="D131" s="5"/>
        <tr r="D131" s="5"/>
      </tp>
      <tp>
        <v>0.1191</v>
        <stp/>
        <stp>StudyData</stp>
        <stp>DA6CIV</stp>
        <stp>Bar</stp>
        <stp/>
        <stp>Close</stp>
        <stp>D</stp>
        <stp>-126</stp>
        <stp>PrimaryOnly</stp>
        <stp/>
        <stp/>
        <stp/>
        <stp>T</stp>
        <tr r="D131" s="6"/>
        <tr r="D131" s="6"/>
      </tp>
      <tp>
        <v>0.1027</v>
        <stp/>
        <stp>StudyData</stp>
        <stp>EU6CIV</stp>
        <stp>Bar</stp>
        <stp/>
        <stp>Close</stp>
        <stp>D</stp>
        <stp>-127</stp>
        <stp>PrimaryOnly</stp>
        <stp/>
        <stp/>
        <stp/>
        <stp>T</stp>
        <tr r="D132" s="5"/>
        <tr r="D132" s="5"/>
      </tp>
      <tp>
        <v>0.1066</v>
        <stp/>
        <stp>StudyData</stp>
        <stp>DA6CIV</stp>
        <stp>Bar</stp>
        <stp/>
        <stp>Close</stp>
        <stp>D</stp>
        <stp>-127</stp>
        <stp>PrimaryOnly</stp>
        <stp/>
        <stp/>
        <stp/>
        <stp>T</stp>
        <tr r="D132" s="6"/>
        <tr r="D132" s="6"/>
      </tp>
      <tp>
        <v>0.10780000000000001</v>
        <stp/>
        <stp>StudyData</stp>
        <stp>EU6CIV</stp>
        <stp>Bar</stp>
        <stp/>
        <stp>Close</stp>
        <stp>D</stp>
        <stp>-124</stp>
        <stp>PrimaryOnly</stp>
        <stp/>
        <stp/>
        <stp/>
        <stp>T</stp>
        <tr r="D129" s="5"/>
        <tr r="D129" s="5"/>
      </tp>
      <tp>
        <v>0.1075</v>
        <stp/>
        <stp>StudyData</stp>
        <stp>DA6CIV</stp>
        <stp>Bar</stp>
        <stp/>
        <stp>Close</stp>
        <stp>D</stp>
        <stp>-124</stp>
        <stp>PrimaryOnly</stp>
        <stp/>
        <stp/>
        <stp/>
        <stp>T</stp>
        <tr r="D129" s="6"/>
        <tr r="D129" s="6"/>
      </tp>
      <tp>
        <v>0.1099</v>
        <stp/>
        <stp>StudyData</stp>
        <stp>EU6CIV</stp>
        <stp>Bar</stp>
        <stp/>
        <stp>Close</stp>
        <stp>D</stp>
        <stp>-125</stp>
        <stp>PrimaryOnly</stp>
        <stp/>
        <stp/>
        <stp/>
        <stp>T</stp>
        <tr r="D130" s="5"/>
        <tr r="D130" s="5"/>
      </tp>
      <tp>
        <v>0.1154</v>
        <stp/>
        <stp>StudyData</stp>
        <stp>DA6CIV</stp>
        <stp>Bar</stp>
        <stp/>
        <stp>Close</stp>
        <stp>D</stp>
        <stp>-125</stp>
        <stp>PrimaryOnly</stp>
        <stp/>
        <stp/>
        <stp/>
        <stp>T</stp>
        <tr r="D130" s="6"/>
        <tr r="D130" s="6"/>
      </tp>
      <tp>
        <v>0.11849999999999999</v>
        <stp/>
        <stp>StudyData</stp>
        <stp>EU6CIV</stp>
        <stp>Bar</stp>
        <stp/>
        <stp>Close</stp>
        <stp>D</stp>
        <stp>-122</stp>
        <stp>PrimaryOnly</stp>
        <stp/>
        <stp/>
        <stp/>
        <stp>T</stp>
        <tr r="D127" s="5"/>
        <tr r="D127" s="5"/>
      </tp>
      <tp>
        <v>0.1143</v>
        <stp/>
        <stp>StudyData</stp>
        <stp>DA6CIV</stp>
        <stp>Bar</stp>
        <stp/>
        <stp>Close</stp>
        <stp>D</stp>
        <stp>-122</stp>
        <stp>PrimaryOnly</stp>
        <stp/>
        <stp/>
        <stp/>
        <stp>T</stp>
        <tr r="D127" s="6"/>
        <tr r="D127" s="6"/>
      </tp>
      <tp>
        <v>0.1132</v>
        <stp/>
        <stp>StudyData</stp>
        <stp>EU6CIV</stp>
        <stp>Bar</stp>
        <stp/>
        <stp>Close</stp>
        <stp>D</stp>
        <stp>-123</stp>
        <stp>PrimaryOnly</stp>
        <stp/>
        <stp/>
        <stp/>
        <stp>T</stp>
        <tr r="D128" s="5"/>
        <tr r="D128" s="5"/>
      </tp>
      <tp>
        <v>0.11559999999999999</v>
        <stp/>
        <stp>StudyData</stp>
        <stp>DA6CIV</stp>
        <stp>Bar</stp>
        <stp/>
        <stp>Close</stp>
        <stp>D</stp>
        <stp>-123</stp>
        <stp>PrimaryOnly</stp>
        <stp/>
        <stp/>
        <stp/>
        <stp>T</stp>
        <tr r="D128" s="6"/>
        <tr r="D128" s="6"/>
      </tp>
      <tp>
        <v>0.1167</v>
        <stp/>
        <stp>StudyData</stp>
        <stp>EU6CIV</stp>
        <stp>Bar</stp>
        <stp/>
        <stp>Close</stp>
        <stp>D</stp>
        <stp>-120</stp>
        <stp>PrimaryOnly</stp>
        <stp/>
        <stp/>
        <stp/>
        <stp>T</stp>
        <tr r="D125" s="5"/>
        <tr r="D125" s="5"/>
      </tp>
      <tp>
        <v>0.11600000000000001</v>
        <stp/>
        <stp>StudyData</stp>
        <stp>DA6CIV</stp>
        <stp>Bar</stp>
        <stp/>
        <stp>Close</stp>
        <stp>D</stp>
        <stp>-120</stp>
        <stp>PrimaryOnly</stp>
        <stp/>
        <stp/>
        <stp/>
        <stp>T</stp>
        <tr r="D125" s="6"/>
        <tr r="D125" s="6"/>
      </tp>
      <tp>
        <v>0.1162</v>
        <stp/>
        <stp>StudyData</stp>
        <stp>EU6CIV</stp>
        <stp>Bar</stp>
        <stp/>
        <stp>Close</stp>
        <stp>D</stp>
        <stp>-121</stp>
        <stp>PrimaryOnly</stp>
        <stp/>
        <stp/>
        <stp/>
        <stp>T</stp>
        <tr r="D126" s="5"/>
        <tr r="D126" s="5"/>
      </tp>
      <tp>
        <v>0.1144</v>
        <stp/>
        <stp>StudyData</stp>
        <stp>DA6CIV</stp>
        <stp>Bar</stp>
        <stp/>
        <stp>Close</stp>
        <stp>D</stp>
        <stp>-121</stp>
        <stp>PrimaryOnly</stp>
        <stp/>
        <stp/>
        <stp/>
        <stp>T</stp>
        <tr r="D126" s="6"/>
        <tr r="D126" s="6"/>
      </tp>
      <tp>
        <v>0.17119999999999999</v>
        <stp/>
        <stp>StudyData</stp>
        <stp>GCECIV</stp>
        <stp>Bar</stp>
        <stp/>
        <stp>Close</stp>
        <stp>60</stp>
        <stp>-38</stp>
        <stp>PrimaryOnly</stp>
        <stp/>
        <stp/>
        <stp/>
        <stp>T</stp>
        <tr r="D43" s="7"/>
        <tr r="D43" s="7"/>
      </tp>
      <tp>
        <v>0.39789999999999998</v>
        <stp/>
        <stp>StudyData</stp>
        <stp>CLECIV</stp>
        <stp>Bar</stp>
        <stp/>
        <stp>Close</stp>
        <stp>60</stp>
        <stp>-38</stp>
        <stp>PrimaryOnly</stp>
        <stp/>
        <stp/>
        <stp/>
        <stp>T</stp>
        <tr r="D43" s="10"/>
        <tr r="D43" s="10"/>
      </tp>
      <tp>
        <v>0.24529999999999999</v>
        <stp/>
        <stp>StudyData</stp>
        <stp>ZSECIV</stp>
        <stp>Bar</stp>
        <stp/>
        <stp>Close</stp>
        <stp>60</stp>
        <stp>-38</stp>
        <stp>PrimaryOnly</stp>
        <stp/>
        <stp/>
        <stp/>
        <stp>T</stp>
        <tr r="D43" s="8"/>
        <tr r="D43" s="8"/>
      </tp>
      <tp>
        <v>0.16900000000000001</v>
        <stp/>
        <stp>StudyData</stp>
        <stp>GCECIV</stp>
        <stp>Bar</stp>
        <stp/>
        <stp>Close</stp>
        <stp>60</stp>
        <stp>-39</stp>
        <stp>PrimaryOnly</stp>
        <stp/>
        <stp/>
        <stp/>
        <stp>T</stp>
        <tr r="D44" s="7"/>
        <tr r="D44" s="7"/>
      </tp>
      <tp>
        <v>0.40150000000000002</v>
        <stp/>
        <stp>StudyData</stp>
        <stp>CLECIV</stp>
        <stp>Bar</stp>
        <stp/>
        <stp>Close</stp>
        <stp>60</stp>
        <stp>-39</stp>
        <stp>PrimaryOnly</stp>
        <stp/>
        <stp/>
        <stp/>
        <stp>T</stp>
        <tr r="D44" s="10"/>
        <tr r="D44" s="10"/>
      </tp>
      <tp>
        <v>0.2412</v>
        <stp/>
        <stp>StudyData</stp>
        <stp>ZSECIV</stp>
        <stp>Bar</stp>
        <stp/>
        <stp>Close</stp>
        <stp>60</stp>
        <stp>-39</stp>
        <stp>PrimaryOnly</stp>
        <stp/>
        <stp/>
        <stp/>
        <stp>T</stp>
        <tr r="D44" s="8"/>
        <tr r="D44" s="8"/>
      </tp>
      <tp>
        <v>0.17230000000000001</v>
        <stp/>
        <stp>StudyData</stp>
        <stp>GCECIV</stp>
        <stp>Bar</stp>
        <stp/>
        <stp>Close</stp>
        <stp>60</stp>
        <stp>-32</stp>
        <stp>PrimaryOnly</stp>
        <stp/>
        <stp/>
        <stp/>
        <stp>T</stp>
        <tr r="D37" s="7"/>
        <tr r="D37" s="7"/>
      </tp>
      <tp>
        <v>0.3896</v>
        <stp/>
        <stp>StudyData</stp>
        <stp>CLECIV</stp>
        <stp>Bar</stp>
        <stp/>
        <stp>Close</stp>
        <stp>60</stp>
        <stp>-32</stp>
        <stp>PrimaryOnly</stp>
        <stp/>
        <stp/>
        <stp/>
        <stp>T</stp>
        <tr r="D37" s="10"/>
        <tr r="D37" s="10"/>
      </tp>
      <tp>
        <v>0.2011</v>
        <stp/>
        <stp>StudyData</stp>
        <stp>ZSECIV</stp>
        <stp>Bar</stp>
        <stp/>
        <stp>Close</stp>
        <stp>60</stp>
        <stp>-32</stp>
        <stp>PrimaryOnly</stp>
        <stp/>
        <stp/>
        <stp/>
        <stp>T</stp>
        <tr r="D37" s="8"/>
        <tr r="D37" s="8"/>
      </tp>
      <tp>
        <v>0.16109999999999999</v>
        <stp/>
        <stp>StudyData</stp>
        <stp>GCECIV</stp>
        <stp>Bar</stp>
        <stp/>
        <stp>Close</stp>
        <stp>60</stp>
        <stp>-33</stp>
        <stp>PrimaryOnly</stp>
        <stp/>
        <stp/>
        <stp/>
        <stp>T</stp>
        <tr r="D38" s="7"/>
        <tr r="D38" s="7"/>
      </tp>
      <tp>
        <v>0.38579999999999998</v>
        <stp/>
        <stp>StudyData</stp>
        <stp>CLECIV</stp>
        <stp>Bar</stp>
        <stp/>
        <stp>Close</stp>
        <stp>60</stp>
        <stp>-33</stp>
        <stp>PrimaryOnly</stp>
        <stp/>
        <stp/>
        <stp/>
        <stp>T</stp>
        <tr r="D38" s="10"/>
        <tr r="D38" s="10"/>
      </tp>
      <tp>
        <v>0.2152</v>
        <stp/>
        <stp>StudyData</stp>
        <stp>ZSECIV</stp>
        <stp>Bar</stp>
        <stp/>
        <stp>Close</stp>
        <stp>60</stp>
        <stp>-33</stp>
        <stp>PrimaryOnly</stp>
        <stp/>
        <stp/>
        <stp/>
        <stp>T</stp>
        <tr r="D38" s="8"/>
        <tr r="D38" s="8"/>
      </tp>
      <tp>
        <v>0.16650000000000001</v>
        <stp/>
        <stp>StudyData</stp>
        <stp>GCECIV</stp>
        <stp>Bar</stp>
        <stp/>
        <stp>Close</stp>
        <stp>60</stp>
        <stp>-30</stp>
        <stp>PrimaryOnly</stp>
        <stp/>
        <stp/>
        <stp/>
        <stp>T</stp>
        <tr r="D35" s="7"/>
        <tr r="D35" s="7"/>
      </tp>
      <tp>
        <v>0.39300000000000002</v>
        <stp/>
        <stp>StudyData</stp>
        <stp>CLECIV</stp>
        <stp>Bar</stp>
        <stp/>
        <stp>Close</stp>
        <stp>60</stp>
        <stp>-30</stp>
        <stp>PrimaryOnly</stp>
        <stp/>
        <stp/>
        <stp/>
        <stp>T</stp>
        <tr r="D35" s="10"/>
        <tr r="D35" s="10"/>
      </tp>
      <tp>
        <v>0.21829999999999999</v>
        <stp/>
        <stp>StudyData</stp>
        <stp>ZSECIV</stp>
        <stp>Bar</stp>
        <stp/>
        <stp>Close</stp>
        <stp>60</stp>
        <stp>-30</stp>
        <stp>PrimaryOnly</stp>
        <stp/>
        <stp/>
        <stp/>
        <stp>T</stp>
        <tr r="D35" s="8"/>
        <tr r="D35" s="8"/>
      </tp>
      <tp>
        <v>0.16350000000000001</v>
        <stp/>
        <stp>StudyData</stp>
        <stp>GCECIV</stp>
        <stp>Bar</stp>
        <stp/>
        <stp>Close</stp>
        <stp>60</stp>
        <stp>-31</stp>
        <stp>PrimaryOnly</stp>
        <stp/>
        <stp/>
        <stp/>
        <stp>T</stp>
        <tr r="D36" s="7"/>
        <tr r="D36" s="7"/>
      </tp>
      <tp>
        <v>0.39250000000000002</v>
        <stp/>
        <stp>StudyData</stp>
        <stp>CLECIV</stp>
        <stp>Bar</stp>
        <stp/>
        <stp>Close</stp>
        <stp>60</stp>
        <stp>-31</stp>
        <stp>PrimaryOnly</stp>
        <stp/>
        <stp/>
        <stp/>
        <stp>T</stp>
        <tr r="D36" s="10"/>
        <tr r="D36" s="10"/>
      </tp>
      <tp>
        <v>0.21410000000000001</v>
        <stp/>
        <stp>StudyData</stp>
        <stp>ZSECIV</stp>
        <stp>Bar</stp>
        <stp/>
        <stp>Close</stp>
        <stp>60</stp>
        <stp>-31</stp>
        <stp>PrimaryOnly</stp>
        <stp/>
        <stp/>
        <stp/>
        <stp>T</stp>
        <tr r="D36" s="8"/>
        <tr r="D36" s="8"/>
      </tp>
      <tp>
        <v>0.16830000000000001</v>
        <stp/>
        <stp>StudyData</stp>
        <stp>GCECIV</stp>
        <stp>Bar</stp>
        <stp/>
        <stp>Close</stp>
        <stp>60</stp>
        <stp>-36</stp>
        <stp>PrimaryOnly</stp>
        <stp/>
        <stp/>
        <stp/>
        <stp>T</stp>
        <tr r="D41" s="7"/>
        <tr r="D41" s="7"/>
      </tp>
      <tp>
        <v>0.3972</v>
        <stp/>
        <stp>StudyData</stp>
        <stp>CLECIV</stp>
        <stp>Bar</stp>
        <stp/>
        <stp>Close</stp>
        <stp>60</stp>
        <stp>-36</stp>
        <stp>PrimaryOnly</stp>
        <stp/>
        <stp/>
        <stp/>
        <stp>T</stp>
        <tr r="D41" s="10"/>
        <tr r="D41" s="10"/>
      </tp>
      <tp>
        <v>0.25480000000000003</v>
        <stp/>
        <stp>StudyData</stp>
        <stp>ZSECIV</stp>
        <stp>Bar</stp>
        <stp/>
        <stp>Close</stp>
        <stp>60</stp>
        <stp>-36</stp>
        <stp>PrimaryOnly</stp>
        <stp/>
        <stp/>
        <stp/>
        <stp>T</stp>
        <tr r="D41" s="8"/>
        <tr r="D41" s="8"/>
      </tp>
      <tp>
        <v>0.16689999999999999</v>
        <stp/>
        <stp>StudyData</stp>
        <stp>GCECIV</stp>
        <stp>Bar</stp>
        <stp/>
        <stp>Close</stp>
        <stp>60</stp>
        <stp>-37</stp>
        <stp>PrimaryOnly</stp>
        <stp/>
        <stp/>
        <stp/>
        <stp>T</stp>
        <tr r="D42" s="7"/>
        <tr r="D42" s="7"/>
      </tp>
      <tp>
        <v>0.39989999999999998</v>
        <stp/>
        <stp>StudyData</stp>
        <stp>CLECIV</stp>
        <stp>Bar</stp>
        <stp/>
        <stp>Close</stp>
        <stp>60</stp>
        <stp>-37</stp>
        <stp>PrimaryOnly</stp>
        <stp/>
        <stp/>
        <stp/>
        <stp>T</stp>
        <tr r="D42" s="10"/>
        <tr r="D42" s="10"/>
      </tp>
      <tp>
        <v>0.24149999999999999</v>
        <stp/>
        <stp>StudyData</stp>
        <stp>ZSECIV</stp>
        <stp>Bar</stp>
        <stp/>
        <stp>Close</stp>
        <stp>60</stp>
        <stp>-37</stp>
        <stp>PrimaryOnly</stp>
        <stp/>
        <stp/>
        <stp/>
        <stp>T</stp>
        <tr r="D42" s="8"/>
        <tr r="D42" s="8"/>
      </tp>
      <tp>
        <v>0.1636</v>
        <stp/>
        <stp>StudyData</stp>
        <stp>GCECIV</stp>
        <stp>Bar</stp>
        <stp/>
        <stp>Close</stp>
        <stp>60</stp>
        <stp>-34</stp>
        <stp>PrimaryOnly</stp>
        <stp/>
        <stp/>
        <stp/>
        <stp>T</stp>
        <tr r="D39" s="7"/>
        <tr r="D39" s="7"/>
      </tp>
      <tp>
        <v>0.39829999999999999</v>
        <stp/>
        <stp>StudyData</stp>
        <stp>CLECIV</stp>
        <stp>Bar</stp>
        <stp/>
        <stp>Close</stp>
        <stp>60</stp>
        <stp>-34</stp>
        <stp>PrimaryOnly</stp>
        <stp/>
        <stp/>
        <stp/>
        <stp>T</stp>
        <tr r="D39" s="10"/>
        <tr r="D39" s="10"/>
      </tp>
      <tp>
        <v>0.25259999999999999</v>
        <stp/>
        <stp>StudyData</stp>
        <stp>ZSECIV</stp>
        <stp>Bar</stp>
        <stp/>
        <stp>Close</stp>
        <stp>60</stp>
        <stp>-34</stp>
        <stp>PrimaryOnly</stp>
        <stp/>
        <stp/>
        <stp/>
        <stp>T</stp>
        <tr r="D39" s="8"/>
        <tr r="D39" s="8"/>
      </tp>
      <tp>
        <v>0.16889999999999999</v>
        <stp/>
        <stp>StudyData</stp>
        <stp>GCECIV</stp>
        <stp>Bar</stp>
        <stp/>
        <stp>Close</stp>
        <stp>60</stp>
        <stp>-35</stp>
        <stp>PrimaryOnly</stp>
        <stp/>
        <stp/>
        <stp/>
        <stp>T</stp>
        <tr r="D40" s="7"/>
        <tr r="D40" s="7"/>
      </tp>
      <tp>
        <v>0.40060000000000001</v>
        <stp/>
        <stp>StudyData</stp>
        <stp>CLECIV</stp>
        <stp>Bar</stp>
        <stp/>
        <stp>Close</stp>
        <stp>60</stp>
        <stp>-35</stp>
        <stp>PrimaryOnly</stp>
        <stp/>
        <stp/>
        <stp/>
        <stp>T</stp>
        <tr r="D40" s="10"/>
        <tr r="D40" s="10"/>
      </tp>
      <tp>
        <v>0.2535</v>
        <stp/>
        <stp>StudyData</stp>
        <stp>ZSECIV</stp>
        <stp>Bar</stp>
        <stp/>
        <stp>Close</stp>
        <stp>60</stp>
        <stp>-35</stp>
        <stp>PrimaryOnly</stp>
        <stp/>
        <stp/>
        <stp/>
        <stp>T</stp>
        <tr r="D40" s="8"/>
        <tr r="D40" s="8"/>
      </tp>
      <tp>
        <v>0.29780000000000001</v>
        <stp/>
        <stp>StudyData</stp>
        <stp>ZCEPIV</stp>
        <stp>Bar</stp>
        <stp/>
        <stp>Close</stp>
        <stp>60</stp>
        <stp>-39</stp>
        <stp>PrimaryOnly</stp>
        <stp/>
        <stp/>
        <stp/>
        <stp>T</stp>
        <tr r="D44" s="9"/>
        <tr r="D44" s="9"/>
      </tp>
      <tp>
        <v>0.28260000000000002</v>
        <stp/>
        <stp>StudyData</stp>
        <stp>ZCEPIV</stp>
        <stp>Bar</stp>
        <stp/>
        <stp>Close</stp>
        <stp>60</stp>
        <stp>-38</stp>
        <stp>PrimaryOnly</stp>
        <stp/>
        <stp/>
        <stp/>
        <stp>T</stp>
        <tr r="D43" s="9"/>
        <tr r="D43" s="9"/>
      </tp>
      <tp>
        <v>0.25740000000000002</v>
        <stp/>
        <stp>StudyData</stp>
        <stp>ZCEPIV</stp>
        <stp>Bar</stp>
        <stp/>
        <stp>Close</stp>
        <stp>60</stp>
        <stp>-31</stp>
        <stp>PrimaryOnly</stp>
        <stp/>
        <stp/>
        <stp/>
        <stp>T</stp>
        <tr r="D36" s="9"/>
        <tr r="D36" s="9"/>
      </tp>
      <tp>
        <v>0.25190000000000001</v>
        <stp/>
        <stp>StudyData</stp>
        <stp>ZCEPIV</stp>
        <stp>Bar</stp>
        <stp/>
        <stp>Close</stp>
        <stp>60</stp>
        <stp>-30</stp>
        <stp>PrimaryOnly</stp>
        <stp/>
        <stp/>
        <stp/>
        <stp>T</stp>
        <tr r="D35" s="9"/>
        <tr r="D35" s="9"/>
      </tp>
      <tp>
        <v>0.25950000000000001</v>
        <stp/>
        <stp>StudyData</stp>
        <stp>ZCEPIV</stp>
        <stp>Bar</stp>
        <stp/>
        <stp>Close</stp>
        <stp>60</stp>
        <stp>-33</stp>
        <stp>PrimaryOnly</stp>
        <stp/>
        <stp/>
        <stp/>
        <stp>T</stp>
        <tr r="D38" s="9"/>
        <tr r="D38" s="9"/>
      </tp>
      <tp>
        <v>0.253</v>
        <stp/>
        <stp>StudyData</stp>
        <stp>ZCEPIV</stp>
        <stp>Bar</stp>
        <stp/>
        <stp>Close</stp>
        <stp>60</stp>
        <stp>-32</stp>
        <stp>PrimaryOnly</stp>
        <stp/>
        <stp/>
        <stp/>
        <stp>T</stp>
        <tr r="D37" s="9"/>
        <tr r="D37" s="9"/>
      </tp>
      <tp>
        <v>0.27839999999999998</v>
        <stp/>
        <stp>StudyData</stp>
        <stp>ZCEPIV</stp>
        <stp>Bar</stp>
        <stp/>
        <stp>Close</stp>
        <stp>60</stp>
        <stp>-35</stp>
        <stp>PrimaryOnly</stp>
        <stp/>
        <stp/>
        <stp/>
        <stp>T</stp>
        <tr r="D40" s="9"/>
        <tr r="D40" s="9"/>
      </tp>
      <tp>
        <v>0.2772</v>
        <stp/>
        <stp>StudyData</stp>
        <stp>ZCEPIV</stp>
        <stp>Bar</stp>
        <stp/>
        <stp>Close</stp>
        <stp>60</stp>
        <stp>-34</stp>
        <stp>PrimaryOnly</stp>
        <stp/>
        <stp/>
        <stp/>
        <stp>T</stp>
        <tr r="D39" s="9"/>
        <tr r="D39" s="9"/>
      </tp>
      <tp>
        <v>0.28899999999999998</v>
        <stp/>
        <stp>StudyData</stp>
        <stp>ZCEPIV</stp>
        <stp>Bar</stp>
        <stp/>
        <stp>Close</stp>
        <stp>60</stp>
        <stp>-37</stp>
        <stp>PrimaryOnly</stp>
        <stp/>
        <stp/>
        <stp/>
        <stp>T</stp>
        <tr r="D42" s="9"/>
        <tr r="D42" s="9"/>
      </tp>
      <tp>
        <v>0.28710000000000002</v>
        <stp/>
        <stp>StudyData</stp>
        <stp>ZCEPIV</stp>
        <stp>Bar</stp>
        <stp/>
        <stp>Close</stp>
        <stp>60</stp>
        <stp>-36</stp>
        <stp>PrimaryOnly</stp>
        <stp/>
        <stp/>
        <stp/>
        <stp>T</stp>
        <tr r="D41" s="9"/>
        <tr r="D41" s="9"/>
      </tp>
      <tp>
        <v>49</v>
        <stp/>
        <stp>ContractData</stp>
        <stp>C.US.ZSEM1610200</stp>
        <stp>MT_LastBidVolume</stp>
        <stp/>
        <stp>T</stp>
        <tr r="F43" s="2"/>
      </tp>
      <tp>
        <v>9.2799999999999994E-2</v>
        <stp/>
        <stp>StudyData</stp>
        <stp>EU6CIV</stp>
        <stp>Bar</stp>
        <stp/>
        <stp>Close</stp>
        <stp>D</stp>
        <stp>-138</stp>
        <stp>PrimaryOnly</stp>
        <stp/>
        <stp/>
        <stp/>
        <stp>T</stp>
        <tr r="D143" s="5"/>
        <tr r="D143" s="5"/>
      </tp>
      <tp>
        <v>0.1308</v>
        <stp/>
        <stp>StudyData</stp>
        <stp>DA6CIV</stp>
        <stp>Bar</stp>
        <stp/>
        <stp>Close</stp>
        <stp>D</stp>
        <stp>-138</stp>
        <stp>PrimaryOnly</stp>
        <stp/>
        <stp/>
        <stp/>
        <stp>T</stp>
        <tr r="D143" s="6"/>
        <tr r="D143" s="6"/>
      </tp>
      <tp>
        <v>9.8500000000000004E-2</v>
        <stp/>
        <stp>StudyData</stp>
        <stp>EU6CIV</stp>
        <stp>Bar</stp>
        <stp/>
        <stp>Close</stp>
        <stp>D</stp>
        <stp>-139</stp>
        <stp>PrimaryOnly</stp>
        <stp/>
        <stp/>
        <stp/>
        <stp>T</stp>
        <tr r="D144" s="5"/>
        <tr r="D144" s="5"/>
      </tp>
      <tp>
        <v>0.11899999999999999</v>
        <stp/>
        <stp>StudyData</stp>
        <stp>DA6CIV</stp>
        <stp>Bar</stp>
        <stp/>
        <stp>Close</stp>
        <stp>D</stp>
        <stp>-139</stp>
        <stp>PrimaryOnly</stp>
        <stp/>
        <stp/>
        <stp/>
        <stp>T</stp>
        <tr r="D144" s="6"/>
        <tr r="D144" s="6"/>
      </tp>
      <tp>
        <v>9.7900000000000001E-2</v>
        <stp/>
        <stp>StudyData</stp>
        <stp>EU6CIV</stp>
        <stp>Bar</stp>
        <stp/>
        <stp>Close</stp>
        <stp>D</stp>
        <stp>-136</stp>
        <stp>PrimaryOnly</stp>
        <stp/>
        <stp/>
        <stp/>
        <stp>T</stp>
        <tr r="D141" s="5"/>
        <tr r="D141" s="5"/>
      </tp>
      <tp>
        <v>0.125</v>
        <stp/>
        <stp>StudyData</stp>
        <stp>DA6CIV</stp>
        <stp>Bar</stp>
        <stp/>
        <stp>Close</stp>
        <stp>D</stp>
        <stp>-136</stp>
        <stp>PrimaryOnly</stp>
        <stp/>
        <stp/>
        <stp/>
        <stp>T</stp>
        <tr r="D141" s="6"/>
        <tr r="D141" s="6"/>
      </tp>
      <tp>
        <v>9.2499999999999999E-2</v>
        <stp/>
        <stp>StudyData</stp>
        <stp>EU6CIV</stp>
        <stp>Bar</stp>
        <stp/>
        <stp>Close</stp>
        <stp>D</stp>
        <stp>-137</stp>
        <stp>PrimaryOnly</stp>
        <stp/>
        <stp/>
        <stp/>
        <stp>T</stp>
        <tr r="D142" s="5"/>
        <tr r="D142" s="5"/>
      </tp>
      <tp>
        <v>0.10920000000000001</v>
        <stp/>
        <stp>StudyData</stp>
        <stp>DA6CIV</stp>
        <stp>Bar</stp>
        <stp/>
        <stp>Close</stp>
        <stp>D</stp>
        <stp>-137</stp>
        <stp>PrimaryOnly</stp>
        <stp/>
        <stp/>
        <stp/>
        <stp>T</stp>
        <tr r="D142" s="6"/>
        <tr r="D142" s="6"/>
      </tp>
      <tp>
        <v>9.5399999999999999E-2</v>
        <stp/>
        <stp>StudyData</stp>
        <stp>EU6CIV</stp>
        <stp>Bar</stp>
        <stp/>
        <stp>Close</stp>
        <stp>D</stp>
        <stp>-134</stp>
        <stp>PrimaryOnly</stp>
        <stp/>
        <stp/>
        <stp/>
        <stp>T</stp>
        <tr r="D139" s="5"/>
        <tr r="D139" s="5"/>
      </tp>
      <tp>
        <v>0.12180000000000001</v>
        <stp/>
        <stp>StudyData</stp>
        <stp>DA6CIV</stp>
        <stp>Bar</stp>
        <stp/>
        <stp>Close</stp>
        <stp>D</stp>
        <stp>-134</stp>
        <stp>PrimaryOnly</stp>
        <stp/>
        <stp/>
        <stp/>
        <stp>T</stp>
        <tr r="D139" s="6"/>
        <tr r="D139" s="6"/>
      </tp>
      <tp>
        <v>9.9699999999999997E-2</v>
        <stp/>
        <stp>StudyData</stp>
        <stp>EU6CIV</stp>
        <stp>Bar</stp>
        <stp/>
        <stp>Close</stp>
        <stp>D</stp>
        <stp>-135</stp>
        <stp>PrimaryOnly</stp>
        <stp/>
        <stp/>
        <stp/>
        <stp>T</stp>
        <tr r="D140" s="5"/>
        <tr r="D140" s="5"/>
      </tp>
      <tp>
        <v>0.1265</v>
        <stp/>
        <stp>StudyData</stp>
        <stp>DA6CIV</stp>
        <stp>Bar</stp>
        <stp/>
        <stp>Close</stp>
        <stp>D</stp>
        <stp>-135</stp>
        <stp>PrimaryOnly</stp>
        <stp/>
        <stp/>
        <stp/>
        <stp>T</stp>
        <tr r="D140" s="6"/>
        <tr r="D140" s="6"/>
      </tp>
      <tp>
        <v>9.35E-2</v>
        <stp/>
        <stp>StudyData</stp>
        <stp>EU6CIV</stp>
        <stp>Bar</stp>
        <stp/>
        <stp>Close</stp>
        <stp>D</stp>
        <stp>-132</stp>
        <stp>PrimaryOnly</stp>
        <stp/>
        <stp/>
        <stp/>
        <stp>T</stp>
        <tr r="D137" s="5"/>
        <tr r="D137" s="5"/>
      </tp>
      <tp>
        <v>0.1217</v>
        <stp/>
        <stp>StudyData</stp>
        <stp>DA6CIV</stp>
        <stp>Bar</stp>
        <stp/>
        <stp>Close</stp>
        <stp>D</stp>
        <stp>-132</stp>
        <stp>PrimaryOnly</stp>
        <stp/>
        <stp/>
        <stp/>
        <stp>T</stp>
        <tr r="D137" s="6"/>
        <tr r="D137" s="6"/>
      </tp>
      <tp>
        <v>9.2499999999999999E-2</v>
        <stp/>
        <stp>StudyData</stp>
        <stp>EU6CIV</stp>
        <stp>Bar</stp>
        <stp/>
        <stp>Close</stp>
        <stp>D</stp>
        <stp>-133</stp>
        <stp>PrimaryOnly</stp>
        <stp/>
        <stp/>
        <stp/>
        <stp>T</stp>
        <tr r="D138" s="5"/>
        <tr r="D138" s="5"/>
      </tp>
      <tp>
        <v>0.11600000000000001</v>
        <stp/>
        <stp>StudyData</stp>
        <stp>DA6CIV</stp>
        <stp>Bar</stp>
        <stp/>
        <stp>Close</stp>
        <stp>D</stp>
        <stp>-133</stp>
        <stp>PrimaryOnly</stp>
        <stp/>
        <stp/>
        <stp/>
        <stp>T</stp>
        <tr r="D138" s="6"/>
        <tr r="D138" s="6"/>
      </tp>
      <tp>
        <v>0.11210000000000001</v>
        <stp/>
        <stp>StudyData</stp>
        <stp>EU6CIV</stp>
        <stp>Bar</stp>
        <stp/>
        <stp>Close</stp>
        <stp>D</stp>
        <stp>-130</stp>
        <stp>PrimaryOnly</stp>
        <stp/>
        <stp/>
        <stp/>
        <stp>T</stp>
        <tr r="D135" s="5"/>
        <tr r="D135" s="5"/>
      </tp>
      <tp>
        <v>0.1201</v>
        <stp/>
        <stp>StudyData</stp>
        <stp>DA6CIV</stp>
        <stp>Bar</stp>
        <stp/>
        <stp>Close</stp>
        <stp>D</stp>
        <stp>-130</stp>
        <stp>PrimaryOnly</stp>
        <stp/>
        <stp/>
        <stp/>
        <stp>T</stp>
        <tr r="D135" s="6"/>
        <tr r="D135" s="6"/>
      </tp>
      <tp>
        <v>0.1038</v>
        <stp/>
        <stp>StudyData</stp>
        <stp>EU6CIV</stp>
        <stp>Bar</stp>
        <stp/>
        <stp>Close</stp>
        <stp>D</stp>
        <stp>-131</stp>
        <stp>PrimaryOnly</stp>
        <stp/>
        <stp/>
        <stp/>
        <stp>T</stp>
        <tr r="D136" s="5"/>
        <tr r="D136" s="5"/>
      </tp>
      <tp>
        <v>0.12039999999999999</v>
        <stp/>
        <stp>StudyData</stp>
        <stp>DA6CIV</stp>
        <stp>Bar</stp>
        <stp/>
        <stp>Close</stp>
        <stp>D</stp>
        <stp>-131</stp>
        <stp>PrimaryOnly</stp>
        <stp/>
        <stp/>
        <stp/>
        <stp>T</stp>
        <tr r="D136" s="6"/>
        <tr r="D136" s="6"/>
      </tp>
      <tp>
        <v>0.16339999999999999</v>
        <stp/>
        <stp>StudyData</stp>
        <stp>GCECIV</stp>
        <stp>Bar</stp>
        <stp/>
        <stp>Close</stp>
        <stp>60</stp>
        <stp>-28</stp>
        <stp>PrimaryOnly</stp>
        <stp/>
        <stp/>
        <stp/>
        <stp>T</stp>
        <tr r="D33" s="7"/>
        <tr r="D33" s="7"/>
      </tp>
      <tp>
        <v>0.39179999999999998</v>
        <stp/>
        <stp>StudyData</stp>
        <stp>CLECIV</stp>
        <stp>Bar</stp>
        <stp/>
        <stp>Close</stp>
        <stp>60</stp>
        <stp>-28</stp>
        <stp>PrimaryOnly</stp>
        <stp/>
        <stp/>
        <stp/>
        <stp>T</stp>
        <tr r="D33" s="10"/>
        <tr r="D33" s="10"/>
      </tp>
      <tp>
        <v>0.22559999999999999</v>
        <stp/>
        <stp>StudyData</stp>
        <stp>ZSECIV</stp>
        <stp>Bar</stp>
        <stp/>
        <stp>Close</stp>
        <stp>60</stp>
        <stp>-28</stp>
        <stp>PrimaryOnly</stp>
        <stp/>
        <stp/>
        <stp/>
        <stp>T</stp>
        <tr r="D33" s="8"/>
        <tr r="D33" s="8"/>
      </tp>
      <tp>
        <v>0.159</v>
        <stp/>
        <stp>StudyData</stp>
        <stp>GCECIV</stp>
        <stp>Bar</stp>
        <stp/>
        <stp>Close</stp>
        <stp>60</stp>
        <stp>-29</stp>
        <stp>PrimaryOnly</stp>
        <stp/>
        <stp/>
        <stp/>
        <stp>T</stp>
        <tr r="D34" s="7"/>
        <tr r="D34" s="7"/>
      </tp>
      <tp>
        <v>0.39350000000000002</v>
        <stp/>
        <stp>StudyData</stp>
        <stp>CLECIV</stp>
        <stp>Bar</stp>
        <stp/>
        <stp>Close</stp>
        <stp>60</stp>
        <stp>-29</stp>
        <stp>PrimaryOnly</stp>
        <stp/>
        <stp/>
        <stp/>
        <stp>T</stp>
        <tr r="D34" s="10"/>
        <tr r="D34" s="10"/>
      </tp>
      <tp>
        <v>0.20330000000000001</v>
        <stp/>
        <stp>StudyData</stp>
        <stp>ZSECIV</stp>
        <stp>Bar</stp>
        <stp/>
        <stp>Close</stp>
        <stp>60</stp>
        <stp>-29</stp>
        <stp>PrimaryOnly</stp>
        <stp/>
        <stp/>
        <stp/>
        <stp>T</stp>
        <tr r="D34" s="8"/>
        <tr r="D34" s="8"/>
      </tp>
      <tp>
        <v>0.1709</v>
        <stp/>
        <stp>StudyData</stp>
        <stp>GCECIV</stp>
        <stp>Bar</stp>
        <stp/>
        <stp>Close</stp>
        <stp>60</stp>
        <stp>-22</stp>
        <stp>PrimaryOnly</stp>
        <stp/>
        <stp/>
        <stp/>
        <stp>T</stp>
        <tr r="D27" s="7"/>
        <tr r="D27" s="7"/>
      </tp>
      <tp>
        <v>0.3926</v>
        <stp/>
        <stp>StudyData</stp>
        <stp>CLECIV</stp>
        <stp>Bar</stp>
        <stp/>
        <stp>Close</stp>
        <stp>60</stp>
        <stp>-22</stp>
        <stp>PrimaryOnly</stp>
        <stp/>
        <stp/>
        <stp/>
        <stp>T</stp>
        <tr r="D27" s="10"/>
        <tr r="D27" s="10"/>
      </tp>
      <tp>
        <v>0.2457</v>
        <stp/>
        <stp>StudyData</stp>
        <stp>ZSECIV</stp>
        <stp>Bar</stp>
        <stp/>
        <stp>Close</stp>
        <stp>60</stp>
        <stp>-22</stp>
        <stp>PrimaryOnly</stp>
        <stp/>
        <stp/>
        <stp/>
        <stp>T</stp>
        <tr r="D27" s="8"/>
        <tr r="D27" s="8"/>
      </tp>
      <tp>
        <v>0.17050000000000001</v>
        <stp/>
        <stp>StudyData</stp>
        <stp>GCECIV</stp>
        <stp>Bar</stp>
        <stp/>
        <stp>Close</stp>
        <stp>60</stp>
        <stp>-23</stp>
        <stp>PrimaryOnly</stp>
        <stp/>
        <stp/>
        <stp/>
        <stp>T</stp>
        <tr r="D28" s="7"/>
        <tr r="D28" s="7"/>
      </tp>
      <tp>
        <v>0.39710000000000001</v>
        <stp/>
        <stp>StudyData</stp>
        <stp>CLECIV</stp>
        <stp>Bar</stp>
        <stp/>
        <stp>Close</stp>
        <stp>60</stp>
        <stp>-23</stp>
        <stp>PrimaryOnly</stp>
        <stp/>
        <stp/>
        <stp/>
        <stp>T</stp>
        <tr r="D28" s="10"/>
        <tr r="D28" s="10"/>
      </tp>
      <tp>
        <v>0.2366</v>
        <stp/>
        <stp>StudyData</stp>
        <stp>ZSECIV</stp>
        <stp>Bar</stp>
        <stp/>
        <stp>Close</stp>
        <stp>60</stp>
        <stp>-23</stp>
        <stp>PrimaryOnly</stp>
        <stp/>
        <stp/>
        <stp/>
        <stp>T</stp>
        <tr r="D28" s="8"/>
        <tr r="D28" s="8"/>
      </tp>
      <tp>
        <v>0.1651</v>
        <stp/>
        <stp>StudyData</stp>
        <stp>GCECIV</stp>
        <stp>Bar</stp>
        <stp/>
        <stp>Close</stp>
        <stp>60</stp>
        <stp>-20</stp>
        <stp>PrimaryOnly</stp>
        <stp/>
        <stp/>
        <stp/>
        <stp>T</stp>
        <tr r="D25" s="7"/>
        <tr r="D25" s="7"/>
      </tp>
      <tp>
        <v>0.41189999999999999</v>
        <stp/>
        <stp>StudyData</stp>
        <stp>CLECIV</stp>
        <stp>Bar</stp>
        <stp/>
        <stp>Close</stp>
        <stp>60</stp>
        <stp>-20</stp>
        <stp>PrimaryOnly</stp>
        <stp/>
        <stp/>
        <stp/>
        <stp>T</stp>
        <tr r="D25" s="10"/>
        <tr r="D25" s="10"/>
      </tp>
      <tp>
        <v>0.248</v>
        <stp/>
        <stp>StudyData</stp>
        <stp>ZSECIV</stp>
        <stp>Bar</stp>
        <stp/>
        <stp>Close</stp>
        <stp>60</stp>
        <stp>-20</stp>
        <stp>PrimaryOnly</stp>
        <stp/>
        <stp/>
        <stp/>
        <stp>T</stp>
        <tr r="D25" s="8"/>
        <tr r="D25" s="8"/>
      </tp>
      <tp>
        <v>0.1673</v>
        <stp/>
        <stp>StudyData</stp>
        <stp>GCECIV</stp>
        <stp>Bar</stp>
        <stp/>
        <stp>Close</stp>
        <stp>60</stp>
        <stp>-21</stp>
        <stp>PrimaryOnly</stp>
        <stp/>
        <stp/>
        <stp/>
        <stp>T</stp>
        <tr r="D26" s="7"/>
        <tr r="D26" s="7"/>
      </tp>
      <tp>
        <v>0.40229999999999999</v>
        <stp/>
        <stp>StudyData</stp>
        <stp>CLECIV</stp>
        <stp>Bar</stp>
        <stp/>
        <stp>Close</stp>
        <stp>60</stp>
        <stp>-21</stp>
        <stp>PrimaryOnly</stp>
        <stp/>
        <stp/>
        <stp/>
        <stp>T</stp>
        <tr r="D26" s="10"/>
        <tr r="D26" s="10"/>
      </tp>
      <tp>
        <v>0.25380000000000003</v>
        <stp/>
        <stp>StudyData</stp>
        <stp>ZSECIV</stp>
        <stp>Bar</stp>
        <stp/>
        <stp>Close</stp>
        <stp>60</stp>
        <stp>-21</stp>
        <stp>PrimaryOnly</stp>
        <stp/>
        <stp/>
        <stp/>
        <stp>T</stp>
        <tr r="D26" s="8"/>
        <tr r="D26" s="8"/>
      </tp>
      <tp>
        <v>0.17050000000000001</v>
        <stp/>
        <stp>StudyData</stp>
        <stp>GCECIV</stp>
        <stp>Bar</stp>
        <stp/>
        <stp>Close</stp>
        <stp>60</stp>
        <stp>-26</stp>
        <stp>PrimaryOnly</stp>
        <stp/>
        <stp/>
        <stp/>
        <stp>T</stp>
        <tr r="D31" s="7"/>
        <tr r="D31" s="7"/>
      </tp>
      <tp>
        <v>0.3931</v>
        <stp/>
        <stp>StudyData</stp>
        <stp>CLECIV</stp>
        <stp>Bar</stp>
        <stp/>
        <stp>Close</stp>
        <stp>60</stp>
        <stp>-26</stp>
        <stp>PrimaryOnly</stp>
        <stp/>
        <stp/>
        <stp/>
        <stp>T</stp>
        <tr r="D31" s="10"/>
        <tr r="D31" s="10"/>
      </tp>
      <tp>
        <v>0.2601</v>
        <stp/>
        <stp>StudyData</stp>
        <stp>ZSECIV</stp>
        <stp>Bar</stp>
        <stp/>
        <stp>Close</stp>
        <stp>60</stp>
        <stp>-26</stp>
        <stp>PrimaryOnly</stp>
        <stp/>
        <stp/>
        <stp/>
        <stp>T</stp>
        <tr r="D31" s="8"/>
        <tr r="D31" s="8"/>
      </tp>
      <tp>
        <v>0.16270000000000001</v>
        <stp/>
        <stp>StudyData</stp>
        <stp>GCECIV</stp>
        <stp>Bar</stp>
        <stp/>
        <stp>Close</stp>
        <stp>60</stp>
        <stp>-27</stp>
        <stp>PrimaryOnly</stp>
        <stp/>
        <stp/>
        <stp/>
        <stp>T</stp>
        <tr r="D32" s="7"/>
        <tr r="D32" s="7"/>
      </tp>
      <tp>
        <v>0.3931</v>
        <stp/>
        <stp>StudyData</stp>
        <stp>CLECIV</stp>
        <stp>Bar</stp>
        <stp/>
        <stp>Close</stp>
        <stp>60</stp>
        <stp>-27</stp>
        <stp>PrimaryOnly</stp>
        <stp/>
        <stp/>
        <stp/>
        <stp>T</stp>
        <tr r="D32" s="10"/>
        <tr r="D32" s="10"/>
      </tp>
      <tp>
        <v>0.25950000000000001</v>
        <stp/>
        <stp>StudyData</stp>
        <stp>ZSECIV</stp>
        <stp>Bar</stp>
        <stp/>
        <stp>Close</stp>
        <stp>60</stp>
        <stp>-27</stp>
        <stp>PrimaryOnly</stp>
        <stp/>
        <stp/>
        <stp/>
        <stp>T</stp>
        <tr r="D32" s="8"/>
        <tr r="D32" s="8"/>
      </tp>
      <tp>
        <v>0.17280000000000001</v>
        <stp/>
        <stp>StudyData</stp>
        <stp>GCECIV</stp>
        <stp>Bar</stp>
        <stp/>
        <stp>Close</stp>
        <stp>60</stp>
        <stp>-24</stp>
        <stp>PrimaryOnly</stp>
        <stp/>
        <stp/>
        <stp/>
        <stp>T</stp>
        <tr r="D29" s="7"/>
        <tr r="D29" s="7"/>
      </tp>
      <tp>
        <v>0.39560000000000001</v>
        <stp/>
        <stp>StudyData</stp>
        <stp>CLECIV</stp>
        <stp>Bar</stp>
        <stp/>
        <stp>Close</stp>
        <stp>60</stp>
        <stp>-24</stp>
        <stp>PrimaryOnly</stp>
        <stp/>
        <stp/>
        <stp/>
        <stp>T</stp>
        <tr r="D29" s="10"/>
        <tr r="D29" s="10"/>
      </tp>
      <tp>
        <v>0.23280000000000001</v>
        <stp/>
        <stp>StudyData</stp>
        <stp>ZSECIV</stp>
        <stp>Bar</stp>
        <stp/>
        <stp>Close</stp>
        <stp>60</stp>
        <stp>-24</stp>
        <stp>PrimaryOnly</stp>
        <stp/>
        <stp/>
        <stp/>
        <stp>T</stp>
        <tr r="D29" s="8"/>
        <tr r="D29" s="8"/>
      </tp>
      <tp>
        <v>0.16880000000000001</v>
        <stp/>
        <stp>StudyData</stp>
        <stp>GCECIV</stp>
        <stp>Bar</stp>
        <stp/>
        <stp>Close</stp>
        <stp>60</stp>
        <stp>-25</stp>
        <stp>PrimaryOnly</stp>
        <stp/>
        <stp/>
        <stp/>
        <stp>T</stp>
        <tr r="D30" s="7"/>
        <tr r="D30" s="7"/>
      </tp>
      <tp>
        <v>0.39450000000000002</v>
        <stp/>
        <stp>StudyData</stp>
        <stp>CLECIV</stp>
        <stp>Bar</stp>
        <stp/>
        <stp>Close</stp>
        <stp>60</stp>
        <stp>-25</stp>
        <stp>PrimaryOnly</stp>
        <stp/>
        <stp/>
        <stp/>
        <stp>T</stp>
        <tr r="D30" s="10"/>
        <tr r="D30" s="10"/>
      </tp>
      <tp>
        <v>0.25159999999999999</v>
        <stp/>
        <stp>StudyData</stp>
        <stp>ZSECIV</stp>
        <stp>Bar</stp>
        <stp/>
        <stp>Close</stp>
        <stp>60</stp>
        <stp>-25</stp>
        <stp>PrimaryOnly</stp>
        <stp/>
        <stp/>
        <stp/>
        <stp>T</stp>
        <tr r="D30" s="8"/>
        <tr r="D30" s="8"/>
      </tp>
      <tp>
        <v>0.2354</v>
        <stp/>
        <stp>StudyData</stp>
        <stp>ZCEPIV</stp>
        <stp>Bar</stp>
        <stp/>
        <stp>Close</stp>
        <stp>60</stp>
        <stp>-29</stp>
        <stp>PrimaryOnly</stp>
        <stp/>
        <stp/>
        <stp/>
        <stp>T</stp>
        <tr r="D34" s="9"/>
        <tr r="D34" s="9"/>
      </tp>
      <tp>
        <v>0.26329999999999998</v>
        <stp/>
        <stp>StudyData</stp>
        <stp>ZCEPIV</stp>
        <stp>Bar</stp>
        <stp/>
        <stp>Close</stp>
        <stp>60</stp>
        <stp>-28</stp>
        <stp>PrimaryOnly</stp>
        <stp/>
        <stp/>
        <stp/>
        <stp>T</stp>
        <tr r="D33" s="9"/>
        <tr r="D33" s="9"/>
      </tp>
      <tp>
        <v>0.28079999999999999</v>
        <stp/>
        <stp>StudyData</stp>
        <stp>ZCEPIV</stp>
        <stp>Bar</stp>
        <stp/>
        <stp>Close</stp>
        <stp>60</stp>
        <stp>-21</stp>
        <stp>PrimaryOnly</stp>
        <stp/>
        <stp/>
        <stp/>
        <stp>T</stp>
        <tr r="D26" s="9"/>
        <tr r="D26" s="9"/>
      </tp>
      <tp>
        <v>0.2838</v>
        <stp/>
        <stp>StudyData</stp>
        <stp>ZCEPIV</stp>
        <stp>Bar</stp>
        <stp/>
        <stp>Close</stp>
        <stp>60</stp>
        <stp>-20</stp>
        <stp>PrimaryOnly</stp>
        <stp/>
        <stp/>
        <stp/>
        <stp>T</stp>
        <tr r="D25" s="9"/>
        <tr r="D25" s="9"/>
      </tp>
      <tp>
        <v>0.28120000000000001</v>
        <stp/>
        <stp>StudyData</stp>
        <stp>ZCEPIV</stp>
        <stp>Bar</stp>
        <stp/>
        <stp>Close</stp>
        <stp>60</stp>
        <stp>-23</stp>
        <stp>PrimaryOnly</stp>
        <stp/>
        <stp/>
        <stp/>
        <stp>T</stp>
        <tr r="D28" s="9"/>
        <tr r="D28" s="9"/>
      </tp>
      <tp>
        <v>0.28029999999999999</v>
        <stp/>
        <stp>StudyData</stp>
        <stp>ZCEPIV</stp>
        <stp>Bar</stp>
        <stp/>
        <stp>Close</stp>
        <stp>60</stp>
        <stp>-22</stp>
        <stp>PrimaryOnly</stp>
        <stp/>
        <stp/>
        <stp/>
        <stp>T</stp>
        <tr r="D27" s="9"/>
        <tr r="D27" s="9"/>
      </tp>
      <tp>
        <v>0.2833</v>
        <stp/>
        <stp>StudyData</stp>
        <stp>ZCEPIV</stp>
        <stp>Bar</stp>
        <stp/>
        <stp>Close</stp>
        <stp>60</stp>
        <stp>-25</stp>
        <stp>PrimaryOnly</stp>
        <stp/>
        <stp/>
        <stp/>
        <stp>T</stp>
        <tr r="D30" s="9"/>
        <tr r="D30" s="9"/>
      </tp>
      <tp>
        <v>0.25430000000000003</v>
        <stp/>
        <stp>StudyData</stp>
        <stp>ZCEPIV</stp>
        <stp>Bar</stp>
        <stp/>
        <stp>Close</stp>
        <stp>60</stp>
        <stp>-24</stp>
        <stp>PrimaryOnly</stp>
        <stp/>
        <stp/>
        <stp/>
        <stp>T</stp>
        <tr r="D29" s="9"/>
        <tr r="D29" s="9"/>
      </tp>
      <tp>
        <v>0.2757</v>
        <stp/>
        <stp>StudyData</stp>
        <stp>ZCEPIV</stp>
        <stp>Bar</stp>
        <stp/>
        <stp>Close</stp>
        <stp>60</stp>
        <stp>-27</stp>
        <stp>PrimaryOnly</stp>
        <stp/>
        <stp/>
        <stp/>
        <stp>T</stp>
        <tr r="D32" s="9"/>
        <tr r="D32" s="9"/>
      </tp>
      <tp>
        <v>0.28360000000000002</v>
        <stp/>
        <stp>StudyData</stp>
        <stp>ZCEPIV</stp>
        <stp>Bar</stp>
        <stp/>
        <stp>Close</stp>
        <stp>60</stp>
        <stp>-26</stp>
        <stp>PrimaryOnly</stp>
        <stp/>
        <stp/>
        <stp/>
        <stp>T</stp>
        <tr r="D31" s="9"/>
        <tr r="D31" s="9"/>
      </tp>
      <tp>
        <v>0.30370000000000003</v>
        <stp/>
        <stp>StudyData</stp>
        <stp>ZCEPIV</stp>
        <stp>Bar</stp>
        <stp/>
        <stp>High</stp>
        <stp>285</stp>
        <stp/>
        <stp>PrimaryOnly</stp>
        <stp/>
        <stp/>
        <stp/>
        <stp>T</stp>
        <tr r="Q46" s="2"/>
      </tp>
      <tp>
        <v>4</v>
        <stp/>
        <stp>ContractData</stp>
        <stp>C.US.EU6K1611550</stp>
        <stp>OptionDaysToExp</stp>
        <stp/>
        <stp>T</stp>
        <tr r="I25" s="2"/>
      </tp>
      <tp t="s">
        <v>P.US.ZCEM163850</v>
        <stp/>
        <stp>ContractData</stp>
        <stp>P.ZCE</stp>
        <stp>Symbol</stp>
        <stp/>
        <stp>T</stp>
        <tr r="M43" s="2"/>
      </tp>
      <tp>
        <v>10</v>
        <stp/>
        <stp>ContractData</stp>
        <stp>C.US.JNKK1616125</stp>
        <stp>OptionDaysToExp</stp>
        <stp/>
        <stp>T</stp>
        <tr r="AA6" s="2"/>
      </tp>
      <tp>
        <v>18</v>
        <stp/>
        <stp>ContractData</stp>
        <stp>C.US.ZSEM1610200</stp>
        <stp>OptionDaysToExp</stp>
        <stp/>
        <stp>T</stp>
        <tr r="I44" s="2"/>
      </tp>
      <tp>
        <v>49</v>
        <stp/>
        <stp>ContractData</stp>
        <stp>C.US.ZSEM1610200</stp>
        <stp>MT_LastAskVolume</stp>
        <stp/>
        <stp>T</stp>
        <tr r="I43" s="2"/>
      </tp>
      <tp>
        <v>0.26190000000000002</v>
        <stp/>
        <stp>StudyData</stp>
        <stp>JNKCIV</stp>
        <stp>Bar</stp>
        <stp/>
        <stp>Close</stp>
        <stp>60</stp>
        <stp>0</stp>
        <stp>primaryOnly</stp>
        <stp/>
        <stp/>
        <stp/>
        <stp>T</stp>
        <tr r="B2" s="4"/>
      </tp>
      <tp>
        <v>0.26190000000000002</v>
        <stp/>
        <stp>StudyData</stp>
        <stp>JNKCIV</stp>
        <stp>Bar</stp>
        <stp/>
        <stp>Close</stp>
        <stp>60</stp>
        <stp>0</stp>
        <stp>PrimaryOnly</stp>
        <stp/>
        <stp/>
        <stp/>
        <stp>T</stp>
        <tr r="D5" s="4"/>
        <tr r="D5" s="4"/>
      </tp>
      <tp>
        <v>135</v>
        <stp/>
        <stp>ContractData</stp>
        <stp>C.US.EU6K1611550</stp>
        <stp>MT_LastBidVolume</stp>
        <stp/>
        <stp>T</stp>
        <tr r="F24" s="2"/>
      </tp>
      <tp t="s">
        <v>ZSEN6</v>
        <stp/>
        <stp>ContractData</stp>
        <stp>C.US.ZSEM1610200</stp>
        <stp>OptionUndSymbol</stp>
        <stp/>
        <stp>T</stp>
        <tr r="B47" s="2"/>
      </tp>
      <tp>
        <v>0.17630000000000001</v>
        <stp/>
        <stp>StudyData</stp>
        <stp>GCECIV</stp>
        <stp>Bar</stp>
        <stp/>
        <stp>Close</stp>
        <stp>60</stp>
        <stp>0</stp>
        <stp>primaryOnly</stp>
        <stp/>
        <stp/>
        <stp/>
        <stp>T</stp>
        <tr r="B2" s="7"/>
      </tp>
      <tp>
        <v>0.17630000000000001</v>
        <stp/>
        <stp>StudyData</stp>
        <stp>GCECIV</stp>
        <stp>Bar</stp>
        <stp/>
        <stp>Close</stp>
        <stp>60</stp>
        <stp>0</stp>
        <stp>PrimaryOnly</stp>
        <stp/>
        <stp/>
        <stp/>
        <stp>T</stp>
        <tr r="D5" s="7"/>
        <tr r="D5" s="7"/>
      </tp>
      <tp t="s">
        <v>C.US.DSXK163025</v>
        <stp/>
        <stp>ContractData</stp>
        <stp>C.DSX</stp>
        <stp>Symbol</stp>
        <stp/>
        <stp>T</stp>
        <tr r="M5" s="2"/>
      </tp>
      <tp>
        <v>1.66</v>
        <stp/>
        <stp>ContractData</stp>
        <stp>C.US.DSXK163025</stp>
        <stp>ImpVolNetChange</stp>
        <stp/>
        <stp>T</stp>
        <tr r="P6" s="2"/>
      </tp>
      <tp t="s">
        <v>JNKC</v>
        <stp/>
        <stp>ContractData</stp>
        <stp>C.JNK</stp>
        <stp>OptionUndSymbol</stp>
        <stp/>
        <stp>T</stp>
        <tr r="T9" s="2"/>
      </tp>
      <tp t="s">
        <v>GCEM6</v>
        <stp/>
        <stp>ContractData</stp>
        <stp>C.GCE</stp>
        <stp>OptionUndSymbol</stp>
        <stp/>
        <stp>T</stp>
        <tr r="T28" s="2"/>
      </tp>
      <tp>
        <v>0.55208333333333337</v>
        <stp/>
        <stp>ContractData</stp>
        <stp>ZCEPIV</stp>
        <stp>PrimarySessionCloseTime</stp>
        <tr r="D2" s="9"/>
      </tp>
      <tp>
        <v>8</v>
        <stp/>
        <stp>ContractData</stp>
        <stp>C.US.JNKK1616125</stp>
        <stp>MT_LastBidVolume</stp>
        <stp/>
        <stp>T</stp>
        <tr r="X5" s="2"/>
      </tp>
      <tp>
        <v>0.41020000000000001</v>
        <stp/>
        <stp>StudyData</stp>
        <stp>CLECIV</stp>
        <stp>Bar</stp>
        <stp/>
        <stp>Close</stp>
        <stp>60</stp>
        <stp>0</stp>
        <stp>primaryOnly</stp>
        <stp/>
        <stp/>
        <stp/>
        <stp>T</stp>
        <tr r="B2" s="10"/>
      </tp>
      <tp>
        <v>0.41020000000000001</v>
        <stp/>
        <stp>StudyData</stp>
        <stp>CLECIV</stp>
        <stp>Bar</stp>
        <stp/>
        <stp>Close</stp>
        <stp>60</stp>
        <stp>0</stp>
        <stp>PrimaryOnly</stp>
        <stp/>
        <stp/>
        <stp/>
        <stp>T</stp>
        <tr r="D5" s="10"/>
        <tr r="D5" s="10"/>
      </tp>
      <tp t="s">
        <v>EU6M6</v>
        <stp/>
        <stp>ContractData</stp>
        <stp>C.US.EU6K1611550</stp>
        <stp>OptionUndSymbol</stp>
        <stp/>
        <stp>T</stp>
        <tr r="B28" s="2"/>
      </tp>
      <tp>
        <v>-3.97</v>
        <stp/>
        <stp>ContractData</stp>
        <stp>C.US.JNKK1616125</stp>
        <stp>ImpVolNetChange</stp>
        <stp/>
        <stp>T</stp>
        <tr r="Y6" s="2"/>
      </tp>
      <tp>
        <v>0.26</v>
        <stp/>
        <stp>ContractData</stp>
        <stp>C.US.ZSEM1610200</stp>
        <stp>ImpVolNetChange</stp>
        <stp/>
        <stp>T</stp>
        <tr r="G44" s="2"/>
      </tp>
      <tp t="s">
        <v>SS5E</v>
        <stp/>
        <stp>ContractData</stp>
        <stp>C.US.DSXK163025</stp>
        <stp>OptionUndSymbol</stp>
        <stp/>
        <stp>T</stp>
        <tr r="K9" s="2"/>
      </tp>
      <tp>
        <v>0.1754</v>
        <stp/>
        <stp>StudyData</stp>
        <stp>GCECIV</stp>
        <stp>Bar</stp>
        <stp/>
        <stp>Low</stp>
        <stp>370</stp>
        <stp/>
        <stp>PrimaryOnly</stp>
        <stp/>
        <stp/>
        <stp/>
        <stp>T</stp>
        <tr r="AA27" s="2"/>
      </tp>
      <tp>
        <v>0.39419999999999999</v>
        <stp/>
        <stp>StudyData</stp>
        <stp>CLECIV</stp>
        <stp>Bar</stp>
        <stp/>
        <stp>Low</stp>
        <stp>330</stp>
        <stp/>
        <stp>PrimaryOnly</stp>
        <stp/>
        <stp/>
        <stp/>
        <stp>T</stp>
        <tr r="AA46" s="2"/>
      </tp>
      <tp>
        <v>0.1273</v>
        <stp/>
        <stp>StudyData</stp>
        <stp>EPCIV</stp>
        <stp>Bar</stp>
        <stp/>
        <stp>Close</stp>
        <stp>D</stp>
        <stp>-185</stp>
        <stp>PrimaryOnly</stp>
        <stp/>
        <stp/>
        <stp/>
        <stp>T</stp>
        <tr r="D190" s="1"/>
        <tr r="D190" s="1"/>
      </tp>
      <tp>
        <v>0.1285</v>
        <stp/>
        <stp>StudyData</stp>
        <stp>EPCIV</stp>
        <stp>Bar</stp>
        <stp/>
        <stp>Close</stp>
        <stp>D</stp>
        <stp>-184</stp>
        <stp>PrimaryOnly</stp>
        <stp/>
        <stp/>
        <stp/>
        <stp>T</stp>
        <tr r="D189" s="1"/>
        <tr r="D189" s="1"/>
      </tp>
      <tp>
        <v>0.11940000000000001</v>
        <stp/>
        <stp>StudyData</stp>
        <stp>EPCIV</stp>
        <stp>Bar</stp>
        <stp/>
        <stp>Close</stp>
        <stp>D</stp>
        <stp>-187</stp>
        <stp>PrimaryOnly</stp>
        <stp/>
        <stp/>
        <stp/>
        <stp>T</stp>
        <tr r="D192" s="1"/>
        <tr r="D192" s="1"/>
      </tp>
      <tp>
        <v>0.1147</v>
        <stp/>
        <stp>StudyData</stp>
        <stp>EPCIV</stp>
        <stp>Bar</stp>
        <stp/>
        <stp>Close</stp>
        <stp>D</stp>
        <stp>-186</stp>
        <stp>PrimaryOnly</stp>
        <stp/>
        <stp/>
        <stp/>
        <stp>T</stp>
        <tr r="D191" s="1"/>
        <tr r="D191" s="1"/>
      </tp>
      <tp>
        <v>0.13289999999999999</v>
        <stp/>
        <stp>StudyData</stp>
        <stp>EPCIV</stp>
        <stp>Bar</stp>
        <stp/>
        <stp>Close</stp>
        <stp>D</stp>
        <stp>-181</stp>
        <stp>PrimaryOnly</stp>
        <stp/>
        <stp/>
        <stp/>
        <stp>T</stp>
        <tr r="D186" s="1"/>
        <tr r="D186" s="1"/>
      </tp>
      <tp>
        <v>0.13109999999999999</v>
        <stp/>
        <stp>StudyData</stp>
        <stp>EPCIV</stp>
        <stp>Bar</stp>
        <stp/>
        <stp>Close</stp>
        <stp>D</stp>
        <stp>-180</stp>
        <stp>PrimaryOnly</stp>
        <stp/>
        <stp/>
        <stp/>
        <stp>T</stp>
        <tr r="D185" s="1"/>
        <tr r="D185" s="1"/>
      </tp>
      <tp>
        <v>0.1144</v>
        <stp/>
        <stp>StudyData</stp>
        <stp>EPCIV</stp>
        <stp>Bar</stp>
        <stp/>
        <stp>Close</stp>
        <stp>D</stp>
        <stp>-183</stp>
        <stp>PrimaryOnly</stp>
        <stp/>
        <stp/>
        <stp/>
        <stp>T</stp>
        <tr r="D188" s="1"/>
        <tr r="D188" s="1"/>
      </tp>
      <tp>
        <v>0.128</v>
        <stp/>
        <stp>StudyData</stp>
        <stp>EPCIV</stp>
        <stp>Bar</stp>
        <stp/>
        <stp>Close</stp>
        <stp>D</stp>
        <stp>-182</stp>
        <stp>PrimaryOnly</stp>
        <stp/>
        <stp/>
        <stp/>
        <stp>T</stp>
        <tr r="D187" s="1"/>
        <tr r="D187" s="1"/>
      </tp>
      <tp>
        <v>0.1142</v>
        <stp/>
        <stp>StudyData</stp>
        <stp>EPCIV</stp>
        <stp>Bar</stp>
        <stp/>
        <stp>Close</stp>
        <stp>D</stp>
        <stp>-189</stp>
        <stp>PrimaryOnly</stp>
        <stp/>
        <stp/>
        <stp/>
        <stp>T</stp>
        <tr r="D194" s="1"/>
        <tr r="D194" s="1"/>
      </tp>
      <tp>
        <v>0.1148</v>
        <stp/>
        <stp>StudyData</stp>
        <stp>EPCIV</stp>
        <stp>Bar</stp>
        <stp/>
        <stp>Close</stp>
        <stp>D</stp>
        <stp>-188</stp>
        <stp>PrimaryOnly</stp>
        <stp/>
        <stp/>
        <stp/>
        <stp>T</stp>
        <tr r="D193" s="1"/>
        <tr r="D193" s="1"/>
      </tp>
      <tp>
        <v>0.1095</v>
        <stp/>
        <stp>StudyData</stp>
        <stp>EPCIV</stp>
        <stp>Bar</stp>
        <stp/>
        <stp>Close</stp>
        <stp>D</stp>
        <stp>-195</stp>
        <stp>PrimaryOnly</stp>
        <stp/>
        <stp/>
        <stp/>
        <stp>T</stp>
        <tr r="D200" s="1"/>
        <tr r="D200" s="1"/>
      </tp>
      <tp>
        <v>0.1249</v>
        <stp/>
        <stp>StudyData</stp>
        <stp>EPCIV</stp>
        <stp>Bar</stp>
        <stp/>
        <stp>Close</stp>
        <stp>D</stp>
        <stp>-194</stp>
        <stp>PrimaryOnly</stp>
        <stp/>
        <stp/>
        <stp/>
        <stp>T</stp>
        <tr r="D199" s="1"/>
        <tr r="D199" s="1"/>
      </tp>
      <tp>
        <v>0.12470000000000001</v>
        <stp/>
        <stp>StudyData</stp>
        <stp>EPCIV</stp>
        <stp>Bar</stp>
        <stp/>
        <stp>Close</stp>
        <stp>D</stp>
        <stp>-197</stp>
        <stp>PrimaryOnly</stp>
        <stp/>
        <stp/>
        <stp/>
        <stp>T</stp>
        <tr r="D202" s="1"/>
        <tr r="D202" s="1"/>
      </tp>
      <tp>
        <v>0.1056</v>
        <stp/>
        <stp>StudyData</stp>
        <stp>EPCIV</stp>
        <stp>Bar</stp>
        <stp/>
        <stp>Close</stp>
        <stp>D</stp>
        <stp>-196</stp>
        <stp>PrimaryOnly</stp>
        <stp/>
        <stp/>
        <stp/>
        <stp>T</stp>
        <tr r="D201" s="1"/>
        <tr r="D201" s="1"/>
      </tp>
      <tp>
        <v>0.115</v>
        <stp/>
        <stp>StudyData</stp>
        <stp>EPCIV</stp>
        <stp>Bar</stp>
        <stp/>
        <stp>Close</stp>
        <stp>D</stp>
        <stp>-191</stp>
        <stp>PrimaryOnly</stp>
        <stp/>
        <stp/>
        <stp/>
        <stp>T</stp>
        <tr r="D196" s="1"/>
        <tr r="D196" s="1"/>
      </tp>
      <tp>
        <v>0.1153</v>
        <stp/>
        <stp>StudyData</stp>
        <stp>EPCIV</stp>
        <stp>Bar</stp>
        <stp/>
        <stp>Close</stp>
        <stp>D</stp>
        <stp>-190</stp>
        <stp>PrimaryOnly</stp>
        <stp/>
        <stp/>
        <stp/>
        <stp>T</stp>
        <tr r="D195" s="1"/>
        <tr r="D195" s="1"/>
      </tp>
      <tp>
        <v>0.13639999999999999</v>
        <stp/>
        <stp>StudyData</stp>
        <stp>EPCIV</stp>
        <stp>Bar</stp>
        <stp/>
        <stp>Close</stp>
        <stp>D</stp>
        <stp>-193</stp>
        <stp>PrimaryOnly</stp>
        <stp/>
        <stp/>
        <stp/>
        <stp>T</stp>
        <tr r="D198" s="1"/>
        <tr r="D198" s="1"/>
      </tp>
      <tp>
        <v>0.1176</v>
        <stp/>
        <stp>StudyData</stp>
        <stp>EPCIV</stp>
        <stp>Bar</stp>
        <stp/>
        <stp>Close</stp>
        <stp>D</stp>
        <stp>-192</stp>
        <stp>PrimaryOnly</stp>
        <stp/>
        <stp/>
        <stp/>
        <stp>T</stp>
        <tr r="D197" s="1"/>
        <tr r="D197" s="1"/>
      </tp>
      <tp>
        <v>0.10879999999999999</v>
        <stp/>
        <stp>StudyData</stp>
        <stp>EPCIV</stp>
        <stp>Bar</stp>
        <stp/>
        <stp>Close</stp>
        <stp>D</stp>
        <stp>-199</stp>
        <stp>PrimaryOnly</stp>
        <stp/>
        <stp/>
        <stp/>
        <stp>T</stp>
        <tr r="D204" s="1"/>
        <tr r="D204" s="1"/>
      </tp>
      <tp>
        <v>0.1087</v>
        <stp/>
        <stp>StudyData</stp>
        <stp>EPCIV</stp>
        <stp>Bar</stp>
        <stp/>
        <stp>Close</stp>
        <stp>D</stp>
        <stp>-198</stp>
        <stp>PrimaryOnly</stp>
        <stp/>
        <stp/>
        <stp/>
        <stp>T</stp>
        <tr r="D203" s="1"/>
        <tr r="D203" s="1"/>
      </tp>
      <tp>
        <v>2.85</v>
        <stp/>
        <stp>ContractData</stp>
        <stp>C.US.EU6K1611550</stp>
        <stp>ImpVolNetChange</stp>
        <stp/>
        <stp>T</stp>
        <tr r="G25" s="2"/>
      </tp>
      <tp>
        <v>0.15989999999999999</v>
        <stp/>
        <stp>StudyData</stp>
        <stp>GCECIV</stp>
        <stp>Bar</stp>
        <stp/>
        <stp>Close</stp>
        <stp>60</stp>
        <stp>-188</stp>
        <stp>PrimaryOnly</stp>
        <stp/>
        <stp/>
        <stp/>
        <stp>T</stp>
        <tr r="D193" s="7"/>
        <tr r="D193" s="7"/>
      </tp>
      <tp>
        <v>0.21959999999999999</v>
        <stp/>
        <stp>StudyData</stp>
        <stp>JNKCIV</stp>
        <stp>Bar</stp>
        <stp/>
        <stp>Close</stp>
        <stp>60</stp>
        <stp>-185</stp>
        <stp>PrimaryOnly</stp>
        <stp/>
        <stp/>
        <stp/>
        <stp>T</stp>
        <tr r="D190" s="4"/>
        <tr r="D190" s="4"/>
      </tp>
      <tp>
        <v>0.17119999999999999</v>
        <stp/>
        <stp>StudyData</stp>
        <stp>GCECIV</stp>
        <stp>Bar</stp>
        <stp/>
        <stp>Close</stp>
        <stp>60</stp>
        <stp>-189</stp>
        <stp>PrimaryOnly</stp>
        <stp/>
        <stp/>
        <stp/>
        <stp>T</stp>
        <tr r="D194" s="7"/>
        <tr r="D194" s="7"/>
      </tp>
      <tp>
        <v>0.2215</v>
        <stp/>
        <stp>StudyData</stp>
        <stp>JNKCIV</stp>
        <stp>Bar</stp>
        <stp/>
        <stp>Close</stp>
        <stp>60</stp>
        <stp>-184</stp>
        <stp>PrimaryOnly</stp>
        <stp/>
        <stp/>
        <stp/>
        <stp>T</stp>
        <tr r="D189" s="4"/>
        <tr r="D189" s="4"/>
      </tp>
      <tp t="s">
        <v/>
        <stp/>
        <stp>StudyData</stp>
        <stp>JNKCIV</stp>
        <stp>Bar</stp>
        <stp/>
        <stp>Close</stp>
        <stp>60</stp>
        <stp>-187</stp>
        <stp>PrimaryOnly</stp>
        <stp/>
        <stp/>
        <stp/>
        <stp>T</stp>
        <tr r="D192" s="4"/>
      </tp>
      <tp>
        <v>0.22450000000000001</v>
        <stp/>
        <stp>StudyData</stp>
        <stp>JNKCIV</stp>
        <stp>Bar</stp>
        <stp/>
        <stp>Close</stp>
        <stp>60</stp>
        <stp>-186</stp>
        <stp>PrimaryOnly</stp>
        <stp/>
        <stp/>
        <stp/>
        <stp>T</stp>
        <tr r="D191" s="4"/>
        <tr r="D191" s="4"/>
      </tp>
      <tp>
        <v>0.25530000000000003</v>
        <stp/>
        <stp>StudyData</stp>
        <stp>JNKCIV</stp>
        <stp>Bar</stp>
        <stp/>
        <stp>Close</stp>
        <stp>60</stp>
        <stp>-181</stp>
        <stp>PrimaryOnly</stp>
        <stp/>
        <stp/>
        <stp/>
        <stp>T</stp>
        <tr r="D186" s="4"/>
        <tr r="D186" s="4"/>
      </tp>
      <tp>
        <v>0.41720000000000002</v>
        <stp/>
        <stp>StudyData</stp>
        <stp>CLECIV</stp>
        <stp>Bar</stp>
        <stp/>
        <stp>Close</stp>
        <stp>60</stp>
        <stp>-188</stp>
        <stp>PrimaryOnly</stp>
        <stp/>
        <stp/>
        <stp/>
        <stp>T</stp>
        <tr r="D193" s="10"/>
        <tr r="D193" s="10"/>
      </tp>
      <tp>
        <v>0.24729999999999999</v>
        <stp/>
        <stp>StudyData</stp>
        <stp>JNKCIV</stp>
        <stp>Bar</stp>
        <stp/>
        <stp>Close</stp>
        <stp>60</stp>
        <stp>-180</stp>
        <stp>PrimaryOnly</stp>
        <stp/>
        <stp/>
        <stp/>
        <stp>T</stp>
        <tr r="D185" s="4"/>
        <tr r="D185" s="4"/>
      </tp>
      <tp>
        <v>0.4219</v>
        <stp/>
        <stp>StudyData</stp>
        <stp>CLECIV</stp>
        <stp>Bar</stp>
        <stp/>
        <stp>Close</stp>
        <stp>60</stp>
        <stp>-189</stp>
        <stp>PrimaryOnly</stp>
        <stp/>
        <stp/>
        <stp/>
        <stp>T</stp>
        <tr r="D194" s="10"/>
        <tr r="D194" s="10"/>
      </tp>
      <tp>
        <v>0.22339999999999999</v>
        <stp/>
        <stp>StudyData</stp>
        <stp>JNKCIV</stp>
        <stp>Bar</stp>
        <stp/>
        <stp>Close</stp>
        <stp>60</stp>
        <stp>-183</stp>
        <stp>PrimaryOnly</stp>
        <stp/>
        <stp/>
        <stp/>
        <stp>T</stp>
        <tr r="D188" s="4"/>
        <tr r="D188" s="4"/>
      </tp>
      <tp>
        <v>0.25109999999999999</v>
        <stp/>
        <stp>StudyData</stp>
        <stp>JNKCIV</stp>
        <stp>Bar</stp>
        <stp/>
        <stp>Close</stp>
        <stp>60</stp>
        <stp>-182</stp>
        <stp>PrimaryOnly</stp>
        <stp/>
        <stp/>
        <stp/>
        <stp>T</stp>
        <tr r="D187" s="4"/>
        <tr r="D187" s="4"/>
      </tp>
      <tp>
        <v>0.1658</v>
        <stp/>
        <stp>StudyData</stp>
        <stp>GCECIV</stp>
        <stp>Bar</stp>
        <stp/>
        <stp>Close</stp>
        <stp>60</stp>
        <stp>-180</stp>
        <stp>PrimaryOnly</stp>
        <stp/>
        <stp/>
        <stp/>
        <stp>T</stp>
        <tr r="D185" s="7"/>
        <tr r="D185" s="7"/>
      </tp>
      <tp>
        <v>0.4219</v>
        <stp/>
        <stp>StudyData</stp>
        <stp>CLECIV</stp>
        <stp>Bar</stp>
        <stp/>
        <stp>Close</stp>
        <stp>60</stp>
        <stp>-184</stp>
        <stp>PrimaryOnly</stp>
        <stp/>
        <stp/>
        <stp/>
        <stp>T</stp>
        <tr r="D189" s="10"/>
        <tr r="D189" s="10"/>
      </tp>
      <tp>
        <v>0.16539999999999999</v>
        <stp/>
        <stp>StudyData</stp>
        <stp>GCECIV</stp>
        <stp>Bar</stp>
        <stp/>
        <stp>Close</stp>
        <stp>60</stp>
        <stp>-181</stp>
        <stp>PrimaryOnly</stp>
        <stp/>
        <stp/>
        <stp/>
        <stp>T</stp>
        <tr r="D186" s="7"/>
        <tr r="D186" s="7"/>
      </tp>
      <tp>
        <v>0.42230000000000001</v>
        <stp/>
        <stp>StudyData</stp>
        <stp>CLECIV</stp>
        <stp>Bar</stp>
        <stp/>
        <stp>Close</stp>
        <stp>60</stp>
        <stp>-185</stp>
        <stp>PrimaryOnly</stp>
        <stp/>
        <stp/>
        <stp/>
        <stp>T</stp>
        <tr r="D190" s="10"/>
        <tr r="D190" s="10"/>
      </tp>
      <tp>
        <v>0.16439999999999999</v>
        <stp/>
        <stp>StudyData</stp>
        <stp>GCECIV</stp>
        <stp>Bar</stp>
        <stp/>
        <stp>Close</stp>
        <stp>60</stp>
        <stp>-182</stp>
        <stp>PrimaryOnly</stp>
        <stp/>
        <stp/>
        <stp/>
        <stp>T</stp>
        <tr r="D187" s="7"/>
        <tr r="D187" s="7"/>
      </tp>
      <tp>
        <v>0.42799999999999999</v>
        <stp/>
        <stp>StudyData</stp>
        <stp>CLECIV</stp>
        <stp>Bar</stp>
        <stp/>
        <stp>Close</stp>
        <stp>60</stp>
        <stp>-186</stp>
        <stp>PrimaryOnly</stp>
        <stp/>
        <stp/>
        <stp/>
        <stp>T</stp>
        <tr r="D191" s="10"/>
        <tr r="D191" s="10"/>
      </tp>
      <tp>
        <v>0.16289999999999999</v>
        <stp/>
        <stp>StudyData</stp>
        <stp>GCECIV</stp>
        <stp>Bar</stp>
        <stp/>
        <stp>Close</stp>
        <stp>60</stp>
        <stp>-183</stp>
        <stp>PrimaryOnly</stp>
        <stp/>
        <stp/>
        <stp/>
        <stp>T</stp>
        <tr r="D188" s="7"/>
        <tr r="D188" s="7"/>
      </tp>
      <tp>
        <v>0.41880000000000001</v>
        <stp/>
        <stp>StudyData</stp>
        <stp>CLECIV</stp>
        <stp>Bar</stp>
        <stp/>
        <stp>Close</stp>
        <stp>60</stp>
        <stp>-187</stp>
        <stp>PrimaryOnly</stp>
        <stp/>
        <stp/>
        <stp/>
        <stp>T</stp>
        <tr r="D192" s="10"/>
        <tr r="D192" s="10"/>
      </tp>
      <tp>
        <v>0.16350000000000001</v>
        <stp/>
        <stp>StudyData</stp>
        <stp>GCECIV</stp>
        <stp>Bar</stp>
        <stp/>
        <stp>Close</stp>
        <stp>60</stp>
        <stp>-184</stp>
        <stp>PrimaryOnly</stp>
        <stp/>
        <stp/>
        <stp/>
        <stp>T</stp>
        <tr r="D189" s="7"/>
        <tr r="D189" s="7"/>
      </tp>
      <tp>
        <v>0.26740000000000003</v>
        <stp/>
        <stp>StudyData</stp>
        <stp>JNKCIV</stp>
        <stp>Bar</stp>
        <stp/>
        <stp>Close</stp>
        <stp>60</stp>
        <stp>-189</stp>
        <stp>PrimaryOnly</stp>
        <stp/>
        <stp/>
        <stp/>
        <stp>T</stp>
        <tr r="D194" s="4"/>
        <tr r="D194" s="4"/>
      </tp>
      <tp>
        <v>0.42280000000000001</v>
        <stp/>
        <stp>StudyData</stp>
        <stp>CLECIV</stp>
        <stp>Bar</stp>
        <stp/>
        <stp>Close</stp>
        <stp>60</stp>
        <stp>-180</stp>
        <stp>PrimaryOnly</stp>
        <stp/>
        <stp/>
        <stp/>
        <stp>T</stp>
        <tr r="D185" s="10"/>
        <tr r="D185" s="10"/>
      </tp>
      <tp>
        <v>0.1636</v>
        <stp/>
        <stp>StudyData</stp>
        <stp>GCECIV</stp>
        <stp>Bar</stp>
        <stp/>
        <stp>Close</stp>
        <stp>60</stp>
        <stp>-185</stp>
        <stp>PrimaryOnly</stp>
        <stp/>
        <stp/>
        <stp/>
        <stp>T</stp>
        <tr r="D190" s="7"/>
        <tr r="D190" s="7"/>
      </tp>
      <tp t="s">
        <v/>
        <stp/>
        <stp>StudyData</stp>
        <stp>JNKCIV</stp>
        <stp>Bar</stp>
        <stp/>
        <stp>Close</stp>
        <stp>60</stp>
        <stp>-188</stp>
        <stp>PrimaryOnly</stp>
        <stp/>
        <stp/>
        <stp/>
        <stp>T</stp>
        <tr r="D193" s="4"/>
      </tp>
      <tp>
        <v>0.42680000000000001</v>
        <stp/>
        <stp>StudyData</stp>
        <stp>CLECIV</stp>
        <stp>Bar</stp>
        <stp/>
        <stp>Close</stp>
        <stp>60</stp>
        <stp>-181</stp>
        <stp>PrimaryOnly</stp>
        <stp/>
        <stp/>
        <stp/>
        <stp>T</stp>
        <tr r="D186" s="10"/>
        <tr r="D186" s="10"/>
      </tp>
      <tp>
        <v>0.16539999999999999</v>
        <stp/>
        <stp>StudyData</stp>
        <stp>GCECIV</stp>
        <stp>Bar</stp>
        <stp/>
        <stp>Close</stp>
        <stp>60</stp>
        <stp>-186</stp>
        <stp>PrimaryOnly</stp>
        <stp/>
        <stp/>
        <stp/>
        <stp>T</stp>
        <tr r="D191" s="7"/>
        <tr r="D191" s="7"/>
      </tp>
      <tp>
        <v>0.42120000000000002</v>
        <stp/>
        <stp>StudyData</stp>
        <stp>CLECIV</stp>
        <stp>Bar</stp>
        <stp/>
        <stp>Close</stp>
        <stp>60</stp>
        <stp>-182</stp>
        <stp>PrimaryOnly</stp>
        <stp/>
        <stp/>
        <stp/>
        <stp>T</stp>
        <tr r="D187" s="10"/>
        <tr r="D187" s="10"/>
      </tp>
      <tp>
        <v>0.16159999999999999</v>
        <stp/>
        <stp>StudyData</stp>
        <stp>GCECIV</stp>
        <stp>Bar</stp>
        <stp/>
        <stp>Close</stp>
        <stp>60</stp>
        <stp>-187</stp>
        <stp>PrimaryOnly</stp>
        <stp/>
        <stp/>
        <stp/>
        <stp>T</stp>
        <tr r="D192" s="7"/>
        <tr r="D192" s="7"/>
      </tp>
      <tp>
        <v>0.42559999999999998</v>
        <stp/>
        <stp>StudyData</stp>
        <stp>CLECIV</stp>
        <stp>Bar</stp>
        <stp/>
        <stp>Close</stp>
        <stp>60</stp>
        <stp>-183</stp>
        <stp>PrimaryOnly</stp>
        <stp/>
        <stp/>
        <stp/>
        <stp>T</stp>
        <tr r="D188" s="10"/>
        <tr r="D188" s="10"/>
      </tp>
      <tp>
        <v>0.1236</v>
        <stp/>
        <stp>StudyData</stp>
        <stp>ZSECIV</stp>
        <stp>Bar</stp>
        <stp/>
        <stp>Close</stp>
        <stp>60</stp>
        <stp>-185</stp>
        <stp>PrimaryOnly</stp>
        <stp/>
        <stp/>
        <stp/>
        <stp>T</stp>
        <tr r="D190" s="8"/>
        <tr r="D190" s="8"/>
      </tp>
      <tp>
        <v>0.12280000000000001</v>
        <stp/>
        <stp>StudyData</stp>
        <stp>ZSECIV</stp>
        <stp>Bar</stp>
        <stp/>
        <stp>Close</stp>
        <stp>60</stp>
        <stp>-184</stp>
        <stp>PrimaryOnly</stp>
        <stp/>
        <stp/>
        <stp/>
        <stp>T</stp>
        <tr r="D189" s="8"/>
        <tr r="D189" s="8"/>
      </tp>
      <tp>
        <v>0.1246</v>
        <stp/>
        <stp>StudyData</stp>
        <stp>ZSECIV</stp>
        <stp>Bar</stp>
        <stp/>
        <stp>Close</stp>
        <stp>60</stp>
        <stp>-187</stp>
        <stp>PrimaryOnly</stp>
        <stp/>
        <stp/>
        <stp/>
        <stp>T</stp>
        <tr r="D192" s="8"/>
        <tr r="D192" s="8"/>
      </tp>
      <tp>
        <v>0.12280000000000001</v>
        <stp/>
        <stp>StudyData</stp>
        <stp>ZSECIV</stp>
        <stp>Bar</stp>
        <stp/>
        <stp>Close</stp>
        <stp>60</stp>
        <stp>-186</stp>
        <stp>PrimaryOnly</stp>
        <stp/>
        <stp/>
        <stp/>
        <stp>T</stp>
        <tr r="D191" s="8"/>
        <tr r="D191" s="8"/>
      </tp>
      <tp>
        <v>0.1242</v>
        <stp/>
        <stp>StudyData</stp>
        <stp>ZSECIV</stp>
        <stp>Bar</stp>
        <stp/>
        <stp>Close</stp>
        <stp>60</stp>
        <stp>-181</stp>
        <stp>PrimaryOnly</stp>
        <stp/>
        <stp/>
        <stp/>
        <stp>T</stp>
        <tr r="D186" s="8"/>
        <tr r="D186" s="8"/>
      </tp>
      <tp>
        <v>0.1231</v>
        <stp/>
        <stp>StudyData</stp>
        <stp>ZSECIV</stp>
        <stp>Bar</stp>
        <stp/>
        <stp>Close</stp>
        <stp>60</stp>
        <stp>-180</stp>
        <stp>PrimaryOnly</stp>
        <stp/>
        <stp/>
        <stp/>
        <stp>T</stp>
        <tr r="D185" s="8"/>
        <tr r="D185" s="8"/>
      </tp>
      <tp>
        <v>0.12520000000000001</v>
        <stp/>
        <stp>StudyData</stp>
        <stp>ZSECIV</stp>
        <stp>Bar</stp>
        <stp/>
        <stp>Close</stp>
        <stp>60</stp>
        <stp>-183</stp>
        <stp>PrimaryOnly</stp>
        <stp/>
        <stp/>
        <stp/>
        <stp>T</stp>
        <tr r="D188" s="8"/>
        <tr r="D188" s="8"/>
      </tp>
      <tp>
        <v>0.1242</v>
        <stp/>
        <stp>StudyData</stp>
        <stp>ZSECIV</stp>
        <stp>Bar</stp>
        <stp/>
        <stp>Close</stp>
        <stp>60</stp>
        <stp>-182</stp>
        <stp>PrimaryOnly</stp>
        <stp/>
        <stp/>
        <stp/>
        <stp>T</stp>
        <tr r="D187" s="8"/>
        <tr r="D187" s="8"/>
      </tp>
      <tp>
        <v>0.1295</v>
        <stp/>
        <stp>StudyData</stp>
        <stp>ZSECIV</stp>
        <stp>Bar</stp>
        <stp/>
        <stp>Close</stp>
        <stp>60</stp>
        <stp>-189</stp>
        <stp>PrimaryOnly</stp>
        <stp/>
        <stp/>
        <stp/>
        <stp>T</stp>
        <tr r="D194" s="8"/>
        <tr r="D194" s="8"/>
      </tp>
      <tp>
        <v>0.12520000000000001</v>
        <stp/>
        <stp>StudyData</stp>
        <stp>ZSECIV</stp>
        <stp>Bar</stp>
        <stp/>
        <stp>Close</stp>
        <stp>60</stp>
        <stp>-188</stp>
        <stp>PrimaryOnly</stp>
        <stp/>
        <stp/>
        <stp/>
        <stp>T</stp>
        <tr r="D193" s="8"/>
        <tr r="D193" s="8"/>
      </tp>
      <tp>
        <v>0.24</v>
        <stp/>
        <stp>StudyData</stp>
        <stp>ZCEPIV</stp>
        <stp>Bar</stp>
        <stp/>
        <stp>Low</stp>
        <stp>285</stp>
        <stp/>
        <stp>PrimaryOnly</stp>
        <stp/>
        <stp/>
        <stp/>
        <stp>T</stp>
        <tr r="R46" s="2"/>
      </tp>
      <tp>
        <v>0.2281</v>
        <stp/>
        <stp>StudyData</stp>
        <stp>ZSECIV</stp>
        <stp>Bar</stp>
        <stp/>
        <stp>Low</stp>
        <stp>285</stp>
        <stp/>
        <stp>PrimaryOnly</stp>
        <stp/>
        <stp/>
        <stp/>
        <stp>T</stp>
        <tr r="I46" s="2"/>
      </tp>
      <tp>
        <v>0.16389999999999999</v>
        <stp/>
        <stp>StudyData</stp>
        <stp>GCECIV</stp>
        <stp>Bar</stp>
        <stp/>
        <stp>Close</stp>
        <stp>60</stp>
        <stp>-198</stp>
        <stp>PrimaryOnly</stp>
        <stp/>
        <stp/>
        <stp/>
        <stp>T</stp>
        <tr r="D203" s="7"/>
        <tr r="D203" s="7"/>
      </tp>
      <tp>
        <v>0.29120000000000001</v>
        <stp/>
        <stp>StudyData</stp>
        <stp>JNKCIV</stp>
        <stp>Bar</stp>
        <stp/>
        <stp>Close</stp>
        <stp>60</stp>
        <stp>-195</stp>
        <stp>PrimaryOnly</stp>
        <stp/>
        <stp/>
        <stp/>
        <stp>T</stp>
        <tr r="D200" s="4"/>
        <tr r="D200" s="4"/>
      </tp>
      <tp>
        <v>0.16619999999999999</v>
        <stp/>
        <stp>StudyData</stp>
        <stp>GCECIV</stp>
        <stp>Bar</stp>
        <stp/>
        <stp>Close</stp>
        <stp>60</stp>
        <stp>-199</stp>
        <stp>PrimaryOnly</stp>
        <stp/>
        <stp/>
        <stp/>
        <stp>T</stp>
        <tr r="D204" s="7"/>
        <tr r="D204" s="7"/>
      </tp>
      <tp>
        <v>0.28770000000000001</v>
        <stp/>
        <stp>StudyData</stp>
        <stp>JNKCIV</stp>
        <stp>Bar</stp>
        <stp/>
        <stp>Close</stp>
        <stp>60</stp>
        <stp>-194</stp>
        <stp>PrimaryOnly</stp>
        <stp/>
        <stp/>
        <stp/>
        <stp>T</stp>
        <tr r="D199" s="4"/>
        <tr r="D199" s="4"/>
      </tp>
      <tp>
        <v>0.28720000000000001</v>
        <stp/>
        <stp>StudyData</stp>
        <stp>JNKCIV</stp>
        <stp>Bar</stp>
        <stp/>
        <stp>Close</stp>
        <stp>60</stp>
        <stp>-197</stp>
        <stp>PrimaryOnly</stp>
        <stp/>
        <stp/>
        <stp/>
        <stp>T</stp>
        <tr r="D202" s="4"/>
        <tr r="D202" s="4"/>
      </tp>
      <tp>
        <v>0.28770000000000001</v>
        <stp/>
        <stp>StudyData</stp>
        <stp>JNKCIV</stp>
        <stp>Bar</stp>
        <stp/>
        <stp>Close</stp>
        <stp>60</stp>
        <stp>-196</stp>
        <stp>PrimaryOnly</stp>
        <stp/>
        <stp/>
        <stp/>
        <stp>T</stp>
        <tr r="D201" s="4"/>
        <tr r="D201" s="4"/>
      </tp>
      <tp>
        <v>0.29880000000000001</v>
        <stp/>
        <stp>StudyData</stp>
        <stp>JNKCIV</stp>
        <stp>Bar</stp>
        <stp/>
        <stp>Close</stp>
        <stp>60</stp>
        <stp>-191</stp>
        <stp>PrimaryOnly</stp>
        <stp/>
        <stp/>
        <stp/>
        <stp>T</stp>
        <tr r="D196" s="4"/>
        <tr r="D196" s="4"/>
      </tp>
      <tp>
        <v>0.44640000000000002</v>
        <stp/>
        <stp>StudyData</stp>
        <stp>CLECIV</stp>
        <stp>Bar</stp>
        <stp/>
        <stp>Close</stp>
        <stp>60</stp>
        <stp>-198</stp>
        <stp>PrimaryOnly</stp>
        <stp/>
        <stp/>
        <stp/>
        <stp>T</stp>
        <tr r="D203" s="10"/>
        <tr r="D203" s="10"/>
      </tp>
      <tp>
        <v>0.27539999999999998</v>
        <stp/>
        <stp>StudyData</stp>
        <stp>JNKCIV</stp>
        <stp>Bar</stp>
        <stp/>
        <stp>Close</stp>
        <stp>60</stp>
        <stp>-190</stp>
        <stp>PrimaryOnly</stp>
        <stp/>
        <stp/>
        <stp/>
        <stp>T</stp>
        <tr r="D195" s="4"/>
        <tr r="D195" s="4"/>
      </tp>
      <tp>
        <v>0.44879999999999998</v>
        <stp/>
        <stp>StudyData</stp>
        <stp>CLECIV</stp>
        <stp>Bar</stp>
        <stp/>
        <stp>Close</stp>
        <stp>60</stp>
        <stp>-199</stp>
        <stp>PrimaryOnly</stp>
        <stp/>
        <stp/>
        <stp/>
        <stp>T</stp>
        <tr r="D204" s="10"/>
        <tr r="D204" s="10"/>
      </tp>
      <tp>
        <v>0.2873</v>
        <stp/>
        <stp>StudyData</stp>
        <stp>JNKCIV</stp>
        <stp>Bar</stp>
        <stp/>
        <stp>Close</stp>
        <stp>60</stp>
        <stp>-193</stp>
        <stp>PrimaryOnly</stp>
        <stp/>
        <stp/>
        <stp/>
        <stp>T</stp>
        <tr r="D198" s="4"/>
        <tr r="D198" s="4"/>
      </tp>
      <tp>
        <v>0.29580000000000001</v>
        <stp/>
        <stp>StudyData</stp>
        <stp>JNKCIV</stp>
        <stp>Bar</stp>
        <stp/>
        <stp>Close</stp>
        <stp>60</stp>
        <stp>-192</stp>
        <stp>PrimaryOnly</stp>
        <stp/>
        <stp/>
        <stp/>
        <stp>T</stp>
        <tr r="D197" s="4"/>
        <tr r="D197" s="4"/>
      </tp>
      <tp>
        <v>0.1588</v>
        <stp/>
        <stp>StudyData</stp>
        <stp>GCECIV</stp>
        <stp>Bar</stp>
        <stp/>
        <stp>Close</stp>
        <stp>60</stp>
        <stp>-190</stp>
        <stp>PrimaryOnly</stp>
        <stp/>
        <stp/>
        <stp/>
        <stp>T</stp>
        <tr r="D195" s="7"/>
        <tr r="D195" s="7"/>
      </tp>
      <tp>
        <v>0.42509999999999998</v>
        <stp/>
        <stp>StudyData</stp>
        <stp>CLECIV</stp>
        <stp>Bar</stp>
        <stp/>
        <stp>Close</stp>
        <stp>60</stp>
        <stp>-194</stp>
        <stp>PrimaryOnly</stp>
        <stp/>
        <stp/>
        <stp/>
        <stp>T</stp>
        <tr r="D199" s="10"/>
        <tr r="D199" s="10"/>
      </tp>
      <tp>
        <v>0.16189999999999999</v>
        <stp/>
        <stp>StudyData</stp>
        <stp>GCECIV</stp>
        <stp>Bar</stp>
        <stp/>
        <stp>Close</stp>
        <stp>60</stp>
        <stp>-191</stp>
        <stp>PrimaryOnly</stp>
        <stp/>
        <stp/>
        <stp/>
        <stp>T</stp>
        <tr r="D196" s="7"/>
        <tr r="D196" s="7"/>
      </tp>
      <tp>
        <v>0.43169999999999997</v>
        <stp/>
        <stp>StudyData</stp>
        <stp>CLECIV</stp>
        <stp>Bar</stp>
        <stp/>
        <stp>Close</stp>
        <stp>60</stp>
        <stp>-195</stp>
        <stp>PrimaryOnly</stp>
        <stp/>
        <stp/>
        <stp/>
        <stp>T</stp>
        <tr r="D200" s="10"/>
        <tr r="D200" s="10"/>
      </tp>
      <tp>
        <v>0.1784</v>
        <stp/>
        <stp>StudyData</stp>
        <stp>GCECIV</stp>
        <stp>Bar</stp>
        <stp/>
        <stp>Close</stp>
        <stp>60</stp>
        <stp>-192</stp>
        <stp>PrimaryOnly</stp>
        <stp/>
        <stp/>
        <stp/>
        <stp>T</stp>
        <tr r="D197" s="7"/>
        <tr r="D197" s="7"/>
      </tp>
      <tp>
        <v>0.441</v>
        <stp/>
        <stp>StudyData</stp>
        <stp>CLECIV</stp>
        <stp>Bar</stp>
        <stp/>
        <stp>Close</stp>
        <stp>60</stp>
        <stp>-196</stp>
        <stp>PrimaryOnly</stp>
        <stp/>
        <stp/>
        <stp/>
        <stp>T</stp>
        <tr r="D201" s="10"/>
        <tr r="D201" s="10"/>
      </tp>
      <tp>
        <v>0.17230000000000001</v>
        <stp/>
        <stp>StudyData</stp>
        <stp>GCECIV</stp>
        <stp>Bar</stp>
        <stp/>
        <stp>Close</stp>
        <stp>60</stp>
        <stp>-193</stp>
        <stp>PrimaryOnly</stp>
        <stp/>
        <stp/>
        <stp/>
        <stp>T</stp>
        <tr r="D198" s="7"/>
        <tr r="D198" s="7"/>
      </tp>
      <tp>
        <v>0.442</v>
        <stp/>
        <stp>StudyData</stp>
        <stp>CLECIV</stp>
        <stp>Bar</stp>
        <stp/>
        <stp>Close</stp>
        <stp>60</stp>
        <stp>-197</stp>
        <stp>PrimaryOnly</stp>
        <stp/>
        <stp/>
        <stp/>
        <stp>T</stp>
        <tr r="D202" s="10"/>
        <tr r="D202" s="10"/>
      </tp>
      <tp>
        <v>0.1719</v>
        <stp/>
        <stp>StudyData</stp>
        <stp>GCECIV</stp>
        <stp>Bar</stp>
        <stp/>
        <stp>Close</stp>
        <stp>60</stp>
        <stp>-194</stp>
        <stp>PrimaryOnly</stp>
        <stp/>
        <stp/>
        <stp/>
        <stp>T</stp>
        <tr r="D199" s="7"/>
        <tr r="D199" s="7"/>
      </tp>
      <tp>
        <v>0.29039999999999999</v>
        <stp/>
        <stp>StudyData</stp>
        <stp>JNKCIV</stp>
        <stp>Bar</stp>
        <stp/>
        <stp>Close</stp>
        <stp>60</stp>
        <stp>-199</stp>
        <stp>PrimaryOnly</stp>
        <stp/>
        <stp/>
        <stp/>
        <stp>T</stp>
        <tr r="D204" s="4"/>
        <tr r="D204" s="4"/>
      </tp>
      <tp>
        <v>0.41360000000000002</v>
        <stp/>
        <stp>StudyData</stp>
        <stp>CLECIV</stp>
        <stp>Bar</stp>
        <stp/>
        <stp>Close</stp>
        <stp>60</stp>
        <stp>-190</stp>
        <stp>PrimaryOnly</stp>
        <stp/>
        <stp/>
        <stp/>
        <stp>T</stp>
        <tr r="D195" s="10"/>
        <tr r="D195" s="10"/>
      </tp>
      <tp>
        <v>0.15770000000000001</v>
        <stp/>
        <stp>StudyData</stp>
        <stp>GCECIV</stp>
        <stp>Bar</stp>
        <stp/>
        <stp>Close</stp>
        <stp>60</stp>
        <stp>-195</stp>
        <stp>PrimaryOnly</stp>
        <stp/>
        <stp/>
        <stp/>
        <stp>T</stp>
        <tr r="D200" s="7"/>
        <tr r="D200" s="7"/>
      </tp>
      <tp>
        <v>0.28520000000000001</v>
        <stp/>
        <stp>StudyData</stp>
        <stp>JNKCIV</stp>
        <stp>Bar</stp>
        <stp/>
        <stp>Close</stp>
        <stp>60</stp>
        <stp>-198</stp>
        <stp>PrimaryOnly</stp>
        <stp/>
        <stp/>
        <stp/>
        <stp>T</stp>
        <tr r="D203" s="4"/>
        <tr r="D203" s="4"/>
      </tp>
      <tp>
        <v>0.4204</v>
        <stp/>
        <stp>StudyData</stp>
        <stp>CLECIV</stp>
        <stp>Bar</stp>
        <stp/>
        <stp>Close</stp>
        <stp>60</stp>
        <stp>-191</stp>
        <stp>PrimaryOnly</stp>
        <stp/>
        <stp/>
        <stp/>
        <stp>T</stp>
        <tr r="D196" s="10"/>
        <tr r="D196" s="10"/>
      </tp>
      <tp>
        <v>0.16009999999999999</v>
        <stp/>
        <stp>StudyData</stp>
        <stp>GCECIV</stp>
        <stp>Bar</stp>
        <stp/>
        <stp>Close</stp>
        <stp>60</stp>
        <stp>-196</stp>
        <stp>PrimaryOnly</stp>
        <stp/>
        <stp/>
        <stp/>
        <stp>T</stp>
        <tr r="D201" s="7"/>
        <tr r="D201" s="7"/>
      </tp>
      <tp>
        <v>0.42280000000000001</v>
        <stp/>
        <stp>StudyData</stp>
        <stp>CLECIV</stp>
        <stp>Bar</stp>
        <stp/>
        <stp>Close</stp>
        <stp>60</stp>
        <stp>-192</stp>
        <stp>PrimaryOnly</stp>
        <stp/>
        <stp/>
        <stp/>
        <stp>T</stp>
        <tr r="D197" s="10"/>
        <tr r="D197" s="10"/>
      </tp>
      <tp>
        <v>0.15909999999999999</v>
        <stp/>
        <stp>StudyData</stp>
        <stp>GCECIV</stp>
        <stp>Bar</stp>
        <stp/>
        <stp>Close</stp>
        <stp>60</stp>
        <stp>-197</stp>
        <stp>PrimaryOnly</stp>
        <stp/>
        <stp/>
        <stp/>
        <stp>T</stp>
        <tr r="D202" s="7"/>
        <tr r="D202" s="7"/>
      </tp>
      <tp>
        <v>0.41880000000000001</v>
        <stp/>
        <stp>StudyData</stp>
        <stp>CLECIV</stp>
        <stp>Bar</stp>
        <stp/>
        <stp>Close</stp>
        <stp>60</stp>
        <stp>-193</stp>
        <stp>PrimaryOnly</stp>
        <stp/>
        <stp/>
        <stp/>
        <stp>T</stp>
        <tr r="D198" s="10"/>
        <tr r="D198" s="10"/>
      </tp>
      <tp>
        <v>0.12939999999999999</v>
        <stp/>
        <stp>StudyData</stp>
        <stp>ZSECIV</stp>
        <stp>Bar</stp>
        <stp/>
        <stp>Close</stp>
        <stp>60</stp>
        <stp>-195</stp>
        <stp>PrimaryOnly</stp>
        <stp/>
        <stp/>
        <stp/>
        <stp>T</stp>
        <tr r="D200" s="8"/>
        <tr r="D200" s="8"/>
      </tp>
      <tp>
        <v>0.12909999999999999</v>
        <stp/>
        <stp>StudyData</stp>
        <stp>ZSECIV</stp>
        <stp>Bar</stp>
        <stp/>
        <stp>Close</stp>
        <stp>60</stp>
        <stp>-194</stp>
        <stp>PrimaryOnly</stp>
        <stp/>
        <stp/>
        <stp/>
        <stp>T</stp>
        <tr r="D199" s="8"/>
        <tr r="D199" s="8"/>
      </tp>
      <tp>
        <v>0.12839999999999999</v>
        <stp/>
        <stp>StudyData</stp>
        <stp>ZSECIV</stp>
        <stp>Bar</stp>
        <stp/>
        <stp>Close</stp>
        <stp>60</stp>
        <stp>-197</stp>
        <stp>PrimaryOnly</stp>
        <stp/>
        <stp/>
        <stp/>
        <stp>T</stp>
        <tr r="D202" s="8"/>
        <tr r="D202" s="8"/>
      </tp>
      <tp>
        <v>0.13009999999999999</v>
        <stp/>
        <stp>StudyData</stp>
        <stp>ZSECIV</stp>
        <stp>Bar</stp>
        <stp/>
        <stp>Close</stp>
        <stp>60</stp>
        <stp>-196</stp>
        <stp>PrimaryOnly</stp>
        <stp/>
        <stp/>
        <stp/>
        <stp>T</stp>
        <tr r="D201" s="8"/>
        <tr r="D201" s="8"/>
      </tp>
      <tp>
        <v>0.13159999999999999</v>
        <stp/>
        <stp>StudyData</stp>
        <stp>ZSECIV</stp>
        <stp>Bar</stp>
        <stp/>
        <stp>Close</stp>
        <stp>60</stp>
        <stp>-191</stp>
        <stp>PrimaryOnly</stp>
        <stp/>
        <stp/>
        <stp/>
        <stp>T</stp>
        <tr r="D196" s="8"/>
        <tr r="D196" s="8"/>
      </tp>
      <tp>
        <v>0.12720000000000001</v>
        <stp/>
        <stp>StudyData</stp>
        <stp>ZSECIV</stp>
        <stp>Bar</stp>
        <stp/>
        <stp>Close</stp>
        <stp>60</stp>
        <stp>-190</stp>
        <stp>PrimaryOnly</stp>
        <stp/>
        <stp/>
        <stp/>
        <stp>T</stp>
        <tr r="D195" s="8"/>
        <tr r="D195" s="8"/>
      </tp>
      <tp>
        <v>0.1298</v>
        <stp/>
        <stp>StudyData</stp>
        <stp>ZSECIV</stp>
        <stp>Bar</stp>
        <stp/>
        <stp>Close</stp>
        <stp>60</stp>
        <stp>-193</stp>
        <stp>PrimaryOnly</stp>
        <stp/>
        <stp/>
        <stp/>
        <stp>T</stp>
        <tr r="D198" s="8"/>
        <tr r="D198" s="8"/>
      </tp>
      <tp>
        <v>0.1308</v>
        <stp/>
        <stp>StudyData</stp>
        <stp>ZSECIV</stp>
        <stp>Bar</stp>
        <stp/>
        <stp>Close</stp>
        <stp>60</stp>
        <stp>-192</stp>
        <stp>PrimaryOnly</stp>
        <stp/>
        <stp/>
        <stp/>
        <stp>T</stp>
        <tr r="D197" s="8"/>
        <tr r="D197" s="8"/>
      </tp>
      <tp>
        <v>0.12989999999999999</v>
        <stp/>
        <stp>StudyData</stp>
        <stp>ZSECIV</stp>
        <stp>Bar</stp>
        <stp/>
        <stp>Close</stp>
        <stp>60</stp>
        <stp>-199</stp>
        <stp>PrimaryOnly</stp>
        <stp/>
        <stp/>
        <stp/>
        <stp>T</stp>
        <tr r="D204" s="8"/>
        <tr r="D204" s="8"/>
      </tp>
      <tp>
        <v>0.12820000000000001</v>
        <stp/>
        <stp>StudyData</stp>
        <stp>ZSECIV</stp>
        <stp>Bar</stp>
        <stp/>
        <stp>Close</stp>
        <stp>60</stp>
        <stp>-198</stp>
        <stp>PrimaryOnly</stp>
        <stp/>
        <stp/>
        <stp/>
        <stp>T</stp>
        <tr r="D203" s="8"/>
        <tr r="D203" s="8"/>
      </tp>
      <tp>
        <v>12.68</v>
        <stp/>
        <stp>ContractData</stp>
        <stp>C.EU6</stp>
        <stp>ImpliedVolatility</stp>
        <stp/>
        <stp>T</stp>
        <tr r="F25" s="2"/>
      </tp>
      <tp>
        <v>0.16880000000000001</v>
        <stp/>
        <stp>StudyData</stp>
        <stp>GCECIV</stp>
        <stp>Bar</stp>
        <stp/>
        <stp>Close</stp>
        <stp>60</stp>
        <stp>-168</stp>
        <stp>PrimaryOnly</stp>
        <stp/>
        <stp/>
        <stp/>
        <stp>T</stp>
        <tr r="D173" s="7"/>
        <tr r="D173" s="7"/>
      </tp>
      <tp>
        <v>0.3135</v>
        <stp/>
        <stp>StudyData</stp>
        <stp>JNKCIV</stp>
        <stp>Bar</stp>
        <stp/>
        <stp>Close</stp>
        <stp>60</stp>
        <stp>-165</stp>
        <stp>PrimaryOnly</stp>
        <stp/>
        <stp/>
        <stp/>
        <stp>T</stp>
        <tr r="D170" s="4"/>
        <tr r="D170" s="4"/>
      </tp>
      <tp>
        <v>0.16619999999999999</v>
        <stp/>
        <stp>StudyData</stp>
        <stp>GCECIV</stp>
        <stp>Bar</stp>
        <stp/>
        <stp>Close</stp>
        <stp>60</stp>
        <stp>-169</stp>
        <stp>PrimaryOnly</stp>
        <stp/>
        <stp/>
        <stp/>
        <stp>T</stp>
        <tr r="D174" s="7"/>
        <tr r="D174" s="7"/>
      </tp>
      <tp>
        <v>0.3624</v>
        <stp/>
        <stp>StudyData</stp>
        <stp>JNKCIV</stp>
        <stp>Bar</stp>
        <stp/>
        <stp>Close</stp>
        <stp>60</stp>
        <stp>-164</stp>
        <stp>PrimaryOnly</stp>
        <stp/>
        <stp/>
        <stp/>
        <stp>T</stp>
        <tr r="D169" s="4"/>
        <tr r="D169" s="4"/>
      </tp>
      <tp>
        <v>0.33629999999999999</v>
        <stp/>
        <stp>StudyData</stp>
        <stp>JNKCIV</stp>
        <stp>Bar</stp>
        <stp/>
        <stp>Close</stp>
        <stp>60</stp>
        <stp>-167</stp>
        <stp>PrimaryOnly</stp>
        <stp/>
        <stp/>
        <stp/>
        <stp>T</stp>
        <tr r="D172" s="4"/>
        <tr r="D172" s="4"/>
      </tp>
      <tp>
        <v>0.34150000000000003</v>
        <stp/>
        <stp>StudyData</stp>
        <stp>JNKCIV</stp>
        <stp>Bar</stp>
        <stp/>
        <stp>Close</stp>
        <stp>60</stp>
        <stp>-166</stp>
        <stp>PrimaryOnly</stp>
        <stp/>
        <stp/>
        <stp/>
        <stp>T</stp>
        <tr r="D171" s="4"/>
        <tr r="D171" s="4"/>
      </tp>
      <tp>
        <v>0.28799999999999998</v>
        <stp/>
        <stp>StudyData</stp>
        <stp>JNKCIV</stp>
        <stp>Bar</stp>
        <stp/>
        <stp>Close</stp>
        <stp>60</stp>
        <stp>-161</stp>
        <stp>PrimaryOnly</stp>
        <stp/>
        <stp/>
        <stp/>
        <stp>T</stp>
        <tr r="D166" s="4"/>
        <tr r="D166" s="4"/>
      </tp>
      <tp>
        <v>0.40429999999999999</v>
        <stp/>
        <stp>StudyData</stp>
        <stp>CLECIV</stp>
        <stp>Bar</stp>
        <stp/>
        <stp>Close</stp>
        <stp>60</stp>
        <stp>-168</stp>
        <stp>PrimaryOnly</stp>
        <stp/>
        <stp/>
        <stp/>
        <stp>T</stp>
        <tr r="D173" s="10"/>
        <tr r="D173" s="10"/>
      </tp>
      <tp>
        <v>0.29049999999999998</v>
        <stp/>
        <stp>StudyData</stp>
        <stp>JNKCIV</stp>
        <stp>Bar</stp>
        <stp/>
        <stp>Close</stp>
        <stp>60</stp>
        <stp>-160</stp>
        <stp>PrimaryOnly</stp>
        <stp/>
        <stp/>
        <stp/>
        <stp>T</stp>
        <tr r="D165" s="4"/>
        <tr r="D165" s="4"/>
      </tp>
      <tp>
        <v>0.41010000000000002</v>
        <stp/>
        <stp>StudyData</stp>
        <stp>CLECIV</stp>
        <stp>Bar</stp>
        <stp/>
        <stp>Close</stp>
        <stp>60</stp>
        <stp>-169</stp>
        <stp>PrimaryOnly</stp>
        <stp/>
        <stp/>
        <stp/>
        <stp>T</stp>
        <tr r="D174" s="10"/>
        <tr r="D174" s="10"/>
      </tp>
      <tp>
        <v>0.35589999999999999</v>
        <stp/>
        <stp>StudyData</stp>
        <stp>JNKCIV</stp>
        <stp>Bar</stp>
        <stp/>
        <stp>Close</stp>
        <stp>60</stp>
        <stp>-163</stp>
        <stp>PrimaryOnly</stp>
        <stp/>
        <stp/>
        <stp/>
        <stp>T</stp>
        <tr r="D168" s="4"/>
        <tr r="D168" s="4"/>
      </tp>
      <tp>
        <v>0.34749999999999998</v>
        <stp/>
        <stp>StudyData</stp>
        <stp>JNKCIV</stp>
        <stp>Bar</stp>
        <stp/>
        <stp>Close</stp>
        <stp>60</stp>
        <stp>-162</stp>
        <stp>PrimaryOnly</stp>
        <stp/>
        <stp/>
        <stp/>
        <stp>T</stp>
        <tr r="D167" s="4"/>
        <tr r="D167" s="4"/>
      </tp>
      <tp>
        <v>0.1588</v>
        <stp/>
        <stp>StudyData</stp>
        <stp>GCECIV</stp>
        <stp>Bar</stp>
        <stp/>
        <stp>Close</stp>
        <stp>60</stp>
        <stp>-160</stp>
        <stp>PrimaryOnly</stp>
        <stp/>
        <stp/>
        <stp/>
        <stp>T</stp>
        <tr r="D165" s="7"/>
        <tr r="D165" s="7"/>
      </tp>
      <tp>
        <v>0.40970000000000001</v>
        <stp/>
        <stp>StudyData</stp>
        <stp>CLECIV</stp>
        <stp>Bar</stp>
        <stp/>
        <stp>Close</stp>
        <stp>60</stp>
        <stp>-164</stp>
        <stp>PrimaryOnly</stp>
        <stp/>
        <stp/>
        <stp/>
        <stp>T</stp>
        <tr r="D169" s="10"/>
        <tr r="D169" s="10"/>
      </tp>
      <tp>
        <v>0.1643</v>
        <stp/>
        <stp>StudyData</stp>
        <stp>GCECIV</stp>
        <stp>Bar</stp>
        <stp/>
        <stp>Close</stp>
        <stp>60</stp>
        <stp>-161</stp>
        <stp>PrimaryOnly</stp>
        <stp/>
        <stp/>
        <stp/>
        <stp>T</stp>
        <tr r="D166" s="7"/>
        <tr r="D166" s="7"/>
      </tp>
      <tp>
        <v>0.40849999999999997</v>
        <stp/>
        <stp>StudyData</stp>
        <stp>CLECIV</stp>
        <stp>Bar</stp>
        <stp/>
        <stp>Close</stp>
        <stp>60</stp>
        <stp>-165</stp>
        <stp>PrimaryOnly</stp>
        <stp/>
        <stp/>
        <stp/>
        <stp>T</stp>
        <tr r="D170" s="10"/>
        <tr r="D170" s="10"/>
      </tp>
      <tp>
        <v>0.1651</v>
        <stp/>
        <stp>StudyData</stp>
        <stp>GCECIV</stp>
        <stp>Bar</stp>
        <stp/>
        <stp>Close</stp>
        <stp>60</stp>
        <stp>-162</stp>
        <stp>PrimaryOnly</stp>
        <stp/>
        <stp/>
        <stp/>
        <stp>T</stp>
        <tr r="D167" s="7"/>
        <tr r="D167" s="7"/>
      </tp>
      <tp>
        <v>0.39950000000000002</v>
        <stp/>
        <stp>StudyData</stp>
        <stp>CLECIV</stp>
        <stp>Bar</stp>
        <stp/>
        <stp>Close</stp>
        <stp>60</stp>
        <stp>-166</stp>
        <stp>PrimaryOnly</stp>
        <stp/>
        <stp/>
        <stp/>
        <stp>T</stp>
        <tr r="D171" s="10"/>
        <tr r="D171" s="10"/>
      </tp>
      <tp>
        <v>0.16689999999999999</v>
        <stp/>
        <stp>StudyData</stp>
        <stp>GCECIV</stp>
        <stp>Bar</stp>
        <stp/>
        <stp>Close</stp>
        <stp>60</stp>
        <stp>-163</stp>
        <stp>PrimaryOnly</stp>
        <stp/>
        <stp/>
        <stp/>
        <stp>T</stp>
        <tr r="D168" s="7"/>
        <tr r="D168" s="7"/>
      </tp>
      <tp>
        <v>0.40510000000000002</v>
        <stp/>
        <stp>StudyData</stp>
        <stp>CLECIV</stp>
        <stp>Bar</stp>
        <stp/>
        <stp>Close</stp>
        <stp>60</stp>
        <stp>-167</stp>
        <stp>PrimaryOnly</stp>
        <stp/>
        <stp/>
        <stp/>
        <stp>T</stp>
        <tr r="D172" s="10"/>
        <tr r="D172" s="10"/>
      </tp>
      <tp>
        <v>0.16600000000000001</v>
        <stp/>
        <stp>StudyData</stp>
        <stp>GCECIV</stp>
        <stp>Bar</stp>
        <stp/>
        <stp>Close</stp>
        <stp>60</stp>
        <stp>-164</stp>
        <stp>PrimaryOnly</stp>
        <stp/>
        <stp/>
        <stp/>
        <stp>T</stp>
        <tr r="D169" s="7"/>
        <tr r="D169" s="7"/>
      </tp>
      <tp t="s">
        <v/>
        <stp/>
        <stp>StudyData</stp>
        <stp>JNKCIV</stp>
        <stp>Bar</stp>
        <stp/>
        <stp>Close</stp>
        <stp>60</stp>
        <stp>-169</stp>
        <stp>PrimaryOnly</stp>
        <stp/>
        <stp/>
        <stp/>
        <stp>T</stp>
        <tr r="D174" s="4"/>
      </tp>
      <tp>
        <v>0.41049999999999998</v>
        <stp/>
        <stp>StudyData</stp>
        <stp>CLECIV</stp>
        <stp>Bar</stp>
        <stp/>
        <stp>Close</stp>
        <stp>60</stp>
        <stp>-160</stp>
        <stp>PrimaryOnly</stp>
        <stp/>
        <stp/>
        <stp/>
        <stp>T</stp>
        <tr r="D165" s="10"/>
        <tr r="D165" s="10"/>
      </tp>
      <tp>
        <v>0.16070000000000001</v>
        <stp/>
        <stp>StudyData</stp>
        <stp>GCECIV</stp>
        <stp>Bar</stp>
        <stp/>
        <stp>Close</stp>
        <stp>60</stp>
        <stp>-165</stp>
        <stp>PrimaryOnly</stp>
        <stp/>
        <stp/>
        <stp/>
        <stp>T</stp>
        <tr r="D170" s="7"/>
        <tr r="D170" s="7"/>
      </tp>
      <tp>
        <v>0.3054</v>
        <stp/>
        <stp>StudyData</stp>
        <stp>JNKCIV</stp>
        <stp>Bar</stp>
        <stp/>
        <stp>Close</stp>
        <stp>60</stp>
        <stp>-168</stp>
        <stp>PrimaryOnly</stp>
        <stp/>
        <stp/>
        <stp/>
        <stp>T</stp>
        <tr r="D173" s="4"/>
        <tr r="D173" s="4"/>
      </tp>
      <tp>
        <v>0.40799999999999997</v>
        <stp/>
        <stp>StudyData</stp>
        <stp>CLECIV</stp>
        <stp>Bar</stp>
        <stp/>
        <stp>Close</stp>
        <stp>60</stp>
        <stp>-161</stp>
        <stp>PrimaryOnly</stp>
        <stp/>
        <stp/>
        <stp/>
        <stp>T</stp>
        <tr r="D166" s="10"/>
        <tr r="D166" s="10"/>
      </tp>
      <tp>
        <v>0.1726</v>
        <stp/>
        <stp>StudyData</stp>
        <stp>GCECIV</stp>
        <stp>Bar</stp>
        <stp/>
        <stp>Close</stp>
        <stp>60</stp>
        <stp>-166</stp>
        <stp>PrimaryOnly</stp>
        <stp/>
        <stp/>
        <stp/>
        <stp>T</stp>
        <tr r="D171" s="7"/>
        <tr r="D171" s="7"/>
      </tp>
      <tp>
        <v>0.41349999999999998</v>
        <stp/>
        <stp>StudyData</stp>
        <stp>CLECIV</stp>
        <stp>Bar</stp>
        <stp/>
        <stp>Close</stp>
        <stp>60</stp>
        <stp>-162</stp>
        <stp>PrimaryOnly</stp>
        <stp/>
        <stp/>
        <stp/>
        <stp>T</stp>
        <tr r="D167" s="10"/>
        <tr r="D167" s="10"/>
      </tp>
      <tp>
        <v>0.16470000000000001</v>
        <stp/>
        <stp>StudyData</stp>
        <stp>GCECIV</stp>
        <stp>Bar</stp>
        <stp/>
        <stp>Close</stp>
        <stp>60</stp>
        <stp>-167</stp>
        <stp>PrimaryOnly</stp>
        <stp/>
        <stp/>
        <stp/>
        <stp>T</stp>
        <tr r="D172" s="7"/>
        <tr r="D172" s="7"/>
      </tp>
      <tp>
        <v>0.41460000000000002</v>
        <stp/>
        <stp>StudyData</stp>
        <stp>CLECIV</stp>
        <stp>Bar</stp>
        <stp/>
        <stp>Close</stp>
        <stp>60</stp>
        <stp>-163</stp>
        <stp>PrimaryOnly</stp>
        <stp/>
        <stp/>
        <stp/>
        <stp>T</stp>
        <tr r="D168" s="10"/>
        <tr r="D168" s="10"/>
      </tp>
      <tp>
        <v>0.13039999999999999</v>
        <stp/>
        <stp>StudyData</stp>
        <stp>ZSECIV</stp>
        <stp>Bar</stp>
        <stp/>
        <stp>Close</stp>
        <stp>60</stp>
        <stp>-165</stp>
        <stp>PrimaryOnly</stp>
        <stp/>
        <stp/>
        <stp/>
        <stp>T</stp>
        <tr r="D170" s="8"/>
        <tr r="D170" s="8"/>
      </tp>
      <tp>
        <v>0.12939999999999999</v>
        <stp/>
        <stp>StudyData</stp>
        <stp>ZSECIV</stp>
        <stp>Bar</stp>
        <stp/>
        <stp>Close</stp>
        <stp>60</stp>
        <stp>-164</stp>
        <stp>PrimaryOnly</stp>
        <stp/>
        <stp/>
        <stp/>
        <stp>T</stp>
        <tr r="D169" s="8"/>
        <tr r="D169" s="8"/>
      </tp>
      <tp>
        <v>0.12859999999999999</v>
        <stp/>
        <stp>StudyData</stp>
        <stp>ZSECIV</stp>
        <stp>Bar</stp>
        <stp/>
        <stp>Close</stp>
        <stp>60</stp>
        <stp>-167</stp>
        <stp>PrimaryOnly</stp>
        <stp/>
        <stp/>
        <stp/>
        <stp>T</stp>
        <tr r="D172" s="8"/>
        <tr r="D172" s="8"/>
      </tp>
      <tp>
        <v>0.13420000000000001</v>
        <stp/>
        <stp>StudyData</stp>
        <stp>ZSECIV</stp>
        <stp>Bar</stp>
        <stp/>
        <stp>Close</stp>
        <stp>60</stp>
        <stp>-166</stp>
        <stp>PrimaryOnly</stp>
        <stp/>
        <stp/>
        <stp/>
        <stp>T</stp>
        <tr r="D171" s="8"/>
        <tr r="D171" s="8"/>
      </tp>
      <tp>
        <v>0.12529999999999999</v>
        <stp/>
        <stp>StudyData</stp>
        <stp>ZSECIV</stp>
        <stp>Bar</stp>
        <stp/>
        <stp>Close</stp>
        <stp>60</stp>
        <stp>-161</stp>
        <stp>PrimaryOnly</stp>
        <stp/>
        <stp/>
        <stp/>
        <stp>T</stp>
        <tr r="D166" s="8"/>
        <tr r="D166" s="8"/>
      </tp>
      <tp>
        <v>0.13039999999999999</v>
        <stp/>
        <stp>StudyData</stp>
        <stp>ZSECIV</stp>
        <stp>Bar</stp>
        <stp/>
        <stp>Close</stp>
        <stp>60</stp>
        <stp>-160</stp>
        <stp>PrimaryOnly</stp>
        <stp/>
        <stp/>
        <stp/>
        <stp>T</stp>
        <tr r="D165" s="8"/>
        <tr r="D165" s="8"/>
      </tp>
      <tp>
        <v>0.1308</v>
        <stp/>
        <stp>StudyData</stp>
        <stp>ZSECIV</stp>
        <stp>Bar</stp>
        <stp/>
        <stp>Close</stp>
        <stp>60</stp>
        <stp>-163</stp>
        <stp>PrimaryOnly</stp>
        <stp/>
        <stp/>
        <stp/>
        <stp>T</stp>
        <tr r="D168" s="8"/>
        <tr r="D168" s="8"/>
      </tp>
      <tp>
        <v>0.1265</v>
        <stp/>
        <stp>StudyData</stp>
        <stp>ZSECIV</stp>
        <stp>Bar</stp>
        <stp/>
        <stp>Close</stp>
        <stp>60</stp>
        <stp>-162</stp>
        <stp>PrimaryOnly</stp>
        <stp/>
        <stp/>
        <stp/>
        <stp>T</stp>
        <tr r="D167" s="8"/>
        <tr r="D167" s="8"/>
      </tp>
      <tp>
        <v>0.1346</v>
        <stp/>
        <stp>StudyData</stp>
        <stp>ZSECIV</stp>
        <stp>Bar</stp>
        <stp/>
        <stp>Close</stp>
        <stp>60</stp>
        <stp>-169</stp>
        <stp>PrimaryOnly</stp>
        <stp/>
        <stp/>
        <stp/>
        <stp>T</stp>
        <tr r="D174" s="8"/>
        <tr r="D174" s="8"/>
      </tp>
      <tp>
        <v>0.1381</v>
        <stp/>
        <stp>StudyData</stp>
        <stp>ZSECIV</stp>
        <stp>Bar</stp>
        <stp/>
        <stp>Close</stp>
        <stp>60</stp>
        <stp>-168</stp>
        <stp>PrimaryOnly</stp>
        <stp/>
        <stp/>
        <stp/>
        <stp>T</stp>
        <tr r="D173" s="8"/>
        <tr r="D173" s="8"/>
      </tp>
      <tp>
        <v>0.25769999999999998</v>
        <stp/>
        <stp>StudyData</stp>
        <stp>JNKCIV</stp>
        <stp>Bar</stp>
        <stp/>
        <stp>Low</stp>
        <stp>155</stp>
        <stp/>
        <stp>PrimaryOnly</stp>
        <stp/>
        <stp/>
        <stp/>
        <stp>T</stp>
        <tr r="AA8" s="2"/>
      </tp>
      <tp>
        <v>0.1847</v>
        <stp/>
        <stp>StudyData</stp>
        <stp>EPCIV</stp>
        <stp>Bar</stp>
        <stp/>
        <stp>Close</stp>
        <stp>D</stp>
        <stp>-145</stp>
        <stp>PrimaryOnly</stp>
        <stp/>
        <stp/>
        <stp/>
        <stp>T</stp>
        <tr r="D150" s="1"/>
        <tr r="D150" s="1"/>
      </tp>
      <tp>
        <v>0.16850000000000001</v>
        <stp/>
        <stp>StudyData</stp>
        <stp>EPCIV</stp>
        <stp>Bar</stp>
        <stp/>
        <stp>Close</stp>
        <stp>D</stp>
        <stp>-144</stp>
        <stp>PrimaryOnly</stp>
        <stp/>
        <stp/>
        <stp/>
        <stp>T</stp>
        <tr r="D149" s="1"/>
        <tr r="D149" s="1"/>
      </tp>
      <tp>
        <v>0.22</v>
        <stp/>
        <stp>StudyData</stp>
        <stp>EPCIV</stp>
        <stp>Bar</stp>
        <stp/>
        <stp>Close</stp>
        <stp>D</stp>
        <stp>-147</stp>
        <stp>PrimaryOnly</stp>
        <stp/>
        <stp/>
        <stp/>
        <stp>T</stp>
        <tr r="D152" s="1"/>
        <tr r="D152" s="1"/>
      </tp>
      <tp>
        <v>0.1961</v>
        <stp/>
        <stp>StudyData</stp>
        <stp>EPCIV</stp>
        <stp>Bar</stp>
        <stp/>
        <stp>Close</stp>
        <stp>D</stp>
        <stp>-146</stp>
        <stp>PrimaryOnly</stp>
        <stp/>
        <stp/>
        <stp/>
        <stp>T</stp>
        <tr r="D151" s="1"/>
        <tr r="D151" s="1"/>
      </tp>
      <tp>
        <v>0.1565</v>
        <stp/>
        <stp>StudyData</stp>
        <stp>EPCIV</stp>
        <stp>Bar</stp>
        <stp/>
        <stp>Close</stp>
        <stp>D</stp>
        <stp>-141</stp>
        <stp>PrimaryOnly</stp>
        <stp/>
        <stp/>
        <stp/>
        <stp>T</stp>
        <tr r="D146" s="1"/>
        <tr r="D146" s="1"/>
      </tp>
      <tp>
        <v>0.1527</v>
        <stp/>
        <stp>StudyData</stp>
        <stp>EPCIV</stp>
        <stp>Bar</stp>
        <stp/>
        <stp>Close</stp>
        <stp>D</stp>
        <stp>-140</stp>
        <stp>PrimaryOnly</stp>
        <stp/>
        <stp/>
        <stp/>
        <stp>T</stp>
        <tr r="D145" s="1"/>
        <tr r="D145" s="1"/>
      </tp>
      <tp>
        <v>0.1794</v>
        <stp/>
        <stp>StudyData</stp>
        <stp>EPCIV</stp>
        <stp>Bar</stp>
        <stp/>
        <stp>Close</stp>
        <stp>D</stp>
        <stp>-143</stp>
        <stp>PrimaryOnly</stp>
        <stp/>
        <stp/>
        <stp/>
        <stp>T</stp>
        <tr r="D148" s="1"/>
        <tr r="D148" s="1"/>
      </tp>
      <tp>
        <v>0.1605</v>
        <stp/>
        <stp>StudyData</stp>
        <stp>EPCIV</stp>
        <stp>Bar</stp>
        <stp/>
        <stp>Close</stp>
        <stp>D</stp>
        <stp>-142</stp>
        <stp>PrimaryOnly</stp>
        <stp/>
        <stp/>
        <stp/>
        <stp>T</stp>
        <tr r="D147" s="1"/>
        <tr r="D147" s="1"/>
      </tp>
      <tp>
        <v>0.21909999999999999</v>
        <stp/>
        <stp>StudyData</stp>
        <stp>EPCIV</stp>
        <stp>Bar</stp>
        <stp/>
        <stp>Close</stp>
        <stp>D</stp>
        <stp>-149</stp>
        <stp>PrimaryOnly</stp>
        <stp/>
        <stp/>
        <stp/>
        <stp>T</stp>
        <tr r="D154" s="1"/>
        <tr r="D154" s="1"/>
      </tp>
      <tp>
        <v>0.2215</v>
        <stp/>
        <stp>StudyData</stp>
        <stp>EPCIV</stp>
        <stp>Bar</stp>
        <stp/>
        <stp>Close</stp>
        <stp>D</stp>
        <stp>-148</stp>
        <stp>PrimaryOnly</stp>
        <stp/>
        <stp/>
        <stp/>
        <stp>T</stp>
        <tr r="D153" s="1"/>
        <tr r="D153" s="1"/>
      </tp>
      <tp>
        <v>0.15939999999999999</v>
        <stp/>
        <stp>StudyData</stp>
        <stp>GCECIV</stp>
        <stp>Bar</stp>
        <stp/>
        <stp>Close</stp>
        <stp>60</stp>
        <stp>-178</stp>
        <stp>PrimaryOnly</stp>
        <stp/>
        <stp/>
        <stp/>
        <stp>T</stp>
        <tr r="D183" s="7"/>
        <tr r="D183" s="7"/>
      </tp>
      <tp>
        <v>0.27250000000000002</v>
        <stp/>
        <stp>StudyData</stp>
        <stp>JNKCIV</stp>
        <stp>Bar</stp>
        <stp/>
        <stp>Close</stp>
        <stp>60</stp>
        <stp>-175</stp>
        <stp>PrimaryOnly</stp>
        <stp/>
        <stp/>
        <stp/>
        <stp>T</stp>
        <tr r="D180" s="4"/>
        <tr r="D180" s="4"/>
      </tp>
      <tp>
        <v>0.16320000000000001</v>
        <stp/>
        <stp>StudyData</stp>
        <stp>GCECIV</stp>
        <stp>Bar</stp>
        <stp/>
        <stp>Close</stp>
        <stp>60</stp>
        <stp>-179</stp>
        <stp>PrimaryOnly</stp>
        <stp/>
        <stp/>
        <stp/>
        <stp>T</stp>
        <tr r="D184" s="7"/>
        <tr r="D184" s="7"/>
      </tp>
      <tp>
        <v>0.2485</v>
        <stp/>
        <stp>StudyData</stp>
        <stp>JNKCIV</stp>
        <stp>Bar</stp>
        <stp/>
        <stp>Close</stp>
        <stp>60</stp>
        <stp>-174</stp>
        <stp>PrimaryOnly</stp>
        <stp/>
        <stp/>
        <stp/>
        <stp>T</stp>
        <tr r="D179" s="4"/>
        <tr r="D179" s="4"/>
      </tp>
      <tp>
        <v>0.26090000000000002</v>
        <stp/>
        <stp>StudyData</stp>
        <stp>JNKCIV</stp>
        <stp>Bar</stp>
        <stp/>
        <stp>Close</stp>
        <stp>60</stp>
        <stp>-177</stp>
        <stp>PrimaryOnly</stp>
        <stp/>
        <stp/>
        <stp/>
        <stp>T</stp>
        <tr r="D182" s="4"/>
        <tr r="D182" s="4"/>
      </tp>
      <tp>
        <v>0.27210000000000001</v>
        <stp/>
        <stp>StudyData</stp>
        <stp>JNKCIV</stp>
        <stp>Bar</stp>
        <stp/>
        <stp>Close</stp>
        <stp>60</stp>
        <stp>-176</stp>
        <stp>PrimaryOnly</stp>
        <stp/>
        <stp/>
        <stp/>
        <stp>T</stp>
        <tr r="D181" s="4"/>
        <tr r="D181" s="4"/>
      </tp>
      <tp>
        <v>0.24210000000000001</v>
        <stp/>
        <stp>StudyData</stp>
        <stp>JNKCIV</stp>
        <stp>Bar</stp>
        <stp/>
        <stp>Close</stp>
        <stp>60</stp>
        <stp>-171</stp>
        <stp>PrimaryOnly</stp>
        <stp/>
        <stp/>
        <stp/>
        <stp>T</stp>
        <tr r="D176" s="4"/>
        <tr r="D176" s="4"/>
      </tp>
      <tp>
        <v>0.42480000000000001</v>
        <stp/>
        <stp>StudyData</stp>
        <stp>CLECIV</stp>
        <stp>Bar</stp>
        <stp/>
        <stp>Close</stp>
        <stp>60</stp>
        <stp>-178</stp>
        <stp>PrimaryOnly</stp>
        <stp/>
        <stp/>
        <stp/>
        <stp>T</stp>
        <tr r="D183" s="10"/>
        <tr r="D183" s="10"/>
      </tp>
      <tp>
        <v>0.2893</v>
        <stp/>
        <stp>StudyData</stp>
        <stp>JNKCIV</stp>
        <stp>Bar</stp>
        <stp/>
        <stp>Close</stp>
        <stp>60</stp>
        <stp>-170</stp>
        <stp>PrimaryOnly</stp>
        <stp/>
        <stp/>
        <stp/>
        <stp>T</stp>
        <tr r="D175" s="4"/>
        <tr r="D175" s="4"/>
      </tp>
      <tp>
        <v>0.42380000000000001</v>
        <stp/>
        <stp>StudyData</stp>
        <stp>CLECIV</stp>
        <stp>Bar</stp>
        <stp/>
        <stp>Close</stp>
        <stp>60</stp>
        <stp>-179</stp>
        <stp>PrimaryOnly</stp>
        <stp/>
        <stp/>
        <stp/>
        <stp>T</stp>
        <tr r="D184" s="10"/>
        <tr r="D184" s="10"/>
      </tp>
      <tp>
        <v>0.24679999999999999</v>
        <stp/>
        <stp>StudyData</stp>
        <stp>JNKCIV</stp>
        <stp>Bar</stp>
        <stp/>
        <stp>Close</stp>
        <stp>60</stp>
        <stp>-173</stp>
        <stp>PrimaryOnly</stp>
        <stp/>
        <stp/>
        <stp/>
        <stp>T</stp>
        <tr r="D178" s="4"/>
        <tr r="D178" s="4"/>
      </tp>
      <tp>
        <v>0.2414</v>
        <stp/>
        <stp>StudyData</stp>
        <stp>JNKCIV</stp>
        <stp>Bar</stp>
        <stp/>
        <stp>Close</stp>
        <stp>60</stp>
        <stp>-172</stp>
        <stp>PrimaryOnly</stp>
        <stp/>
        <stp/>
        <stp/>
        <stp>T</stp>
        <tr r="D177" s="4"/>
        <tr r="D177" s="4"/>
      </tp>
      <tp>
        <v>0.16159999999999999</v>
        <stp/>
        <stp>StudyData</stp>
        <stp>GCECIV</stp>
        <stp>Bar</stp>
        <stp/>
        <stp>Close</stp>
        <stp>60</stp>
        <stp>-170</stp>
        <stp>PrimaryOnly</stp>
        <stp/>
        <stp/>
        <stp/>
        <stp>T</stp>
        <tr r="D175" s="7"/>
        <tr r="D175" s="7"/>
      </tp>
      <tp>
        <v>0.41520000000000001</v>
        <stp/>
        <stp>StudyData</stp>
        <stp>CLECIV</stp>
        <stp>Bar</stp>
        <stp/>
        <stp>Close</stp>
        <stp>60</stp>
        <stp>-174</stp>
        <stp>PrimaryOnly</stp>
        <stp/>
        <stp/>
        <stp/>
        <stp>T</stp>
        <tr r="D179" s="10"/>
        <tr r="D179" s="10"/>
      </tp>
      <tp>
        <v>0.1636</v>
        <stp/>
        <stp>StudyData</stp>
        <stp>GCECIV</stp>
        <stp>Bar</stp>
        <stp/>
        <stp>Close</stp>
        <stp>60</stp>
        <stp>-171</stp>
        <stp>PrimaryOnly</stp>
        <stp/>
        <stp/>
        <stp/>
        <stp>T</stp>
        <tr r="D176" s="7"/>
        <tr r="D176" s="7"/>
      </tp>
      <tp>
        <v>0.41539999999999999</v>
        <stp/>
        <stp>StudyData</stp>
        <stp>CLECIV</stp>
        <stp>Bar</stp>
        <stp/>
        <stp>Close</stp>
        <stp>60</stp>
        <stp>-175</stp>
        <stp>PrimaryOnly</stp>
        <stp/>
        <stp/>
        <stp/>
        <stp>T</stp>
        <tr r="D180" s="10"/>
        <tr r="D180" s="10"/>
      </tp>
      <tp>
        <v>0.16739999999999999</v>
        <stp/>
        <stp>StudyData</stp>
        <stp>GCECIV</stp>
        <stp>Bar</stp>
        <stp/>
        <stp>Close</stp>
        <stp>60</stp>
        <stp>-172</stp>
        <stp>PrimaryOnly</stp>
        <stp/>
        <stp/>
        <stp/>
        <stp>T</stp>
        <tr r="D177" s="7"/>
        <tr r="D177" s="7"/>
      </tp>
      <tp>
        <v>0.41270000000000001</v>
        <stp/>
        <stp>StudyData</stp>
        <stp>CLECIV</stp>
        <stp>Bar</stp>
        <stp/>
        <stp>Close</stp>
        <stp>60</stp>
        <stp>-176</stp>
        <stp>PrimaryOnly</stp>
        <stp/>
        <stp/>
        <stp/>
        <stp>T</stp>
        <tr r="D181" s="10"/>
        <tr r="D181" s="10"/>
      </tp>
      <tp>
        <v>0.15279999999999999</v>
        <stp/>
        <stp>StudyData</stp>
        <stp>GCECIV</stp>
        <stp>Bar</stp>
        <stp/>
        <stp>Close</stp>
        <stp>60</stp>
        <stp>-173</stp>
        <stp>PrimaryOnly</stp>
        <stp/>
        <stp/>
        <stp/>
        <stp>T</stp>
        <tr r="D178" s="7"/>
        <tr r="D178" s="7"/>
      </tp>
      <tp>
        <v>0.42159999999999997</v>
        <stp/>
        <stp>StudyData</stp>
        <stp>CLECIV</stp>
        <stp>Bar</stp>
        <stp/>
        <stp>Close</stp>
        <stp>60</stp>
        <stp>-177</stp>
        <stp>PrimaryOnly</stp>
        <stp/>
        <stp/>
        <stp/>
        <stp>T</stp>
        <tr r="D182" s="10"/>
        <tr r="D182" s="10"/>
      </tp>
      <tp>
        <v>0.1545</v>
        <stp/>
        <stp>StudyData</stp>
        <stp>GCECIV</stp>
        <stp>Bar</stp>
        <stp/>
        <stp>Close</stp>
        <stp>60</stp>
        <stp>-174</stp>
        <stp>PrimaryOnly</stp>
        <stp/>
        <stp/>
        <stp/>
        <stp>T</stp>
        <tr r="D179" s="7"/>
        <tr r="D179" s="7"/>
      </tp>
      <tp>
        <v>0.24640000000000001</v>
        <stp/>
        <stp>StudyData</stp>
        <stp>JNKCIV</stp>
        <stp>Bar</stp>
        <stp/>
        <stp>Close</stp>
        <stp>60</stp>
        <stp>-179</stp>
        <stp>PrimaryOnly</stp>
        <stp/>
        <stp/>
        <stp/>
        <stp>T</stp>
        <tr r="D184" s="4"/>
        <tr r="D184" s="4"/>
      </tp>
      <tp>
        <v>0.40849999999999997</v>
        <stp/>
        <stp>StudyData</stp>
        <stp>CLECIV</stp>
        <stp>Bar</stp>
        <stp/>
        <stp>Close</stp>
        <stp>60</stp>
        <stp>-170</stp>
        <stp>PrimaryOnly</stp>
        <stp/>
        <stp/>
        <stp/>
        <stp>T</stp>
        <tr r="D175" s="10"/>
        <tr r="D175" s="10"/>
      </tp>
      <tp>
        <v>0.1573</v>
        <stp/>
        <stp>StudyData</stp>
        <stp>GCECIV</stp>
        <stp>Bar</stp>
        <stp/>
        <stp>Close</stp>
        <stp>60</stp>
        <stp>-175</stp>
        <stp>PrimaryOnly</stp>
        <stp/>
        <stp/>
        <stp/>
        <stp>T</stp>
        <tr r="D180" s="7"/>
        <tr r="D180" s="7"/>
      </tp>
      <tp>
        <v>0.25430000000000003</v>
        <stp/>
        <stp>StudyData</stp>
        <stp>JNKCIV</stp>
        <stp>Bar</stp>
        <stp/>
        <stp>Close</stp>
        <stp>60</stp>
        <stp>-178</stp>
        <stp>PrimaryOnly</stp>
        <stp/>
        <stp/>
        <stp/>
        <stp>T</stp>
        <tr r="D183" s="4"/>
        <tr r="D183" s="4"/>
      </tp>
      <tp>
        <v>0.40610000000000002</v>
        <stp/>
        <stp>StudyData</stp>
        <stp>CLECIV</stp>
        <stp>Bar</stp>
        <stp/>
        <stp>Close</stp>
        <stp>60</stp>
        <stp>-171</stp>
        <stp>PrimaryOnly</stp>
        <stp/>
        <stp/>
        <stp/>
        <stp>T</stp>
        <tr r="D176" s="10"/>
        <tr r="D176" s="10"/>
      </tp>
      <tp>
        <v>0.15790000000000001</v>
        <stp/>
        <stp>StudyData</stp>
        <stp>GCECIV</stp>
        <stp>Bar</stp>
        <stp/>
        <stp>Close</stp>
        <stp>60</stp>
        <stp>-176</stp>
        <stp>PrimaryOnly</stp>
        <stp/>
        <stp/>
        <stp/>
        <stp>T</stp>
        <tr r="D181" s="7"/>
        <tr r="D181" s="7"/>
      </tp>
      <tp>
        <v>0.40939999999999999</v>
        <stp/>
        <stp>StudyData</stp>
        <stp>CLECIV</stp>
        <stp>Bar</stp>
        <stp/>
        <stp>Close</stp>
        <stp>60</stp>
        <stp>-172</stp>
        <stp>PrimaryOnly</stp>
        <stp/>
        <stp/>
        <stp/>
        <stp>T</stp>
        <tr r="D177" s="10"/>
        <tr r="D177" s="10"/>
      </tp>
      <tp>
        <v>0.15959999999999999</v>
        <stp/>
        <stp>StudyData</stp>
        <stp>GCECIV</stp>
        <stp>Bar</stp>
        <stp/>
        <stp>Close</stp>
        <stp>60</stp>
        <stp>-177</stp>
        <stp>PrimaryOnly</stp>
        <stp/>
        <stp/>
        <stp/>
        <stp>T</stp>
        <tr r="D182" s="7"/>
        <tr r="D182" s="7"/>
      </tp>
      <tp>
        <v>0.41349999999999998</v>
        <stp/>
        <stp>StudyData</stp>
        <stp>CLECIV</stp>
        <stp>Bar</stp>
        <stp/>
        <stp>Close</stp>
        <stp>60</stp>
        <stp>-173</stp>
        <stp>PrimaryOnly</stp>
        <stp/>
        <stp/>
        <stp/>
        <stp>T</stp>
        <tr r="D178" s="10"/>
        <tr r="D178" s="10"/>
      </tp>
      <tp>
        <v>0.1341</v>
        <stp/>
        <stp>StudyData</stp>
        <stp>ZSECIV</stp>
        <stp>Bar</stp>
        <stp/>
        <stp>Close</stp>
        <stp>60</stp>
        <stp>-175</stp>
        <stp>PrimaryOnly</stp>
        <stp/>
        <stp/>
        <stp/>
        <stp>T</stp>
        <tr r="D180" s="8"/>
        <tr r="D180" s="8"/>
      </tp>
      <tp>
        <v>0.13730000000000001</v>
        <stp/>
        <stp>StudyData</stp>
        <stp>ZSECIV</stp>
        <stp>Bar</stp>
        <stp/>
        <stp>Close</stp>
        <stp>60</stp>
        <stp>-174</stp>
        <stp>PrimaryOnly</stp>
        <stp/>
        <stp/>
        <stp/>
        <stp>T</stp>
        <tr r="D179" s="8"/>
        <tr r="D179" s="8"/>
      </tp>
      <tp>
        <v>0.13159999999999999</v>
        <stp/>
        <stp>StudyData</stp>
        <stp>ZSECIV</stp>
        <stp>Bar</stp>
        <stp/>
        <stp>Close</stp>
        <stp>60</stp>
        <stp>-177</stp>
        <stp>PrimaryOnly</stp>
        <stp/>
        <stp/>
        <stp/>
        <stp>T</stp>
        <tr r="D182" s="8"/>
        <tr r="D182" s="8"/>
      </tp>
      <tp>
        <v>0.1318</v>
        <stp/>
        <stp>StudyData</stp>
        <stp>ZSECIV</stp>
        <stp>Bar</stp>
        <stp/>
        <stp>Close</stp>
        <stp>60</stp>
        <stp>-176</stp>
        <stp>PrimaryOnly</stp>
        <stp/>
        <stp/>
        <stp/>
        <stp>T</stp>
        <tr r="D181" s="8"/>
        <tr r="D181" s="8"/>
      </tp>
      <tp>
        <v>0.1348</v>
        <stp/>
        <stp>StudyData</stp>
        <stp>ZSECIV</stp>
        <stp>Bar</stp>
        <stp/>
        <stp>Close</stp>
        <stp>60</stp>
        <stp>-171</stp>
        <stp>PrimaryOnly</stp>
        <stp/>
        <stp/>
        <stp/>
        <stp>T</stp>
        <tr r="D176" s="8"/>
        <tr r="D176" s="8"/>
      </tp>
      <tp>
        <v>0.13700000000000001</v>
        <stp/>
        <stp>StudyData</stp>
        <stp>ZSECIV</stp>
        <stp>Bar</stp>
        <stp/>
        <stp>Close</stp>
        <stp>60</stp>
        <stp>-170</stp>
        <stp>PrimaryOnly</stp>
        <stp/>
        <stp/>
        <stp/>
        <stp>T</stp>
        <tr r="D175" s="8"/>
        <tr r="D175" s="8"/>
      </tp>
      <tp>
        <v>0.1401</v>
        <stp/>
        <stp>StudyData</stp>
        <stp>ZSECIV</stp>
        <stp>Bar</stp>
        <stp/>
        <stp>Close</stp>
        <stp>60</stp>
        <stp>-173</stp>
        <stp>PrimaryOnly</stp>
        <stp/>
        <stp/>
        <stp/>
        <stp>T</stp>
        <tr r="D178" s="8"/>
        <tr r="D178" s="8"/>
      </tp>
      <tp>
        <v>0.13719999999999999</v>
        <stp/>
        <stp>StudyData</stp>
        <stp>ZSECIV</stp>
        <stp>Bar</stp>
        <stp/>
        <stp>Close</stp>
        <stp>60</stp>
        <stp>-172</stp>
        <stp>PrimaryOnly</stp>
        <stp/>
        <stp/>
        <stp/>
        <stp>T</stp>
        <tr r="D177" s="8"/>
        <tr r="D177" s="8"/>
      </tp>
      <tp>
        <v>0.12820000000000001</v>
        <stp/>
        <stp>StudyData</stp>
        <stp>ZSECIV</stp>
        <stp>Bar</stp>
        <stp/>
        <stp>Close</stp>
        <stp>60</stp>
        <stp>-179</stp>
        <stp>PrimaryOnly</stp>
        <stp/>
        <stp/>
        <stp/>
        <stp>T</stp>
        <tr r="D184" s="8"/>
        <tr r="D184" s="8"/>
      </tp>
      <tp>
        <v>0.1298</v>
        <stp/>
        <stp>StudyData</stp>
        <stp>ZSECIV</stp>
        <stp>Bar</stp>
        <stp/>
        <stp>Close</stp>
        <stp>60</stp>
        <stp>-178</stp>
        <stp>PrimaryOnly</stp>
        <stp/>
        <stp/>
        <stp/>
        <stp>T</stp>
        <tr r="D183" s="8"/>
        <tr r="D183" s="8"/>
      </tp>
      <tp>
        <v>0.19209999999999999</v>
        <stp/>
        <stp>StudyData</stp>
        <stp>EPCIV</stp>
        <stp>Bar</stp>
        <stp/>
        <stp>Close</stp>
        <stp>D</stp>
        <stp>-155</stp>
        <stp>PrimaryOnly</stp>
        <stp/>
        <stp/>
        <stp/>
        <stp>T</stp>
        <tr r="D160" s="1"/>
        <tr r="D160" s="1"/>
      </tp>
      <tp>
        <v>0.1678</v>
        <stp/>
        <stp>StudyData</stp>
        <stp>EPCIV</stp>
        <stp>Bar</stp>
        <stp/>
        <stp>Close</stp>
        <stp>D</stp>
        <stp>-154</stp>
        <stp>PrimaryOnly</stp>
        <stp/>
        <stp/>
        <stp/>
        <stp>T</stp>
        <tr r="D159" s="1"/>
        <tr r="D159" s="1"/>
      </tp>
      <tp>
        <v>0.1762</v>
        <stp/>
        <stp>StudyData</stp>
        <stp>EPCIV</stp>
        <stp>Bar</stp>
        <stp/>
        <stp>Close</stp>
        <stp>D</stp>
        <stp>-157</stp>
        <stp>PrimaryOnly</stp>
        <stp/>
        <stp/>
        <stp/>
        <stp>T</stp>
        <tr r="D162" s="1"/>
        <tr r="D162" s="1"/>
      </tp>
      <tp>
        <v>0.17949999999999999</v>
        <stp/>
        <stp>StudyData</stp>
        <stp>EPCIV</stp>
        <stp>Bar</stp>
        <stp/>
        <stp>Close</stp>
        <stp>D</stp>
        <stp>-156</stp>
        <stp>PrimaryOnly</stp>
        <stp/>
        <stp/>
        <stp/>
        <stp>T</stp>
        <tr r="D161" s="1"/>
        <tr r="D161" s="1"/>
      </tp>
      <tp>
        <v>0.19570000000000001</v>
        <stp/>
        <stp>StudyData</stp>
        <stp>EPCIV</stp>
        <stp>Bar</stp>
        <stp/>
        <stp>Close</stp>
        <stp>D</stp>
        <stp>-151</stp>
        <stp>PrimaryOnly</stp>
        <stp/>
        <stp/>
        <stp/>
        <stp>T</stp>
        <tr r="D156" s="1"/>
        <tr r="D156" s="1"/>
      </tp>
      <tp>
        <v>0.19850000000000001</v>
        <stp/>
        <stp>StudyData</stp>
        <stp>EPCIV</stp>
        <stp>Bar</stp>
        <stp/>
        <stp>Close</stp>
        <stp>D</stp>
        <stp>-150</stp>
        <stp>PrimaryOnly</stp>
        <stp/>
        <stp/>
        <stp/>
        <stp>T</stp>
        <tr r="D155" s="1"/>
        <tr r="D155" s="1"/>
      </tp>
      <tp>
        <v>0.19489999999999999</v>
        <stp/>
        <stp>StudyData</stp>
        <stp>EPCIV</stp>
        <stp>Bar</stp>
        <stp/>
        <stp>Close</stp>
        <stp>D</stp>
        <stp>-153</stp>
        <stp>PrimaryOnly</stp>
        <stp/>
        <stp/>
        <stp/>
        <stp>T</stp>
        <tr r="D158" s="1"/>
        <tr r="D158" s="1"/>
      </tp>
      <tp>
        <v>0.17979999999999999</v>
        <stp/>
        <stp>StudyData</stp>
        <stp>EPCIV</stp>
        <stp>Bar</stp>
        <stp/>
        <stp>Close</stp>
        <stp>D</stp>
        <stp>-152</stp>
        <stp>PrimaryOnly</stp>
        <stp/>
        <stp/>
        <stp/>
        <stp>T</stp>
        <tr r="D157" s="1"/>
        <tr r="D157" s="1"/>
      </tp>
      <tp>
        <v>0.20280000000000001</v>
        <stp/>
        <stp>StudyData</stp>
        <stp>EPCIV</stp>
        <stp>Bar</stp>
        <stp/>
        <stp>Close</stp>
        <stp>D</stp>
        <stp>-159</stp>
        <stp>PrimaryOnly</stp>
        <stp/>
        <stp/>
        <stp/>
        <stp>T</stp>
        <tr r="D164" s="1"/>
        <tr r="D164" s="1"/>
      </tp>
      <tp>
        <v>0.1862</v>
        <stp/>
        <stp>StudyData</stp>
        <stp>EPCIV</stp>
        <stp>Bar</stp>
        <stp/>
        <stp>Close</stp>
        <stp>D</stp>
        <stp>-158</stp>
        <stp>PrimaryOnly</stp>
        <stp/>
        <stp/>
        <stp/>
        <stp>T</stp>
        <tr r="D163" s="1"/>
        <tr r="D163" s="1"/>
      </tp>
      <tp>
        <v>0.35416666666666669</v>
        <stp/>
        <stp>ContractData</stp>
        <stp>EPCIV</stp>
        <stp>PrimarySessionOpenTime</stp>
        <stp>0</stp>
        <tr r="D1" s="1"/>
      </tp>
      <tp>
        <v>0.17</v>
        <stp/>
        <stp>StudyData</stp>
        <stp>GCECIV</stp>
        <stp>Bar</stp>
        <stp/>
        <stp>Close</stp>
        <stp>60</stp>
        <stp>-148</stp>
        <stp>PrimaryOnly</stp>
        <stp/>
        <stp/>
        <stp/>
        <stp>T</stp>
        <tr r="D153" s="7"/>
        <tr r="D153" s="7"/>
      </tp>
      <tp>
        <v>0.26640000000000003</v>
        <stp/>
        <stp>StudyData</stp>
        <stp>JNKCIV</stp>
        <stp>Bar</stp>
        <stp/>
        <stp>Close</stp>
        <stp>60</stp>
        <stp>-145</stp>
        <stp>PrimaryOnly</stp>
        <stp/>
        <stp/>
        <stp/>
        <stp>T</stp>
        <tr r="D150" s="4"/>
        <tr r="D150" s="4"/>
      </tp>
      <tp>
        <v>0.16750000000000001</v>
        <stp/>
        <stp>StudyData</stp>
        <stp>GCECIV</stp>
        <stp>Bar</stp>
        <stp/>
        <stp>Close</stp>
        <stp>60</stp>
        <stp>-149</stp>
        <stp>PrimaryOnly</stp>
        <stp/>
        <stp/>
        <stp/>
        <stp>T</stp>
        <tr r="D154" s="7"/>
        <tr r="D154" s="7"/>
      </tp>
      <tp>
        <v>0.26040000000000002</v>
        <stp/>
        <stp>StudyData</stp>
        <stp>JNKCIV</stp>
        <stp>Bar</stp>
        <stp/>
        <stp>Close</stp>
        <stp>60</stp>
        <stp>-144</stp>
        <stp>PrimaryOnly</stp>
        <stp/>
        <stp/>
        <stp/>
        <stp>T</stp>
        <tr r="D149" s="4"/>
        <tr r="D149" s="4"/>
      </tp>
      <tp>
        <v>0.29299999999999998</v>
        <stp/>
        <stp>StudyData</stp>
        <stp>JNKCIV</stp>
        <stp>Bar</stp>
        <stp/>
        <stp>Close</stp>
        <stp>60</stp>
        <stp>-147</stp>
        <stp>PrimaryOnly</stp>
        <stp/>
        <stp/>
        <stp/>
        <stp>T</stp>
        <tr r="D152" s="4"/>
        <tr r="D152" s="4"/>
      </tp>
      <tp>
        <v>0.26679999999999998</v>
        <stp/>
        <stp>StudyData</stp>
        <stp>JNKCIV</stp>
        <stp>Bar</stp>
        <stp/>
        <stp>Close</stp>
        <stp>60</stp>
        <stp>-146</stp>
        <stp>PrimaryOnly</stp>
        <stp/>
        <stp/>
        <stp/>
        <stp>T</stp>
        <tr r="D151" s="4"/>
        <tr r="D151" s="4"/>
      </tp>
      <tp>
        <v>0.27829999999999999</v>
        <stp/>
        <stp>StudyData</stp>
        <stp>JNKCIV</stp>
        <stp>Bar</stp>
        <stp/>
        <stp>Close</stp>
        <stp>60</stp>
        <stp>-141</stp>
        <stp>PrimaryOnly</stp>
        <stp/>
        <stp/>
        <stp/>
        <stp>T</stp>
        <tr r="D146" s="4"/>
        <tr r="D146" s="4"/>
      </tp>
      <tp>
        <v>0.40339999999999998</v>
        <stp/>
        <stp>StudyData</stp>
        <stp>CLECIV</stp>
        <stp>Bar</stp>
        <stp/>
        <stp>Close</stp>
        <stp>60</stp>
        <stp>-148</stp>
        <stp>PrimaryOnly</stp>
        <stp/>
        <stp/>
        <stp/>
        <stp>T</stp>
        <tr r="D153" s="10"/>
        <tr r="D153" s="10"/>
      </tp>
      <tp>
        <v>0.27589999999999998</v>
        <stp/>
        <stp>StudyData</stp>
        <stp>JNKCIV</stp>
        <stp>Bar</stp>
        <stp/>
        <stp>Close</stp>
        <stp>60</stp>
        <stp>-140</stp>
        <stp>PrimaryOnly</stp>
        <stp/>
        <stp/>
        <stp/>
        <stp>T</stp>
        <tr r="D145" s="4"/>
        <tr r="D145" s="4"/>
      </tp>
      <tp>
        <v>0.4047</v>
        <stp/>
        <stp>StudyData</stp>
        <stp>CLECIV</stp>
        <stp>Bar</stp>
        <stp/>
        <stp>Close</stp>
        <stp>60</stp>
        <stp>-149</stp>
        <stp>PrimaryOnly</stp>
        <stp/>
        <stp/>
        <stp/>
        <stp>T</stp>
        <tr r="D154" s="10"/>
        <tr r="D154" s="10"/>
      </tp>
      <tp>
        <v>0.26889999999999997</v>
        <stp/>
        <stp>StudyData</stp>
        <stp>JNKCIV</stp>
        <stp>Bar</stp>
        <stp/>
        <stp>Close</stp>
        <stp>60</stp>
        <stp>-143</stp>
        <stp>PrimaryOnly</stp>
        <stp/>
        <stp/>
        <stp/>
        <stp>T</stp>
        <tr r="D148" s="4"/>
        <tr r="D148" s="4"/>
      </tp>
      <tp>
        <v>0.26779999999999998</v>
        <stp/>
        <stp>StudyData</stp>
        <stp>JNKCIV</stp>
        <stp>Bar</stp>
        <stp/>
        <stp>Close</stp>
        <stp>60</stp>
        <stp>-142</stp>
        <stp>PrimaryOnly</stp>
        <stp/>
        <stp/>
        <stp/>
        <stp>T</stp>
        <tr r="D147" s="4"/>
        <tr r="D147" s="4"/>
      </tp>
      <tp>
        <v>0.1588</v>
        <stp/>
        <stp>StudyData</stp>
        <stp>GCECIV</stp>
        <stp>Bar</stp>
        <stp/>
        <stp>Close</stp>
        <stp>60</stp>
        <stp>-140</stp>
        <stp>PrimaryOnly</stp>
        <stp/>
        <stp/>
        <stp/>
        <stp>T</stp>
        <tr r="D145" s="7"/>
        <tr r="D145" s="7"/>
      </tp>
      <tp>
        <v>0.4194</v>
        <stp/>
        <stp>StudyData</stp>
        <stp>CLECIV</stp>
        <stp>Bar</stp>
        <stp/>
        <stp>Close</stp>
        <stp>60</stp>
        <stp>-144</stp>
        <stp>PrimaryOnly</stp>
        <stp/>
        <stp/>
        <stp/>
        <stp>T</stp>
        <tr r="D149" s="10"/>
        <tr r="D149" s="10"/>
      </tp>
      <tp>
        <v>0.1628</v>
        <stp/>
        <stp>StudyData</stp>
        <stp>GCECIV</stp>
        <stp>Bar</stp>
        <stp/>
        <stp>Close</stp>
        <stp>60</stp>
        <stp>-141</stp>
        <stp>PrimaryOnly</stp>
        <stp/>
        <stp/>
        <stp/>
        <stp>T</stp>
        <tr r="D146" s="7"/>
        <tr r="D146" s="7"/>
      </tp>
      <tp>
        <v>0.41460000000000002</v>
        <stp/>
        <stp>StudyData</stp>
        <stp>CLECIV</stp>
        <stp>Bar</stp>
        <stp/>
        <stp>Close</stp>
        <stp>60</stp>
        <stp>-145</stp>
        <stp>PrimaryOnly</stp>
        <stp/>
        <stp/>
        <stp/>
        <stp>T</stp>
        <tr r="D150" s="10"/>
        <tr r="D150" s="10"/>
      </tp>
      <tp>
        <v>0.16009999999999999</v>
        <stp/>
        <stp>StudyData</stp>
        <stp>GCECIV</stp>
        <stp>Bar</stp>
        <stp/>
        <stp>Close</stp>
        <stp>60</stp>
        <stp>-142</stp>
        <stp>PrimaryOnly</stp>
        <stp/>
        <stp/>
        <stp/>
        <stp>T</stp>
        <tr r="D147" s="7"/>
        <tr r="D147" s="7"/>
      </tp>
      <tp>
        <v>0.41830000000000001</v>
        <stp/>
        <stp>StudyData</stp>
        <stp>CLECIV</stp>
        <stp>Bar</stp>
        <stp/>
        <stp>Close</stp>
        <stp>60</stp>
        <stp>-146</stp>
        <stp>PrimaryOnly</stp>
        <stp/>
        <stp/>
        <stp/>
        <stp>T</stp>
        <tr r="D151" s="10"/>
        <tr r="D151" s="10"/>
      </tp>
      <tp>
        <v>0.16059999999999999</v>
        <stp/>
        <stp>StudyData</stp>
        <stp>GCECIV</stp>
        <stp>Bar</stp>
        <stp/>
        <stp>Close</stp>
        <stp>60</stp>
        <stp>-143</stp>
        <stp>PrimaryOnly</stp>
        <stp/>
        <stp/>
        <stp/>
        <stp>T</stp>
        <tr r="D148" s="7"/>
        <tr r="D148" s="7"/>
      </tp>
      <tp>
        <v>0.4239</v>
        <stp/>
        <stp>StudyData</stp>
        <stp>CLECIV</stp>
        <stp>Bar</stp>
        <stp/>
        <stp>Close</stp>
        <stp>60</stp>
        <stp>-147</stp>
        <stp>PrimaryOnly</stp>
        <stp/>
        <stp/>
        <stp/>
        <stp>T</stp>
        <tr r="D152" s="10"/>
        <tr r="D152" s="10"/>
      </tp>
      <tp>
        <v>0.16350000000000001</v>
        <stp/>
        <stp>StudyData</stp>
        <stp>GCECIV</stp>
        <stp>Bar</stp>
        <stp/>
        <stp>Close</stp>
        <stp>60</stp>
        <stp>-144</stp>
        <stp>PrimaryOnly</stp>
        <stp/>
        <stp/>
        <stp/>
        <stp>T</stp>
        <tr r="D149" s="7"/>
        <tr r="D149" s="7"/>
      </tp>
      <tp>
        <v>0.29210000000000003</v>
        <stp/>
        <stp>StudyData</stp>
        <stp>JNKCIV</stp>
        <stp>Bar</stp>
        <stp/>
        <stp>Close</stp>
        <stp>60</stp>
        <stp>-149</stp>
        <stp>PrimaryOnly</stp>
        <stp/>
        <stp/>
        <stp/>
        <stp>T</stp>
        <tr r="D154" s="4"/>
        <tr r="D154" s="4"/>
      </tp>
      <tp>
        <v>0.40670000000000001</v>
        <stp/>
        <stp>StudyData</stp>
        <stp>CLECIV</stp>
        <stp>Bar</stp>
        <stp/>
        <stp>Close</stp>
        <stp>60</stp>
        <stp>-140</stp>
        <stp>PrimaryOnly</stp>
        <stp/>
        <stp/>
        <stp/>
        <stp>T</stp>
        <tr r="D145" s="10"/>
        <tr r="D145" s="10"/>
      </tp>
      <tp>
        <v>0.17030000000000001</v>
        <stp/>
        <stp>StudyData</stp>
        <stp>GCECIV</stp>
        <stp>Bar</stp>
        <stp/>
        <stp>Close</stp>
        <stp>60</stp>
        <stp>-145</stp>
        <stp>PrimaryOnly</stp>
        <stp/>
        <stp/>
        <stp/>
        <stp>T</stp>
        <tr r="D150" s="7"/>
        <tr r="D150" s="7"/>
      </tp>
      <tp>
        <v>0.2868</v>
        <stp/>
        <stp>StudyData</stp>
        <stp>JNKCIV</stp>
        <stp>Bar</stp>
        <stp/>
        <stp>Close</stp>
        <stp>60</stp>
        <stp>-148</stp>
        <stp>PrimaryOnly</stp>
        <stp/>
        <stp/>
        <stp/>
        <stp>T</stp>
        <tr r="D153" s="4"/>
        <tr r="D153" s="4"/>
      </tp>
      <tp>
        <v>0.4098</v>
        <stp/>
        <stp>StudyData</stp>
        <stp>CLECIV</stp>
        <stp>Bar</stp>
        <stp/>
        <stp>Close</stp>
        <stp>60</stp>
        <stp>-141</stp>
        <stp>PrimaryOnly</stp>
        <stp/>
        <stp/>
        <stp/>
        <stp>T</stp>
        <tr r="D146" s="10"/>
        <tr r="D146" s="10"/>
      </tp>
      <tp>
        <v>0.1646</v>
        <stp/>
        <stp>StudyData</stp>
        <stp>GCECIV</stp>
        <stp>Bar</stp>
        <stp/>
        <stp>Close</stp>
        <stp>60</stp>
        <stp>-146</stp>
        <stp>PrimaryOnly</stp>
        <stp/>
        <stp/>
        <stp/>
        <stp>T</stp>
        <tr r="D151" s="7"/>
        <tr r="D151" s="7"/>
      </tp>
      <tp>
        <v>0.41620000000000001</v>
        <stp/>
        <stp>StudyData</stp>
        <stp>CLECIV</stp>
        <stp>Bar</stp>
        <stp/>
        <stp>Close</stp>
        <stp>60</stp>
        <stp>-142</stp>
        <stp>PrimaryOnly</stp>
        <stp/>
        <stp/>
        <stp/>
        <stp>T</stp>
        <tr r="D147" s="10"/>
        <tr r="D147" s="10"/>
      </tp>
      <tp>
        <v>0.1663</v>
        <stp/>
        <stp>StudyData</stp>
        <stp>GCECIV</stp>
        <stp>Bar</stp>
        <stp/>
        <stp>Close</stp>
        <stp>60</stp>
        <stp>-147</stp>
        <stp>PrimaryOnly</stp>
        <stp/>
        <stp/>
        <stp/>
        <stp>T</stp>
        <tr r="D152" s="7"/>
        <tr r="D152" s="7"/>
      </tp>
      <tp>
        <v>0.41839999999999999</v>
        <stp/>
        <stp>StudyData</stp>
        <stp>CLECIV</stp>
        <stp>Bar</stp>
        <stp/>
        <stp>Close</stp>
        <stp>60</stp>
        <stp>-143</stp>
        <stp>PrimaryOnly</stp>
        <stp/>
        <stp/>
        <stp/>
        <stp>T</stp>
        <tr r="D148" s="10"/>
        <tr r="D148" s="10"/>
      </tp>
      <tp>
        <v>0.14530000000000001</v>
        <stp/>
        <stp>StudyData</stp>
        <stp>ZSECIV</stp>
        <stp>Bar</stp>
        <stp/>
        <stp>Close</stp>
        <stp>60</stp>
        <stp>-145</stp>
        <stp>PrimaryOnly</stp>
        <stp/>
        <stp/>
        <stp/>
        <stp>T</stp>
        <tr r="D150" s="8"/>
        <tr r="D150" s="8"/>
      </tp>
      <tp>
        <v>0.15010000000000001</v>
        <stp/>
        <stp>StudyData</stp>
        <stp>ZSECIV</stp>
        <stp>Bar</stp>
        <stp/>
        <stp>Close</stp>
        <stp>60</stp>
        <stp>-144</stp>
        <stp>PrimaryOnly</stp>
        <stp/>
        <stp/>
        <stp/>
        <stp>T</stp>
        <tr r="D149" s="8"/>
        <tr r="D149" s="8"/>
      </tp>
      <tp>
        <v>0.1454</v>
        <stp/>
        <stp>StudyData</stp>
        <stp>ZSECIV</stp>
        <stp>Bar</stp>
        <stp/>
        <stp>Close</stp>
        <stp>60</stp>
        <stp>-147</stp>
        <stp>PrimaryOnly</stp>
        <stp/>
        <stp/>
        <stp/>
        <stp>T</stp>
        <tr r="D152" s="8"/>
        <tr r="D152" s="8"/>
      </tp>
      <tp>
        <v>0.14849999999999999</v>
        <stp/>
        <stp>StudyData</stp>
        <stp>ZSECIV</stp>
        <stp>Bar</stp>
        <stp/>
        <stp>Close</stp>
        <stp>60</stp>
        <stp>-146</stp>
        <stp>PrimaryOnly</stp>
        <stp/>
        <stp/>
        <stp/>
        <stp>T</stp>
        <tr r="D151" s="8"/>
        <tr r="D151" s="8"/>
      </tp>
      <tp>
        <v>0.15609999999999999</v>
        <stp/>
        <stp>StudyData</stp>
        <stp>ZSECIV</stp>
        <stp>Bar</stp>
        <stp/>
        <stp>Close</stp>
        <stp>60</stp>
        <stp>-141</stp>
        <stp>PrimaryOnly</stp>
        <stp/>
        <stp/>
        <stp/>
        <stp>T</stp>
        <tr r="D146" s="8"/>
        <tr r="D146" s="8"/>
      </tp>
      <tp>
        <v>0.1588</v>
        <stp/>
        <stp>StudyData</stp>
        <stp>ZSECIV</stp>
        <stp>Bar</stp>
        <stp/>
        <stp>Close</stp>
        <stp>60</stp>
        <stp>-140</stp>
        <stp>PrimaryOnly</stp>
        <stp/>
        <stp/>
        <stp/>
        <stp>T</stp>
        <tr r="D145" s="8"/>
        <tr r="D145" s="8"/>
      </tp>
      <tp>
        <v>0.15759999999999999</v>
        <stp/>
        <stp>StudyData</stp>
        <stp>ZSECIV</stp>
        <stp>Bar</stp>
        <stp/>
        <stp>Close</stp>
        <stp>60</stp>
        <stp>-143</stp>
        <stp>PrimaryOnly</stp>
        <stp/>
        <stp/>
        <stp/>
        <stp>T</stp>
        <tr r="D148" s="8"/>
        <tr r="D148" s="8"/>
      </tp>
      <tp>
        <v>0.1608</v>
        <stp/>
        <stp>StudyData</stp>
        <stp>ZSECIV</stp>
        <stp>Bar</stp>
        <stp/>
        <stp>Close</stp>
        <stp>60</stp>
        <stp>-142</stp>
        <stp>PrimaryOnly</stp>
        <stp/>
        <stp/>
        <stp/>
        <stp>T</stp>
        <tr r="D147" s="8"/>
        <tr r="D147" s="8"/>
      </tp>
      <tp>
        <v>0.13700000000000001</v>
        <stp/>
        <stp>StudyData</stp>
        <stp>ZSECIV</stp>
        <stp>Bar</stp>
        <stp/>
        <stp>Close</stp>
        <stp>60</stp>
        <stp>-149</stp>
        <stp>PrimaryOnly</stp>
        <stp/>
        <stp/>
        <stp/>
        <stp>T</stp>
        <tr r="D154" s="8"/>
        <tr r="D154" s="8"/>
      </tp>
      <tp>
        <v>0.1444</v>
        <stp/>
        <stp>StudyData</stp>
        <stp>ZSECIV</stp>
        <stp>Bar</stp>
        <stp/>
        <stp>Close</stp>
        <stp>60</stp>
        <stp>-148</stp>
        <stp>PrimaryOnly</stp>
        <stp/>
        <stp/>
        <stp/>
        <stp>T</stp>
        <tr r="D153" s="8"/>
        <tr r="D153" s="8"/>
      </tp>
      <tp>
        <v>0.2137</v>
        <stp/>
        <stp>StudyData</stp>
        <stp>EPCIV</stp>
        <stp>Bar</stp>
        <stp/>
        <stp>Close</stp>
        <stp>D</stp>
        <stp>-165</stp>
        <stp>PrimaryOnly</stp>
        <stp/>
        <stp/>
        <stp/>
        <stp>T</stp>
        <tr r="D170" s="1"/>
        <tr r="D170" s="1"/>
      </tp>
      <tp>
        <v>0.23069999999999999</v>
        <stp/>
        <stp>StudyData</stp>
        <stp>EPCIV</stp>
        <stp>Bar</stp>
        <stp/>
        <stp>Close</stp>
        <stp>D</stp>
        <stp>-164</stp>
        <stp>PrimaryOnly</stp>
        <stp/>
        <stp/>
        <stp/>
        <stp>T</stp>
        <tr r="D169" s="1"/>
        <tr r="D169" s="1"/>
      </tp>
      <tp>
        <v>0.25409999999999999</v>
        <stp/>
        <stp>StudyData</stp>
        <stp>EPCIV</stp>
        <stp>Bar</stp>
        <stp/>
        <stp>Close</stp>
        <stp>D</stp>
        <stp>-167</stp>
        <stp>PrimaryOnly</stp>
        <stp/>
        <stp/>
        <stp/>
        <stp>T</stp>
        <tr r="D172" s="1"/>
        <tr r="D172" s="1"/>
      </tp>
      <tp>
        <v>0.21110000000000001</v>
        <stp/>
        <stp>StudyData</stp>
        <stp>EPCIV</stp>
        <stp>Bar</stp>
        <stp/>
        <stp>Close</stp>
        <stp>D</stp>
        <stp>-166</stp>
        <stp>PrimaryOnly</stp>
        <stp/>
        <stp/>
        <stp/>
        <stp>T</stp>
        <tr r="D171" s="1"/>
        <tr r="D171" s="1"/>
      </tp>
      <tp>
        <v>0.2036</v>
        <stp/>
        <stp>StudyData</stp>
        <stp>EPCIV</stp>
        <stp>Bar</stp>
        <stp/>
        <stp>Close</stp>
        <stp>D</stp>
        <stp>-161</stp>
        <stp>PrimaryOnly</stp>
        <stp/>
        <stp/>
        <stp/>
        <stp>T</stp>
        <tr r="D166" s="1"/>
        <tr r="D166" s="1"/>
      </tp>
      <tp>
        <v>0.20050000000000001</v>
        <stp/>
        <stp>StudyData</stp>
        <stp>EPCIV</stp>
        <stp>Bar</stp>
        <stp/>
        <stp>Close</stp>
        <stp>D</stp>
        <stp>-160</stp>
        <stp>PrimaryOnly</stp>
        <stp/>
        <stp/>
        <stp/>
        <stp>T</stp>
        <tr r="D165" s="1"/>
        <tr r="D165" s="1"/>
      </tp>
      <tp>
        <v>0.20430000000000001</v>
        <stp/>
        <stp>StudyData</stp>
        <stp>EPCIV</stp>
        <stp>Bar</stp>
        <stp/>
        <stp>Close</stp>
        <stp>D</stp>
        <stp>-163</stp>
        <stp>PrimaryOnly</stp>
        <stp/>
        <stp/>
        <stp/>
        <stp>T</stp>
        <tr r="D168" s="1"/>
        <tr r="D168" s="1"/>
      </tp>
      <tp>
        <v>0.21210000000000001</v>
        <stp/>
        <stp>StudyData</stp>
        <stp>EPCIV</stp>
        <stp>Bar</stp>
        <stp/>
        <stp>Close</stp>
        <stp>D</stp>
        <stp>-162</stp>
        <stp>PrimaryOnly</stp>
        <stp/>
        <stp/>
        <stp/>
        <stp>T</stp>
        <tr r="D167" s="1"/>
        <tr r="D167" s="1"/>
      </tp>
      <tp>
        <v>0.20680000000000001</v>
        <stp/>
        <stp>StudyData</stp>
        <stp>EPCIV</stp>
        <stp>Bar</stp>
        <stp/>
        <stp>Close</stp>
        <stp>D</stp>
        <stp>-169</stp>
        <stp>PrimaryOnly</stp>
        <stp/>
        <stp/>
        <stp/>
        <stp>T</stp>
        <tr r="D174" s="1"/>
        <tr r="D174" s="1"/>
      </tp>
      <tp>
        <v>0.2261</v>
        <stp/>
        <stp>StudyData</stp>
        <stp>EPCIV</stp>
        <stp>Bar</stp>
        <stp/>
        <stp>Close</stp>
        <stp>D</stp>
        <stp>-168</stp>
        <stp>PrimaryOnly</stp>
        <stp/>
        <stp/>
        <stp/>
        <stp>T</stp>
        <tr r="D173" s="1"/>
        <tr r="D173" s="1"/>
      </tp>
      <tp>
        <v>0.1696</v>
        <stp/>
        <stp>StudyData</stp>
        <stp>GCECIV</stp>
        <stp>Bar</stp>
        <stp/>
        <stp>Close</stp>
        <stp>60</stp>
        <stp>-158</stp>
        <stp>PrimaryOnly</stp>
        <stp/>
        <stp/>
        <stp/>
        <stp>T</stp>
        <tr r="D163" s="7"/>
        <tr r="D163" s="7"/>
      </tp>
      <tp>
        <v>0.2908</v>
        <stp/>
        <stp>StudyData</stp>
        <stp>JNKCIV</stp>
        <stp>Bar</stp>
        <stp/>
        <stp>Close</stp>
        <stp>60</stp>
        <stp>-155</stp>
        <stp>PrimaryOnly</stp>
        <stp/>
        <stp/>
        <stp/>
        <stp>T</stp>
        <tr r="D160" s="4"/>
        <tr r="D160" s="4"/>
      </tp>
      <tp>
        <v>0.1658</v>
        <stp/>
        <stp>StudyData</stp>
        <stp>GCECIV</stp>
        <stp>Bar</stp>
        <stp/>
        <stp>Close</stp>
        <stp>60</stp>
        <stp>-159</stp>
        <stp>PrimaryOnly</stp>
        <stp/>
        <stp/>
        <stp/>
        <stp>T</stp>
        <tr r="D164" s="7"/>
        <tr r="D164" s="7"/>
      </tp>
      <tp>
        <v>0.29120000000000001</v>
        <stp/>
        <stp>StudyData</stp>
        <stp>JNKCIV</stp>
        <stp>Bar</stp>
        <stp/>
        <stp>Close</stp>
        <stp>60</stp>
        <stp>-154</stp>
        <stp>PrimaryOnly</stp>
        <stp/>
        <stp/>
        <stp/>
        <stp>T</stp>
        <tr r="D159" s="4"/>
        <tr r="D159" s="4"/>
      </tp>
      <tp>
        <v>0.26769999999999999</v>
        <stp/>
        <stp>StudyData</stp>
        <stp>JNKCIV</stp>
        <stp>Bar</stp>
        <stp/>
        <stp>Close</stp>
        <stp>60</stp>
        <stp>-157</stp>
        <stp>PrimaryOnly</stp>
        <stp/>
        <stp/>
        <stp/>
        <stp>T</stp>
        <tr r="D162" s="4"/>
        <tr r="D162" s="4"/>
      </tp>
      <tp>
        <v>0.27479999999999999</v>
        <stp/>
        <stp>StudyData</stp>
        <stp>JNKCIV</stp>
        <stp>Bar</stp>
        <stp/>
        <stp>Close</stp>
        <stp>60</stp>
        <stp>-156</stp>
        <stp>PrimaryOnly</stp>
        <stp/>
        <stp/>
        <stp/>
        <stp>T</stp>
        <tr r="D161" s="4"/>
        <tr r="D161" s="4"/>
      </tp>
      <tp>
        <v>0.27800000000000002</v>
        <stp/>
        <stp>StudyData</stp>
        <stp>JNKCIV</stp>
        <stp>Bar</stp>
        <stp/>
        <stp>Close</stp>
        <stp>60</stp>
        <stp>-151</stp>
        <stp>PrimaryOnly</stp>
        <stp/>
        <stp/>
        <stp/>
        <stp>T</stp>
        <tr r="D156" s="4"/>
        <tr r="D156" s="4"/>
      </tp>
      <tp>
        <v>0.41710000000000003</v>
        <stp/>
        <stp>StudyData</stp>
        <stp>CLECIV</stp>
        <stp>Bar</stp>
        <stp/>
        <stp>Close</stp>
        <stp>60</stp>
        <stp>-158</stp>
        <stp>PrimaryOnly</stp>
        <stp/>
        <stp/>
        <stp/>
        <stp>T</stp>
        <tr r="D163" s="10"/>
        <tr r="D163" s="10"/>
      </tp>
      <tp>
        <v>0.29360000000000003</v>
        <stp/>
        <stp>StudyData</stp>
        <stp>JNKCIV</stp>
        <stp>Bar</stp>
        <stp/>
        <stp>Close</stp>
        <stp>60</stp>
        <stp>-150</stp>
        <stp>PrimaryOnly</stp>
        <stp/>
        <stp/>
        <stp/>
        <stp>T</stp>
        <tr r="D155" s="4"/>
        <tr r="D155" s="4"/>
      </tp>
      <tp>
        <v>0.42509999999999998</v>
        <stp/>
        <stp>StudyData</stp>
        <stp>CLECIV</stp>
        <stp>Bar</stp>
        <stp/>
        <stp>Close</stp>
        <stp>60</stp>
        <stp>-159</stp>
        <stp>PrimaryOnly</stp>
        <stp/>
        <stp/>
        <stp/>
        <stp>T</stp>
        <tr r="D164" s="10"/>
        <tr r="D164" s="10"/>
      </tp>
      <tp>
        <v>0.26979999999999998</v>
        <stp/>
        <stp>StudyData</stp>
        <stp>JNKCIV</stp>
        <stp>Bar</stp>
        <stp/>
        <stp>Close</stp>
        <stp>60</stp>
        <stp>-153</stp>
        <stp>PrimaryOnly</stp>
        <stp/>
        <stp/>
        <stp/>
        <stp>T</stp>
        <tr r="D158" s="4"/>
        <tr r="D158" s="4"/>
      </tp>
      <tp>
        <v>0.27979999999999999</v>
        <stp/>
        <stp>StudyData</stp>
        <stp>JNKCIV</stp>
        <stp>Bar</stp>
        <stp/>
        <stp>Close</stp>
        <stp>60</stp>
        <stp>-152</stp>
        <stp>PrimaryOnly</stp>
        <stp/>
        <stp/>
        <stp/>
        <stp>T</stp>
        <tr r="D157" s="4"/>
        <tr r="D157" s="4"/>
      </tp>
      <tp>
        <v>0.16969999999999999</v>
        <stp/>
        <stp>StudyData</stp>
        <stp>GCECIV</stp>
        <stp>Bar</stp>
        <stp/>
        <stp>Close</stp>
        <stp>60</stp>
        <stp>-150</stp>
        <stp>PrimaryOnly</stp>
        <stp/>
        <stp/>
        <stp/>
        <stp>T</stp>
        <tr r="D155" s="7"/>
        <tr r="D155" s="7"/>
      </tp>
      <tp>
        <v>0.4123</v>
        <stp/>
        <stp>StudyData</stp>
        <stp>CLECIV</stp>
        <stp>Bar</stp>
        <stp/>
        <stp>Close</stp>
        <stp>60</stp>
        <stp>-154</stp>
        <stp>PrimaryOnly</stp>
        <stp/>
        <stp/>
        <stp/>
        <stp>T</stp>
        <tr r="D159" s="10"/>
        <tr r="D159" s="10"/>
      </tp>
      <tp>
        <v>0.1699</v>
        <stp/>
        <stp>StudyData</stp>
        <stp>GCECIV</stp>
        <stp>Bar</stp>
        <stp/>
        <stp>Close</stp>
        <stp>60</stp>
        <stp>-151</stp>
        <stp>PrimaryOnly</stp>
        <stp/>
        <stp/>
        <stp/>
        <stp>T</stp>
        <tr r="D156" s="7"/>
        <tr r="D156" s="7"/>
      </tp>
      <tp>
        <v>0.40949999999999998</v>
        <stp/>
        <stp>StudyData</stp>
        <stp>CLECIV</stp>
        <stp>Bar</stp>
        <stp/>
        <stp>Close</stp>
        <stp>60</stp>
        <stp>-155</stp>
        <stp>PrimaryOnly</stp>
        <stp/>
        <stp/>
        <stp/>
        <stp>T</stp>
        <tr r="D160" s="10"/>
        <tr r="D160" s="10"/>
      </tp>
      <tp>
        <v>0.15709999999999999</v>
        <stp/>
        <stp>StudyData</stp>
        <stp>GCECIV</stp>
        <stp>Bar</stp>
        <stp/>
        <stp>Close</stp>
        <stp>60</stp>
        <stp>-152</stp>
        <stp>PrimaryOnly</stp>
        <stp/>
        <stp/>
        <stp/>
        <stp>T</stp>
        <tr r="D157" s="7"/>
        <tr r="D157" s="7"/>
      </tp>
      <tp>
        <v>0.41120000000000001</v>
        <stp/>
        <stp>StudyData</stp>
        <stp>CLECIV</stp>
        <stp>Bar</stp>
        <stp/>
        <stp>Close</stp>
        <stp>60</stp>
        <stp>-156</stp>
        <stp>PrimaryOnly</stp>
        <stp/>
        <stp/>
        <stp/>
        <stp>T</stp>
        <tr r="D161" s="10"/>
        <tr r="D161" s="10"/>
      </tp>
      <tp>
        <v>0.16159999999999999</v>
        <stp/>
        <stp>StudyData</stp>
        <stp>GCECIV</stp>
        <stp>Bar</stp>
        <stp/>
        <stp>Close</stp>
        <stp>60</stp>
        <stp>-153</stp>
        <stp>PrimaryOnly</stp>
        <stp/>
        <stp/>
        <stp/>
        <stp>T</stp>
        <tr r="D158" s="7"/>
        <tr r="D158" s="7"/>
      </tp>
      <tp>
        <v>0.41289999999999999</v>
        <stp/>
        <stp>StudyData</stp>
        <stp>CLECIV</stp>
        <stp>Bar</stp>
        <stp/>
        <stp>Close</stp>
        <stp>60</stp>
        <stp>-157</stp>
        <stp>PrimaryOnly</stp>
        <stp/>
        <stp/>
        <stp/>
        <stp>T</stp>
        <tr r="D162" s="10"/>
        <tr r="D162" s="10"/>
      </tp>
      <tp>
        <v>0.16569999999999999</v>
        <stp/>
        <stp>StudyData</stp>
        <stp>GCECIV</stp>
        <stp>Bar</stp>
        <stp/>
        <stp>Close</stp>
        <stp>60</stp>
        <stp>-154</stp>
        <stp>PrimaryOnly</stp>
        <stp/>
        <stp/>
        <stp/>
        <stp>T</stp>
        <tr r="D159" s="7"/>
        <tr r="D159" s="7"/>
      </tp>
      <tp>
        <v>0.28339999999999999</v>
        <stp/>
        <stp>StudyData</stp>
        <stp>JNKCIV</stp>
        <stp>Bar</stp>
        <stp/>
        <stp>Close</stp>
        <stp>60</stp>
        <stp>-159</stp>
        <stp>PrimaryOnly</stp>
        <stp/>
        <stp/>
        <stp/>
        <stp>T</stp>
        <tr r="D164" s="4"/>
        <tr r="D164" s="4"/>
      </tp>
      <tp>
        <v>0.41070000000000001</v>
        <stp/>
        <stp>StudyData</stp>
        <stp>CLECIV</stp>
        <stp>Bar</stp>
        <stp/>
        <stp>Close</stp>
        <stp>60</stp>
        <stp>-150</stp>
        <stp>PrimaryOnly</stp>
        <stp/>
        <stp/>
        <stp/>
        <stp>T</stp>
        <tr r="D155" s="10"/>
        <tr r="D155" s="10"/>
      </tp>
      <tp>
        <v>0.1623</v>
        <stp/>
        <stp>StudyData</stp>
        <stp>GCECIV</stp>
        <stp>Bar</stp>
        <stp/>
        <stp>Close</stp>
        <stp>60</stp>
        <stp>-155</stp>
        <stp>PrimaryOnly</stp>
        <stp/>
        <stp/>
        <stp/>
        <stp>T</stp>
        <tr r="D160" s="7"/>
        <tr r="D160" s="7"/>
      </tp>
      <tp>
        <v>0.26229999999999998</v>
        <stp/>
        <stp>StudyData</stp>
        <stp>JNKCIV</stp>
        <stp>Bar</stp>
        <stp/>
        <stp>Close</stp>
        <stp>60</stp>
        <stp>-158</stp>
        <stp>PrimaryOnly</stp>
        <stp/>
        <stp/>
        <stp/>
        <stp>T</stp>
        <tr r="D163" s="4"/>
        <tr r="D163" s="4"/>
      </tp>
      <tp>
        <v>0.40989999999999999</v>
        <stp/>
        <stp>StudyData</stp>
        <stp>CLECIV</stp>
        <stp>Bar</stp>
        <stp/>
        <stp>Close</stp>
        <stp>60</stp>
        <stp>-151</stp>
        <stp>PrimaryOnly</stp>
        <stp/>
        <stp/>
        <stp/>
        <stp>T</stp>
        <tr r="D156" s="10"/>
        <tr r="D156" s="10"/>
      </tp>
      <tp>
        <v>0.16700000000000001</v>
        <stp/>
        <stp>StudyData</stp>
        <stp>GCECIV</stp>
        <stp>Bar</stp>
        <stp/>
        <stp>Close</stp>
        <stp>60</stp>
        <stp>-156</stp>
        <stp>PrimaryOnly</stp>
        <stp/>
        <stp/>
        <stp/>
        <stp>T</stp>
        <tr r="D161" s="7"/>
        <tr r="D161" s="7"/>
      </tp>
      <tp>
        <v>0.4118</v>
        <stp/>
        <stp>StudyData</stp>
        <stp>CLECIV</stp>
        <stp>Bar</stp>
        <stp/>
        <stp>Close</stp>
        <stp>60</stp>
        <stp>-152</stp>
        <stp>PrimaryOnly</stp>
        <stp/>
        <stp/>
        <stp/>
        <stp>T</stp>
        <tr r="D157" s="10"/>
        <tr r="D157" s="10"/>
      </tp>
      <tp>
        <v>0.1653</v>
        <stp/>
        <stp>StudyData</stp>
        <stp>GCECIV</stp>
        <stp>Bar</stp>
        <stp/>
        <stp>Close</stp>
        <stp>60</stp>
        <stp>-157</stp>
        <stp>PrimaryOnly</stp>
        <stp/>
        <stp/>
        <stp/>
        <stp>T</stp>
        <tr r="D162" s="7"/>
        <tr r="D162" s="7"/>
      </tp>
      <tp>
        <v>0.4088</v>
        <stp/>
        <stp>StudyData</stp>
        <stp>CLECIV</stp>
        <stp>Bar</stp>
        <stp/>
        <stp>Close</stp>
        <stp>60</stp>
        <stp>-153</stp>
        <stp>PrimaryOnly</stp>
        <stp/>
        <stp/>
        <stp/>
        <stp>T</stp>
        <tr r="D158" s="10"/>
        <tr r="D158" s="10"/>
      </tp>
      <tp>
        <v>0.1376</v>
        <stp/>
        <stp>StudyData</stp>
        <stp>ZSECIV</stp>
        <stp>Bar</stp>
        <stp/>
        <stp>Close</stp>
        <stp>60</stp>
        <stp>-155</stp>
        <stp>PrimaryOnly</stp>
        <stp/>
        <stp/>
        <stp/>
        <stp>T</stp>
        <tr r="D160" s="8"/>
        <tr r="D160" s="8"/>
      </tp>
      <tp>
        <v>0.1363</v>
        <stp/>
        <stp>StudyData</stp>
        <stp>ZSECIV</stp>
        <stp>Bar</stp>
        <stp/>
        <stp>Close</stp>
        <stp>60</stp>
        <stp>-154</stp>
        <stp>PrimaryOnly</stp>
        <stp/>
        <stp/>
        <stp/>
        <stp>T</stp>
        <tr r="D159" s="8"/>
        <tr r="D159" s="8"/>
      </tp>
      <tp>
        <v>0.1419</v>
        <stp/>
        <stp>StudyData</stp>
        <stp>ZSECIV</stp>
        <stp>Bar</stp>
        <stp/>
        <stp>Close</stp>
        <stp>60</stp>
        <stp>-157</stp>
        <stp>PrimaryOnly</stp>
        <stp/>
        <stp/>
        <stp/>
        <stp>T</stp>
        <tr r="D162" s="8"/>
        <tr r="D162" s="8"/>
      </tp>
      <tp>
        <v>0.13880000000000001</v>
        <stp/>
        <stp>StudyData</stp>
        <stp>ZSECIV</stp>
        <stp>Bar</stp>
        <stp/>
        <stp>Close</stp>
        <stp>60</stp>
        <stp>-156</stp>
        <stp>PrimaryOnly</stp>
        <stp/>
        <stp/>
        <stp/>
        <stp>T</stp>
        <tr r="D161" s="8"/>
        <tr r="D161" s="8"/>
      </tp>
      <tp>
        <v>0.14149999999999999</v>
        <stp/>
        <stp>StudyData</stp>
        <stp>ZSECIV</stp>
        <stp>Bar</stp>
        <stp/>
        <stp>Close</stp>
        <stp>60</stp>
        <stp>-151</stp>
        <stp>PrimaryOnly</stp>
        <stp/>
        <stp/>
        <stp/>
        <stp>T</stp>
        <tr r="D156" s="8"/>
        <tr r="D156" s="8"/>
      </tp>
      <tp>
        <v>0.13969999999999999</v>
        <stp/>
        <stp>StudyData</stp>
        <stp>ZSECIV</stp>
        <stp>Bar</stp>
        <stp/>
        <stp>Close</stp>
        <stp>60</stp>
        <stp>-150</stp>
        <stp>PrimaryOnly</stp>
        <stp/>
        <stp/>
        <stp/>
        <stp>T</stp>
        <tr r="D155" s="8"/>
        <tr r="D155" s="8"/>
      </tp>
      <tp>
        <v>0.1394</v>
        <stp/>
        <stp>StudyData</stp>
        <stp>ZSECIV</stp>
        <stp>Bar</stp>
        <stp/>
        <stp>Close</stp>
        <stp>60</stp>
        <stp>-153</stp>
        <stp>PrimaryOnly</stp>
        <stp/>
        <stp/>
        <stp/>
        <stp>T</stp>
        <tr r="D158" s="8"/>
        <tr r="D158" s="8"/>
      </tp>
      <tp>
        <v>0.13980000000000001</v>
        <stp/>
        <stp>StudyData</stp>
        <stp>ZSECIV</stp>
        <stp>Bar</stp>
        <stp/>
        <stp>Close</stp>
        <stp>60</stp>
        <stp>-152</stp>
        <stp>PrimaryOnly</stp>
        <stp/>
        <stp/>
        <stp/>
        <stp>T</stp>
        <tr r="D157" s="8"/>
        <tr r="D157" s="8"/>
      </tp>
      <tp>
        <v>0.12970000000000001</v>
        <stp/>
        <stp>StudyData</stp>
        <stp>ZSECIV</stp>
        <stp>Bar</stp>
        <stp/>
        <stp>Close</stp>
        <stp>60</stp>
        <stp>-159</stp>
        <stp>PrimaryOnly</stp>
        <stp/>
        <stp/>
        <stp/>
        <stp>T</stp>
        <tr r="D164" s="8"/>
        <tr r="D164" s="8"/>
      </tp>
      <tp>
        <v>0.13950000000000001</v>
        <stp/>
        <stp>StudyData</stp>
        <stp>ZSECIV</stp>
        <stp>Bar</stp>
        <stp/>
        <stp>Close</stp>
        <stp>60</stp>
        <stp>-158</stp>
        <stp>PrimaryOnly</stp>
        <stp/>
        <stp/>
        <stp/>
        <stp>T</stp>
        <tr r="D163" s="8"/>
        <tr r="D163" s="8"/>
      </tp>
      <tp>
        <v>0.1671</v>
        <stp/>
        <stp>StudyData</stp>
        <stp>EPCIV</stp>
        <stp>Bar</stp>
        <stp/>
        <stp>Close</stp>
        <stp>D</stp>
        <stp>-175</stp>
        <stp>PrimaryOnly</stp>
        <stp/>
        <stp/>
        <stp/>
        <stp>T</stp>
        <tr r="D180" s="1"/>
        <tr r="D180" s="1"/>
      </tp>
      <tp>
        <v>0.21079999999999999</v>
        <stp/>
        <stp>StudyData</stp>
        <stp>EPCIV</stp>
        <stp>Bar</stp>
        <stp/>
        <stp>Close</stp>
        <stp>D</stp>
        <stp>-174</stp>
        <stp>PrimaryOnly</stp>
        <stp/>
        <stp/>
        <stp/>
        <stp>T</stp>
        <tr r="D179" s="1"/>
        <tr r="D179" s="1"/>
      </tp>
      <tp>
        <v>0.12570000000000001</v>
        <stp/>
        <stp>StudyData</stp>
        <stp>EPCIV</stp>
        <stp>Bar</stp>
        <stp/>
        <stp>Close</stp>
        <stp>D</stp>
        <stp>-177</stp>
        <stp>PrimaryOnly</stp>
        <stp/>
        <stp/>
        <stp/>
        <stp>T</stp>
        <tr r="D182" s="1"/>
        <tr r="D182" s="1"/>
      </tp>
      <tp>
        <v>0.1351</v>
        <stp/>
        <stp>StudyData</stp>
        <stp>EPCIV</stp>
        <stp>Bar</stp>
        <stp/>
        <stp>Close</stp>
        <stp>D</stp>
        <stp>-176</stp>
        <stp>PrimaryOnly</stp>
        <stp/>
        <stp/>
        <stp/>
        <stp>T</stp>
        <tr r="D181" s="1"/>
        <tr r="D181" s="1"/>
      </tp>
      <tp>
        <v>0.22589999999999999</v>
        <stp/>
        <stp>StudyData</stp>
        <stp>EPCIV</stp>
        <stp>Bar</stp>
        <stp/>
        <stp>Close</stp>
        <stp>D</stp>
        <stp>-171</stp>
        <stp>PrimaryOnly</stp>
        <stp/>
        <stp/>
        <stp/>
        <stp>T</stp>
        <tr r="D176" s="1"/>
        <tr r="D176" s="1"/>
      </tp>
      <tp>
        <v>0.20660000000000001</v>
        <stp/>
        <stp>StudyData</stp>
        <stp>EPCIV</stp>
        <stp>Bar</stp>
        <stp/>
        <stp>Close</stp>
        <stp>D</stp>
        <stp>-170</stp>
        <stp>PrimaryOnly</stp>
        <stp/>
        <stp/>
        <stp/>
        <stp>T</stp>
        <tr r="D175" s="1"/>
        <tr r="D175" s="1"/>
      </tp>
      <tp>
        <v>0.28129999999999999</v>
        <stp/>
        <stp>StudyData</stp>
        <stp>EPCIV</stp>
        <stp>Bar</stp>
        <stp/>
        <stp>Close</stp>
        <stp>D</stp>
        <stp>-173</stp>
        <stp>PrimaryOnly</stp>
        <stp/>
        <stp/>
        <stp/>
        <stp>T</stp>
        <tr r="D178" s="1"/>
        <tr r="D178" s="1"/>
      </tp>
      <tp>
        <v>0.26629999999999998</v>
        <stp/>
        <stp>StudyData</stp>
        <stp>EPCIV</stp>
        <stp>Bar</stp>
        <stp/>
        <stp>Close</stp>
        <stp>D</stp>
        <stp>-172</stp>
        <stp>PrimaryOnly</stp>
        <stp/>
        <stp/>
        <stp/>
        <stp>T</stp>
        <tr r="D177" s="1"/>
        <tr r="D177" s="1"/>
      </tp>
      <tp>
        <v>0.12559999999999999</v>
        <stp/>
        <stp>StudyData</stp>
        <stp>EPCIV</stp>
        <stp>Bar</stp>
        <stp/>
        <stp>Close</stp>
        <stp>D</stp>
        <stp>-179</stp>
        <stp>PrimaryOnly</stp>
        <stp/>
        <stp/>
        <stp/>
        <stp>T</stp>
        <tr r="D184" s="1"/>
        <tr r="D184" s="1"/>
      </tp>
      <tp>
        <v>0.121</v>
        <stp/>
        <stp>StudyData</stp>
        <stp>EPCIV</stp>
        <stp>Bar</stp>
        <stp/>
        <stp>Close</stp>
        <stp>D</stp>
        <stp>-178</stp>
        <stp>PrimaryOnly</stp>
        <stp/>
        <stp/>
        <stp/>
        <stp>T</stp>
        <tr r="D183" s="1"/>
        <tr r="D183" s="1"/>
      </tp>
      <tp>
        <v>42202</v>
        <stp/>
        <stp>StudyData</stp>
        <stp>EU6CIV</stp>
        <stp>Bar</stp>
        <stp/>
        <stp>Time</stp>
        <stp>D</stp>
        <stp>-199</stp>
        <stp/>
        <stp/>
        <stp/>
        <stp/>
        <stp>T</stp>
        <tr r="E204" s="5"/>
      </tp>
      <tp>
        <v>42202</v>
        <stp/>
        <stp>StudyData</stp>
        <stp>DA6CIV</stp>
        <stp>Bar</stp>
        <stp/>
        <stp>Time</stp>
        <stp>D</stp>
        <stp>-199</stp>
        <stp/>
        <stp/>
        <stp/>
        <stp/>
        <stp>T</stp>
        <tr r="E204" s="6"/>
      </tp>
      <tp>
        <v>0.15790000000000001</v>
        <stp/>
        <stp>StudyData</stp>
        <stp>GCECIV</stp>
        <stp>Bar</stp>
        <stp/>
        <stp>Close</stp>
        <stp>60</stp>
        <stp>-128</stp>
        <stp>PrimaryOnly</stp>
        <stp/>
        <stp/>
        <stp/>
        <stp>T</stp>
        <tr r="D133" s="7"/>
        <tr r="D133" s="7"/>
      </tp>
      <tp>
        <v>0.23499999999999999</v>
        <stp/>
        <stp>StudyData</stp>
        <stp>JNKCIV</stp>
        <stp>Bar</stp>
        <stp/>
        <stp>Close</stp>
        <stp>60</stp>
        <stp>-125</stp>
        <stp>PrimaryOnly</stp>
        <stp/>
        <stp/>
        <stp/>
        <stp>T</stp>
        <tr r="D130" s="4"/>
        <tr r="D130" s="4"/>
      </tp>
      <tp>
        <v>0.1678</v>
        <stp/>
        <stp>StudyData</stp>
        <stp>GCECIV</stp>
        <stp>Bar</stp>
        <stp/>
        <stp>Close</stp>
        <stp>60</stp>
        <stp>-129</stp>
        <stp>PrimaryOnly</stp>
        <stp/>
        <stp/>
        <stp/>
        <stp>T</stp>
        <tr r="D134" s="7"/>
        <tr r="D134" s="7"/>
      </tp>
      <tp>
        <v>0.2374</v>
        <stp/>
        <stp>StudyData</stp>
        <stp>JNKCIV</stp>
        <stp>Bar</stp>
        <stp/>
        <stp>Close</stp>
        <stp>60</stp>
        <stp>-124</stp>
        <stp>PrimaryOnly</stp>
        <stp/>
        <stp/>
        <stp/>
        <stp>T</stp>
        <tr r="D129" s="4"/>
        <tr r="D129" s="4"/>
      </tp>
      <tp>
        <v>0.26550000000000001</v>
        <stp/>
        <stp>StudyData</stp>
        <stp>JNKCIV</stp>
        <stp>Bar</stp>
        <stp/>
        <stp>Close</stp>
        <stp>60</stp>
        <stp>-127</stp>
        <stp>PrimaryOnly</stp>
        <stp/>
        <stp/>
        <stp/>
        <stp>T</stp>
        <tr r="D132" s="4"/>
        <tr r="D132" s="4"/>
      </tp>
      <tp>
        <v>0.26429999999999998</v>
        <stp/>
        <stp>StudyData</stp>
        <stp>JNKCIV</stp>
        <stp>Bar</stp>
        <stp/>
        <stp>Close</stp>
        <stp>60</stp>
        <stp>-126</stp>
        <stp>PrimaryOnly</stp>
        <stp/>
        <stp/>
        <stp/>
        <stp>T</stp>
        <tr r="D131" s="4"/>
        <tr r="D131" s="4"/>
      </tp>
      <tp>
        <v>0.22650000000000001</v>
        <stp/>
        <stp>StudyData</stp>
        <stp>JNKCIV</stp>
        <stp>Bar</stp>
        <stp/>
        <stp>Close</stp>
        <stp>60</stp>
        <stp>-121</stp>
        <stp>PrimaryOnly</stp>
        <stp/>
        <stp/>
        <stp/>
        <stp>T</stp>
        <tr r="D126" s="4"/>
        <tr r="D126" s="4"/>
      </tp>
      <tp>
        <v>0.42670000000000002</v>
        <stp/>
        <stp>StudyData</stp>
        <stp>CLECIV</stp>
        <stp>Bar</stp>
        <stp/>
        <stp>Close</stp>
        <stp>60</stp>
        <stp>-128</stp>
        <stp>PrimaryOnly</stp>
        <stp/>
        <stp/>
        <stp/>
        <stp>T</stp>
        <tr r="D133" s="10"/>
        <tr r="D133" s="10"/>
      </tp>
      <tp>
        <v>0.22789999999999999</v>
        <stp/>
        <stp>StudyData</stp>
        <stp>JNKCIV</stp>
        <stp>Bar</stp>
        <stp/>
        <stp>Close</stp>
        <stp>60</stp>
        <stp>-120</stp>
        <stp>PrimaryOnly</stp>
        <stp/>
        <stp/>
        <stp/>
        <stp>T</stp>
        <tr r="D125" s="4"/>
        <tr r="D125" s="4"/>
      </tp>
      <tp>
        <v>0.42620000000000002</v>
        <stp/>
        <stp>StudyData</stp>
        <stp>CLECIV</stp>
        <stp>Bar</stp>
        <stp/>
        <stp>Close</stp>
        <stp>60</stp>
        <stp>-129</stp>
        <stp>PrimaryOnly</stp>
        <stp/>
        <stp/>
        <stp/>
        <stp>T</stp>
        <tr r="D134" s="10"/>
        <tr r="D134" s="10"/>
      </tp>
      <tp>
        <v>0.23760000000000001</v>
        <stp/>
        <stp>StudyData</stp>
        <stp>JNKCIV</stp>
        <stp>Bar</stp>
        <stp/>
        <stp>Close</stp>
        <stp>60</stp>
        <stp>-123</stp>
        <stp>PrimaryOnly</stp>
        <stp/>
        <stp/>
        <stp/>
        <stp>T</stp>
        <tr r="D128" s="4"/>
        <tr r="D128" s="4"/>
      </tp>
      <tp>
        <v>0.22689999999999999</v>
        <stp/>
        <stp>StudyData</stp>
        <stp>JNKCIV</stp>
        <stp>Bar</stp>
        <stp/>
        <stp>Close</stp>
        <stp>60</stp>
        <stp>-122</stp>
        <stp>PrimaryOnly</stp>
        <stp/>
        <stp/>
        <stp/>
        <stp>T</stp>
        <tr r="D127" s="4"/>
        <tr r="D127" s="4"/>
      </tp>
      <tp>
        <v>0.17249999999999999</v>
        <stp/>
        <stp>StudyData</stp>
        <stp>GCECIV</stp>
        <stp>Bar</stp>
        <stp/>
        <stp>Close</stp>
        <stp>60</stp>
        <stp>-120</stp>
        <stp>PrimaryOnly</stp>
        <stp/>
        <stp/>
        <stp/>
        <stp>T</stp>
        <tr r="D125" s="7"/>
        <tr r="D125" s="7"/>
      </tp>
      <tp>
        <v>0.4254</v>
        <stp/>
        <stp>StudyData</stp>
        <stp>CLECIV</stp>
        <stp>Bar</stp>
        <stp/>
        <stp>Close</stp>
        <stp>60</stp>
        <stp>-124</stp>
        <stp>PrimaryOnly</stp>
        <stp/>
        <stp/>
        <stp/>
        <stp>T</stp>
        <tr r="D129" s="10"/>
        <tr r="D129" s="10"/>
      </tp>
      <tp>
        <v>0.17419999999999999</v>
        <stp/>
        <stp>StudyData</stp>
        <stp>GCECIV</stp>
        <stp>Bar</stp>
        <stp/>
        <stp>Close</stp>
        <stp>60</stp>
        <stp>-121</stp>
        <stp>PrimaryOnly</stp>
        <stp/>
        <stp/>
        <stp/>
        <stp>T</stp>
        <tr r="D126" s="7"/>
        <tr r="D126" s="7"/>
      </tp>
      <tp>
        <v>0.42099999999999999</v>
        <stp/>
        <stp>StudyData</stp>
        <stp>CLECIV</stp>
        <stp>Bar</stp>
        <stp/>
        <stp>Close</stp>
        <stp>60</stp>
        <stp>-125</stp>
        <stp>PrimaryOnly</stp>
        <stp/>
        <stp/>
        <stp/>
        <stp>T</stp>
        <tr r="D130" s="10"/>
        <tr r="D130" s="10"/>
      </tp>
      <tp>
        <v>0.17399999999999999</v>
        <stp/>
        <stp>StudyData</stp>
        <stp>GCECIV</stp>
        <stp>Bar</stp>
        <stp/>
        <stp>Close</stp>
        <stp>60</stp>
        <stp>-122</stp>
        <stp>PrimaryOnly</stp>
        <stp/>
        <stp/>
        <stp/>
        <stp>T</stp>
        <tr r="D127" s="7"/>
        <tr r="D127" s="7"/>
      </tp>
      <tp>
        <v>0.43130000000000002</v>
        <stp/>
        <stp>StudyData</stp>
        <stp>CLECIV</stp>
        <stp>Bar</stp>
        <stp/>
        <stp>Close</stp>
        <stp>60</stp>
        <stp>-126</stp>
        <stp>PrimaryOnly</stp>
        <stp/>
        <stp/>
        <stp/>
        <stp>T</stp>
        <tr r="D131" s="10"/>
        <tr r="D131" s="10"/>
      </tp>
      <tp>
        <v>0.1782</v>
        <stp/>
        <stp>StudyData</stp>
        <stp>GCECIV</stp>
        <stp>Bar</stp>
        <stp/>
        <stp>Close</stp>
        <stp>60</stp>
        <stp>-123</stp>
        <stp>PrimaryOnly</stp>
        <stp/>
        <stp/>
        <stp/>
        <stp>T</stp>
        <tr r="D128" s="7"/>
        <tr r="D128" s="7"/>
      </tp>
      <tp>
        <v>0.42680000000000001</v>
        <stp/>
        <stp>StudyData</stp>
        <stp>CLECIV</stp>
        <stp>Bar</stp>
        <stp/>
        <stp>Close</stp>
        <stp>60</stp>
        <stp>-127</stp>
        <stp>PrimaryOnly</stp>
        <stp/>
        <stp/>
        <stp/>
        <stp>T</stp>
        <tr r="D132" s="10"/>
        <tr r="D132" s="10"/>
      </tp>
      <tp>
        <v>0.16739999999999999</v>
        <stp/>
        <stp>StudyData</stp>
        <stp>GCECIV</stp>
        <stp>Bar</stp>
        <stp/>
        <stp>Close</stp>
        <stp>60</stp>
        <stp>-124</stp>
        <stp>PrimaryOnly</stp>
        <stp/>
        <stp/>
        <stp/>
        <stp>T</stp>
        <tr r="D129" s="7"/>
        <tr r="D129" s="7"/>
      </tp>
      <tp>
        <v>0.25069999999999998</v>
        <stp/>
        <stp>StudyData</stp>
        <stp>JNKCIV</stp>
        <stp>Bar</stp>
        <stp/>
        <stp>Close</stp>
        <stp>60</stp>
        <stp>-129</stp>
        <stp>PrimaryOnly</stp>
        <stp/>
        <stp/>
        <stp/>
        <stp>T</stp>
        <tr r="D134" s="4"/>
        <tr r="D134" s="4"/>
      </tp>
      <tp>
        <v>0.43290000000000001</v>
        <stp/>
        <stp>StudyData</stp>
        <stp>CLECIV</stp>
        <stp>Bar</stp>
        <stp/>
        <stp>Close</stp>
        <stp>60</stp>
        <stp>-120</stp>
        <stp>PrimaryOnly</stp>
        <stp/>
        <stp/>
        <stp/>
        <stp>T</stp>
        <tr r="D125" s="10"/>
        <tr r="D125" s="10"/>
      </tp>
      <tp>
        <v>0.17469999999999999</v>
        <stp/>
        <stp>StudyData</stp>
        <stp>GCECIV</stp>
        <stp>Bar</stp>
        <stp/>
        <stp>Close</stp>
        <stp>60</stp>
        <stp>-125</stp>
        <stp>PrimaryOnly</stp>
        <stp/>
        <stp/>
        <stp/>
        <stp>T</stp>
        <tr r="D130" s="7"/>
        <tr r="D130" s="7"/>
      </tp>
      <tp>
        <v>0.26029999999999998</v>
        <stp/>
        <stp>StudyData</stp>
        <stp>JNKCIV</stp>
        <stp>Bar</stp>
        <stp/>
        <stp>Close</stp>
        <stp>60</stp>
        <stp>-128</stp>
        <stp>PrimaryOnly</stp>
        <stp/>
        <stp/>
        <stp/>
        <stp>T</stp>
        <tr r="D133" s="4"/>
        <tr r="D133" s="4"/>
      </tp>
      <tp>
        <v>0.43269999999999997</v>
        <stp/>
        <stp>StudyData</stp>
        <stp>CLECIV</stp>
        <stp>Bar</stp>
        <stp/>
        <stp>Close</stp>
        <stp>60</stp>
        <stp>-121</stp>
        <stp>PrimaryOnly</stp>
        <stp/>
        <stp/>
        <stp/>
        <stp>T</stp>
        <tr r="D126" s="10"/>
        <tr r="D126" s="10"/>
      </tp>
      <tp>
        <v>0.1608</v>
        <stp/>
        <stp>StudyData</stp>
        <stp>GCECIV</stp>
        <stp>Bar</stp>
        <stp/>
        <stp>Close</stp>
        <stp>60</stp>
        <stp>-126</stp>
        <stp>PrimaryOnly</stp>
        <stp/>
        <stp/>
        <stp/>
        <stp>T</stp>
        <tr r="D131" s="7"/>
        <tr r="D131" s="7"/>
      </tp>
      <tp>
        <v>0.4289</v>
        <stp/>
        <stp>StudyData</stp>
        <stp>CLECIV</stp>
        <stp>Bar</stp>
        <stp/>
        <stp>Close</stp>
        <stp>60</stp>
        <stp>-122</stp>
        <stp>PrimaryOnly</stp>
        <stp/>
        <stp/>
        <stp/>
        <stp>T</stp>
        <tr r="D127" s="10"/>
        <tr r="D127" s="10"/>
      </tp>
      <tp>
        <v>0.15870000000000001</v>
        <stp/>
        <stp>StudyData</stp>
        <stp>GCECIV</stp>
        <stp>Bar</stp>
        <stp/>
        <stp>Close</stp>
        <stp>60</stp>
        <stp>-127</stp>
        <stp>PrimaryOnly</stp>
        <stp/>
        <stp/>
        <stp/>
        <stp>T</stp>
        <tr r="D132" s="7"/>
        <tr r="D132" s="7"/>
      </tp>
      <tp>
        <v>0.42480000000000001</v>
        <stp/>
        <stp>StudyData</stp>
        <stp>CLECIV</stp>
        <stp>Bar</stp>
        <stp/>
        <stp>Close</stp>
        <stp>60</stp>
        <stp>-123</stp>
        <stp>PrimaryOnly</stp>
        <stp/>
        <stp/>
        <stp/>
        <stp>T</stp>
        <tr r="D128" s="10"/>
        <tr r="D128" s="10"/>
      </tp>
      <tp>
        <v>0.15140000000000001</v>
        <stp/>
        <stp>StudyData</stp>
        <stp>ZSECIV</stp>
        <stp>Bar</stp>
        <stp/>
        <stp>Close</stp>
        <stp>60</stp>
        <stp>-125</stp>
        <stp>PrimaryOnly</stp>
        <stp/>
        <stp/>
        <stp/>
        <stp>T</stp>
        <tr r="D130" s="8"/>
        <tr r="D130" s="8"/>
      </tp>
      <tp>
        <v>0.1492</v>
        <stp/>
        <stp>StudyData</stp>
        <stp>ZSECIV</stp>
        <stp>Bar</stp>
        <stp/>
        <stp>Close</stp>
        <stp>60</stp>
        <stp>-124</stp>
        <stp>PrimaryOnly</stp>
        <stp/>
        <stp/>
        <stp/>
        <stp>T</stp>
        <tr r="D129" s="8"/>
        <tr r="D129" s="8"/>
      </tp>
      <tp>
        <v>0.15260000000000001</v>
        <stp/>
        <stp>StudyData</stp>
        <stp>ZSECIV</stp>
        <stp>Bar</stp>
        <stp/>
        <stp>Close</stp>
        <stp>60</stp>
        <stp>-127</stp>
        <stp>PrimaryOnly</stp>
        <stp/>
        <stp/>
        <stp/>
        <stp>T</stp>
        <tr r="D132" s="8"/>
        <tr r="D132" s="8"/>
      </tp>
      <tp>
        <v>0.14940000000000001</v>
        <stp/>
        <stp>StudyData</stp>
        <stp>ZSECIV</stp>
        <stp>Bar</stp>
        <stp/>
        <stp>Close</stp>
        <stp>60</stp>
        <stp>-126</stp>
        <stp>PrimaryOnly</stp>
        <stp/>
        <stp/>
        <stp/>
        <stp>T</stp>
        <tr r="D131" s="8"/>
        <tr r="D131" s="8"/>
      </tp>
      <tp>
        <v>0.1535</v>
        <stp/>
        <stp>StudyData</stp>
        <stp>ZSECIV</stp>
        <stp>Bar</stp>
        <stp/>
        <stp>Close</stp>
        <stp>60</stp>
        <stp>-121</stp>
        <stp>PrimaryOnly</stp>
        <stp/>
        <stp/>
        <stp/>
        <stp>T</stp>
        <tr r="D126" s="8"/>
        <tr r="D126" s="8"/>
      </tp>
      <tp>
        <v>0.1575</v>
        <stp/>
        <stp>StudyData</stp>
        <stp>ZSECIV</stp>
        <stp>Bar</stp>
        <stp/>
        <stp>Close</stp>
        <stp>60</stp>
        <stp>-120</stp>
        <stp>PrimaryOnly</stp>
        <stp/>
        <stp/>
        <stp/>
        <stp>T</stp>
        <tr r="D125" s="8"/>
        <tr r="D125" s="8"/>
      </tp>
      <tp>
        <v>0.15279999999999999</v>
        <stp/>
        <stp>StudyData</stp>
        <stp>ZSECIV</stp>
        <stp>Bar</stp>
        <stp/>
        <stp>Close</stp>
        <stp>60</stp>
        <stp>-123</stp>
        <stp>PrimaryOnly</stp>
        <stp/>
        <stp/>
        <stp/>
        <stp>T</stp>
        <tr r="D128" s="8"/>
        <tr r="D128" s="8"/>
      </tp>
      <tp>
        <v>0.15409999999999999</v>
        <stp/>
        <stp>StudyData</stp>
        <stp>ZSECIV</stp>
        <stp>Bar</stp>
        <stp/>
        <stp>Close</stp>
        <stp>60</stp>
        <stp>-122</stp>
        <stp>PrimaryOnly</stp>
        <stp/>
        <stp/>
        <stp/>
        <stp>T</stp>
        <tr r="D127" s="8"/>
        <tr r="D127" s="8"/>
      </tp>
      <tp>
        <v>0.15529999999999999</v>
        <stp/>
        <stp>StudyData</stp>
        <stp>ZSECIV</stp>
        <stp>Bar</stp>
        <stp/>
        <stp>Close</stp>
        <stp>60</stp>
        <stp>-129</stp>
        <stp>PrimaryOnly</stp>
        <stp/>
        <stp/>
        <stp/>
        <stp>T</stp>
        <tr r="D134" s="8"/>
        <tr r="D134" s="8"/>
      </tp>
      <tp>
        <v>0.15679999999999999</v>
        <stp/>
        <stp>StudyData</stp>
        <stp>ZSECIV</stp>
        <stp>Bar</stp>
        <stp/>
        <stp>Close</stp>
        <stp>60</stp>
        <stp>-128</stp>
        <stp>PrimaryOnly</stp>
        <stp/>
        <stp/>
        <stp/>
        <stp>T</stp>
        <tr r="D133" s="8"/>
        <tr r="D133" s="8"/>
      </tp>
      <tp>
        <v>0.13159999999999999</v>
        <stp/>
        <stp>StudyData</stp>
        <stp>EPCIV</stp>
        <stp>Bar</stp>
        <stp/>
        <stp>Close</stp>
        <stp>D</stp>
        <stp>-105</stp>
        <stp>PrimaryOnly</stp>
        <stp/>
        <stp/>
        <stp/>
        <stp>T</stp>
        <tr r="D110" s="1"/>
        <tr r="D110" s="1"/>
      </tp>
      <tp>
        <v>0.13289999999999999</v>
        <stp/>
        <stp>StudyData</stp>
        <stp>EPCIV</stp>
        <stp>Bar</stp>
        <stp/>
        <stp>Close</stp>
        <stp>D</stp>
        <stp>-104</stp>
        <stp>PrimaryOnly</stp>
        <stp/>
        <stp/>
        <stp/>
        <stp>T</stp>
        <tr r="D109" s="1"/>
        <tr r="D109" s="1"/>
      </tp>
      <tp>
        <v>0.13389999999999999</v>
        <stp/>
        <stp>StudyData</stp>
        <stp>EPCIV</stp>
        <stp>Bar</stp>
        <stp/>
        <stp>Close</stp>
        <stp>D</stp>
        <stp>-107</stp>
        <stp>PrimaryOnly</stp>
        <stp/>
        <stp/>
        <stp/>
        <stp>T</stp>
        <tr r="D112" s="1"/>
        <tr r="D112" s="1"/>
      </tp>
      <tp>
        <v>0.1366</v>
        <stp/>
        <stp>StudyData</stp>
        <stp>EPCIV</stp>
        <stp>Bar</stp>
        <stp/>
        <stp>Close</stp>
        <stp>D</stp>
        <stp>-106</stp>
        <stp>PrimaryOnly</stp>
        <stp/>
        <stp/>
        <stp/>
        <stp>T</stp>
        <tr r="D111" s="1"/>
        <tr r="D111" s="1"/>
      </tp>
      <tp>
        <v>0.13639999999999999</v>
        <stp/>
        <stp>StudyData</stp>
        <stp>EPCIV</stp>
        <stp>Bar</stp>
        <stp/>
        <stp>Close</stp>
        <stp>D</stp>
        <stp>-101</stp>
        <stp>PrimaryOnly</stp>
        <stp/>
        <stp/>
        <stp/>
        <stp>T</stp>
        <tr r="D106" s="1"/>
        <tr r="D106" s="1"/>
      </tp>
      <tp>
        <v>0.1389</v>
        <stp/>
        <stp>StudyData</stp>
        <stp>EPCIV</stp>
        <stp>Bar</stp>
        <stp/>
        <stp>Close</stp>
        <stp>D</stp>
        <stp>-100</stp>
        <stp>PrimaryOnly</stp>
        <stp/>
        <stp/>
        <stp/>
        <stp>T</stp>
        <tr r="D105" s="1"/>
        <tr r="D105" s="1"/>
      </tp>
      <tp>
        <v>0.13850000000000001</v>
        <stp/>
        <stp>StudyData</stp>
        <stp>EPCIV</stp>
        <stp>Bar</stp>
        <stp/>
        <stp>Close</stp>
        <stp>D</stp>
        <stp>-103</stp>
        <stp>PrimaryOnly</stp>
        <stp/>
        <stp/>
        <stp/>
        <stp>T</stp>
        <tr r="D108" s="1"/>
        <tr r="D108" s="1"/>
      </tp>
      <tp>
        <v>0.15359999999999999</v>
        <stp/>
        <stp>StudyData</stp>
        <stp>EPCIV</stp>
        <stp>Bar</stp>
        <stp/>
        <stp>Close</stp>
        <stp>D</stp>
        <stp>-102</stp>
        <stp>PrimaryOnly</stp>
        <stp/>
        <stp/>
        <stp/>
        <stp>T</stp>
        <tr r="D107" s="1"/>
        <tr r="D107" s="1"/>
      </tp>
      <tp>
        <v>0.13750000000000001</v>
        <stp/>
        <stp>StudyData</stp>
        <stp>EPCIV</stp>
        <stp>Bar</stp>
        <stp/>
        <stp>Close</stp>
        <stp>D</stp>
        <stp>-109</stp>
        <stp>PrimaryOnly</stp>
        <stp/>
        <stp/>
        <stp/>
        <stp>T</stp>
        <tr r="D114" s="1"/>
        <tr r="D114" s="1"/>
      </tp>
      <tp>
        <v>0.1396</v>
        <stp/>
        <stp>StudyData</stp>
        <stp>EPCIV</stp>
        <stp>Bar</stp>
        <stp/>
        <stp>Close</stp>
        <stp>D</stp>
        <stp>-108</stp>
        <stp>PrimaryOnly</stp>
        <stp/>
        <stp/>
        <stp/>
        <stp>T</stp>
        <tr r="D113" s="1"/>
        <tr r="D113" s="1"/>
      </tp>
      <tp>
        <v>0.15559999999999999</v>
        <stp/>
        <stp>StudyData</stp>
        <stp>GCECIV</stp>
        <stp>Bar</stp>
        <stp/>
        <stp>Close</stp>
        <stp>60</stp>
        <stp>-138</stp>
        <stp>PrimaryOnly</stp>
        <stp/>
        <stp/>
        <stp/>
        <stp>T</stp>
        <tr r="D143" s="7"/>
        <tr r="D143" s="7"/>
      </tp>
      <tp>
        <v>0.27050000000000002</v>
        <stp/>
        <stp>StudyData</stp>
        <stp>JNKCIV</stp>
        <stp>Bar</stp>
        <stp/>
        <stp>Close</stp>
        <stp>60</stp>
        <stp>-135</stp>
        <stp>PrimaryOnly</stp>
        <stp/>
        <stp/>
        <stp/>
        <stp>T</stp>
        <tr r="D140" s="4"/>
        <tr r="D140" s="4"/>
      </tp>
      <tp>
        <v>0.15959999999999999</v>
        <stp/>
        <stp>StudyData</stp>
        <stp>GCECIV</stp>
        <stp>Bar</stp>
        <stp/>
        <stp>Close</stp>
        <stp>60</stp>
        <stp>-139</stp>
        <stp>PrimaryOnly</stp>
        <stp/>
        <stp/>
        <stp/>
        <stp>T</stp>
        <tr r="D144" s="7"/>
        <tr r="D144" s="7"/>
      </tp>
      <tp>
        <v>0.26729999999999998</v>
        <stp/>
        <stp>StudyData</stp>
        <stp>JNKCIV</stp>
        <stp>Bar</stp>
        <stp/>
        <stp>Close</stp>
        <stp>60</stp>
        <stp>-134</stp>
        <stp>PrimaryOnly</stp>
        <stp/>
        <stp/>
        <stp/>
        <stp>T</stp>
        <tr r="D139" s="4"/>
        <tr r="D139" s="4"/>
      </tp>
      <tp>
        <v>0.27400000000000002</v>
        <stp/>
        <stp>StudyData</stp>
        <stp>JNKCIV</stp>
        <stp>Bar</stp>
        <stp/>
        <stp>Close</stp>
        <stp>60</stp>
        <stp>-137</stp>
        <stp>PrimaryOnly</stp>
        <stp/>
        <stp/>
        <stp/>
        <stp>T</stp>
        <tr r="D142" s="4"/>
        <tr r="D142" s="4"/>
      </tp>
      <tp>
        <v>0.26989999999999997</v>
        <stp/>
        <stp>StudyData</stp>
        <stp>JNKCIV</stp>
        <stp>Bar</stp>
        <stp/>
        <stp>Close</stp>
        <stp>60</stp>
        <stp>-136</stp>
        <stp>PrimaryOnly</stp>
        <stp/>
        <stp/>
        <stp/>
        <stp>T</stp>
        <tr r="D141" s="4"/>
        <tr r="D141" s="4"/>
      </tp>
      <tp>
        <v>0.25409999999999999</v>
        <stp/>
        <stp>StudyData</stp>
        <stp>JNKCIV</stp>
        <stp>Bar</stp>
        <stp/>
        <stp>Close</stp>
        <stp>60</stp>
        <stp>-131</stp>
        <stp>PrimaryOnly</stp>
        <stp/>
        <stp/>
        <stp/>
        <stp>T</stp>
        <tr r="D136" s="4"/>
        <tr r="D136" s="4"/>
      </tp>
      <tp>
        <v>0.41820000000000002</v>
        <stp/>
        <stp>StudyData</stp>
        <stp>CLECIV</stp>
        <stp>Bar</stp>
        <stp/>
        <stp>Close</stp>
        <stp>60</stp>
        <stp>-138</stp>
        <stp>PrimaryOnly</stp>
        <stp/>
        <stp/>
        <stp/>
        <stp>T</stp>
        <tr r="D143" s="10"/>
        <tr r="D143" s="10"/>
      </tp>
      <tp>
        <v>0.25769999999999998</v>
        <stp/>
        <stp>StudyData</stp>
        <stp>JNKCIV</stp>
        <stp>Bar</stp>
        <stp/>
        <stp>Close</stp>
        <stp>60</stp>
        <stp>-130</stp>
        <stp>PrimaryOnly</stp>
        <stp/>
        <stp/>
        <stp/>
        <stp>T</stp>
        <tr r="D135" s="4"/>
        <tr r="D135" s="4"/>
      </tp>
      <tp>
        <v>0.41060000000000002</v>
        <stp/>
        <stp>StudyData</stp>
        <stp>CLECIV</stp>
        <stp>Bar</stp>
        <stp/>
        <stp>Close</stp>
        <stp>60</stp>
        <stp>-139</stp>
        <stp>PrimaryOnly</stp>
        <stp/>
        <stp/>
        <stp/>
        <stp>T</stp>
        <tr r="D144" s="10"/>
        <tr r="D144" s="10"/>
      </tp>
      <tp>
        <v>0.26950000000000002</v>
        <stp/>
        <stp>StudyData</stp>
        <stp>JNKCIV</stp>
        <stp>Bar</stp>
        <stp/>
        <stp>Close</stp>
        <stp>60</stp>
        <stp>-133</stp>
        <stp>PrimaryOnly</stp>
        <stp/>
        <stp/>
        <stp/>
        <stp>T</stp>
        <tr r="D138" s="4"/>
        <tr r="D138" s="4"/>
      </tp>
      <tp>
        <v>0.28149999999999997</v>
        <stp/>
        <stp>StudyData</stp>
        <stp>JNKCIV</stp>
        <stp>Bar</stp>
        <stp/>
        <stp>Close</stp>
        <stp>60</stp>
        <stp>-132</stp>
        <stp>PrimaryOnly</stp>
        <stp/>
        <stp/>
        <stp/>
        <stp>T</stp>
        <tr r="D137" s="4"/>
        <tr r="D137" s="4"/>
      </tp>
      <tp>
        <v>0.17030000000000001</v>
        <stp/>
        <stp>StudyData</stp>
        <stp>GCECIV</stp>
        <stp>Bar</stp>
        <stp/>
        <stp>Close</stp>
        <stp>60</stp>
        <stp>-130</stp>
        <stp>PrimaryOnly</stp>
        <stp/>
        <stp/>
        <stp/>
        <stp>T</stp>
        <tr r="D135" s="7"/>
        <tr r="D135" s="7"/>
      </tp>
      <tp>
        <v>0.41360000000000002</v>
        <stp/>
        <stp>StudyData</stp>
        <stp>CLECIV</stp>
        <stp>Bar</stp>
        <stp/>
        <stp>Close</stp>
        <stp>60</stp>
        <stp>-134</stp>
        <stp>PrimaryOnly</stp>
        <stp/>
        <stp/>
        <stp/>
        <stp>T</stp>
        <tr r="D139" s="10"/>
        <tr r="D139" s="10"/>
      </tp>
      <tp>
        <v>0.1593</v>
        <stp/>
        <stp>StudyData</stp>
        <stp>GCECIV</stp>
        <stp>Bar</stp>
        <stp/>
        <stp>Close</stp>
        <stp>60</stp>
        <stp>-131</stp>
        <stp>PrimaryOnly</stp>
        <stp/>
        <stp/>
        <stp/>
        <stp>T</stp>
        <tr r="D136" s="7"/>
        <tr r="D136" s="7"/>
      </tp>
      <tp>
        <v>0.4128</v>
        <stp/>
        <stp>StudyData</stp>
        <stp>CLECIV</stp>
        <stp>Bar</stp>
        <stp/>
        <stp>Close</stp>
        <stp>60</stp>
        <stp>-135</stp>
        <stp>PrimaryOnly</stp>
        <stp/>
        <stp/>
        <stp/>
        <stp>T</stp>
        <tr r="D140" s="10"/>
        <tr r="D140" s="10"/>
      </tp>
      <tp>
        <v>0.17</v>
        <stp/>
        <stp>StudyData</stp>
        <stp>GCECIV</stp>
        <stp>Bar</stp>
        <stp/>
        <stp>Close</stp>
        <stp>60</stp>
        <stp>-132</stp>
        <stp>PrimaryOnly</stp>
        <stp/>
        <stp/>
        <stp/>
        <stp>T</stp>
        <tr r="D137" s="7"/>
        <tr r="D137" s="7"/>
      </tp>
      <tp>
        <v>0.42449999999999999</v>
        <stp/>
        <stp>StudyData</stp>
        <stp>CLECIV</stp>
        <stp>Bar</stp>
        <stp/>
        <stp>Close</stp>
        <stp>60</stp>
        <stp>-136</stp>
        <stp>PrimaryOnly</stp>
        <stp/>
        <stp/>
        <stp/>
        <stp>T</stp>
        <tr r="D141" s="10"/>
        <tr r="D141" s="10"/>
      </tp>
      <tp>
        <v>0.16039999999999999</v>
        <stp/>
        <stp>StudyData</stp>
        <stp>GCECIV</stp>
        <stp>Bar</stp>
        <stp/>
        <stp>Close</stp>
        <stp>60</stp>
        <stp>-133</stp>
        <stp>PrimaryOnly</stp>
        <stp/>
        <stp/>
        <stp/>
        <stp>T</stp>
        <tr r="D138" s="7"/>
        <tr r="D138" s="7"/>
      </tp>
      <tp>
        <v>0.42030000000000001</v>
        <stp/>
        <stp>StudyData</stp>
        <stp>CLECIV</stp>
        <stp>Bar</stp>
        <stp/>
        <stp>Close</stp>
        <stp>60</stp>
        <stp>-137</stp>
        <stp>PrimaryOnly</stp>
        <stp/>
        <stp/>
        <stp/>
        <stp>T</stp>
        <tr r="D142" s="10"/>
        <tr r="D142" s="10"/>
      </tp>
      <tp>
        <v>0.1598</v>
        <stp/>
        <stp>StudyData</stp>
        <stp>GCECIV</stp>
        <stp>Bar</stp>
        <stp/>
        <stp>Close</stp>
        <stp>60</stp>
        <stp>-134</stp>
        <stp>PrimaryOnly</stp>
        <stp/>
        <stp/>
        <stp/>
        <stp>T</stp>
        <tr r="D139" s="7"/>
        <tr r="D139" s="7"/>
      </tp>
      <tp>
        <v>0.28399999999999997</v>
        <stp/>
        <stp>StudyData</stp>
        <stp>JNKCIV</stp>
        <stp>Bar</stp>
        <stp/>
        <stp>Close</stp>
        <stp>60</stp>
        <stp>-139</stp>
        <stp>PrimaryOnly</stp>
        <stp/>
        <stp/>
        <stp/>
        <stp>T</stp>
        <tr r="D144" s="4"/>
        <tr r="D144" s="4"/>
      </tp>
      <tp>
        <v>0.4088</v>
        <stp/>
        <stp>StudyData</stp>
        <stp>CLECIV</stp>
        <stp>Bar</stp>
        <stp/>
        <stp>Close</stp>
        <stp>60</stp>
        <stp>-130</stp>
        <stp>PrimaryOnly</stp>
        <stp/>
        <stp/>
        <stp/>
        <stp>T</stp>
        <tr r="D135" s="10"/>
        <tr r="D135" s="10"/>
      </tp>
      <tp>
        <v>0.16209999999999999</v>
        <stp/>
        <stp>StudyData</stp>
        <stp>GCECIV</stp>
        <stp>Bar</stp>
        <stp/>
        <stp>Close</stp>
        <stp>60</stp>
        <stp>-135</stp>
        <stp>PrimaryOnly</stp>
        <stp/>
        <stp/>
        <stp/>
        <stp>T</stp>
        <tr r="D140" s="7"/>
        <tr r="D140" s="7"/>
      </tp>
      <tp>
        <v>0.27179999999999999</v>
        <stp/>
        <stp>StudyData</stp>
        <stp>JNKCIV</stp>
        <stp>Bar</stp>
        <stp/>
        <stp>Close</stp>
        <stp>60</stp>
        <stp>-138</stp>
        <stp>PrimaryOnly</stp>
        <stp/>
        <stp/>
        <stp/>
        <stp>T</stp>
        <tr r="D143" s="4"/>
        <tr r="D143" s="4"/>
      </tp>
      <tp>
        <v>0.41170000000000001</v>
        <stp/>
        <stp>StudyData</stp>
        <stp>CLECIV</stp>
        <stp>Bar</stp>
        <stp/>
        <stp>Close</stp>
        <stp>60</stp>
        <stp>-131</stp>
        <stp>PrimaryOnly</stp>
        <stp/>
        <stp/>
        <stp/>
        <stp>T</stp>
        <tr r="D136" s="10"/>
        <tr r="D136" s="10"/>
      </tp>
      <tp>
        <v>0.1691</v>
        <stp/>
        <stp>StudyData</stp>
        <stp>GCECIV</stp>
        <stp>Bar</stp>
        <stp/>
        <stp>Close</stp>
        <stp>60</stp>
        <stp>-136</stp>
        <stp>PrimaryOnly</stp>
        <stp/>
        <stp/>
        <stp/>
        <stp>T</stp>
        <tr r="D141" s="7"/>
        <tr r="D141" s="7"/>
      </tp>
      <tp>
        <v>0.41170000000000001</v>
        <stp/>
        <stp>StudyData</stp>
        <stp>CLECIV</stp>
        <stp>Bar</stp>
        <stp/>
        <stp>Close</stp>
        <stp>60</stp>
        <stp>-132</stp>
        <stp>PrimaryOnly</stp>
        <stp/>
        <stp/>
        <stp/>
        <stp>T</stp>
        <tr r="D137" s="10"/>
        <tr r="D137" s="10"/>
      </tp>
      <tp>
        <v>0.16850000000000001</v>
        <stp/>
        <stp>StudyData</stp>
        <stp>GCECIV</stp>
        <stp>Bar</stp>
        <stp/>
        <stp>Close</stp>
        <stp>60</stp>
        <stp>-137</stp>
        <stp>PrimaryOnly</stp>
        <stp/>
        <stp/>
        <stp/>
        <stp>T</stp>
        <tr r="D142" s="7"/>
        <tr r="D142" s="7"/>
      </tp>
      <tp>
        <v>0.41510000000000002</v>
        <stp/>
        <stp>StudyData</stp>
        <stp>CLECIV</stp>
        <stp>Bar</stp>
        <stp/>
        <stp>Close</stp>
        <stp>60</stp>
        <stp>-133</stp>
        <stp>PrimaryOnly</stp>
        <stp/>
        <stp/>
        <stp/>
        <stp>T</stp>
        <tr r="D138" s="10"/>
        <tr r="D138" s="10"/>
      </tp>
      <tp>
        <v>0.15509999999999999</v>
        <stp/>
        <stp>StudyData</stp>
        <stp>ZSECIV</stp>
        <stp>Bar</stp>
        <stp/>
        <stp>Close</stp>
        <stp>60</stp>
        <stp>-135</stp>
        <stp>PrimaryOnly</stp>
        <stp/>
        <stp/>
        <stp/>
        <stp>T</stp>
        <tr r="D140" s="8"/>
        <tr r="D140" s="8"/>
      </tp>
      <tp>
        <v>0.15740000000000001</v>
        <stp/>
        <stp>StudyData</stp>
        <stp>ZSECIV</stp>
        <stp>Bar</stp>
        <stp/>
        <stp>Close</stp>
        <stp>60</stp>
        <stp>-134</stp>
        <stp>PrimaryOnly</stp>
        <stp/>
        <stp/>
        <stp/>
        <stp>T</stp>
        <tr r="D139" s="8"/>
        <tr r="D139" s="8"/>
      </tp>
      <tp>
        <v>0.15529999999999999</v>
        <stp/>
        <stp>StudyData</stp>
        <stp>ZSECIV</stp>
        <stp>Bar</stp>
        <stp/>
        <stp>Close</stp>
        <stp>60</stp>
        <stp>-137</stp>
        <stp>PrimaryOnly</stp>
        <stp/>
        <stp/>
        <stp/>
        <stp>T</stp>
        <tr r="D142" s="8"/>
        <tr r="D142" s="8"/>
      </tp>
      <tp>
        <v>0.1555</v>
        <stp/>
        <stp>StudyData</stp>
        <stp>ZSECIV</stp>
        <stp>Bar</stp>
        <stp/>
        <stp>Close</stp>
        <stp>60</stp>
        <stp>-136</stp>
        <stp>PrimaryOnly</stp>
        <stp/>
        <stp/>
        <stp/>
        <stp>T</stp>
        <tr r="D141" s="8"/>
        <tr r="D141" s="8"/>
      </tp>
      <tp>
        <v>0.15490000000000001</v>
        <stp/>
        <stp>StudyData</stp>
        <stp>ZSECIV</stp>
        <stp>Bar</stp>
        <stp/>
        <stp>Close</stp>
        <stp>60</stp>
        <stp>-131</stp>
        <stp>PrimaryOnly</stp>
        <stp/>
        <stp/>
        <stp/>
        <stp>T</stp>
        <tr r="D136" s="8"/>
        <tr r="D136" s="8"/>
      </tp>
      <tp>
        <v>0.1552</v>
        <stp/>
        <stp>StudyData</stp>
        <stp>ZSECIV</stp>
        <stp>Bar</stp>
        <stp/>
        <stp>Close</stp>
        <stp>60</stp>
        <stp>-130</stp>
        <stp>PrimaryOnly</stp>
        <stp/>
        <stp/>
        <stp/>
        <stp>T</stp>
        <tr r="D135" s="8"/>
        <tr r="D135" s="8"/>
      </tp>
      <tp>
        <v>0.157</v>
        <stp/>
        <stp>StudyData</stp>
        <stp>ZSECIV</stp>
        <stp>Bar</stp>
        <stp/>
        <stp>Close</stp>
        <stp>60</stp>
        <stp>-133</stp>
        <stp>PrimaryOnly</stp>
        <stp/>
        <stp/>
        <stp/>
        <stp>T</stp>
        <tr r="D138" s="8"/>
        <tr r="D138" s="8"/>
      </tp>
      <tp>
        <v>0.152</v>
        <stp/>
        <stp>StudyData</stp>
        <stp>ZSECIV</stp>
        <stp>Bar</stp>
        <stp/>
        <stp>Close</stp>
        <stp>60</stp>
        <stp>-132</stp>
        <stp>PrimaryOnly</stp>
        <stp/>
        <stp/>
        <stp/>
        <stp>T</stp>
        <tr r="D137" s="8"/>
        <tr r="D137" s="8"/>
      </tp>
      <tp>
        <v>0.15890000000000001</v>
        <stp/>
        <stp>StudyData</stp>
        <stp>ZSECIV</stp>
        <stp>Bar</stp>
        <stp/>
        <stp>Close</stp>
        <stp>60</stp>
        <stp>-139</stp>
        <stp>PrimaryOnly</stp>
        <stp/>
        <stp/>
        <stp/>
        <stp>T</stp>
        <tr r="D144" s="8"/>
        <tr r="D144" s="8"/>
      </tp>
      <tp>
        <v>0.15709999999999999</v>
        <stp/>
        <stp>StudyData</stp>
        <stp>ZSECIV</stp>
        <stp>Bar</stp>
        <stp/>
        <stp>Close</stp>
        <stp>60</stp>
        <stp>-138</stp>
        <stp>PrimaryOnly</stp>
        <stp/>
        <stp/>
        <stp/>
        <stp>T</stp>
        <tr r="D143" s="8"/>
        <tr r="D143" s="8"/>
      </tp>
      <tp>
        <v>0.17249999999999999</v>
        <stp/>
        <stp>StudyData</stp>
        <stp>EPCIV</stp>
        <stp>Bar</stp>
        <stp/>
        <stp>Close</stp>
        <stp>D</stp>
        <stp>-115</stp>
        <stp>PrimaryOnly</stp>
        <stp/>
        <stp/>
        <stp/>
        <stp>T</stp>
        <tr r="D120" s="1"/>
        <tr r="D120" s="1"/>
      </tp>
      <tp>
        <v>0.1535</v>
        <stp/>
        <stp>StudyData</stp>
        <stp>EPCIV</stp>
        <stp>Bar</stp>
        <stp/>
        <stp>Close</stp>
        <stp>D</stp>
        <stp>-114</stp>
        <stp>PrimaryOnly</stp>
        <stp/>
        <stp/>
        <stp/>
        <stp>T</stp>
        <tr r="D119" s="1"/>
        <tr r="D119" s="1"/>
      </tp>
      <tp>
        <v>0.14280000000000001</v>
        <stp/>
        <stp>StudyData</stp>
        <stp>EPCIV</stp>
        <stp>Bar</stp>
        <stp/>
        <stp>Close</stp>
        <stp>D</stp>
        <stp>-117</stp>
        <stp>PrimaryOnly</stp>
        <stp/>
        <stp/>
        <stp/>
        <stp>T</stp>
        <tr r="D122" s="1"/>
        <tr r="D122" s="1"/>
      </tp>
      <tp>
        <v>0.15939999999999999</v>
        <stp/>
        <stp>StudyData</stp>
        <stp>EPCIV</stp>
        <stp>Bar</stp>
        <stp/>
        <stp>Close</stp>
        <stp>D</stp>
        <stp>-116</stp>
        <stp>PrimaryOnly</stp>
        <stp/>
        <stp/>
        <stp/>
        <stp>T</stp>
        <tr r="D121" s="1"/>
        <tr r="D121" s="1"/>
      </tp>
      <tp>
        <v>0.14660000000000001</v>
        <stp/>
        <stp>StudyData</stp>
        <stp>EPCIV</stp>
        <stp>Bar</stp>
        <stp/>
        <stp>Close</stp>
        <stp>D</stp>
        <stp>-111</stp>
        <stp>PrimaryOnly</stp>
        <stp/>
        <stp/>
        <stp/>
        <stp>T</stp>
        <tr r="D116" s="1"/>
        <tr r="D116" s="1"/>
      </tp>
      <tp>
        <v>0.1384</v>
        <stp/>
        <stp>StudyData</stp>
        <stp>EPCIV</stp>
        <stp>Bar</stp>
        <stp/>
        <stp>Close</stp>
        <stp>D</stp>
        <stp>-110</stp>
        <stp>PrimaryOnly</stp>
        <stp/>
        <stp/>
        <stp/>
        <stp>T</stp>
        <tr r="D115" s="1"/>
        <tr r="D115" s="1"/>
      </tp>
      <tp>
        <v>0.15559999999999999</v>
        <stp/>
        <stp>StudyData</stp>
        <stp>EPCIV</stp>
        <stp>Bar</stp>
        <stp/>
        <stp>Close</stp>
        <stp>D</stp>
        <stp>-113</stp>
        <stp>PrimaryOnly</stp>
        <stp/>
        <stp/>
        <stp/>
        <stp>T</stp>
        <tr r="D118" s="1"/>
        <tr r="D118" s="1"/>
      </tp>
      <tp>
        <v>0.14710000000000001</v>
        <stp/>
        <stp>StudyData</stp>
        <stp>EPCIV</stp>
        <stp>Bar</stp>
        <stp/>
        <stp>Close</stp>
        <stp>D</stp>
        <stp>-112</stp>
        <stp>PrimaryOnly</stp>
        <stp/>
        <stp/>
        <stp/>
        <stp>T</stp>
        <tr r="D117" s="1"/>
        <tr r="D117" s="1"/>
      </tp>
      <tp>
        <v>0.14380000000000001</v>
        <stp/>
        <stp>StudyData</stp>
        <stp>EPCIV</stp>
        <stp>Bar</stp>
        <stp/>
        <stp>Close</stp>
        <stp>D</stp>
        <stp>-119</stp>
        <stp>PrimaryOnly</stp>
        <stp/>
        <stp/>
        <stp/>
        <stp>T</stp>
        <tr r="D124" s="1"/>
        <tr r="D124" s="1"/>
      </tp>
      <tp>
        <v>0.1384</v>
        <stp/>
        <stp>StudyData</stp>
        <stp>EPCIV</stp>
        <stp>Bar</stp>
        <stp/>
        <stp>Close</stp>
        <stp>D</stp>
        <stp>-118</stp>
        <stp>PrimaryOnly</stp>
        <stp/>
        <stp/>
        <stp/>
        <stp>T</stp>
        <tr r="D123" s="1"/>
        <tr r="D123" s="1"/>
      </tp>
      <tp>
        <v>0.17510000000000001</v>
        <stp/>
        <stp>StudyData</stp>
        <stp>GCECIV</stp>
        <stp>Bar</stp>
        <stp/>
        <stp>Close</stp>
        <stp>60</stp>
        <stp>-108</stp>
        <stp>PrimaryOnly</stp>
        <stp/>
        <stp/>
        <stp/>
        <stp>T</stp>
        <tr r="D113" s="7"/>
        <tr r="D113" s="7"/>
      </tp>
      <tp>
        <v>0.2263</v>
        <stp/>
        <stp>StudyData</stp>
        <stp>JNKCIV</stp>
        <stp>Bar</stp>
        <stp/>
        <stp>Close</stp>
        <stp>60</stp>
        <stp>-105</stp>
        <stp>PrimaryOnly</stp>
        <stp/>
        <stp/>
        <stp/>
        <stp>T</stp>
        <tr r="D110" s="4"/>
        <tr r="D110" s="4"/>
      </tp>
      <tp>
        <v>0.17330000000000001</v>
        <stp/>
        <stp>StudyData</stp>
        <stp>GCECIV</stp>
        <stp>Bar</stp>
        <stp/>
        <stp>Close</stp>
        <stp>60</stp>
        <stp>-109</stp>
        <stp>PrimaryOnly</stp>
        <stp/>
        <stp/>
        <stp/>
        <stp>T</stp>
        <tr r="D114" s="7"/>
        <tr r="D114" s="7"/>
      </tp>
      <tp>
        <v>0.21340000000000001</v>
        <stp/>
        <stp>StudyData</stp>
        <stp>JNKCIV</stp>
        <stp>Bar</stp>
        <stp/>
        <stp>Close</stp>
        <stp>60</stp>
        <stp>-104</stp>
        <stp>PrimaryOnly</stp>
        <stp/>
        <stp/>
        <stp/>
        <stp>T</stp>
        <tr r="D109" s="4"/>
        <tr r="D109" s="4"/>
      </tp>
      <tp>
        <v>0.2266</v>
        <stp/>
        <stp>StudyData</stp>
        <stp>JNKCIV</stp>
        <stp>Bar</stp>
        <stp/>
        <stp>Close</stp>
        <stp>60</stp>
        <stp>-107</stp>
        <stp>PrimaryOnly</stp>
        <stp/>
        <stp/>
        <stp/>
        <stp>T</stp>
        <tr r="D112" s="4"/>
        <tr r="D112" s="4"/>
      </tp>
      <tp>
        <v>0.22570000000000001</v>
        <stp/>
        <stp>StudyData</stp>
        <stp>JNKCIV</stp>
        <stp>Bar</stp>
        <stp/>
        <stp>Close</stp>
        <stp>60</stp>
        <stp>-106</stp>
        <stp>PrimaryOnly</stp>
        <stp/>
        <stp/>
        <stp/>
        <stp>T</stp>
        <tr r="D111" s="4"/>
        <tr r="D111" s="4"/>
      </tp>
      <tp>
        <v>0.2036</v>
        <stp/>
        <stp>StudyData</stp>
        <stp>JNKCIV</stp>
        <stp>Bar</stp>
        <stp/>
        <stp>Close</stp>
        <stp>60</stp>
        <stp>-101</stp>
        <stp>PrimaryOnly</stp>
        <stp/>
        <stp/>
        <stp/>
        <stp>T</stp>
        <tr r="D106" s="4"/>
        <tr r="D106" s="4"/>
      </tp>
      <tp>
        <v>0.42620000000000002</v>
        <stp/>
        <stp>StudyData</stp>
        <stp>CLECIV</stp>
        <stp>Bar</stp>
        <stp/>
        <stp>Close</stp>
        <stp>60</stp>
        <stp>-108</stp>
        <stp>PrimaryOnly</stp>
        <stp/>
        <stp/>
        <stp/>
        <stp>T</stp>
        <tr r="D113" s="10"/>
        <tr r="D113" s="10"/>
      </tp>
      <tp>
        <v>0.20430000000000001</v>
        <stp/>
        <stp>StudyData</stp>
        <stp>JNKCIV</stp>
        <stp>Bar</stp>
        <stp/>
        <stp>Close</stp>
        <stp>60</stp>
        <stp>-100</stp>
        <stp>PrimaryOnly</stp>
        <stp/>
        <stp/>
        <stp/>
        <stp>T</stp>
        <tr r="D105" s="4"/>
        <tr r="D105" s="4"/>
      </tp>
      <tp>
        <v>0.4239</v>
        <stp/>
        <stp>StudyData</stp>
        <stp>CLECIV</stp>
        <stp>Bar</stp>
        <stp/>
        <stp>Close</stp>
        <stp>60</stp>
        <stp>-109</stp>
        <stp>PrimaryOnly</stp>
        <stp/>
        <stp/>
        <stp/>
        <stp>T</stp>
        <tr r="D114" s="10"/>
        <tr r="D114" s="10"/>
      </tp>
      <tp>
        <v>0.2155</v>
        <stp/>
        <stp>StudyData</stp>
        <stp>JNKCIV</stp>
        <stp>Bar</stp>
        <stp/>
        <stp>Close</stp>
        <stp>60</stp>
        <stp>-103</stp>
        <stp>PrimaryOnly</stp>
        <stp/>
        <stp/>
        <stp/>
        <stp>T</stp>
        <tr r="D108" s="4"/>
        <tr r="D108" s="4"/>
      </tp>
      <tp>
        <v>0.22359999999999999</v>
        <stp/>
        <stp>StudyData</stp>
        <stp>JNKCIV</stp>
        <stp>Bar</stp>
        <stp/>
        <stp>Close</stp>
        <stp>60</stp>
        <stp>-102</stp>
        <stp>PrimaryOnly</stp>
        <stp/>
        <stp/>
        <stp/>
        <stp>T</stp>
        <tr r="D107" s="4"/>
        <tr r="D107" s="4"/>
      </tp>
      <tp>
        <v>0.17780000000000001</v>
        <stp/>
        <stp>StudyData</stp>
        <stp>GCECIV</stp>
        <stp>Bar</stp>
        <stp/>
        <stp>Close</stp>
        <stp>60</stp>
        <stp>-100</stp>
        <stp>PrimaryOnly</stp>
        <stp/>
        <stp/>
        <stp/>
        <stp>T</stp>
        <tr r="D105" s="7"/>
        <tr r="D105" s="7"/>
      </tp>
      <tp>
        <v>0.4299</v>
        <stp/>
        <stp>StudyData</stp>
        <stp>CLECIV</stp>
        <stp>Bar</stp>
        <stp/>
        <stp>Close</stp>
        <stp>60</stp>
        <stp>-104</stp>
        <stp>PrimaryOnly</stp>
        <stp/>
        <stp/>
        <stp/>
        <stp>T</stp>
        <tr r="D109" s="10"/>
        <tr r="D109" s="10"/>
      </tp>
      <tp>
        <v>0.1764</v>
        <stp/>
        <stp>StudyData</stp>
        <stp>GCECIV</stp>
        <stp>Bar</stp>
        <stp/>
        <stp>Close</stp>
        <stp>60</stp>
        <stp>-101</stp>
        <stp>PrimaryOnly</stp>
        <stp/>
        <stp/>
        <stp/>
        <stp>T</stp>
        <tr r="D106" s="7"/>
        <tr r="D106" s="7"/>
      </tp>
      <tp>
        <v>0.4219</v>
        <stp/>
        <stp>StudyData</stp>
        <stp>CLECIV</stp>
        <stp>Bar</stp>
        <stp/>
        <stp>Close</stp>
        <stp>60</stp>
        <stp>-105</stp>
        <stp>PrimaryOnly</stp>
        <stp/>
        <stp/>
        <stp/>
        <stp>T</stp>
        <tr r="D110" s="10"/>
        <tr r="D110" s="10"/>
      </tp>
      <tp>
        <v>0.17780000000000001</v>
        <stp/>
        <stp>StudyData</stp>
        <stp>GCECIV</stp>
        <stp>Bar</stp>
        <stp/>
        <stp>Close</stp>
        <stp>60</stp>
        <stp>-102</stp>
        <stp>PrimaryOnly</stp>
        <stp/>
        <stp/>
        <stp/>
        <stp>T</stp>
        <tr r="D107" s="7"/>
        <tr r="D107" s="7"/>
      </tp>
      <tp>
        <v>0.42070000000000002</v>
        <stp/>
        <stp>StudyData</stp>
        <stp>CLECIV</stp>
        <stp>Bar</stp>
        <stp/>
        <stp>Close</stp>
        <stp>60</stp>
        <stp>-106</stp>
        <stp>PrimaryOnly</stp>
        <stp/>
        <stp/>
        <stp/>
        <stp>T</stp>
        <tr r="D111" s="10"/>
        <tr r="D111" s="10"/>
      </tp>
      <tp>
        <v>0.17199999999999999</v>
        <stp/>
        <stp>StudyData</stp>
        <stp>GCECIV</stp>
        <stp>Bar</stp>
        <stp/>
        <stp>Close</stp>
        <stp>60</stp>
        <stp>-103</stp>
        <stp>PrimaryOnly</stp>
        <stp/>
        <stp/>
        <stp/>
        <stp>T</stp>
        <tr r="D108" s="7"/>
        <tr r="D108" s="7"/>
      </tp>
      <tp>
        <v>0.42380000000000001</v>
        <stp/>
        <stp>StudyData</stp>
        <stp>CLECIV</stp>
        <stp>Bar</stp>
        <stp/>
        <stp>Close</stp>
        <stp>60</stp>
        <stp>-107</stp>
        <stp>PrimaryOnly</stp>
        <stp/>
        <stp/>
        <stp/>
        <stp>T</stp>
        <tr r="D112" s="10"/>
        <tr r="D112" s="10"/>
      </tp>
      <tp>
        <v>0.17560000000000001</v>
        <stp/>
        <stp>StudyData</stp>
        <stp>GCECIV</stp>
        <stp>Bar</stp>
        <stp/>
        <stp>Close</stp>
        <stp>60</stp>
        <stp>-104</stp>
        <stp>PrimaryOnly</stp>
        <stp/>
        <stp/>
        <stp/>
        <stp>T</stp>
        <tr r="D109" s="7"/>
        <tr r="D109" s="7"/>
      </tp>
      <tp>
        <v>0.22900000000000001</v>
        <stp/>
        <stp>StudyData</stp>
        <stp>JNKCIV</stp>
        <stp>Bar</stp>
        <stp/>
        <stp>Close</stp>
        <stp>60</stp>
        <stp>-109</stp>
        <stp>PrimaryOnly</stp>
        <stp/>
        <stp/>
        <stp/>
        <stp>T</stp>
        <tr r="D114" s="4"/>
        <tr r="D114" s="4"/>
      </tp>
      <tp>
        <v>0.42920000000000003</v>
        <stp/>
        <stp>StudyData</stp>
        <stp>CLECIV</stp>
        <stp>Bar</stp>
        <stp/>
        <stp>Close</stp>
        <stp>60</stp>
        <stp>-100</stp>
        <stp>PrimaryOnly</stp>
        <stp/>
        <stp/>
        <stp/>
        <stp>T</stp>
        <tr r="D105" s="10"/>
        <tr r="D105" s="10"/>
      </tp>
      <tp>
        <v>0.17549999999999999</v>
        <stp/>
        <stp>StudyData</stp>
        <stp>GCECIV</stp>
        <stp>Bar</stp>
        <stp/>
        <stp>Close</stp>
        <stp>60</stp>
        <stp>-105</stp>
        <stp>PrimaryOnly</stp>
        <stp/>
        <stp/>
        <stp/>
        <stp>T</stp>
        <tr r="D110" s="7"/>
        <tr r="D110" s="7"/>
      </tp>
      <tp>
        <v>0.2271</v>
        <stp/>
        <stp>StudyData</stp>
        <stp>JNKCIV</stp>
        <stp>Bar</stp>
        <stp/>
        <stp>Close</stp>
        <stp>60</stp>
        <stp>-108</stp>
        <stp>PrimaryOnly</stp>
        <stp/>
        <stp/>
        <stp/>
        <stp>T</stp>
        <tr r="D113" s="4"/>
        <tr r="D113" s="4"/>
      </tp>
      <tp>
        <v>0.43140000000000001</v>
        <stp/>
        <stp>StudyData</stp>
        <stp>CLECIV</stp>
        <stp>Bar</stp>
        <stp/>
        <stp>Close</stp>
        <stp>60</stp>
        <stp>-101</stp>
        <stp>PrimaryOnly</stp>
        <stp/>
        <stp/>
        <stp/>
        <stp>T</stp>
        <tr r="D106" s="10"/>
        <tr r="D106" s="10"/>
      </tp>
      <tp>
        <v>0.17480000000000001</v>
        <stp/>
        <stp>StudyData</stp>
        <stp>GCECIV</stp>
        <stp>Bar</stp>
        <stp/>
        <stp>Close</stp>
        <stp>60</stp>
        <stp>-106</stp>
        <stp>PrimaryOnly</stp>
        <stp/>
        <stp/>
        <stp/>
        <stp>T</stp>
        <tr r="D111" s="7"/>
        <tr r="D111" s="7"/>
      </tp>
      <tp>
        <v>0.42980000000000002</v>
        <stp/>
        <stp>StudyData</stp>
        <stp>CLECIV</stp>
        <stp>Bar</stp>
        <stp/>
        <stp>Close</stp>
        <stp>60</stp>
        <stp>-102</stp>
        <stp>PrimaryOnly</stp>
        <stp/>
        <stp/>
        <stp/>
        <stp>T</stp>
        <tr r="D107" s="10"/>
        <tr r="D107" s="10"/>
      </tp>
      <tp>
        <v>0.17499999999999999</v>
        <stp/>
        <stp>StudyData</stp>
        <stp>GCECIV</stp>
        <stp>Bar</stp>
        <stp/>
        <stp>Close</stp>
        <stp>60</stp>
        <stp>-107</stp>
        <stp>PrimaryOnly</stp>
        <stp/>
        <stp/>
        <stp/>
        <stp>T</stp>
        <tr r="D112" s="7"/>
        <tr r="D112" s="7"/>
      </tp>
      <tp>
        <v>0.42949999999999999</v>
        <stp/>
        <stp>StudyData</stp>
        <stp>CLECIV</stp>
        <stp>Bar</stp>
        <stp/>
        <stp>Close</stp>
        <stp>60</stp>
        <stp>-103</stp>
        <stp>PrimaryOnly</stp>
        <stp/>
        <stp/>
        <stp/>
        <stp>T</stp>
        <tr r="D108" s="10"/>
        <tr r="D108" s="10"/>
      </tp>
      <tp>
        <v>0.13239999999999999</v>
        <stp/>
        <stp>StudyData</stp>
        <stp>ZSECIV</stp>
        <stp>Bar</stp>
        <stp/>
        <stp>Close</stp>
        <stp>60</stp>
        <stp>-105</stp>
        <stp>PrimaryOnly</stp>
        <stp/>
        <stp/>
        <stp/>
        <stp>T</stp>
        <tr r="D110" s="8"/>
        <tr r="D110" s="8"/>
      </tp>
      <tp>
        <v>0.1323</v>
        <stp/>
        <stp>StudyData</stp>
        <stp>ZSECIV</stp>
        <stp>Bar</stp>
        <stp/>
        <stp>Close</stp>
        <stp>60</stp>
        <stp>-104</stp>
        <stp>PrimaryOnly</stp>
        <stp/>
        <stp/>
        <stp/>
        <stp>T</stp>
        <tr r="D109" s="8"/>
        <tr r="D109" s="8"/>
      </tp>
      <tp>
        <v>0.13239999999999999</v>
        <stp/>
        <stp>StudyData</stp>
        <stp>ZSECIV</stp>
        <stp>Bar</stp>
        <stp/>
        <stp>Close</stp>
        <stp>60</stp>
        <stp>-107</stp>
        <stp>PrimaryOnly</stp>
        <stp/>
        <stp/>
        <stp/>
        <stp>T</stp>
        <tr r="D112" s="8"/>
        <tr r="D112" s="8"/>
      </tp>
      <tp>
        <v>0.13239999999999999</v>
        <stp/>
        <stp>StudyData</stp>
        <stp>ZSECIV</stp>
        <stp>Bar</stp>
        <stp/>
        <stp>Close</stp>
        <stp>60</stp>
        <stp>-106</stp>
        <stp>PrimaryOnly</stp>
        <stp/>
        <stp/>
        <stp/>
        <stp>T</stp>
        <tr r="D111" s="8"/>
        <tr r="D111" s="8"/>
      </tp>
      <tp>
        <v>0.13289999999999999</v>
        <stp/>
        <stp>StudyData</stp>
        <stp>ZSECIV</stp>
        <stp>Bar</stp>
        <stp/>
        <stp>Close</stp>
        <stp>60</stp>
        <stp>-101</stp>
        <stp>PrimaryOnly</stp>
        <stp/>
        <stp/>
        <stp/>
        <stp>T</stp>
        <tr r="D106" s="8"/>
        <tr r="D106" s="8"/>
      </tp>
      <tp>
        <v>0.13270000000000001</v>
        <stp/>
        <stp>StudyData</stp>
        <stp>ZSECIV</stp>
        <stp>Bar</stp>
        <stp/>
        <stp>Close</stp>
        <stp>60</stp>
        <stp>-100</stp>
        <stp>PrimaryOnly</stp>
        <stp/>
        <stp/>
        <stp/>
        <stp>T</stp>
        <tr r="D105" s="8"/>
        <tr r="D105" s="8"/>
      </tp>
      <tp>
        <v>0.13819999999999999</v>
        <stp/>
        <stp>StudyData</stp>
        <stp>ZSECIV</stp>
        <stp>Bar</stp>
        <stp/>
        <stp>Close</stp>
        <stp>60</stp>
        <stp>-103</stp>
        <stp>PrimaryOnly</stp>
        <stp/>
        <stp/>
        <stp/>
        <stp>T</stp>
        <tr r="D108" s="8"/>
        <tr r="D108" s="8"/>
      </tp>
      <tp>
        <v>0.13300000000000001</v>
        <stp/>
        <stp>StudyData</stp>
        <stp>ZSECIV</stp>
        <stp>Bar</stp>
        <stp/>
        <stp>Close</stp>
        <stp>60</stp>
        <stp>-102</stp>
        <stp>PrimaryOnly</stp>
        <stp/>
        <stp/>
        <stp/>
        <stp>T</stp>
        <tr r="D107" s="8"/>
        <tr r="D107" s="8"/>
      </tp>
      <tp>
        <v>8.6E-3</v>
        <stp/>
        <stp>ContractData</stp>
        <stp>C.US.DA6K167600</stp>
        <stp>Ask</stp>
        <stp/>
        <stp>T</stp>
        <tr r="Q24" s="2"/>
      </tp>
      <tp>
        <v>0.13420000000000001</v>
        <stp/>
        <stp>StudyData</stp>
        <stp>ZSECIV</stp>
        <stp>Bar</stp>
        <stp/>
        <stp>Close</stp>
        <stp>60</stp>
        <stp>-109</stp>
        <stp>PrimaryOnly</stp>
        <stp/>
        <stp/>
        <stp/>
        <stp>T</stp>
        <tr r="D114" s="8"/>
        <tr r="D114" s="8"/>
      </tp>
      <tp>
        <v>0.1343</v>
        <stp/>
        <stp>StudyData</stp>
        <stp>ZSECIV</stp>
        <stp>Bar</stp>
        <stp/>
        <stp>Close</stp>
        <stp>60</stp>
        <stp>-108</stp>
        <stp>PrimaryOnly</stp>
        <stp/>
        <stp/>
        <stp/>
        <stp>T</stp>
        <tr r="D113" s="8"/>
        <tr r="D113" s="8"/>
      </tp>
      <tp>
        <v>8.4000000000000012E-3</v>
        <stp/>
        <stp>ContractData</stp>
        <stp>C.US.DA6K167600</stp>
        <stp>Bid</stp>
        <stp/>
        <stp>T</stp>
        <tr r="P24" s="2"/>
      </tp>
      <tp>
        <v>0.1366</v>
        <stp/>
        <stp>StudyData</stp>
        <stp>EPCIV</stp>
        <stp>Bar</stp>
        <stp/>
        <stp>Close</stp>
        <stp>D</stp>
        <stp>-125</stp>
        <stp>PrimaryOnly</stp>
        <stp/>
        <stp/>
        <stp/>
        <stp>T</stp>
        <tr r="D130" s="1"/>
        <tr r="D130" s="1"/>
      </tp>
      <tp>
        <v>0.12920000000000001</v>
        <stp/>
        <stp>StudyData</stp>
        <stp>EPCIV</stp>
        <stp>Bar</stp>
        <stp/>
        <stp>Close</stp>
        <stp>D</stp>
        <stp>-124</stp>
        <stp>PrimaryOnly</stp>
        <stp/>
        <stp/>
        <stp/>
        <stp>T</stp>
        <tr r="D129" s="1"/>
        <tr r="D129" s="1"/>
      </tp>
      <tp>
        <v>0.13669999999999999</v>
        <stp/>
        <stp>StudyData</stp>
        <stp>EPCIV</stp>
        <stp>Bar</stp>
        <stp/>
        <stp>Close</stp>
        <stp>D</stp>
        <stp>-127</stp>
        <stp>PrimaryOnly</stp>
        <stp/>
        <stp/>
        <stp/>
        <stp>T</stp>
        <tr r="D132" s="1"/>
        <tr r="D132" s="1"/>
      </tp>
      <tp>
        <v>0.12989999999999999</v>
        <stp/>
        <stp>StudyData</stp>
        <stp>EPCIV</stp>
        <stp>Bar</stp>
        <stp/>
        <stp>Close</stp>
        <stp>D</stp>
        <stp>-126</stp>
        <stp>PrimaryOnly</stp>
        <stp/>
        <stp/>
        <stp/>
        <stp>T</stp>
        <tr r="D131" s="1"/>
        <tr r="D131" s="1"/>
      </tp>
      <tp>
        <v>0.12959999999999999</v>
        <stp/>
        <stp>StudyData</stp>
        <stp>EPCIV</stp>
        <stp>Bar</stp>
        <stp/>
        <stp>Close</stp>
        <stp>D</stp>
        <stp>-121</stp>
        <stp>PrimaryOnly</stp>
        <stp/>
        <stp/>
        <stp/>
        <stp>T</stp>
        <tr r="D126" s="1"/>
        <tr r="D126" s="1"/>
      </tp>
      <tp>
        <v>0.128</v>
        <stp/>
        <stp>StudyData</stp>
        <stp>EPCIV</stp>
        <stp>Bar</stp>
        <stp/>
        <stp>Close</stp>
        <stp>D</stp>
        <stp>-120</stp>
        <stp>PrimaryOnly</stp>
        <stp/>
        <stp/>
        <stp/>
        <stp>T</stp>
        <tr r="D125" s="1"/>
        <tr r="D125" s="1"/>
      </tp>
      <tp>
        <v>0.12770000000000001</v>
        <stp/>
        <stp>StudyData</stp>
        <stp>EPCIV</stp>
        <stp>Bar</stp>
        <stp/>
        <stp>Close</stp>
        <stp>D</stp>
        <stp>-123</stp>
        <stp>PrimaryOnly</stp>
        <stp/>
        <stp/>
        <stp/>
        <stp>T</stp>
        <tr r="D128" s="1"/>
        <tr r="D128" s="1"/>
      </tp>
      <tp>
        <v>0.13200000000000001</v>
        <stp/>
        <stp>StudyData</stp>
        <stp>EPCIV</stp>
        <stp>Bar</stp>
        <stp/>
        <stp>Close</stp>
        <stp>D</stp>
        <stp>-122</stp>
        <stp>PrimaryOnly</stp>
        <stp/>
        <stp/>
        <stp/>
        <stp>T</stp>
        <tr r="D127" s="1"/>
        <tr r="D127" s="1"/>
      </tp>
      <tp>
        <v>18.52</v>
        <stp/>
        <stp>ContractData</stp>
        <stp>C.DSX</stp>
        <stp>ImpliedVolatility</stp>
        <stp/>
        <stp>T</stp>
        <tr r="O6" s="2"/>
      </tp>
      <tp>
        <v>0.13539999999999999</v>
        <stp/>
        <stp>StudyData</stp>
        <stp>EPCIV</stp>
        <stp>Bar</stp>
        <stp/>
        <stp>Close</stp>
        <stp>D</stp>
        <stp>-129</stp>
        <stp>PrimaryOnly</stp>
        <stp/>
        <stp/>
        <stp/>
        <stp>T</stp>
        <tr r="D134" s="1"/>
        <tr r="D134" s="1"/>
      </tp>
      <tp>
        <v>0.1305</v>
        <stp/>
        <stp>StudyData</stp>
        <stp>EPCIV</stp>
        <stp>Bar</stp>
        <stp/>
        <stp>Close</stp>
        <stp>D</stp>
        <stp>-128</stp>
        <stp>PrimaryOnly</stp>
        <stp/>
        <stp/>
        <stp/>
        <stp>T</stp>
        <tr r="D133" s="1"/>
        <tr r="D133" s="1"/>
      </tp>
      <tp>
        <v>25.19</v>
        <stp/>
        <stp>ContractData</stp>
        <stp>C.ZSE</stp>
        <stp>ImpliedVolatility</stp>
        <stp/>
        <stp>T</stp>
        <tr r="F44" s="2"/>
      </tp>
      <tp>
        <v>309</v>
        <stp/>
        <stp>ContractData</stp>
        <stp>C.US.EPK1620650</stp>
        <stp>MT_LastBidVolume</stp>
        <stp/>
        <stp>T</stp>
        <tr r="F5" s="2"/>
      </tp>
      <tp>
        <v>0.17480000000000001</v>
        <stp/>
        <stp>StudyData</stp>
        <stp>GCECIV</stp>
        <stp>Bar</stp>
        <stp/>
        <stp>Close</stp>
        <stp>60</stp>
        <stp>-118</stp>
        <stp>PrimaryOnly</stp>
        <stp/>
        <stp/>
        <stp/>
        <stp>T</stp>
        <tr r="D123" s="7"/>
        <tr r="D123" s="7"/>
      </tp>
      <tp>
        <v>0.2069</v>
        <stp/>
        <stp>StudyData</stp>
        <stp>JNKCIV</stp>
        <stp>Bar</stp>
        <stp/>
        <stp>Close</stp>
        <stp>60</stp>
        <stp>-115</stp>
        <stp>PrimaryOnly</stp>
        <stp/>
        <stp/>
        <stp/>
        <stp>T</stp>
        <tr r="D120" s="4"/>
        <tr r="D120" s="4"/>
      </tp>
      <tp>
        <v>0.1724</v>
        <stp/>
        <stp>StudyData</stp>
        <stp>GCECIV</stp>
        <stp>Bar</stp>
        <stp/>
        <stp>Close</stp>
        <stp>60</stp>
        <stp>-119</stp>
        <stp>PrimaryOnly</stp>
        <stp/>
        <stp/>
        <stp/>
        <stp>T</stp>
        <tr r="D124" s="7"/>
        <tr r="D124" s="7"/>
      </tp>
      <tp>
        <v>0.2135</v>
        <stp/>
        <stp>StudyData</stp>
        <stp>JNKCIV</stp>
        <stp>Bar</stp>
        <stp/>
        <stp>Close</stp>
        <stp>60</stp>
        <stp>-114</stp>
        <stp>PrimaryOnly</stp>
        <stp/>
        <stp/>
        <stp/>
        <stp>T</stp>
        <tr r="D119" s="4"/>
        <tr r="D119" s="4"/>
      </tp>
      <tp>
        <v>0.2155</v>
        <stp/>
        <stp>StudyData</stp>
        <stp>JNKCIV</stp>
        <stp>Bar</stp>
        <stp/>
        <stp>Close</stp>
        <stp>60</stp>
        <stp>-117</stp>
        <stp>PrimaryOnly</stp>
        <stp/>
        <stp/>
        <stp/>
        <stp>T</stp>
        <tr r="D122" s="4"/>
        <tr r="D122" s="4"/>
      </tp>
      <tp>
        <v>0.2072</v>
        <stp/>
        <stp>StudyData</stp>
        <stp>JNKCIV</stp>
        <stp>Bar</stp>
        <stp/>
        <stp>Close</stp>
        <stp>60</stp>
        <stp>-116</stp>
        <stp>PrimaryOnly</stp>
        <stp/>
        <stp/>
        <stp/>
        <stp>T</stp>
        <tr r="D121" s="4"/>
        <tr r="D121" s="4"/>
      </tp>
      <tp>
        <v>0.217</v>
        <stp/>
        <stp>StudyData</stp>
        <stp>JNKCIV</stp>
        <stp>Bar</stp>
        <stp/>
        <stp>Close</stp>
        <stp>60</stp>
        <stp>-111</stp>
        <stp>PrimaryOnly</stp>
        <stp/>
        <stp/>
        <stp/>
        <stp>T</stp>
        <tr r="D116" s="4"/>
        <tr r="D116" s="4"/>
      </tp>
      <tp>
        <v>0.44740000000000002</v>
        <stp/>
        <stp>StudyData</stp>
        <stp>CLECIV</stp>
        <stp>Bar</stp>
        <stp/>
        <stp>Close</stp>
        <stp>60</stp>
        <stp>-118</stp>
        <stp>PrimaryOnly</stp>
        <stp/>
        <stp/>
        <stp/>
        <stp>T</stp>
        <tr r="D123" s="10"/>
        <tr r="D123" s="10"/>
      </tp>
      <tp>
        <v>0.23039999999999999</v>
        <stp/>
        <stp>StudyData</stp>
        <stp>JNKCIV</stp>
        <stp>Bar</stp>
        <stp/>
        <stp>Close</stp>
        <stp>60</stp>
        <stp>-110</stp>
        <stp>PrimaryOnly</stp>
        <stp/>
        <stp/>
        <stp/>
        <stp>T</stp>
        <tr r="D115" s="4"/>
        <tr r="D115" s="4"/>
      </tp>
      <tp>
        <v>0.43840000000000001</v>
        <stp/>
        <stp>StudyData</stp>
        <stp>CLECIV</stp>
        <stp>Bar</stp>
        <stp/>
        <stp>Close</stp>
        <stp>60</stp>
        <stp>-119</stp>
        <stp>PrimaryOnly</stp>
        <stp/>
        <stp/>
        <stp/>
        <stp>T</stp>
        <tr r="D124" s="10"/>
        <tr r="D124" s="10"/>
      </tp>
      <tp>
        <v>0.2117</v>
        <stp/>
        <stp>StudyData</stp>
        <stp>JNKCIV</stp>
        <stp>Bar</stp>
        <stp/>
        <stp>Close</stp>
        <stp>60</stp>
        <stp>-113</stp>
        <stp>PrimaryOnly</stp>
        <stp/>
        <stp/>
        <stp/>
        <stp>T</stp>
        <tr r="D118" s="4"/>
        <tr r="D118" s="4"/>
      </tp>
      <tp>
        <v>0.21110000000000001</v>
        <stp/>
        <stp>StudyData</stp>
        <stp>JNKCIV</stp>
        <stp>Bar</stp>
        <stp/>
        <stp>Close</stp>
        <stp>60</stp>
        <stp>-112</stp>
        <stp>PrimaryOnly</stp>
        <stp/>
        <stp/>
        <stp/>
        <stp>T</stp>
        <tr r="D117" s="4"/>
        <tr r="D117" s="4"/>
      </tp>
      <tp>
        <v>0.1686</v>
        <stp/>
        <stp>StudyData</stp>
        <stp>GCECIV</stp>
        <stp>Bar</stp>
        <stp/>
        <stp>Close</stp>
        <stp>60</stp>
        <stp>-110</stp>
        <stp>PrimaryOnly</stp>
        <stp/>
        <stp/>
        <stp/>
        <stp>T</stp>
        <tr r="D115" s="7"/>
        <tr r="D115" s="7"/>
      </tp>
      <tp>
        <v>0.44629999999999997</v>
        <stp/>
        <stp>StudyData</stp>
        <stp>CLECIV</stp>
        <stp>Bar</stp>
        <stp/>
        <stp>Close</stp>
        <stp>60</stp>
        <stp>-114</stp>
        <stp>PrimaryOnly</stp>
        <stp/>
        <stp/>
        <stp/>
        <stp>T</stp>
        <tr r="D119" s="10"/>
        <tr r="D119" s="10"/>
      </tp>
      <tp>
        <v>0.16889999999999999</v>
        <stp/>
        <stp>StudyData</stp>
        <stp>GCECIV</stp>
        <stp>Bar</stp>
        <stp/>
        <stp>Close</stp>
        <stp>60</stp>
        <stp>-111</stp>
        <stp>PrimaryOnly</stp>
        <stp/>
        <stp/>
        <stp/>
        <stp>T</stp>
        <tr r="D116" s="7"/>
        <tr r="D116" s="7"/>
      </tp>
      <tp>
        <v>0.4415</v>
        <stp/>
        <stp>StudyData</stp>
        <stp>CLECIV</stp>
        <stp>Bar</stp>
        <stp/>
        <stp>Close</stp>
        <stp>60</stp>
        <stp>-115</stp>
        <stp>PrimaryOnly</stp>
        <stp/>
        <stp/>
        <stp/>
        <stp>T</stp>
        <tr r="D120" s="10"/>
        <tr r="D120" s="10"/>
      </tp>
      <tp>
        <v>0.17180000000000001</v>
        <stp/>
        <stp>StudyData</stp>
        <stp>GCECIV</stp>
        <stp>Bar</stp>
        <stp/>
        <stp>Close</stp>
        <stp>60</stp>
        <stp>-112</stp>
        <stp>PrimaryOnly</stp>
        <stp/>
        <stp/>
        <stp/>
        <stp>T</stp>
        <tr r="D117" s="7"/>
        <tr r="D117" s="7"/>
      </tp>
      <tp>
        <v>0.45419999999999999</v>
        <stp/>
        <stp>StudyData</stp>
        <stp>CLECIV</stp>
        <stp>Bar</stp>
        <stp/>
        <stp>Close</stp>
        <stp>60</stp>
        <stp>-116</stp>
        <stp>PrimaryOnly</stp>
        <stp/>
        <stp/>
        <stp/>
        <stp>T</stp>
        <tr r="D121" s="10"/>
        <tr r="D121" s="10"/>
      </tp>
      <tp>
        <v>0.17280000000000001</v>
        <stp/>
        <stp>StudyData</stp>
        <stp>GCECIV</stp>
        <stp>Bar</stp>
        <stp/>
        <stp>Close</stp>
        <stp>60</stp>
        <stp>-113</stp>
        <stp>PrimaryOnly</stp>
        <stp/>
        <stp/>
        <stp/>
        <stp>T</stp>
        <tr r="D118" s="7"/>
        <tr r="D118" s="7"/>
      </tp>
      <tp>
        <v>0.45469999999999999</v>
        <stp/>
        <stp>StudyData</stp>
        <stp>CLECIV</stp>
        <stp>Bar</stp>
        <stp/>
        <stp>Close</stp>
        <stp>60</stp>
        <stp>-117</stp>
        <stp>PrimaryOnly</stp>
        <stp/>
        <stp/>
        <stp/>
        <stp>T</stp>
        <tr r="D122" s="10"/>
        <tr r="D122" s="10"/>
      </tp>
      <tp>
        <v>0.1691</v>
        <stp/>
        <stp>StudyData</stp>
        <stp>GCECIV</stp>
        <stp>Bar</stp>
        <stp/>
        <stp>Close</stp>
        <stp>60</stp>
        <stp>-114</stp>
        <stp>PrimaryOnly</stp>
        <stp/>
        <stp/>
        <stp/>
        <stp>T</stp>
        <tr r="D119" s="7"/>
        <tr r="D119" s="7"/>
      </tp>
      <tp>
        <v>0.22090000000000001</v>
        <stp/>
        <stp>StudyData</stp>
        <stp>JNKCIV</stp>
        <stp>Bar</stp>
        <stp/>
        <stp>Close</stp>
        <stp>60</stp>
        <stp>-119</stp>
        <stp>PrimaryOnly</stp>
        <stp/>
        <stp/>
        <stp/>
        <stp>T</stp>
        <tr r="D124" s="4"/>
        <tr r="D124" s="4"/>
      </tp>
      <tp>
        <v>0.43009999999999998</v>
        <stp/>
        <stp>StudyData</stp>
        <stp>CLECIV</stp>
        <stp>Bar</stp>
        <stp/>
        <stp>Close</stp>
        <stp>60</stp>
        <stp>-110</stp>
        <stp>PrimaryOnly</stp>
        <stp/>
        <stp/>
        <stp/>
        <stp>T</stp>
        <tr r="D115" s="10"/>
        <tr r="D115" s="10"/>
      </tp>
      <tp>
        <v>0.17130000000000001</v>
        <stp/>
        <stp>StudyData</stp>
        <stp>GCECIV</stp>
        <stp>Bar</stp>
        <stp/>
        <stp>Close</stp>
        <stp>60</stp>
        <stp>-115</stp>
        <stp>PrimaryOnly</stp>
        <stp/>
        <stp/>
        <stp/>
        <stp>T</stp>
        <tr r="D120" s="7"/>
        <tr r="D120" s="7"/>
      </tp>
      <tp>
        <v>0.2177</v>
        <stp/>
        <stp>StudyData</stp>
        <stp>JNKCIV</stp>
        <stp>Bar</stp>
        <stp/>
        <stp>Close</stp>
        <stp>60</stp>
        <stp>-118</stp>
        <stp>PrimaryOnly</stp>
        <stp/>
        <stp/>
        <stp/>
        <stp>T</stp>
        <tr r="D123" s="4"/>
        <tr r="D123" s="4"/>
      </tp>
      <tp>
        <v>0.4365</v>
        <stp/>
        <stp>StudyData</stp>
        <stp>CLECIV</stp>
        <stp>Bar</stp>
        <stp/>
        <stp>Close</stp>
        <stp>60</stp>
        <stp>-111</stp>
        <stp>PrimaryOnly</stp>
        <stp/>
        <stp/>
        <stp/>
        <stp>T</stp>
        <tr r="D116" s="10"/>
        <tr r="D116" s="10"/>
      </tp>
      <tp>
        <v>0.1787</v>
        <stp/>
        <stp>StudyData</stp>
        <stp>GCECIV</stp>
        <stp>Bar</stp>
        <stp/>
        <stp>Close</stp>
        <stp>60</stp>
        <stp>-116</stp>
        <stp>PrimaryOnly</stp>
        <stp/>
        <stp/>
        <stp/>
        <stp>T</stp>
        <tr r="D121" s="7"/>
        <tr r="D121" s="7"/>
      </tp>
      <tp>
        <v>0.43759999999999999</v>
        <stp/>
        <stp>StudyData</stp>
        <stp>CLECIV</stp>
        <stp>Bar</stp>
        <stp/>
        <stp>Close</stp>
        <stp>60</stp>
        <stp>-112</stp>
        <stp>PrimaryOnly</stp>
        <stp/>
        <stp/>
        <stp/>
        <stp>T</stp>
        <tr r="D117" s="10"/>
        <tr r="D117" s="10"/>
      </tp>
      <tp>
        <v>9.4899999999999998E-2</v>
        <stp/>
        <stp>StudyData</stp>
        <stp>EU6CIV</stp>
        <stp>Bar</stp>
        <stp/>
        <stp>Close</stp>
        <stp>D</stp>
        <stp>0</stp>
        <stp>PrimaryOnly</stp>
        <stp/>
        <stp/>
        <stp/>
        <stp>T</stp>
        <tr r="D5" s="5"/>
        <tr r="D5" s="5"/>
      </tp>
      <tp>
        <v>9.4899999999999998E-2</v>
        <stp/>
        <stp>StudyData</stp>
        <stp>EU6CIV</stp>
        <stp>Bar</stp>
        <stp/>
        <stp>Close</stp>
        <stp>D</stp>
        <stp>0</stp>
        <stp>primaryOnly</stp>
        <stp/>
        <stp/>
        <stp/>
        <stp>T</stp>
        <tr r="B2" s="5"/>
      </tp>
      <tp>
        <v>0.16980000000000001</v>
        <stp/>
        <stp>StudyData</stp>
        <stp>GCECIV</stp>
        <stp>Bar</stp>
        <stp/>
        <stp>Close</stp>
        <stp>60</stp>
        <stp>-117</stp>
        <stp>PrimaryOnly</stp>
        <stp/>
        <stp/>
        <stp/>
        <stp>T</stp>
        <tr r="D122" s="7"/>
        <tr r="D122" s="7"/>
      </tp>
      <tp>
        <v>0.43940000000000001</v>
        <stp/>
        <stp>StudyData</stp>
        <stp>CLECIV</stp>
        <stp>Bar</stp>
        <stp/>
        <stp>Close</stp>
        <stp>60</stp>
        <stp>-113</stp>
        <stp>PrimaryOnly</stp>
        <stp/>
        <stp/>
        <stp/>
        <stp>T</stp>
        <tr r="D118" s="10"/>
        <tr r="D118" s="10"/>
      </tp>
      <tp>
        <v>0.15459999999999999</v>
        <stp/>
        <stp>StudyData</stp>
        <stp>DSXCIV</stp>
        <stp>Bar</stp>
        <stp/>
        <stp>Close</stp>
        <stp>D</stp>
        <stp>0</stp>
        <stp>primaryOnly</stp>
        <stp/>
        <stp/>
        <stp/>
        <stp>T</stp>
        <tr r="B2" s="3"/>
      </tp>
      <tp>
        <v>0.15459999999999999</v>
        <stp/>
        <stp>StudyData</stp>
        <stp>DSXCIV</stp>
        <stp>Bar</stp>
        <stp/>
        <stp>Close</stp>
        <stp>D</stp>
        <stp>0</stp>
        <stp>PrimaryOnly</stp>
        <stp/>
        <stp/>
        <stp/>
        <stp>T</stp>
        <tr r="D5" s="3"/>
        <tr r="D5" s="3"/>
      </tp>
      <tp>
        <v>0.12709999999999999</v>
        <stp/>
        <stp>StudyData</stp>
        <stp>DA6CIV</stp>
        <stp>Bar</stp>
        <stp/>
        <stp>Close</stp>
        <stp>D</stp>
        <stp>0</stp>
        <stp>PrimaryOnly</stp>
        <stp/>
        <stp/>
        <stp/>
        <stp>T</stp>
        <tr r="D5" s="6"/>
        <tr r="D5" s="6"/>
      </tp>
      <tp>
        <v>0.12709999999999999</v>
        <stp/>
        <stp>StudyData</stp>
        <stp>DA6CIV</stp>
        <stp>Bar</stp>
        <stp/>
        <stp>Close</stp>
        <stp>D</stp>
        <stp>0</stp>
        <stp>primaryOnly</stp>
        <stp/>
        <stp/>
        <stp/>
        <stp>T</stp>
        <tr r="B2" s="6"/>
      </tp>
      <tp>
        <v>0.1552</v>
        <stp/>
        <stp>StudyData</stp>
        <stp>ZSECIV</stp>
        <stp>Bar</stp>
        <stp/>
        <stp>Close</stp>
        <stp>60</stp>
        <stp>-115</stp>
        <stp>PrimaryOnly</stp>
        <stp/>
        <stp/>
        <stp/>
        <stp>T</stp>
        <tr r="D120" s="8"/>
        <tr r="D120" s="8"/>
      </tp>
      <tp>
        <v>0.15390000000000001</v>
        <stp/>
        <stp>StudyData</stp>
        <stp>ZSECIV</stp>
        <stp>Bar</stp>
        <stp/>
        <stp>Close</stp>
        <stp>60</stp>
        <stp>-114</stp>
        <stp>PrimaryOnly</stp>
        <stp/>
        <stp/>
        <stp/>
        <stp>T</stp>
        <tr r="D119" s="8"/>
        <tr r="D119" s="8"/>
      </tp>
      <tp>
        <v>0.154</v>
        <stp/>
        <stp>StudyData</stp>
        <stp>ZSECIV</stp>
        <stp>Bar</stp>
        <stp/>
        <stp>Close</stp>
        <stp>60</stp>
        <stp>-117</stp>
        <stp>PrimaryOnly</stp>
        <stp/>
        <stp/>
        <stp/>
        <stp>T</stp>
        <tr r="D122" s="8"/>
        <tr r="D122" s="8"/>
      </tp>
      <tp>
        <v>0.15859999999999999</v>
        <stp/>
        <stp>StudyData</stp>
        <stp>ZSECIV</stp>
        <stp>Bar</stp>
        <stp/>
        <stp>Close</stp>
        <stp>60</stp>
        <stp>-116</stp>
        <stp>PrimaryOnly</stp>
        <stp/>
        <stp/>
        <stp/>
        <stp>T</stp>
        <tr r="D121" s="8"/>
        <tr r="D121" s="8"/>
      </tp>
      <tp>
        <v>0.13370000000000001</v>
        <stp/>
        <stp>StudyData</stp>
        <stp>ZSECIV</stp>
        <stp>Bar</stp>
        <stp/>
        <stp>Close</stp>
        <stp>60</stp>
        <stp>-111</stp>
        <stp>PrimaryOnly</stp>
        <stp/>
        <stp/>
        <stp/>
        <stp>T</stp>
        <tr r="D116" s="8"/>
        <tr r="D116" s="8"/>
      </tp>
      <tp>
        <v>0.13489999999999999</v>
        <stp/>
        <stp>StudyData</stp>
        <stp>ZSECIV</stp>
        <stp>Bar</stp>
        <stp/>
        <stp>Close</stp>
        <stp>60</stp>
        <stp>-110</stp>
        <stp>PrimaryOnly</stp>
        <stp/>
        <stp/>
        <stp/>
        <stp>T</stp>
        <tr r="D115" s="8"/>
        <tr r="D115" s="8"/>
      </tp>
      <tp>
        <v>0.15629999999999999</v>
        <stp/>
        <stp>StudyData</stp>
        <stp>ZSECIV</stp>
        <stp>Bar</stp>
        <stp/>
        <stp>Close</stp>
        <stp>60</stp>
        <stp>-113</stp>
        <stp>PrimaryOnly</stp>
        <stp/>
        <stp/>
        <stp/>
        <stp>T</stp>
        <tr r="D118" s="8"/>
        <tr r="D118" s="8"/>
      </tp>
      <tp>
        <v>0.15040000000000001</v>
        <stp/>
        <stp>StudyData</stp>
        <stp>ZSECIV</stp>
        <stp>Bar</stp>
        <stp/>
        <stp>Close</stp>
        <stp>60</stp>
        <stp>-112</stp>
        <stp>PrimaryOnly</stp>
        <stp/>
        <stp/>
        <stp/>
        <stp>T</stp>
        <tr r="D117" s="8"/>
        <tr r="D117" s="8"/>
      </tp>
      <tp>
        <v>0.15859999999999999</v>
        <stp/>
        <stp>StudyData</stp>
        <stp>ZSECIV</stp>
        <stp>Bar</stp>
        <stp/>
        <stp>Close</stp>
        <stp>60</stp>
        <stp>-119</stp>
        <stp>PrimaryOnly</stp>
        <stp/>
        <stp/>
        <stp/>
        <stp>T</stp>
        <tr r="D124" s="8"/>
        <tr r="D124" s="8"/>
      </tp>
      <tp>
        <v>0.15290000000000001</v>
        <stp/>
        <stp>StudyData</stp>
        <stp>ZSECIV</stp>
        <stp>Bar</stp>
        <stp/>
        <stp>Close</stp>
        <stp>60</stp>
        <stp>-118</stp>
        <stp>PrimaryOnly</stp>
        <stp/>
        <stp/>
        <stp/>
        <stp>T</stp>
        <tr r="D123" s="8"/>
        <tr r="D123" s="8"/>
      </tp>
      <tp>
        <v>0.13830000000000001</v>
        <stp/>
        <stp>StudyData</stp>
        <stp>EPCIV</stp>
        <stp>Bar</stp>
        <stp/>
        <stp>Close</stp>
        <stp>D</stp>
        <stp>-135</stp>
        <stp>PrimaryOnly</stp>
        <stp/>
        <stp/>
        <stp/>
        <stp>T</stp>
        <tr r="D140" s="1"/>
        <tr r="D140" s="1"/>
      </tp>
      <tp>
        <v>0.13139999999999999</v>
        <stp/>
        <stp>StudyData</stp>
        <stp>EPCIV</stp>
        <stp>Bar</stp>
        <stp/>
        <stp>Close</stp>
        <stp>D</stp>
        <stp>-134</stp>
        <stp>PrimaryOnly</stp>
        <stp/>
        <stp/>
        <stp/>
        <stp>T</stp>
        <tr r="D139" s="1"/>
        <tr r="D139" s="1"/>
      </tp>
      <tp>
        <v>0.156</v>
        <stp/>
        <stp>StudyData</stp>
        <stp>EPCIV</stp>
        <stp>Bar</stp>
        <stp/>
        <stp>Close</stp>
        <stp>D</stp>
        <stp>-137</stp>
        <stp>PrimaryOnly</stp>
        <stp/>
        <stp/>
        <stp/>
        <stp>T</stp>
        <tr r="D142" s="1"/>
        <tr r="D142" s="1"/>
      </tp>
      <tp>
        <v>0.14380000000000001</v>
        <stp/>
        <stp>StudyData</stp>
        <stp>EPCIV</stp>
        <stp>Bar</stp>
        <stp/>
        <stp>Close</stp>
        <stp>D</stp>
        <stp>-136</stp>
        <stp>PrimaryOnly</stp>
        <stp/>
        <stp/>
        <stp/>
        <stp>T</stp>
        <tr r="D141" s="1"/>
        <tr r="D141" s="1"/>
      </tp>
      <tp>
        <v>0.12509999999999999</v>
        <stp/>
        <stp>StudyData</stp>
        <stp>EPCIV</stp>
        <stp>Bar</stp>
        <stp/>
        <stp>Close</stp>
        <stp>D</stp>
        <stp>-131</stp>
        <stp>PrimaryOnly</stp>
        <stp/>
        <stp/>
        <stp/>
        <stp>T</stp>
        <tr r="D136" s="1"/>
        <tr r="D136" s="1"/>
      </tp>
      <tp>
        <v>0.13109999999999999</v>
        <stp/>
        <stp>StudyData</stp>
        <stp>EPCIV</stp>
        <stp>Bar</stp>
        <stp/>
        <stp>Close</stp>
        <stp>D</stp>
        <stp>-130</stp>
        <stp>PrimaryOnly</stp>
        <stp/>
        <stp/>
        <stp/>
        <stp>T</stp>
        <tr r="D135" s="1"/>
        <tr r="D135" s="1"/>
      </tp>
      <tp>
        <v>0.13950000000000001</v>
        <stp/>
        <stp>StudyData</stp>
        <stp>EPCIV</stp>
        <stp>Bar</stp>
        <stp/>
        <stp>Close</stp>
        <stp>D</stp>
        <stp>-133</stp>
        <stp>PrimaryOnly</stp>
        <stp/>
        <stp/>
        <stp/>
        <stp>T</stp>
        <tr r="D138" s="1"/>
        <tr r="D138" s="1"/>
      </tp>
      <tp>
        <v>0.14419999999999999</v>
        <stp/>
        <stp>StudyData</stp>
        <stp>EPCIV</stp>
        <stp>Bar</stp>
        <stp/>
        <stp>Close</stp>
        <stp>D</stp>
        <stp>-132</stp>
        <stp>PrimaryOnly</stp>
        <stp/>
        <stp/>
        <stp/>
        <stp>T</stp>
        <tr r="D137" s="1"/>
        <tr r="D137" s="1"/>
      </tp>
      <tp>
        <v>18</v>
        <stp/>
        <stp>ContractData</stp>
        <stp>C.US.DSXK163025</stp>
        <stp>OptionDaysToExp</stp>
        <stp/>
        <stp>T</stp>
        <tr r="R6" s="2"/>
      </tp>
      <tp>
        <v>0.13969999999999999</v>
        <stp/>
        <stp>StudyData</stp>
        <stp>EPCIV</stp>
        <stp>Bar</stp>
        <stp/>
        <stp>Close</stp>
        <stp>D</stp>
        <stp>-139</stp>
        <stp>PrimaryOnly</stp>
        <stp/>
        <stp/>
        <stp/>
        <stp>T</stp>
        <tr r="D144" s="1"/>
        <tr r="D144" s="1"/>
      </tp>
      <tp>
        <v>0.1578</v>
        <stp/>
        <stp>StudyData</stp>
        <stp>EPCIV</stp>
        <stp>Bar</stp>
        <stp/>
        <stp>Close</stp>
        <stp>D</stp>
        <stp>-138</stp>
        <stp>PrimaryOnly</stp>
        <stp/>
        <stp/>
        <stp/>
        <stp>T</stp>
        <tr r="D143" s="1"/>
        <tr r="D143" s="1"/>
      </tp>
      <tp>
        <v>23</v>
        <stp/>
        <stp>ContractData</stp>
        <stp>C.US.GCEM161295</stp>
        <stp>OptionDaysToExp</stp>
        <stp/>
        <stp>T</stp>
        <tr r="AA25" s="2"/>
      </tp>
      <tp>
        <v>13.65</v>
        <stp/>
        <stp>ContractData</stp>
        <stp>C.US.EPK1620650</stp>
        <stp>ImpliedVolatility</stp>
        <stp/>
        <stp>T</stp>
        <tr r="F6" s="2"/>
      </tp>
      <tp>
        <v>43.32</v>
        <stp/>
        <stp>ContractData</stp>
        <stp>C.CLE</stp>
        <stp>ImpliedVolatility</stp>
        <stp/>
        <stp>T</stp>
        <tr r="X44" s="2"/>
      </tp>
      <tp t="s">
        <v>EPM6</v>
        <stp/>
        <stp>ContractData</stp>
        <stp>C.US.EPK1620650</stp>
        <stp>OptionUndSymbol</stp>
        <stp/>
        <stp>T</stp>
        <tr r="B9" s="2"/>
      </tp>
      <tp>
        <v>18</v>
        <stp/>
        <stp>ContractData</stp>
        <stp>P.US.ZCEM163850</stp>
        <stp>OptionDaysToExp</stp>
        <stp/>
        <stp>T</stp>
        <tr r="R44" s="2"/>
      </tp>
      <tp>
        <v>20.52</v>
        <stp/>
        <stp>ContractData</stp>
        <stp>C.JNK</stp>
        <stp>ImpliedVolatility</stp>
        <stp/>
        <stp>T</stp>
        <tr r="X6" s="2"/>
      </tp>
      <tp>
        <v>0.17749999999999999</v>
        <stp/>
        <stp>StudyData</stp>
        <stp>ZCEPIV</stp>
        <stp>Bar</stp>
        <stp/>
        <stp>Close</stp>
        <stp>60</stp>
        <stp>-195</stp>
        <stp>PrimaryOnly</stp>
        <stp/>
        <stp/>
        <stp/>
        <stp>T</stp>
        <tr r="D200" s="9"/>
        <tr r="D200" s="9"/>
      </tp>
      <tp>
        <v>0.1779</v>
        <stp/>
        <stp>StudyData</stp>
        <stp>ZCEPIV</stp>
        <stp>Bar</stp>
        <stp/>
        <stp>Close</stp>
        <stp>60</stp>
        <stp>-194</stp>
        <stp>PrimaryOnly</stp>
        <stp/>
        <stp/>
        <stp/>
        <stp>T</stp>
        <tr r="D199" s="9"/>
        <tr r="D199" s="9"/>
      </tp>
      <tp>
        <v>0.18559999999999999</v>
        <stp/>
        <stp>StudyData</stp>
        <stp>ZCEPIV</stp>
        <stp>Bar</stp>
        <stp/>
        <stp>Close</stp>
        <stp>60</stp>
        <stp>-197</stp>
        <stp>PrimaryOnly</stp>
        <stp/>
        <stp/>
        <stp/>
        <stp>T</stp>
        <tr r="D202" s="9"/>
        <tr r="D202" s="9"/>
      </tp>
      <tp>
        <v>0.1774</v>
        <stp/>
        <stp>StudyData</stp>
        <stp>ZCEPIV</stp>
        <stp>Bar</stp>
        <stp/>
        <stp>Close</stp>
        <stp>60</stp>
        <stp>-196</stp>
        <stp>PrimaryOnly</stp>
        <stp/>
        <stp/>
        <stp/>
        <stp>T</stp>
        <tr r="D201" s="9"/>
        <tr r="D201" s="9"/>
      </tp>
      <tp>
        <v>0.16930000000000001</v>
        <stp/>
        <stp>StudyData</stp>
        <stp>ZCEPIV</stp>
        <stp>Bar</stp>
        <stp/>
        <stp>Close</stp>
        <stp>60</stp>
        <stp>-191</stp>
        <stp>PrimaryOnly</stp>
        <stp/>
        <stp/>
        <stp/>
        <stp>T</stp>
        <tr r="D196" s="9"/>
        <tr r="D196" s="9"/>
      </tp>
      <tp>
        <v>0.18049999999999999</v>
        <stp/>
        <stp>StudyData</stp>
        <stp>ZCEPIV</stp>
        <stp>Bar</stp>
        <stp/>
        <stp>Close</stp>
        <stp>60</stp>
        <stp>-190</stp>
        <stp>PrimaryOnly</stp>
        <stp/>
        <stp/>
        <stp/>
        <stp>T</stp>
        <tr r="D195" s="9"/>
        <tr r="D195" s="9"/>
      </tp>
      <tp>
        <v>0.18129999999999999</v>
        <stp/>
        <stp>StudyData</stp>
        <stp>ZCEPIV</stp>
        <stp>Bar</stp>
        <stp/>
        <stp>Close</stp>
        <stp>60</stp>
        <stp>-193</stp>
        <stp>PrimaryOnly</stp>
        <stp/>
        <stp/>
        <stp/>
        <stp>T</stp>
        <tr r="D198" s="9"/>
        <tr r="D198" s="9"/>
      </tp>
      <tp>
        <v>0.18010000000000001</v>
        <stp/>
        <stp>StudyData</stp>
        <stp>ZCEPIV</stp>
        <stp>Bar</stp>
        <stp/>
        <stp>Close</stp>
        <stp>60</stp>
        <stp>-192</stp>
        <stp>PrimaryOnly</stp>
        <stp/>
        <stp/>
        <stp/>
        <stp>T</stp>
        <tr r="D197" s="9"/>
        <tr r="D197" s="9"/>
      </tp>
      <tp>
        <v>0.17630000000000001</v>
        <stp/>
        <stp>StudyData</stp>
        <stp>ZCEPIV</stp>
        <stp>Bar</stp>
        <stp/>
        <stp>Close</stp>
        <stp>60</stp>
        <stp>-199</stp>
        <stp>PrimaryOnly</stp>
        <stp/>
        <stp/>
        <stp/>
        <stp>T</stp>
        <tr r="D204" s="9"/>
        <tr r="D204" s="9"/>
      </tp>
      <tp>
        <v>0.17480000000000001</v>
        <stp/>
        <stp>StudyData</stp>
        <stp>ZCEPIV</stp>
        <stp>Bar</stp>
        <stp/>
        <stp>Close</stp>
        <stp>60</stp>
        <stp>-198</stp>
        <stp>PrimaryOnly</stp>
        <stp/>
        <stp/>
        <stp/>
        <stp>T</stp>
        <tr r="D203" s="9"/>
        <tr r="D203" s="9"/>
      </tp>
      <tp>
        <v>191</v>
        <stp/>
        <stp>ContractData</stp>
        <stp>C.US.EPK1620650</stp>
        <stp>MT_LastAskVolume</stp>
        <stp/>
        <stp>T</stp>
        <tr r="I5" s="2"/>
      </tp>
      <tp>
        <v>0.1734</v>
        <stp/>
        <stp>StudyData</stp>
        <stp>ZCEPIV</stp>
        <stp>Bar</stp>
        <stp/>
        <stp>Close</stp>
        <stp>60</stp>
        <stp>-185</stp>
        <stp>PrimaryOnly</stp>
        <stp/>
        <stp/>
        <stp/>
        <stp>T</stp>
        <tr r="D190" s="9"/>
        <tr r="D190" s="9"/>
      </tp>
      <tp>
        <v>0.17080000000000001</v>
        <stp/>
        <stp>StudyData</stp>
        <stp>ZCEPIV</stp>
        <stp>Bar</stp>
        <stp/>
        <stp>Close</stp>
        <stp>60</stp>
        <stp>-184</stp>
        <stp>PrimaryOnly</stp>
        <stp/>
        <stp/>
        <stp/>
        <stp>T</stp>
        <tr r="D189" s="9"/>
        <tr r="D189" s="9"/>
      </tp>
      <tp>
        <v>0.16170000000000001</v>
        <stp/>
        <stp>StudyData</stp>
        <stp>ZCEPIV</stp>
        <stp>Bar</stp>
        <stp/>
        <stp>Close</stp>
        <stp>60</stp>
        <stp>-187</stp>
        <stp>PrimaryOnly</stp>
        <stp/>
        <stp/>
        <stp/>
        <stp>T</stp>
        <tr r="D192" s="9"/>
        <tr r="D192" s="9"/>
      </tp>
      <tp>
        <v>0.17630000000000001</v>
        <stp/>
        <stp>StudyData</stp>
        <stp>ZCEPIV</stp>
        <stp>Bar</stp>
        <stp/>
        <stp>Close</stp>
        <stp>60</stp>
        <stp>-186</stp>
        <stp>PrimaryOnly</stp>
        <stp/>
        <stp/>
        <stp/>
        <stp>T</stp>
        <tr r="D191" s="9"/>
        <tr r="D191" s="9"/>
      </tp>
      <tp>
        <v>0.19389999999999999</v>
        <stp/>
        <stp>StudyData</stp>
        <stp>ZCEPIV</stp>
        <stp>Bar</stp>
        <stp/>
        <stp>Close</stp>
        <stp>60</stp>
        <stp>-181</stp>
        <stp>PrimaryOnly</stp>
        <stp/>
        <stp/>
        <stp/>
        <stp>T</stp>
        <tr r="D186" s="9"/>
        <tr r="D186" s="9"/>
      </tp>
      <tp>
        <v>0.19089999999999999</v>
        <stp/>
        <stp>StudyData</stp>
        <stp>ZCEPIV</stp>
        <stp>Bar</stp>
        <stp/>
        <stp>Close</stp>
        <stp>60</stp>
        <stp>-180</stp>
        <stp>PrimaryOnly</stp>
        <stp/>
        <stp/>
        <stp/>
        <stp>T</stp>
        <tr r="D185" s="9"/>
        <tr r="D185" s="9"/>
      </tp>
      <tp>
        <v>0.19109999999999999</v>
        <stp/>
        <stp>StudyData</stp>
        <stp>ZCEPIV</stp>
        <stp>Bar</stp>
        <stp/>
        <stp>Close</stp>
        <stp>60</stp>
        <stp>-183</stp>
        <stp>PrimaryOnly</stp>
        <stp/>
        <stp/>
        <stp/>
        <stp>T</stp>
        <tr r="D188" s="9"/>
        <tr r="D188" s="9"/>
      </tp>
      <tp>
        <v>0.1928</v>
        <stp/>
        <stp>StudyData</stp>
        <stp>ZCEPIV</stp>
        <stp>Bar</stp>
        <stp/>
        <stp>Close</stp>
        <stp>60</stp>
        <stp>-182</stp>
        <stp>PrimaryOnly</stp>
        <stp/>
        <stp/>
        <stp/>
        <stp>T</stp>
        <tr r="D187" s="9"/>
        <tr r="D187" s="9"/>
      </tp>
      <tp>
        <v>0.16489999999999999</v>
        <stp/>
        <stp>StudyData</stp>
        <stp>ZCEPIV</stp>
        <stp>Bar</stp>
        <stp/>
        <stp>Close</stp>
        <stp>60</stp>
        <stp>-189</stp>
        <stp>PrimaryOnly</stp>
        <stp/>
        <stp/>
        <stp/>
        <stp>T</stp>
        <tr r="D194" s="9"/>
        <tr r="D194" s="9"/>
      </tp>
      <tp>
        <v>0.17199999999999999</v>
        <stp/>
        <stp>StudyData</stp>
        <stp>ZCEPIV</stp>
        <stp>Bar</stp>
        <stp/>
        <stp>Close</stp>
        <stp>60</stp>
        <stp>-188</stp>
        <stp>PrimaryOnly</stp>
        <stp/>
        <stp/>
        <stp/>
        <stp>T</stp>
        <tr r="D193" s="9"/>
        <tr r="D193" s="9"/>
      </tp>
      <tp>
        <v>15</v>
        <stp/>
        <stp>ContractData</stp>
        <stp>C.US.CLEM164500</stp>
        <stp>OptionDaysToExp</stp>
        <stp/>
        <stp>T</stp>
        <tr r="AA44" s="2"/>
      </tp>
      <tp>
        <v>0.11360000000000001</v>
        <stp/>
        <stp>StudyData</stp>
        <stp>DSXCIV</stp>
        <stp>Bar</stp>
        <stp/>
        <stp>Close</stp>
        <stp>D</stp>
        <stp>-8</stp>
        <stp>PrimaryOnly</stp>
        <stp/>
        <stp/>
        <stp/>
        <stp>T</stp>
        <tr r="D13" s="3"/>
        <tr r="D13" s="3"/>
      </tp>
      <tp>
        <v>0.1154</v>
        <stp/>
        <stp>StudyData</stp>
        <stp>DSXCIV</stp>
        <stp>Bar</stp>
        <stp/>
        <stp>Close</stp>
        <stp>D</stp>
        <stp>-9</stp>
        <stp>PrimaryOnly</stp>
        <stp/>
        <stp/>
        <stp/>
        <stp>T</stp>
        <tr r="D14" s="3"/>
        <tr r="D14" s="3"/>
      </tp>
      <tp>
        <v>0.12130000000000001</v>
        <stp/>
        <stp>StudyData</stp>
        <stp>DSXCIV</stp>
        <stp>Bar</stp>
        <stp/>
        <stp>Close</stp>
        <stp>D</stp>
        <stp>-2</stp>
        <stp>PrimaryOnly</stp>
        <stp/>
        <stp/>
        <stp/>
        <stp>T</stp>
        <tr r="D7" s="3"/>
        <tr r="D7" s="3"/>
      </tp>
      <tp>
        <v>0.1191</v>
        <stp/>
        <stp>StudyData</stp>
        <stp>DSXCIV</stp>
        <stp>Bar</stp>
        <stp/>
        <stp>Close</stp>
        <stp>D</stp>
        <stp>-3</stp>
        <stp>PrimaryOnly</stp>
        <stp/>
        <stp/>
        <stp/>
        <stp>T</stp>
        <tr r="D8" s="3"/>
        <tr r="D8" s="3"/>
      </tp>
      <tp>
        <v>0.14219999999999999</v>
        <stp/>
        <stp>StudyData</stp>
        <stp>DSXCIV</stp>
        <stp>Bar</stp>
        <stp/>
        <stp>Close</stp>
        <stp>D</stp>
        <stp>-1</stp>
        <stp>PrimaryOnly</stp>
        <stp/>
        <stp/>
        <stp/>
        <stp>T</stp>
        <tr r="D6" s="3"/>
        <tr r="D6" s="3"/>
      </tp>
      <tp>
        <v>0.1195</v>
        <stp/>
        <stp>StudyData</stp>
        <stp>DSXCIV</stp>
        <stp>Bar</stp>
        <stp/>
        <stp>Close</stp>
        <stp>D</stp>
        <stp>-6</stp>
        <stp>PrimaryOnly</stp>
        <stp/>
        <stp/>
        <stp/>
        <stp>T</stp>
        <tr r="D11" s="3"/>
        <tr r="D11" s="3"/>
      </tp>
      <tp>
        <v>0.11700000000000001</v>
        <stp/>
        <stp>StudyData</stp>
        <stp>DSXCIV</stp>
        <stp>Bar</stp>
        <stp/>
        <stp>Close</stp>
        <stp>D</stp>
        <stp>-7</stp>
        <stp>PrimaryOnly</stp>
        <stp/>
        <stp/>
        <stp/>
        <stp>T</stp>
        <tr r="D12" s="3"/>
        <tr r="D12" s="3"/>
      </tp>
      <tp>
        <v>0.11700000000000001</v>
        <stp/>
        <stp>StudyData</stp>
        <stp>DSXCIV</stp>
        <stp>Bar</stp>
        <stp/>
        <stp>Close</stp>
        <stp>D</stp>
        <stp>-4</stp>
        <stp>PrimaryOnly</stp>
        <stp/>
        <stp/>
        <stp/>
        <stp>T</stp>
        <tr r="D9" s="3"/>
        <tr r="D9" s="3"/>
      </tp>
      <tp>
        <v>0.11899999999999999</v>
        <stp/>
        <stp>StudyData</stp>
        <stp>DSXCIV</stp>
        <stp>Bar</stp>
        <stp/>
        <stp>Close</stp>
        <stp>D</stp>
        <stp>-5</stp>
        <stp>PrimaryOnly</stp>
        <stp/>
        <stp/>
        <stp/>
        <stp>T</stp>
        <tr r="D10" s="3"/>
        <tr r="D10" s="3"/>
      </tp>
      <tp>
        <v>0.1215</v>
        <stp/>
        <stp>StudyData</stp>
        <stp>DA6CIV</stp>
        <stp>Bar</stp>
        <stp/>
        <stp>Close</stp>
        <stp>D</stp>
        <stp>-8</stp>
        <stp>PrimaryOnly</stp>
        <stp/>
        <stp/>
        <stp/>
        <stp>T</stp>
        <tr r="D13" s="6"/>
        <tr r="D13" s="6"/>
      </tp>
      <tp>
        <v>0.1217</v>
        <stp/>
        <stp>StudyData</stp>
        <stp>DA6CIV</stp>
        <stp>Bar</stp>
        <stp/>
        <stp>Close</stp>
        <stp>D</stp>
        <stp>-9</stp>
        <stp>PrimaryOnly</stp>
        <stp/>
        <stp/>
        <stp/>
        <stp>T</stp>
        <tr r="D14" s="6"/>
        <tr r="D14" s="6"/>
      </tp>
      <tp>
        <v>0.1275</v>
        <stp/>
        <stp>StudyData</stp>
        <stp>DA6CIV</stp>
        <stp>Bar</stp>
        <stp/>
        <stp>Close</stp>
        <stp>D</stp>
        <stp>-1</stp>
        <stp>PrimaryOnly</stp>
        <stp/>
        <stp/>
        <stp/>
        <stp>T</stp>
        <tr r="D6" s="6"/>
        <tr r="D6" s="6"/>
      </tp>
      <tp>
        <v>0.12659999999999999</v>
        <stp/>
        <stp>StudyData</stp>
        <stp>DA6CIV</stp>
        <stp>Bar</stp>
        <stp/>
        <stp>Close</stp>
        <stp>D</stp>
        <stp>-2</stp>
        <stp>PrimaryOnly</stp>
        <stp/>
        <stp/>
        <stp/>
        <stp>T</stp>
        <tr r="D7" s="6"/>
        <tr r="D7" s="6"/>
      </tp>
      <tp>
        <v>0.12520000000000001</v>
        <stp/>
        <stp>StudyData</stp>
        <stp>DA6CIV</stp>
        <stp>Bar</stp>
        <stp/>
        <stp>Close</stp>
        <stp>D</stp>
        <stp>-3</stp>
        <stp>PrimaryOnly</stp>
        <stp/>
        <stp/>
        <stp/>
        <stp>T</stp>
        <tr r="D8" s="6"/>
        <tr r="D8" s="6"/>
      </tp>
      <tp>
        <v>0.1187</v>
        <stp/>
        <stp>StudyData</stp>
        <stp>DA6CIV</stp>
        <stp>Bar</stp>
        <stp/>
        <stp>Close</stp>
        <stp>D</stp>
        <stp>-4</stp>
        <stp>PrimaryOnly</stp>
        <stp/>
        <stp/>
        <stp/>
        <stp>T</stp>
        <tr r="D9" s="6"/>
        <tr r="D9" s="6"/>
      </tp>
      <tp>
        <v>0.1206</v>
        <stp/>
        <stp>StudyData</stp>
        <stp>DA6CIV</stp>
        <stp>Bar</stp>
        <stp/>
        <stp>Close</stp>
        <stp>D</stp>
        <stp>-5</stp>
        <stp>PrimaryOnly</stp>
        <stp/>
        <stp/>
        <stp/>
        <stp>T</stp>
        <tr r="D10" s="6"/>
        <tr r="D10" s="6"/>
      </tp>
      <tp>
        <v>0.125</v>
        <stp/>
        <stp>StudyData</stp>
        <stp>DA6CIV</stp>
        <stp>Bar</stp>
        <stp/>
        <stp>Close</stp>
        <stp>D</stp>
        <stp>-6</stp>
        <stp>PrimaryOnly</stp>
        <stp/>
        <stp/>
        <stp/>
        <stp>T</stp>
        <tr r="D11" s="6"/>
        <tr r="D11" s="6"/>
      </tp>
      <tp>
        <v>0.1255</v>
        <stp/>
        <stp>StudyData</stp>
        <stp>DA6CIV</stp>
        <stp>Bar</stp>
        <stp/>
        <stp>Close</stp>
        <stp>D</stp>
        <stp>-7</stp>
        <stp>PrimaryOnly</stp>
        <stp/>
        <stp/>
        <stp/>
        <stp>T</stp>
        <tr r="D12" s="6"/>
        <tr r="D12" s="6"/>
      </tp>
      <tp>
        <v>9.35E-2</v>
        <stp/>
        <stp>StudyData</stp>
        <stp>EU6CIV</stp>
        <stp>Bar</stp>
        <stp/>
        <stp>Close</stp>
        <stp>D</stp>
        <stp>-8</stp>
        <stp>PrimaryOnly</stp>
        <stp/>
        <stp/>
        <stp/>
        <stp>T</stp>
        <tr r="D13" s="5"/>
        <tr r="D13" s="5"/>
      </tp>
      <tp>
        <v>9.0399999999999994E-2</v>
        <stp/>
        <stp>StudyData</stp>
        <stp>EU6CIV</stp>
        <stp>Bar</stp>
        <stp/>
        <stp>Close</stp>
        <stp>D</stp>
        <stp>-9</stp>
        <stp>PrimaryOnly</stp>
        <stp/>
        <stp/>
        <stp/>
        <stp>T</stp>
        <tr r="D14" s="5"/>
        <tr r="D14" s="5"/>
      </tp>
      <tp>
        <v>8.7300000000000003E-2</v>
        <stp/>
        <stp>StudyData</stp>
        <stp>EU6CIV</stp>
        <stp>Bar</stp>
        <stp/>
        <stp>Close</stp>
        <stp>D</stp>
        <stp>-4</stp>
        <stp>PrimaryOnly</stp>
        <stp/>
        <stp/>
        <stp/>
        <stp>T</stp>
        <tr r="D9" s="5"/>
        <tr r="D9" s="5"/>
      </tp>
      <tp>
        <v>8.72E-2</v>
        <stp/>
        <stp>StudyData</stp>
        <stp>EU6CIV</stp>
        <stp>Bar</stp>
        <stp/>
        <stp>Close</stp>
        <stp>D</stp>
        <stp>-5</stp>
        <stp>PrimaryOnly</stp>
        <stp/>
        <stp/>
        <stp/>
        <stp>T</stp>
        <tr r="D10" s="5"/>
        <tr r="D10" s="5"/>
      </tp>
      <tp>
        <v>0.1009</v>
        <stp/>
        <stp>StudyData</stp>
        <stp>EU6CIV</stp>
        <stp>Bar</stp>
        <stp/>
        <stp>Close</stp>
        <stp>D</stp>
        <stp>-6</stp>
        <stp>PrimaryOnly</stp>
        <stp/>
        <stp/>
        <stp/>
        <stp>T</stp>
        <tr r="D11" s="5"/>
        <tr r="D11" s="5"/>
      </tp>
      <tp>
        <v>9.2200000000000004E-2</v>
        <stp/>
        <stp>StudyData</stp>
        <stp>EU6CIV</stp>
        <stp>Bar</stp>
        <stp/>
        <stp>Close</stp>
        <stp>D</stp>
        <stp>-7</stp>
        <stp>PrimaryOnly</stp>
        <stp/>
        <stp/>
        <stp/>
        <stp>T</stp>
        <tr r="D12" s="5"/>
        <tr r="D12" s="5"/>
      </tp>
      <tp>
        <v>9.4E-2</v>
        <stp/>
        <stp>StudyData</stp>
        <stp>EU6CIV</stp>
        <stp>Bar</stp>
        <stp/>
        <stp>Close</stp>
        <stp>D</stp>
        <stp>-1</stp>
        <stp>PrimaryOnly</stp>
        <stp/>
        <stp/>
        <stp/>
        <stp>T</stp>
        <tr r="D6" s="5"/>
        <tr r="D6" s="5"/>
      </tp>
      <tp>
        <v>8.7800000000000003E-2</v>
        <stp/>
        <stp>StudyData</stp>
        <stp>EU6CIV</stp>
        <stp>Bar</stp>
        <stp/>
        <stp>Close</stp>
        <stp>D</stp>
        <stp>-2</stp>
        <stp>PrimaryOnly</stp>
        <stp/>
        <stp/>
        <stp/>
        <stp>T</stp>
        <tr r="D7" s="5"/>
        <tr r="D7" s="5"/>
      </tp>
      <tp>
        <v>9.0700000000000003E-2</v>
        <stp/>
        <stp>StudyData</stp>
        <stp>EU6CIV</stp>
        <stp>Bar</stp>
        <stp/>
        <stp>Close</stp>
        <stp>D</stp>
        <stp>-3</stp>
        <stp>PrimaryOnly</stp>
        <stp/>
        <stp/>
        <stp/>
        <stp>T</stp>
        <tr r="D8" s="5"/>
        <tr r="D8" s="5"/>
      </tp>
      <tp>
        <v>0.21049999999999999</v>
        <stp/>
        <stp>StudyData</stp>
        <stp>ZCEPIV</stp>
        <stp>Bar</stp>
        <stp/>
        <stp>Close</stp>
        <stp>60</stp>
        <stp>-155</stp>
        <stp>PrimaryOnly</stp>
        <stp/>
        <stp/>
        <stp/>
        <stp>T</stp>
        <tr r="D160" s="9"/>
        <tr r="D160" s="9"/>
      </tp>
      <tp>
        <v>0.20780000000000001</v>
        <stp/>
        <stp>StudyData</stp>
        <stp>ZCEPIV</stp>
        <stp>Bar</stp>
        <stp/>
        <stp>Close</stp>
        <stp>60</stp>
        <stp>-154</stp>
        <stp>PrimaryOnly</stp>
        <stp/>
        <stp/>
        <stp/>
        <stp>T</stp>
        <tr r="D159" s="9"/>
        <tr r="D159" s="9"/>
      </tp>
      <tp>
        <v>0.20960000000000001</v>
        <stp/>
        <stp>StudyData</stp>
        <stp>ZCEPIV</stp>
        <stp>Bar</stp>
        <stp/>
        <stp>Close</stp>
        <stp>60</stp>
        <stp>-157</stp>
        <stp>PrimaryOnly</stp>
        <stp/>
        <stp/>
        <stp/>
        <stp>T</stp>
        <tr r="D162" s="9"/>
        <tr r="D162" s="9"/>
      </tp>
      <tp>
        <v>0.18210000000000001</v>
        <stp/>
        <stp>StudyData</stp>
        <stp>ZCEPIV</stp>
        <stp>Bar</stp>
        <stp/>
        <stp>Close</stp>
        <stp>60</stp>
        <stp>-156</stp>
        <stp>PrimaryOnly</stp>
        <stp/>
        <stp/>
        <stp/>
        <stp>T</stp>
        <tr r="D161" s="9"/>
        <tr r="D161" s="9"/>
      </tp>
      <tp>
        <v>0.22259999999999999</v>
        <stp/>
        <stp>StudyData</stp>
        <stp>ZCEPIV</stp>
        <stp>Bar</stp>
        <stp/>
        <stp>Close</stp>
        <stp>60</stp>
        <stp>-151</stp>
        <stp>PrimaryOnly</stp>
        <stp/>
        <stp/>
        <stp/>
        <stp>T</stp>
        <tr r="D156" s="9"/>
        <tr r="D156" s="9"/>
      </tp>
      <tp>
        <v>0.19869999999999999</v>
        <stp/>
        <stp>StudyData</stp>
        <stp>ZCEPIV</stp>
        <stp>Bar</stp>
        <stp/>
        <stp>Close</stp>
        <stp>60</stp>
        <stp>-150</stp>
        <stp>PrimaryOnly</stp>
        <stp/>
        <stp/>
        <stp/>
        <stp>T</stp>
        <tr r="D155" s="9"/>
        <tr r="D155" s="9"/>
      </tp>
      <tp>
        <v>0.2054</v>
        <stp/>
        <stp>StudyData</stp>
        <stp>ZCEPIV</stp>
        <stp>Bar</stp>
        <stp/>
        <stp>Close</stp>
        <stp>60</stp>
        <stp>-153</stp>
        <stp>PrimaryOnly</stp>
        <stp/>
        <stp/>
        <stp/>
        <stp>T</stp>
        <tr r="D158" s="9"/>
        <tr r="D158" s="9"/>
      </tp>
      <tp>
        <v>0.20269999999999999</v>
        <stp/>
        <stp>StudyData</stp>
        <stp>ZCEPIV</stp>
        <stp>Bar</stp>
        <stp/>
        <stp>Close</stp>
        <stp>60</stp>
        <stp>-152</stp>
        <stp>PrimaryOnly</stp>
        <stp/>
        <stp/>
        <stp/>
        <stp>T</stp>
        <tr r="D157" s="9"/>
        <tr r="D157" s="9"/>
      </tp>
      <tp>
        <v>0.20319999999999999</v>
        <stp/>
        <stp>StudyData</stp>
        <stp>ZCEPIV</stp>
        <stp>Bar</stp>
        <stp/>
        <stp>Close</stp>
        <stp>60</stp>
        <stp>-159</stp>
        <stp>PrimaryOnly</stp>
        <stp/>
        <stp/>
        <stp/>
        <stp>T</stp>
        <tr r="D164" s="9"/>
        <tr r="D164" s="9"/>
      </tp>
      <tp>
        <v>0.2097</v>
        <stp/>
        <stp>StudyData</stp>
        <stp>ZCEPIV</stp>
        <stp>Bar</stp>
        <stp/>
        <stp>Close</stp>
        <stp>60</stp>
        <stp>-158</stp>
        <stp>PrimaryOnly</stp>
        <stp/>
        <stp/>
        <stp/>
        <stp>T</stp>
        <tr r="D163" s="9"/>
        <tr r="D163" s="9"/>
      </tp>
      <tp t="s">
        <v>CLEM6</v>
        <stp/>
        <stp>ContractData</stp>
        <stp>C.US.CLEM164500</stp>
        <stp>OptionUndSymbol</stp>
        <stp/>
        <stp>T</stp>
        <tr r="T47" s="2"/>
      </tp>
      <tp>
        <v>0.20519999999999999</v>
        <stp/>
        <stp>StudyData</stp>
        <stp>ZCEPIV</stp>
        <stp>Bar</stp>
        <stp/>
        <stp>Close</stp>
        <stp>60</stp>
        <stp>-145</stp>
        <stp>PrimaryOnly</stp>
        <stp/>
        <stp/>
        <stp/>
        <stp>T</stp>
        <tr r="D150" s="9"/>
        <tr r="D150" s="9"/>
      </tp>
      <tp>
        <v>0.20599999999999999</v>
        <stp/>
        <stp>StudyData</stp>
        <stp>ZCEPIV</stp>
        <stp>Bar</stp>
        <stp/>
        <stp>Close</stp>
        <stp>60</stp>
        <stp>-144</stp>
        <stp>PrimaryOnly</stp>
        <stp/>
        <stp/>
        <stp/>
        <stp>T</stp>
        <tr r="D149" s="9"/>
        <tr r="D149" s="9"/>
      </tp>
      <tp>
        <v>0.2082</v>
        <stp/>
        <stp>StudyData</stp>
        <stp>ZCEPIV</stp>
        <stp>Bar</stp>
        <stp/>
        <stp>Close</stp>
        <stp>60</stp>
        <stp>-147</stp>
        <stp>PrimaryOnly</stp>
        <stp/>
        <stp/>
        <stp/>
        <stp>T</stp>
        <tr r="D152" s="9"/>
        <tr r="D152" s="9"/>
      </tp>
      <tp>
        <v>0.20710000000000001</v>
        <stp/>
        <stp>StudyData</stp>
        <stp>ZCEPIV</stp>
        <stp>Bar</stp>
        <stp/>
        <stp>Close</stp>
        <stp>60</stp>
        <stp>-146</stp>
        <stp>PrimaryOnly</stp>
        <stp/>
        <stp/>
        <stp/>
        <stp>T</stp>
        <tr r="D151" s="9"/>
        <tr r="D151" s="9"/>
      </tp>
      <tp>
        <v>0.2268</v>
        <stp/>
        <stp>StudyData</stp>
        <stp>ZCEPIV</stp>
        <stp>Bar</stp>
        <stp/>
        <stp>Close</stp>
        <stp>60</stp>
        <stp>-141</stp>
        <stp>PrimaryOnly</stp>
        <stp/>
        <stp/>
        <stp/>
        <stp>T</stp>
        <tr r="D146" s="9"/>
        <tr r="D146" s="9"/>
      </tp>
      <tp>
        <v>0.21729999999999999</v>
        <stp/>
        <stp>StudyData</stp>
        <stp>ZCEPIV</stp>
        <stp>Bar</stp>
        <stp/>
        <stp>Close</stp>
        <stp>60</stp>
        <stp>-140</stp>
        <stp>PrimaryOnly</stp>
        <stp/>
        <stp/>
        <stp/>
        <stp>T</stp>
        <tr r="D145" s="9"/>
        <tr r="D145" s="9"/>
      </tp>
      <tp>
        <v>0.21809999999999999</v>
        <stp/>
        <stp>StudyData</stp>
        <stp>ZCEPIV</stp>
        <stp>Bar</stp>
        <stp/>
        <stp>Close</stp>
        <stp>60</stp>
        <stp>-143</stp>
        <stp>PrimaryOnly</stp>
        <stp/>
        <stp/>
        <stp/>
        <stp>T</stp>
        <tr r="D148" s="9"/>
        <tr r="D148" s="9"/>
      </tp>
      <tp>
        <v>0.22040000000000001</v>
        <stp/>
        <stp>StudyData</stp>
        <stp>ZCEPIV</stp>
        <stp>Bar</stp>
        <stp/>
        <stp>Close</stp>
        <stp>60</stp>
        <stp>-142</stp>
        <stp>PrimaryOnly</stp>
        <stp/>
        <stp/>
        <stp/>
        <stp>T</stp>
        <tr r="D147" s="9"/>
        <tr r="D147" s="9"/>
      </tp>
      <tp>
        <v>0.20280000000000001</v>
        <stp/>
        <stp>StudyData</stp>
        <stp>ZCEPIV</stp>
        <stp>Bar</stp>
        <stp/>
        <stp>Close</stp>
        <stp>60</stp>
        <stp>-149</stp>
        <stp>PrimaryOnly</stp>
        <stp/>
        <stp/>
        <stp/>
        <stp>T</stp>
        <tr r="D154" s="9"/>
        <tr r="D154" s="9"/>
      </tp>
      <tp>
        <v>0.20619999999999999</v>
        <stp/>
        <stp>StudyData</stp>
        <stp>ZCEPIV</stp>
        <stp>Bar</stp>
        <stp/>
        <stp>Close</stp>
        <stp>60</stp>
        <stp>-148</stp>
        <stp>PrimaryOnly</stp>
        <stp/>
        <stp/>
        <stp/>
        <stp>T</stp>
        <tr r="D153" s="9"/>
        <tr r="D153" s="9"/>
      </tp>
      <tp>
        <v>0.19400000000000001</v>
        <stp/>
        <stp>StudyData</stp>
        <stp>ZCEPIV</stp>
        <stp>Bar</stp>
        <stp/>
        <stp>Close</stp>
        <stp>60</stp>
        <stp>-175</stp>
        <stp>PrimaryOnly</stp>
        <stp/>
        <stp/>
        <stp/>
        <stp>T</stp>
        <tr r="D180" s="9"/>
        <tr r="D180" s="9"/>
      </tp>
      <tp>
        <v>0.19819999999999999</v>
        <stp/>
        <stp>StudyData</stp>
        <stp>ZCEPIV</stp>
        <stp>Bar</stp>
        <stp/>
        <stp>Close</stp>
        <stp>60</stp>
        <stp>-174</stp>
        <stp>PrimaryOnly</stp>
        <stp/>
        <stp/>
        <stp/>
        <stp>T</stp>
        <tr r="D179" s="9"/>
        <tr r="D179" s="9"/>
      </tp>
      <tp>
        <v>0.18490000000000001</v>
        <stp/>
        <stp>StudyData</stp>
        <stp>ZCEPIV</stp>
        <stp>Bar</stp>
        <stp/>
        <stp>Close</stp>
        <stp>60</stp>
        <stp>-177</stp>
        <stp>PrimaryOnly</stp>
        <stp/>
        <stp/>
        <stp/>
        <stp>T</stp>
        <tr r="D182" s="9"/>
        <tr r="D182" s="9"/>
      </tp>
      <tp>
        <v>0.18740000000000001</v>
        <stp/>
        <stp>StudyData</stp>
        <stp>ZCEPIV</stp>
        <stp>Bar</stp>
        <stp/>
        <stp>Close</stp>
        <stp>60</stp>
        <stp>-176</stp>
        <stp>PrimaryOnly</stp>
        <stp/>
        <stp/>
        <stp/>
        <stp>T</stp>
        <tr r="D181" s="9"/>
        <tr r="D181" s="9"/>
      </tp>
      <tp>
        <v>0.1943</v>
        <stp/>
        <stp>StudyData</stp>
        <stp>ZCEPIV</stp>
        <stp>Bar</stp>
        <stp/>
        <stp>Close</stp>
        <stp>60</stp>
        <stp>-171</stp>
        <stp>PrimaryOnly</stp>
        <stp/>
        <stp/>
        <stp/>
        <stp>T</stp>
        <tr r="D176" s="9"/>
        <tr r="D176" s="9"/>
      </tp>
      <tp>
        <v>0.2072</v>
        <stp/>
        <stp>StudyData</stp>
        <stp>ZCEPIV</stp>
        <stp>Bar</stp>
        <stp/>
        <stp>Close</stp>
        <stp>60</stp>
        <stp>-170</stp>
        <stp>PrimaryOnly</stp>
        <stp/>
        <stp/>
        <stp/>
        <stp>T</stp>
        <tr r="D175" s="9"/>
        <tr r="D175" s="9"/>
      </tp>
      <tp>
        <v>0.22159999999999999</v>
        <stp/>
        <stp>StudyData</stp>
        <stp>ZCEPIV</stp>
        <stp>Bar</stp>
        <stp/>
        <stp>Close</stp>
        <stp>60</stp>
        <stp>-173</stp>
        <stp>PrimaryOnly</stp>
        <stp/>
        <stp/>
        <stp/>
        <stp>T</stp>
        <tr r="D178" s="9"/>
        <tr r="D178" s="9"/>
      </tp>
      <tp>
        <v>0.20669999999999999</v>
        <stp/>
        <stp>StudyData</stp>
        <stp>ZCEPIV</stp>
        <stp>Bar</stp>
        <stp/>
        <stp>Close</stp>
        <stp>60</stp>
        <stp>-172</stp>
        <stp>PrimaryOnly</stp>
        <stp/>
        <stp/>
        <stp/>
        <stp>T</stp>
        <tr r="D177" s="9"/>
        <tr r="D177" s="9"/>
      </tp>
      <tp>
        <v>0.19239999999999999</v>
        <stp/>
        <stp>StudyData</stp>
        <stp>ZCEPIV</stp>
        <stp>Bar</stp>
        <stp/>
        <stp>Close</stp>
        <stp>60</stp>
        <stp>-179</stp>
        <stp>PrimaryOnly</stp>
        <stp/>
        <stp/>
        <stp/>
        <stp>T</stp>
        <tr r="D184" s="9"/>
        <tr r="D184" s="9"/>
      </tp>
      <tp>
        <v>0.19470000000000001</v>
        <stp/>
        <stp>StudyData</stp>
        <stp>ZCEPIV</stp>
        <stp>Bar</stp>
        <stp/>
        <stp>Close</stp>
        <stp>60</stp>
        <stp>-178</stp>
        <stp>PrimaryOnly</stp>
        <stp/>
        <stp/>
        <stp/>
        <stp>T</stp>
        <tr r="D183" s="9"/>
        <tr r="D183" s="9"/>
      </tp>
      <tp>
        <v>0.20269999999999999</v>
        <stp/>
        <stp>StudyData</stp>
        <stp>ZCEPIV</stp>
        <stp>Bar</stp>
        <stp/>
        <stp>Close</stp>
        <stp>60</stp>
        <stp>-165</stp>
        <stp>PrimaryOnly</stp>
        <stp/>
        <stp/>
        <stp/>
        <stp>T</stp>
        <tr r="D170" s="9"/>
        <tr r="D170" s="9"/>
      </tp>
      <tp>
        <v>0.2203</v>
        <stp/>
        <stp>StudyData</stp>
        <stp>ZCEPIV</stp>
        <stp>Bar</stp>
        <stp/>
        <stp>Close</stp>
        <stp>60</stp>
        <stp>-164</stp>
        <stp>PrimaryOnly</stp>
        <stp/>
        <stp/>
        <stp/>
        <stp>T</stp>
        <tr r="D169" s="9"/>
        <tr r="D169" s="9"/>
      </tp>
      <tp>
        <v>0.19359999999999999</v>
        <stp/>
        <stp>StudyData</stp>
        <stp>ZCEPIV</stp>
        <stp>Bar</stp>
        <stp/>
        <stp>Close</stp>
        <stp>60</stp>
        <stp>-167</stp>
        <stp>PrimaryOnly</stp>
        <stp/>
        <stp/>
        <stp/>
        <stp>T</stp>
        <tr r="D172" s="9"/>
        <tr r="D172" s="9"/>
      </tp>
      <tp>
        <v>0.2034</v>
        <stp/>
        <stp>StudyData</stp>
        <stp>ZCEPIV</stp>
        <stp>Bar</stp>
        <stp/>
        <stp>Close</stp>
        <stp>60</stp>
        <stp>-166</stp>
        <stp>PrimaryOnly</stp>
        <stp/>
        <stp/>
        <stp/>
        <stp>T</stp>
        <tr r="D171" s="9"/>
        <tr r="D171" s="9"/>
      </tp>
      <tp>
        <v>0.2006</v>
        <stp/>
        <stp>StudyData</stp>
        <stp>ZCEPIV</stp>
        <stp>Bar</stp>
        <stp/>
        <stp>Close</stp>
        <stp>60</stp>
        <stp>-161</stp>
        <stp>PrimaryOnly</stp>
        <stp/>
        <stp/>
        <stp/>
        <stp>T</stp>
        <tr r="D166" s="9"/>
        <tr r="D166" s="9"/>
      </tp>
      <tp>
        <v>0.1988</v>
        <stp/>
        <stp>StudyData</stp>
        <stp>ZCEPIV</stp>
        <stp>Bar</stp>
        <stp/>
        <stp>Close</stp>
        <stp>60</stp>
        <stp>-160</stp>
        <stp>PrimaryOnly</stp>
        <stp/>
        <stp/>
        <stp/>
        <stp>T</stp>
        <tr r="D165" s="9"/>
        <tr r="D165" s="9"/>
      </tp>
      <tp>
        <v>0.25090000000000001</v>
        <stp/>
        <stp>StudyData</stp>
        <stp>ZCEPIV</stp>
        <stp>Bar</stp>
        <stp/>
        <stp>Close</stp>
        <stp>60</stp>
        <stp>-163</stp>
        <stp>PrimaryOnly</stp>
        <stp/>
        <stp/>
        <stp/>
        <stp>T</stp>
        <tr r="D168" s="9"/>
        <tr r="D168" s="9"/>
      </tp>
      <tp>
        <v>0.1988</v>
        <stp/>
        <stp>StudyData</stp>
        <stp>ZCEPIV</stp>
        <stp>Bar</stp>
        <stp/>
        <stp>Close</stp>
        <stp>60</stp>
        <stp>-162</stp>
        <stp>PrimaryOnly</stp>
        <stp/>
        <stp/>
        <stp/>
        <stp>T</stp>
        <tr r="D167" s="9"/>
        <tr r="D167" s="9"/>
      </tp>
      <tp>
        <v>0.20710000000000001</v>
        <stp/>
        <stp>StudyData</stp>
        <stp>ZCEPIV</stp>
        <stp>Bar</stp>
        <stp/>
        <stp>Close</stp>
        <stp>60</stp>
        <stp>-169</stp>
        <stp>PrimaryOnly</stp>
        <stp/>
        <stp/>
        <stp/>
        <stp>T</stp>
        <tr r="D174" s="9"/>
        <tr r="D174" s="9"/>
      </tp>
      <tp>
        <v>0.2082</v>
        <stp/>
        <stp>StudyData</stp>
        <stp>ZCEPIV</stp>
        <stp>Bar</stp>
        <stp/>
        <stp>Close</stp>
        <stp>60</stp>
        <stp>-168</stp>
        <stp>PrimaryOnly</stp>
        <stp/>
        <stp/>
        <stp/>
        <stp>T</stp>
        <tr r="D173" s="9"/>
        <tr r="D173" s="9"/>
      </tp>
      <tp>
        <v>20.51</v>
        <stp/>
        <stp>ContractData</stp>
        <stp>C.DA6</stp>
        <stp>ImpliedVolatility</stp>
        <stp/>
        <stp>T</stp>
        <tr r="O25" s="2"/>
      </tp>
      <tp>
        <v>0.21129999999999999</v>
        <stp/>
        <stp>StudyData</stp>
        <stp>ZCEPIV</stp>
        <stp>Bar</stp>
        <stp/>
        <stp>Close</stp>
        <stp>60</stp>
        <stp>-115</stp>
        <stp>PrimaryOnly</stp>
        <stp/>
        <stp/>
        <stp/>
        <stp>T</stp>
        <tr r="D120" s="9"/>
        <tr r="D120" s="9"/>
      </tp>
      <tp>
        <v>0.221</v>
        <stp/>
        <stp>StudyData</stp>
        <stp>ZCEPIV</stp>
        <stp>Bar</stp>
        <stp/>
        <stp>Close</stp>
        <stp>60</stp>
        <stp>-114</stp>
        <stp>PrimaryOnly</stp>
        <stp/>
        <stp/>
        <stp/>
        <stp>T</stp>
        <tr r="D119" s="9"/>
        <tr r="D119" s="9"/>
      </tp>
      <tp>
        <v>0.24840000000000001</v>
        <stp/>
        <stp>StudyData</stp>
        <stp>ZCEPIV</stp>
        <stp>Bar</stp>
        <stp/>
        <stp>Close</stp>
        <stp>60</stp>
        <stp>-117</stp>
        <stp>PrimaryOnly</stp>
        <stp/>
        <stp/>
        <stp/>
        <stp>T</stp>
        <tr r="D122" s="9"/>
        <tr r="D122" s="9"/>
      </tp>
      <tp>
        <v>0.20630000000000001</v>
        <stp/>
        <stp>StudyData</stp>
        <stp>ZCEPIV</stp>
        <stp>Bar</stp>
        <stp/>
        <stp>Close</stp>
        <stp>60</stp>
        <stp>-116</stp>
        <stp>PrimaryOnly</stp>
        <stp/>
        <stp/>
        <stp/>
        <stp>T</stp>
        <tr r="D121" s="9"/>
        <tr r="D121" s="9"/>
      </tp>
      <tp>
        <v>0.19209999999999999</v>
        <stp/>
        <stp>StudyData</stp>
        <stp>ZCEPIV</stp>
        <stp>Bar</stp>
        <stp/>
        <stp>Close</stp>
        <stp>60</stp>
        <stp>-111</stp>
        <stp>PrimaryOnly</stp>
        <stp/>
        <stp/>
        <stp/>
        <stp>T</stp>
        <tr r="D116" s="9"/>
        <tr r="D116" s="9"/>
      </tp>
      <tp>
        <v>0.19550000000000001</v>
        <stp/>
        <stp>StudyData</stp>
        <stp>ZCEPIV</stp>
        <stp>Bar</stp>
        <stp/>
        <stp>Close</stp>
        <stp>60</stp>
        <stp>-110</stp>
        <stp>PrimaryOnly</stp>
        <stp/>
        <stp/>
        <stp/>
        <stp>T</stp>
        <tr r="D115" s="9"/>
        <tr r="D115" s="9"/>
      </tp>
      <tp>
        <v>0.222</v>
        <stp/>
        <stp>StudyData</stp>
        <stp>ZCEPIV</stp>
        <stp>Bar</stp>
        <stp/>
        <stp>Close</stp>
        <stp>60</stp>
        <stp>-113</stp>
        <stp>PrimaryOnly</stp>
        <stp/>
        <stp/>
        <stp/>
        <stp>T</stp>
        <tr r="D118" s="9"/>
        <tr r="D118" s="9"/>
      </tp>
      <tp>
        <v>0.20019999999999999</v>
        <stp/>
        <stp>StudyData</stp>
        <stp>ZCEPIV</stp>
        <stp>Bar</stp>
        <stp/>
        <stp>Close</stp>
        <stp>60</stp>
        <stp>-112</stp>
        <stp>PrimaryOnly</stp>
        <stp/>
        <stp/>
        <stp/>
        <stp>T</stp>
        <tr r="D117" s="9"/>
        <tr r="D117" s="9"/>
      </tp>
      <tp>
        <v>0.214</v>
        <stp/>
        <stp>StudyData</stp>
        <stp>ZCEPIV</stp>
        <stp>Bar</stp>
        <stp/>
        <stp>Close</stp>
        <stp>60</stp>
        <stp>-119</stp>
        <stp>PrimaryOnly</stp>
        <stp/>
        <stp/>
        <stp/>
        <stp>T</stp>
        <tr r="D124" s="9"/>
        <tr r="D124" s="9"/>
      </tp>
      <tp>
        <v>0.24460000000000001</v>
        <stp/>
        <stp>StudyData</stp>
        <stp>ZCEPIV</stp>
        <stp>Bar</stp>
        <stp/>
        <stp>Close</stp>
        <stp>60</stp>
        <stp>-118</stp>
        <stp>PrimaryOnly</stp>
        <stp/>
        <stp/>
        <stp/>
        <stp>T</stp>
        <tr r="D123" s="9"/>
        <tr r="D123" s="9"/>
      </tp>
      <tp>
        <v>0.1706</v>
        <stp/>
        <stp>StudyData</stp>
        <stp>ZCEPIV</stp>
        <stp>Bar</stp>
        <stp/>
        <stp>Close</stp>
        <stp>60</stp>
        <stp>-105</stp>
        <stp>PrimaryOnly</stp>
        <stp/>
        <stp/>
        <stp/>
        <stp>T</stp>
        <tr r="D110" s="9"/>
        <tr r="D110" s="9"/>
      </tp>
      <tp>
        <v>0.18770000000000001</v>
        <stp/>
        <stp>StudyData</stp>
        <stp>ZCEPIV</stp>
        <stp>Bar</stp>
        <stp/>
        <stp>Close</stp>
        <stp>60</stp>
        <stp>-104</stp>
        <stp>PrimaryOnly</stp>
        <stp/>
        <stp/>
        <stp/>
        <stp>T</stp>
        <tr r="D109" s="9"/>
        <tr r="D109" s="9"/>
      </tp>
      <tp>
        <v>0.17949999999999999</v>
        <stp/>
        <stp>StudyData</stp>
        <stp>ZCEPIV</stp>
        <stp>Bar</stp>
        <stp/>
        <stp>Close</stp>
        <stp>60</stp>
        <stp>-107</stp>
        <stp>PrimaryOnly</stp>
        <stp/>
        <stp/>
        <stp/>
        <stp>T</stp>
        <tr r="D112" s="9"/>
        <tr r="D112" s="9"/>
      </tp>
      <tp>
        <v>0.17580000000000001</v>
        <stp/>
        <stp>StudyData</stp>
        <stp>ZCEPIV</stp>
        <stp>Bar</stp>
        <stp/>
        <stp>Close</stp>
        <stp>60</stp>
        <stp>-106</stp>
        <stp>PrimaryOnly</stp>
        <stp/>
        <stp/>
        <stp/>
        <stp>T</stp>
        <tr r="D111" s="9"/>
        <tr r="D111" s="9"/>
      </tp>
      <tp>
        <v>0.2001</v>
        <stp/>
        <stp>StudyData</stp>
        <stp>ZCEPIV</stp>
        <stp>Bar</stp>
        <stp/>
        <stp>Close</stp>
        <stp>60</stp>
        <stp>-101</stp>
        <stp>PrimaryOnly</stp>
        <stp/>
        <stp/>
        <stp/>
        <stp>T</stp>
        <tr r="D106" s="9"/>
        <tr r="D106" s="9"/>
      </tp>
      <tp>
        <v>0.16969999999999999</v>
        <stp/>
        <stp>StudyData</stp>
        <stp>ZCEPIV</stp>
        <stp>Bar</stp>
        <stp/>
        <stp>Close</stp>
        <stp>60</stp>
        <stp>-100</stp>
        <stp>PrimaryOnly</stp>
        <stp/>
        <stp/>
        <stp/>
        <stp>T</stp>
        <tr r="D105" s="9"/>
        <tr r="D105" s="9"/>
      </tp>
      <tp>
        <v>0.184</v>
        <stp/>
        <stp>StudyData</stp>
        <stp>ZCEPIV</stp>
        <stp>Bar</stp>
        <stp/>
        <stp>Close</stp>
        <stp>60</stp>
        <stp>-103</stp>
        <stp>PrimaryOnly</stp>
        <stp/>
        <stp/>
        <stp/>
        <stp>T</stp>
        <tr r="D108" s="9"/>
        <tr r="D108" s="9"/>
      </tp>
      <tp>
        <v>0.1772</v>
        <stp/>
        <stp>StudyData</stp>
        <stp>ZCEPIV</stp>
        <stp>Bar</stp>
        <stp/>
        <stp>Close</stp>
        <stp>60</stp>
        <stp>-102</stp>
        <stp>PrimaryOnly</stp>
        <stp/>
        <stp/>
        <stp/>
        <stp>T</stp>
        <tr r="D107" s="9"/>
        <tr r="D107" s="9"/>
      </tp>
      <tp>
        <v>0.2016</v>
        <stp/>
        <stp>StudyData</stp>
        <stp>ZCEPIV</stp>
        <stp>Bar</stp>
        <stp/>
        <stp>Close</stp>
        <stp>60</stp>
        <stp>-109</stp>
        <stp>PrimaryOnly</stp>
        <stp/>
        <stp/>
        <stp/>
        <stp>T</stp>
        <tr r="D114" s="9"/>
        <tr r="D114" s="9"/>
      </tp>
      <tp>
        <v>0.18</v>
        <stp/>
        <stp>StudyData</stp>
        <stp>ZCEPIV</stp>
        <stp>Bar</stp>
        <stp/>
        <stp>Close</stp>
        <stp>60</stp>
        <stp>-108</stp>
        <stp>PrimaryOnly</stp>
        <stp/>
        <stp/>
        <stp/>
        <stp>T</stp>
        <tr r="D113" s="9"/>
        <tr r="D113" s="9"/>
      </tp>
      <tp>
        <v>0.21920000000000001</v>
        <stp/>
        <stp>StudyData</stp>
        <stp>ZCEPIV</stp>
        <stp>Bar</stp>
        <stp/>
        <stp>Close</stp>
        <stp>60</stp>
        <stp>-135</stp>
        <stp>PrimaryOnly</stp>
        <stp/>
        <stp/>
        <stp/>
        <stp>T</stp>
        <tr r="D140" s="9"/>
        <tr r="D140" s="9"/>
      </tp>
      <tp>
        <v>0.2243</v>
        <stp/>
        <stp>StudyData</stp>
        <stp>ZCEPIV</stp>
        <stp>Bar</stp>
        <stp/>
        <stp>Close</stp>
        <stp>60</stp>
        <stp>-134</stp>
        <stp>PrimaryOnly</stp>
        <stp/>
        <stp/>
        <stp/>
        <stp>T</stp>
        <tr r="D139" s="9"/>
        <tr r="D139" s="9"/>
      </tp>
      <tp>
        <v>0.22620000000000001</v>
        <stp/>
        <stp>StudyData</stp>
        <stp>ZCEPIV</stp>
        <stp>Bar</stp>
        <stp/>
        <stp>Close</stp>
        <stp>60</stp>
        <stp>-137</stp>
        <stp>PrimaryOnly</stp>
        <stp/>
        <stp/>
        <stp/>
        <stp>T</stp>
        <tr r="D142" s="9"/>
        <tr r="D142" s="9"/>
      </tp>
      <tp>
        <v>0.19719999999999999</v>
        <stp/>
        <stp>StudyData</stp>
        <stp>ZCEPIV</stp>
        <stp>Bar</stp>
        <stp/>
        <stp>Close</stp>
        <stp>60</stp>
        <stp>-136</stp>
        <stp>PrimaryOnly</stp>
        <stp/>
        <stp/>
        <stp/>
        <stp>T</stp>
        <tr r="D141" s="9"/>
        <tr r="D141" s="9"/>
      </tp>
      <tp>
        <v>0.2185</v>
        <stp/>
        <stp>StudyData</stp>
        <stp>ZCEPIV</stp>
        <stp>Bar</stp>
        <stp/>
        <stp>Close</stp>
        <stp>60</stp>
        <stp>-131</stp>
        <stp>PrimaryOnly</stp>
        <stp/>
        <stp/>
        <stp/>
        <stp>T</stp>
        <tr r="D136" s="9"/>
        <tr r="D136" s="9"/>
      </tp>
      <tp>
        <v>0.2427</v>
        <stp/>
        <stp>StudyData</stp>
        <stp>ZCEPIV</stp>
        <stp>Bar</stp>
        <stp/>
        <stp>Close</stp>
        <stp>60</stp>
        <stp>-130</stp>
        <stp>PrimaryOnly</stp>
        <stp/>
        <stp/>
        <stp/>
        <stp>T</stp>
        <tr r="D135" s="9"/>
        <tr r="D135" s="9"/>
      </tp>
      <tp>
        <v>0.2092</v>
        <stp/>
        <stp>StudyData</stp>
        <stp>ZCEPIV</stp>
        <stp>Bar</stp>
        <stp/>
        <stp>Close</stp>
        <stp>60</stp>
        <stp>-133</stp>
        <stp>PrimaryOnly</stp>
        <stp/>
        <stp/>
        <stp/>
        <stp>T</stp>
        <tr r="D138" s="9"/>
        <tr r="D138" s="9"/>
      </tp>
      <tp>
        <v>0.21890000000000001</v>
        <stp/>
        <stp>StudyData</stp>
        <stp>ZCEPIV</stp>
        <stp>Bar</stp>
        <stp/>
        <stp>Close</stp>
        <stp>60</stp>
        <stp>-132</stp>
        <stp>PrimaryOnly</stp>
        <stp/>
        <stp/>
        <stp/>
        <stp>T</stp>
        <tr r="D137" s="9"/>
        <tr r="D137" s="9"/>
      </tp>
      <tp>
        <v>0.21629999999999999</v>
        <stp/>
        <stp>StudyData</stp>
        <stp>ZCEPIV</stp>
        <stp>Bar</stp>
        <stp/>
        <stp>Close</stp>
        <stp>60</stp>
        <stp>-139</stp>
        <stp>PrimaryOnly</stp>
        <stp/>
        <stp/>
        <stp/>
        <stp>T</stp>
        <tr r="D144" s="9"/>
        <tr r="D144" s="9"/>
      </tp>
      <tp>
        <v>0.2072</v>
        <stp/>
        <stp>StudyData</stp>
        <stp>ZCEPIV</stp>
        <stp>Bar</stp>
        <stp/>
        <stp>Close</stp>
        <stp>60</stp>
        <stp>-138</stp>
        <stp>PrimaryOnly</stp>
        <stp/>
        <stp/>
        <stp/>
        <stp>T</stp>
        <tr r="D143" s="9"/>
        <tr r="D143" s="9"/>
      </tp>
      <tp>
        <v>0.13850000000000001</v>
        <stp/>
        <stp>StudyData</stp>
        <stp>DSXCIV</stp>
        <stp>Bar</stp>
        <stp/>
        <stp>Low</stp>
        <stp>510</stp>
        <stp/>
        <stp>PrimaryOnly</stp>
        <stp/>
        <stp/>
        <stp/>
        <stp>T</stp>
        <tr r="R8" s="2"/>
      </tp>
      <tp>
        <v>25.12</v>
        <stp/>
        <stp>ContractData</stp>
        <stp>P.ZCE</stp>
        <stp>ImpliedVolatility</stp>
        <stp/>
        <stp>T</stp>
        <tr r="O44" s="2"/>
      </tp>
      <tp>
        <v>17.399999999999999</v>
        <stp/>
        <stp>ContractData</stp>
        <stp>C.GCE</stp>
        <stp>ImpliedVolatility</stp>
        <stp/>
        <stp>T</stp>
        <tr r="X25" s="2"/>
      </tp>
      <tp>
        <v>18</v>
        <stp/>
        <stp>ContractData</stp>
        <stp>C.US.EPK1620650</stp>
        <stp>OptionDaysToExp</stp>
        <stp/>
        <stp>T</stp>
        <tr r="I6" s="2"/>
      </tp>
      <tp>
        <v>0.2147</v>
        <stp/>
        <stp>StudyData</stp>
        <stp>ZCEPIV</stp>
        <stp>Bar</stp>
        <stp/>
        <stp>Close</stp>
        <stp>60</stp>
        <stp>-125</stp>
        <stp>PrimaryOnly</stp>
        <stp/>
        <stp/>
        <stp/>
        <stp>T</stp>
        <tr r="D130" s="9"/>
        <tr r="D130" s="9"/>
      </tp>
      <tp>
        <v>0.2132</v>
        <stp/>
        <stp>StudyData</stp>
        <stp>ZCEPIV</stp>
        <stp>Bar</stp>
        <stp/>
        <stp>Close</stp>
        <stp>60</stp>
        <stp>-124</stp>
        <stp>PrimaryOnly</stp>
        <stp/>
        <stp/>
        <stp/>
        <stp>T</stp>
        <tr r="D129" s="9"/>
        <tr r="D129" s="9"/>
      </tp>
      <tp>
        <v>0.21179999999999999</v>
        <stp/>
        <stp>StudyData</stp>
        <stp>ZCEPIV</stp>
        <stp>Bar</stp>
        <stp/>
        <stp>Close</stp>
        <stp>60</stp>
        <stp>-127</stp>
        <stp>PrimaryOnly</stp>
        <stp/>
        <stp/>
        <stp/>
        <stp>T</stp>
        <tr r="D132" s="9"/>
        <tr r="D132" s="9"/>
      </tp>
      <tp>
        <v>0.2041</v>
        <stp/>
        <stp>StudyData</stp>
        <stp>ZCEPIV</stp>
        <stp>Bar</stp>
        <stp/>
        <stp>Close</stp>
        <stp>60</stp>
        <stp>-126</stp>
        <stp>PrimaryOnly</stp>
        <stp/>
        <stp/>
        <stp/>
        <stp>T</stp>
        <tr r="D131" s="9"/>
        <tr r="D131" s="9"/>
      </tp>
      <tp>
        <v>0.22689999999999999</v>
        <stp/>
        <stp>StudyData</stp>
        <stp>ZCEPIV</stp>
        <stp>Bar</stp>
        <stp/>
        <stp>Close</stp>
        <stp>60</stp>
        <stp>-121</stp>
        <stp>PrimaryOnly</stp>
        <stp/>
        <stp/>
        <stp/>
        <stp>T</stp>
        <tr r="D126" s="9"/>
        <tr r="D126" s="9"/>
      </tp>
      <tp>
        <v>0.21010000000000001</v>
        <stp/>
        <stp>StudyData</stp>
        <stp>ZCEPIV</stp>
        <stp>Bar</stp>
        <stp/>
        <stp>Close</stp>
        <stp>60</stp>
        <stp>-120</stp>
        <stp>PrimaryOnly</stp>
        <stp/>
        <stp/>
        <stp/>
        <stp>T</stp>
        <tr r="D125" s="9"/>
        <tr r="D125" s="9"/>
      </tp>
      <tp>
        <v>0.22750000000000001</v>
        <stp/>
        <stp>StudyData</stp>
        <stp>ZCEPIV</stp>
        <stp>Bar</stp>
        <stp/>
        <stp>Close</stp>
        <stp>60</stp>
        <stp>-123</stp>
        <stp>PrimaryOnly</stp>
        <stp/>
        <stp/>
        <stp/>
        <stp>T</stp>
        <tr r="D128" s="9"/>
        <tr r="D128" s="9"/>
      </tp>
      <tp>
        <v>0.25290000000000001</v>
        <stp/>
        <stp>StudyData</stp>
        <stp>ZCEPIV</stp>
        <stp>Bar</stp>
        <stp/>
        <stp>Close</stp>
        <stp>60</stp>
        <stp>-122</stp>
        <stp>PrimaryOnly</stp>
        <stp/>
        <stp/>
        <stp/>
        <stp>T</stp>
        <tr r="D127" s="9"/>
        <tr r="D127" s="9"/>
      </tp>
      <tp>
        <v>0.21909999999999999</v>
        <stp/>
        <stp>StudyData</stp>
        <stp>ZCEPIV</stp>
        <stp>Bar</stp>
        <stp/>
        <stp>Close</stp>
        <stp>60</stp>
        <stp>-129</stp>
        <stp>PrimaryOnly</stp>
        <stp/>
        <stp/>
        <stp/>
        <stp>T</stp>
        <tr r="D134" s="9"/>
        <tr r="D134" s="9"/>
      </tp>
      <tp>
        <v>0.20230000000000001</v>
        <stp/>
        <stp>StudyData</stp>
        <stp>ZCEPIV</stp>
        <stp>Bar</stp>
        <stp/>
        <stp>Close</stp>
        <stp>60</stp>
        <stp>-128</stp>
        <stp>PrimaryOnly</stp>
        <stp/>
        <stp/>
        <stp/>
        <stp>T</stp>
        <tr r="D133" s="9"/>
        <tr r="D133" s="9"/>
      </tp>
      <tp t="s">
        <v>ZCEN6</v>
        <stp/>
        <stp>ContractData</stp>
        <stp>P.US.ZCEM163850</stp>
        <stp>OptionUndSymbol</stp>
        <stp/>
        <stp>T</stp>
        <tr r="K47" s="2"/>
      </tp>
      <tp>
        <v>0.19159999999999999</v>
        <stp/>
        <stp>StudyData</stp>
        <stp>GCECIV</stp>
        <stp>Bar</stp>
        <stp/>
        <stp>Close</stp>
        <stp>60</stp>
        <stp>-9</stp>
        <stp>PrimaryOnly</stp>
        <stp/>
        <stp/>
        <stp/>
        <stp>T</stp>
        <tr r="D14" s="7"/>
        <tr r="D14" s="7"/>
      </tp>
      <tp>
        <v>0.26879999999999998</v>
        <stp/>
        <stp>StudyData</stp>
        <stp>ZCEPIV</stp>
        <stp>Bar</stp>
        <stp/>
        <stp>Close</stp>
        <stp>60</stp>
        <stp>-9</stp>
        <stp>PrimaryOnly</stp>
        <stp/>
        <stp/>
        <stp/>
        <stp>T</stp>
        <tr r="D14" s="9"/>
        <tr r="D14" s="9"/>
      </tp>
      <tp>
        <v>0.1016</v>
        <stp/>
        <stp>StudyData</stp>
        <stp>EU6CIV</stp>
        <stp>Bar</stp>
        <stp/>
        <stp>Close</stp>
        <stp>D</stp>
        <stp>-88</stp>
        <stp>PrimaryOnly</stp>
        <stp/>
        <stp/>
        <stp/>
        <stp>T</stp>
        <tr r="D93" s="5"/>
        <tr r="D93" s="5"/>
      </tp>
      <tp>
        <v>0.19040000000000001</v>
        <stp/>
        <stp>StudyData</stp>
        <stp>GCECIV</stp>
        <stp>Bar</stp>
        <stp/>
        <stp>Close</stp>
        <stp>60</stp>
        <stp>-8</stp>
        <stp>PrimaryOnly</stp>
        <stp/>
        <stp/>
        <stp/>
        <stp>T</stp>
        <tr r="D13" s="7"/>
        <tr r="D13" s="7"/>
      </tp>
      <tp>
        <v>0.28079999999999999</v>
        <stp/>
        <stp>StudyData</stp>
        <stp>ZCEPIV</stp>
        <stp>Bar</stp>
        <stp/>
        <stp>Close</stp>
        <stp>60</stp>
        <stp>-8</stp>
        <stp>PrimaryOnly</stp>
        <stp/>
        <stp/>
        <stp/>
        <stp>T</stp>
        <tr r="D13" s="9"/>
        <tr r="D13" s="9"/>
      </tp>
      <tp>
        <v>9.9099999999999994E-2</v>
        <stp/>
        <stp>StudyData</stp>
        <stp>EU6CIV</stp>
        <stp>Bar</stp>
        <stp/>
        <stp>Close</stp>
        <stp>D</stp>
        <stp>-89</stp>
        <stp>PrimaryOnly</stp>
        <stp/>
        <stp/>
        <stp/>
        <stp>T</stp>
        <tr r="D94" s="5"/>
        <tr r="D94" s="5"/>
      </tp>
      <tp>
        <v>0.17780000000000001</v>
        <stp/>
        <stp>StudyData</stp>
        <stp>GCECIV</stp>
        <stp>Bar</stp>
        <stp/>
        <stp>Close</stp>
        <stp>60</stp>
        <stp>-1</stp>
        <stp>PrimaryOnly</stp>
        <stp/>
        <stp/>
        <stp/>
        <stp>T</stp>
        <tr r="D6" s="7"/>
        <tr r="D6" s="7"/>
      </tp>
      <tp>
        <v>0.26979999999999998</v>
        <stp/>
        <stp>StudyData</stp>
        <stp>ZCEPIV</stp>
        <stp>Bar</stp>
        <stp/>
        <stp>Close</stp>
        <stp>60</stp>
        <stp>-1</stp>
        <stp>PrimaryOnly</stp>
        <stp/>
        <stp/>
        <stp/>
        <stp>T</stp>
        <tr r="D6" s="9"/>
        <tr r="D6" s="9"/>
      </tp>
      <tp>
        <v>9.5899999999999999E-2</v>
        <stp/>
        <stp>StudyData</stp>
        <stp>EU6CIV</stp>
        <stp>Bar</stp>
        <stp/>
        <stp>Close</stp>
        <stp>D</stp>
        <stp>-80</stp>
        <stp>PrimaryOnly</stp>
        <stp/>
        <stp/>
        <stp/>
        <stp>T</stp>
        <tr r="D85" s="5"/>
        <tr r="D85" s="5"/>
      </tp>
      <tp>
        <v>9.7900000000000001E-2</v>
        <stp/>
        <stp>StudyData</stp>
        <stp>EU6CIV</stp>
        <stp>Bar</stp>
        <stp/>
        <stp>Close</stp>
        <stp>D</stp>
        <stp>-81</stp>
        <stp>PrimaryOnly</stp>
        <stp/>
        <stp/>
        <stp/>
        <stp>T</stp>
        <tr r="D86" s="5"/>
        <tr r="D86" s="5"/>
      </tp>
      <tp>
        <v>0.184</v>
        <stp/>
        <stp>StudyData</stp>
        <stp>GCECIV</stp>
        <stp>Bar</stp>
        <stp/>
        <stp>Close</stp>
        <stp>60</stp>
        <stp>-3</stp>
        <stp>PrimaryOnly</stp>
        <stp/>
        <stp/>
        <stp/>
        <stp>T</stp>
        <tr r="D8" s="7"/>
        <tr r="D8" s="7"/>
      </tp>
      <tp>
        <v>0.27689999999999998</v>
        <stp/>
        <stp>StudyData</stp>
        <stp>ZCEPIV</stp>
        <stp>Bar</stp>
        <stp/>
        <stp>Close</stp>
        <stp>60</stp>
        <stp>-3</stp>
        <stp>PrimaryOnly</stp>
        <stp/>
        <stp/>
        <stp/>
        <stp>T</stp>
        <tr r="D8" s="9"/>
        <tr r="D8" s="9"/>
      </tp>
      <tp>
        <v>9.7900000000000001E-2</v>
        <stp/>
        <stp>StudyData</stp>
        <stp>EU6CIV</stp>
        <stp>Bar</stp>
        <stp/>
        <stp>Close</stp>
        <stp>D</stp>
        <stp>-82</stp>
        <stp>PrimaryOnly</stp>
        <stp/>
        <stp/>
        <stp/>
        <stp>T</stp>
        <tr r="D87" s="5"/>
        <tr r="D87" s="5"/>
      </tp>
      <tp>
        <v>0.18229999999999999</v>
        <stp/>
        <stp>StudyData</stp>
        <stp>GCECIV</stp>
        <stp>Bar</stp>
        <stp/>
        <stp>Close</stp>
        <stp>60</stp>
        <stp>-2</stp>
        <stp>PrimaryOnly</stp>
        <stp/>
        <stp/>
        <stp/>
        <stp>T</stp>
        <tr r="D7" s="7"/>
        <tr r="D7" s="7"/>
      </tp>
      <tp>
        <v>0.26450000000000001</v>
        <stp/>
        <stp>StudyData</stp>
        <stp>ZCEPIV</stp>
        <stp>Bar</stp>
        <stp/>
        <stp>Close</stp>
        <stp>60</stp>
        <stp>-2</stp>
        <stp>PrimaryOnly</stp>
        <stp/>
        <stp/>
        <stp/>
        <stp>T</stp>
        <tr r="D7" s="9"/>
        <tr r="D7" s="9"/>
      </tp>
      <tp>
        <v>9.8299999999999998E-2</v>
        <stp/>
        <stp>StudyData</stp>
        <stp>EU6CIV</stp>
        <stp>Bar</stp>
        <stp/>
        <stp>Close</stp>
        <stp>D</stp>
        <stp>-83</stp>
        <stp>PrimaryOnly</stp>
        <stp/>
        <stp/>
        <stp/>
        <stp>T</stp>
        <tr r="D88" s="5"/>
        <tr r="D88" s="5"/>
      </tp>
      <tp>
        <v>0.19239999999999999</v>
        <stp/>
        <stp>StudyData</stp>
        <stp>GCECIV</stp>
        <stp>Bar</stp>
        <stp/>
        <stp>Close</stp>
        <stp>60</stp>
        <stp>-5</stp>
        <stp>PrimaryOnly</stp>
        <stp/>
        <stp/>
        <stp/>
        <stp>T</stp>
        <tr r="D10" s="7"/>
        <tr r="D10" s="7"/>
      </tp>
      <tp>
        <v>0.27350000000000002</v>
        <stp/>
        <stp>StudyData</stp>
        <stp>ZCEPIV</stp>
        <stp>Bar</stp>
        <stp/>
        <stp>Close</stp>
        <stp>60</stp>
        <stp>-5</stp>
        <stp>PrimaryOnly</stp>
        <stp/>
        <stp/>
        <stp/>
        <stp>T</stp>
        <tr r="D10" s="9"/>
        <tr r="D10" s="9"/>
      </tp>
      <tp>
        <v>9.8699999999999996E-2</v>
        <stp/>
        <stp>StudyData</stp>
        <stp>EU6CIV</stp>
        <stp>Bar</stp>
        <stp/>
        <stp>Close</stp>
        <stp>D</stp>
        <stp>-84</stp>
        <stp>PrimaryOnly</stp>
        <stp/>
        <stp/>
        <stp/>
        <stp>T</stp>
        <tr r="D89" s="5"/>
        <tr r="D89" s="5"/>
      </tp>
      <tp>
        <v>0.1888</v>
        <stp/>
        <stp>StudyData</stp>
        <stp>GCECIV</stp>
        <stp>Bar</stp>
        <stp/>
        <stp>Close</stp>
        <stp>60</stp>
        <stp>-4</stp>
        <stp>PrimaryOnly</stp>
        <stp/>
        <stp/>
        <stp/>
        <stp>T</stp>
        <tr r="D9" s="7"/>
        <tr r="D9" s="7"/>
      </tp>
      <tp>
        <v>0.27889999999999998</v>
        <stp/>
        <stp>StudyData</stp>
        <stp>ZCEPIV</stp>
        <stp>Bar</stp>
        <stp/>
        <stp>Close</stp>
        <stp>60</stp>
        <stp>-4</stp>
        <stp>PrimaryOnly</stp>
        <stp/>
        <stp/>
        <stp/>
        <stp>T</stp>
        <tr r="D9" s="9"/>
        <tr r="D9" s="9"/>
      </tp>
      <tp>
        <v>0.1002</v>
        <stp/>
        <stp>StudyData</stp>
        <stp>EU6CIV</stp>
        <stp>Bar</stp>
        <stp/>
        <stp>Close</stp>
        <stp>D</stp>
        <stp>-85</stp>
        <stp>PrimaryOnly</stp>
        <stp/>
        <stp/>
        <stp/>
        <stp>T</stp>
        <tr r="D90" s="5"/>
        <tr r="D90" s="5"/>
      </tp>
      <tp>
        <v>0.188</v>
        <stp/>
        <stp>StudyData</stp>
        <stp>GCECIV</stp>
        <stp>Bar</stp>
        <stp/>
        <stp>Close</stp>
        <stp>60</stp>
        <stp>-7</stp>
        <stp>PrimaryOnly</stp>
        <stp/>
        <stp/>
        <stp/>
        <stp>T</stp>
        <tr r="D12" s="7"/>
        <tr r="D12" s="7"/>
      </tp>
      <tp>
        <v>0.2767</v>
        <stp/>
        <stp>StudyData</stp>
        <stp>ZCEPIV</stp>
        <stp>Bar</stp>
        <stp/>
        <stp>Close</stp>
        <stp>60</stp>
        <stp>-7</stp>
        <stp>PrimaryOnly</stp>
        <stp/>
        <stp/>
        <stp/>
        <stp>T</stp>
        <tr r="D12" s="9"/>
        <tr r="D12" s="9"/>
      </tp>
      <tp>
        <v>0.10009999999999999</v>
        <stp/>
        <stp>StudyData</stp>
        <stp>EU6CIV</stp>
        <stp>Bar</stp>
        <stp/>
        <stp>Close</stp>
        <stp>D</stp>
        <stp>-86</stp>
        <stp>PrimaryOnly</stp>
        <stp/>
        <stp/>
        <stp/>
        <stp>T</stp>
        <tr r="D91" s="5"/>
        <tr r="D91" s="5"/>
      </tp>
      <tp>
        <v>0.18659999999999999</v>
        <stp/>
        <stp>StudyData</stp>
        <stp>GCECIV</stp>
        <stp>Bar</stp>
        <stp/>
        <stp>Close</stp>
        <stp>60</stp>
        <stp>-6</stp>
        <stp>PrimaryOnly</stp>
        <stp/>
        <stp/>
        <stp/>
        <stp>T</stp>
        <tr r="D11" s="7"/>
        <tr r="D11" s="7"/>
      </tp>
      <tp>
        <v>0.2762</v>
        <stp/>
        <stp>StudyData</stp>
        <stp>ZCEPIV</stp>
        <stp>Bar</stp>
        <stp/>
        <stp>Close</stp>
        <stp>60</stp>
        <stp>-6</stp>
        <stp>PrimaryOnly</stp>
        <stp/>
        <stp/>
        <stp/>
        <stp>T</stp>
        <tr r="D11" s="9"/>
        <tr r="D11" s="9"/>
      </tp>
      <tp>
        <v>9.8699999999999996E-2</v>
        <stp/>
        <stp>StudyData</stp>
        <stp>EU6CIV</stp>
        <stp>Bar</stp>
        <stp/>
        <stp>Close</stp>
        <stp>D</stp>
        <stp>-87</stp>
        <stp>PrimaryOnly</stp>
        <stp/>
        <stp/>
        <stp/>
        <stp>T</stp>
        <tr r="D92" s="5"/>
        <tr r="D92" s="5"/>
      </tp>
      <tp t="s">
        <v>EURO STOXX 50</v>
        <stp/>
        <stp>ContractData</stp>
        <stp>SS5E</stp>
        <stp>LongDescription</stp>
        <stp/>
        <stp>T</stp>
        <tr r="K6" s="2"/>
      </tp>
      <tp>
        <v>9.9299999999999999E-2</v>
        <stp/>
        <stp>StudyData</stp>
        <stp>EU6CIV</stp>
        <stp>Bar</stp>
        <stp/>
        <stp>High</stp>
        <stp>1380</stp>
        <stp/>
        <stp>PrimaryOnly</stp>
        <stp/>
        <stp/>
        <stp/>
        <stp>T</stp>
        <tr r="H27" s="2"/>
      </tp>
      <tp>
        <v>0.10299999999999999</v>
        <stp/>
        <stp>StudyData</stp>
        <stp>EU6CIV</stp>
        <stp>Bar</stp>
        <stp/>
        <stp>Close</stp>
        <stp>D</stp>
        <stp>-98</stp>
        <stp>PrimaryOnly</stp>
        <stp/>
        <stp/>
        <stp/>
        <stp>T</stp>
        <tr r="D103" s="5"/>
        <tr r="D103" s="5"/>
      </tp>
      <tp>
        <v>9.7699999999999995E-2</v>
        <stp/>
        <stp>StudyData</stp>
        <stp>EU6CIV</stp>
        <stp>Bar</stp>
        <stp/>
        <stp>Close</stp>
        <stp>D</stp>
        <stp>-99</stp>
        <stp>PrimaryOnly</stp>
        <stp/>
        <stp/>
        <stp/>
        <stp>T</stp>
        <tr r="D104" s="5"/>
        <tr r="D104" s="5"/>
      </tp>
      <tp>
        <v>9.98E-2</v>
        <stp/>
        <stp>StudyData</stp>
        <stp>EU6CIV</stp>
        <stp>Bar</stp>
        <stp/>
        <stp>Close</stp>
        <stp>D</stp>
        <stp>-90</stp>
        <stp>PrimaryOnly</stp>
        <stp/>
        <stp/>
        <stp/>
        <stp>T</stp>
        <tr r="D95" s="5"/>
        <tr r="D95" s="5"/>
      </tp>
      <tp>
        <v>9.9599999999999994E-2</v>
        <stp/>
        <stp>StudyData</stp>
        <stp>EU6CIV</stp>
        <stp>Bar</stp>
        <stp/>
        <stp>Close</stp>
        <stp>D</stp>
        <stp>-91</stp>
        <stp>PrimaryOnly</stp>
        <stp/>
        <stp/>
        <stp/>
        <stp>T</stp>
        <tr r="D96" s="5"/>
        <tr r="D96" s="5"/>
      </tp>
      <tp>
        <v>0.10059999999999999</v>
        <stp/>
        <stp>StudyData</stp>
        <stp>EU6CIV</stp>
        <stp>Bar</stp>
        <stp/>
        <stp>Close</stp>
        <stp>D</stp>
        <stp>-92</stp>
        <stp>PrimaryOnly</stp>
        <stp/>
        <stp/>
        <stp/>
        <stp>T</stp>
        <tr r="D97" s="5"/>
        <tr r="D97" s="5"/>
      </tp>
      <tp>
        <v>0.1019</v>
        <stp/>
        <stp>StudyData</stp>
        <stp>EU6CIV</stp>
        <stp>Bar</stp>
        <stp/>
        <stp>Close</stp>
        <stp>D</stp>
        <stp>-93</stp>
        <stp>PrimaryOnly</stp>
        <stp/>
        <stp/>
        <stp/>
        <stp>T</stp>
        <tr r="D98" s="5"/>
        <tr r="D98" s="5"/>
      </tp>
      <tp>
        <v>0.1038</v>
        <stp/>
        <stp>StudyData</stp>
        <stp>EU6CIV</stp>
        <stp>Bar</stp>
        <stp/>
        <stp>Close</stp>
        <stp>D</stp>
        <stp>-94</stp>
        <stp>PrimaryOnly</stp>
        <stp/>
        <stp/>
        <stp/>
        <stp>T</stp>
        <tr r="D99" s="5"/>
        <tr r="D99" s="5"/>
      </tp>
      <tp>
        <v>0.10489999999999999</v>
        <stp/>
        <stp>StudyData</stp>
        <stp>EU6CIV</stp>
        <stp>Bar</stp>
        <stp/>
        <stp>Close</stp>
        <stp>D</stp>
        <stp>-95</stp>
        <stp>PrimaryOnly</stp>
        <stp/>
        <stp/>
        <stp/>
        <stp>T</stp>
        <tr r="D100" s="5"/>
        <tr r="D100" s="5"/>
      </tp>
      <tp>
        <v>0.1013</v>
        <stp/>
        <stp>StudyData</stp>
        <stp>EU6CIV</stp>
        <stp>Bar</stp>
        <stp/>
        <stp>Close</stp>
        <stp>D</stp>
        <stp>-96</stp>
        <stp>PrimaryOnly</stp>
        <stp/>
        <stp/>
        <stp/>
        <stp>T</stp>
        <tr r="D101" s="5"/>
        <tr r="D101" s="5"/>
      </tp>
      <tp>
        <v>9.8699999999999996E-2</v>
        <stp/>
        <stp>StudyData</stp>
        <stp>EU6CIV</stp>
        <stp>Bar</stp>
        <stp/>
        <stp>Close</stp>
        <stp>D</stp>
        <stp>-97</stp>
        <stp>PrimaryOnly</stp>
        <stp/>
        <stp/>
        <stp/>
        <stp>T</stp>
        <tr r="D102" s="5"/>
        <tr r="D102" s="5"/>
      </tp>
      <tp>
        <v>0.13730000000000001</v>
        <stp/>
        <stp>StudyData</stp>
        <stp>DA6CIV</stp>
        <stp>Bar</stp>
        <stp/>
        <stp>High</stp>
        <stp>1380</stp>
        <stp/>
        <stp>PrimaryOnly</stp>
        <stp/>
        <stp/>
        <stp/>
        <stp>T</stp>
        <tr r="Q27" s="2"/>
      </tp>
      <tp>
        <v>42440</v>
        <stp/>
        <stp>StudyData</stp>
        <stp>EPCIV</stp>
        <stp>Bar</stp>
        <stp/>
        <stp>Time</stp>
        <stp>D</stp>
        <stp>-35</stp>
        <stp/>
        <stp/>
        <stp/>
        <stp/>
        <stp>T</stp>
        <tr r="E40" s="1"/>
      </tp>
      <tp>
        <v>50.1</v>
        <stp/>
        <stp>ContractData</stp>
        <stp>C.US.DSXK163025</stp>
        <stp>Bid</stp>
        <stp/>
        <stp>T</stp>
        <tr r="P5" s="2"/>
      </tp>
      <tp>
        <v>51.300000000000004</v>
        <stp/>
        <stp>ContractData</stp>
        <stp>C.US.DSXK163025</stp>
        <stp>Ask</stp>
        <stp/>
        <stp>T</stp>
        <tr r="Q5" s="2"/>
      </tp>
      <tp>
        <v>4</v>
        <stp/>
        <stp>ContractData</stp>
        <stp>C.US.DA6K167600</stp>
        <stp>OptionDaysToExp</stp>
        <stp/>
        <stp>T</stp>
        <tr r="R25" s="2"/>
      </tp>
      <tp>
        <v>42205</v>
        <stp/>
        <stp>StudyData</stp>
        <stp>DSXCIV</stp>
        <stp>Bar</stp>
        <stp/>
        <stp>Time</stp>
        <stp>D</stp>
        <stp>-199</stp>
        <stp/>
        <stp/>
        <stp/>
        <stp/>
        <stp>T</stp>
        <tr r="E204" s="3"/>
      </tp>
      <tp>
        <v>0.19059999999999999</v>
        <stp/>
        <stp>StudyData</stp>
        <stp>DSXCIV</stp>
        <stp>Bar</stp>
        <stp/>
        <stp>Close</stp>
        <stp>D</stp>
        <stp>-86</stp>
        <stp>PrimaryOnly</stp>
        <stp/>
        <stp/>
        <stp/>
        <stp>T</stp>
        <tr r="D91" s="3"/>
        <tr r="D91" s="3"/>
      </tp>
      <tp>
        <v>0.18160000000000001</v>
        <stp/>
        <stp>StudyData</stp>
        <stp>DSXCIV</stp>
        <stp>Bar</stp>
        <stp/>
        <stp>Close</stp>
        <stp>D</stp>
        <stp>-87</stp>
        <stp>PrimaryOnly</stp>
        <stp/>
        <stp/>
        <stp/>
        <stp>T</stp>
        <tr r="D92" s="3"/>
        <tr r="D92" s="3"/>
      </tp>
      <tp>
        <v>0.1862</v>
        <stp/>
        <stp>StudyData</stp>
        <stp>DSXCIV</stp>
        <stp>Bar</stp>
        <stp/>
        <stp>Close</stp>
        <stp>D</stp>
        <stp>-84</stp>
        <stp>PrimaryOnly</stp>
        <stp/>
        <stp/>
        <stp/>
        <stp>T</stp>
        <tr r="D89" s="3"/>
        <tr r="D89" s="3"/>
      </tp>
      <tp>
        <v>0.18310000000000001</v>
        <stp/>
        <stp>StudyData</stp>
        <stp>DSXCIV</stp>
        <stp>Bar</stp>
        <stp/>
        <stp>Close</stp>
        <stp>D</stp>
        <stp>-85</stp>
        <stp>PrimaryOnly</stp>
        <stp/>
        <stp/>
        <stp/>
        <stp>T</stp>
        <tr r="D90" s="3"/>
        <tr r="D90" s="3"/>
      </tp>
      <tp>
        <v>0.2145</v>
        <stp/>
        <stp>StudyData</stp>
        <stp>DSXCIV</stp>
        <stp>Bar</stp>
        <stp/>
        <stp>Close</stp>
        <stp>D</stp>
        <stp>-82</stp>
        <stp>PrimaryOnly</stp>
        <stp/>
        <stp/>
        <stp/>
        <stp>T</stp>
        <tr r="D87" s="3"/>
        <tr r="D87" s="3"/>
      </tp>
      <tp>
        <v>0.21870000000000001</v>
        <stp/>
        <stp>StudyData</stp>
        <stp>DSXCIV</stp>
        <stp>Bar</stp>
        <stp/>
        <stp>Close</stp>
        <stp>D</stp>
        <stp>-83</stp>
        <stp>PrimaryOnly</stp>
        <stp/>
        <stp/>
        <stp/>
        <stp>T</stp>
        <tr r="D88" s="3"/>
        <tr r="D88" s="3"/>
      </tp>
      <tp>
        <v>0.24510000000000001</v>
        <stp/>
        <stp>StudyData</stp>
        <stp>DSXCIV</stp>
        <stp>Bar</stp>
        <stp/>
        <stp>Close</stp>
        <stp>D</stp>
        <stp>-80</stp>
        <stp>PrimaryOnly</stp>
        <stp/>
        <stp/>
        <stp/>
        <stp>T</stp>
        <tr r="D85" s="3"/>
        <tr r="D85" s="3"/>
      </tp>
      <tp>
        <v>0.21590000000000001</v>
        <stp/>
        <stp>StudyData</stp>
        <stp>DSXCIV</stp>
        <stp>Bar</stp>
        <stp/>
        <stp>Close</stp>
        <stp>D</stp>
        <stp>-81</stp>
        <stp>PrimaryOnly</stp>
        <stp/>
        <stp/>
        <stp/>
        <stp>T</stp>
        <tr r="D86" s="3"/>
        <tr r="D86" s="3"/>
      </tp>
      <tp>
        <v>0.20119999999999999</v>
        <stp/>
        <stp>StudyData</stp>
        <stp>DSXCIV</stp>
        <stp>Bar</stp>
        <stp/>
        <stp>Close</stp>
        <stp>D</stp>
        <stp>-88</stp>
        <stp>PrimaryOnly</stp>
        <stp/>
        <stp/>
        <stp/>
        <stp>T</stp>
        <tr r="D93" s="3"/>
        <tr r="D93" s="3"/>
      </tp>
      <tp>
        <v>0.20749999999999999</v>
        <stp/>
        <stp>StudyData</stp>
        <stp>DSXCIV</stp>
        <stp>Bar</stp>
        <stp/>
        <stp>Close</stp>
        <stp>D</stp>
        <stp>-89</stp>
        <stp>PrimaryOnly</stp>
        <stp/>
        <stp/>
        <stp/>
        <stp>T</stp>
        <tr r="D94" s="3"/>
        <tr r="D94" s="3"/>
      </tp>
      <tp>
        <v>0.21240000000000001</v>
        <stp/>
        <stp>StudyData</stp>
        <stp>DSXCIV</stp>
        <stp>Bar</stp>
        <stp/>
        <stp>Close</stp>
        <stp>D</stp>
        <stp>-96</stp>
        <stp>PrimaryOnly</stp>
        <stp/>
        <stp/>
        <stp/>
        <stp>T</stp>
        <tr r="D101" s="3"/>
        <tr r="D101" s="3"/>
      </tp>
      <tp>
        <v>0.20780000000000001</v>
        <stp/>
        <stp>StudyData</stp>
        <stp>DSXCIV</stp>
        <stp>Bar</stp>
        <stp/>
        <stp>Close</stp>
        <stp>D</stp>
        <stp>-97</stp>
        <stp>PrimaryOnly</stp>
        <stp/>
        <stp/>
        <stp/>
        <stp>T</stp>
        <tr r="D102" s="3"/>
        <tr r="D102" s="3"/>
      </tp>
      <tp>
        <v>0.2467</v>
        <stp/>
        <stp>StudyData</stp>
        <stp>DSXCIV</stp>
        <stp>Bar</stp>
        <stp/>
        <stp>Close</stp>
        <stp>D</stp>
        <stp>-94</stp>
        <stp>PrimaryOnly</stp>
        <stp/>
        <stp/>
        <stp/>
        <stp>T</stp>
        <tr r="D99" s="3"/>
        <tr r="D99" s="3"/>
      </tp>
      <tp>
        <v>0.2288</v>
        <stp/>
        <stp>StudyData</stp>
        <stp>DSXCIV</stp>
        <stp>Bar</stp>
        <stp/>
        <stp>Close</stp>
        <stp>D</stp>
        <stp>-95</stp>
        <stp>PrimaryOnly</stp>
        <stp/>
        <stp/>
        <stp/>
        <stp>T</stp>
        <tr r="D100" s="3"/>
        <tr r="D100" s="3"/>
      </tp>
      <tp>
        <v>0.21210000000000001</v>
        <stp/>
        <stp>StudyData</stp>
        <stp>DSXCIV</stp>
        <stp>Bar</stp>
        <stp/>
        <stp>Close</stp>
        <stp>D</stp>
        <stp>-92</stp>
        <stp>PrimaryOnly</stp>
        <stp/>
        <stp/>
        <stp/>
        <stp>T</stp>
        <tr r="D97" s="3"/>
        <tr r="D97" s="3"/>
      </tp>
      <tp>
        <v>0.2303</v>
        <stp/>
        <stp>StudyData</stp>
        <stp>DSXCIV</stp>
        <stp>Bar</stp>
        <stp/>
        <stp>Close</stp>
        <stp>D</stp>
        <stp>-93</stp>
        <stp>PrimaryOnly</stp>
        <stp/>
        <stp/>
        <stp/>
        <stp>T</stp>
        <tr r="D98" s="3"/>
        <tr r="D98" s="3"/>
      </tp>
      <tp>
        <v>0.2074</v>
        <stp/>
        <stp>StudyData</stp>
        <stp>DSXCIV</stp>
        <stp>Bar</stp>
        <stp/>
        <stp>Close</stp>
        <stp>D</stp>
        <stp>-90</stp>
        <stp>PrimaryOnly</stp>
        <stp/>
        <stp/>
        <stp/>
        <stp>T</stp>
        <tr r="D95" s="3"/>
        <tr r="D95" s="3"/>
      </tp>
      <tp>
        <v>0.1996</v>
        <stp/>
        <stp>StudyData</stp>
        <stp>DSXCIV</stp>
        <stp>Bar</stp>
        <stp/>
        <stp>Close</stp>
        <stp>D</stp>
        <stp>-91</stp>
        <stp>PrimaryOnly</stp>
        <stp/>
        <stp/>
        <stp/>
        <stp>T</stp>
        <tr r="D96" s="3"/>
        <tr r="D96" s="3"/>
      </tp>
      <tp>
        <v>0.20269999999999999</v>
        <stp/>
        <stp>StudyData</stp>
        <stp>DSXCIV</stp>
        <stp>Bar</stp>
        <stp/>
        <stp>Close</stp>
        <stp>D</stp>
        <stp>-98</stp>
        <stp>PrimaryOnly</stp>
        <stp/>
        <stp/>
        <stp/>
        <stp>T</stp>
        <tr r="D103" s="3"/>
        <tr r="D103" s="3"/>
      </tp>
      <tp>
        <v>0.19</v>
        <stp/>
        <stp>StudyData</stp>
        <stp>DSXCIV</stp>
        <stp>Bar</stp>
        <stp/>
        <stp>Close</stp>
        <stp>D</stp>
        <stp>-99</stp>
        <stp>PrimaryOnly</stp>
        <stp/>
        <stp/>
        <stp/>
        <stp>T</stp>
        <tr r="D104" s="3"/>
        <tr r="D104" s="3"/>
      </tp>
      <tp>
        <v>42346</v>
        <stp/>
        <stp>StudyData</stp>
        <stp>EPCIV</stp>
        <stp>Bar</stp>
        <stp/>
        <stp>Time</stp>
        <stp>D</stp>
        <stp>-99</stp>
        <stp/>
        <stp/>
        <stp/>
        <stp/>
        <stp>T</stp>
        <tr r="E104" s="1"/>
      </tp>
      <tp t="s">
        <v>DA6M6</v>
        <stp/>
        <stp>ContractData</stp>
        <stp>C.US.DA6K167600</stp>
        <stp>OptionUndSymbol</stp>
        <stp/>
        <stp>T</stp>
        <tr r="K28" s="2"/>
      </tp>
      <tp>
        <v>0.23580000000000001</v>
        <stp/>
        <stp>StudyData</stp>
        <stp>DSXCIV</stp>
        <stp>Bar</stp>
        <stp/>
        <stp>Close</stp>
        <stp>D</stp>
        <stp>-66</stp>
        <stp>PrimaryOnly</stp>
        <stp/>
        <stp/>
        <stp/>
        <stp>T</stp>
        <tr r="D71" s="3"/>
        <tr r="D71" s="3"/>
      </tp>
      <tp>
        <v>0.23499999999999999</v>
        <stp/>
        <stp>StudyData</stp>
        <stp>DSXCIV</stp>
        <stp>Bar</stp>
        <stp/>
        <stp>Close</stp>
        <stp>D</stp>
        <stp>-67</stp>
        <stp>PrimaryOnly</stp>
        <stp/>
        <stp/>
        <stp/>
        <stp>T</stp>
        <tr r="D72" s="3"/>
        <tr r="D72" s="3"/>
      </tp>
      <tp>
        <v>0.23499999999999999</v>
        <stp/>
        <stp>StudyData</stp>
        <stp>DSXCIV</stp>
        <stp>Bar</stp>
        <stp/>
        <stp>Close</stp>
        <stp>D</stp>
        <stp>-64</stp>
        <stp>PrimaryOnly</stp>
        <stp/>
        <stp/>
        <stp/>
        <stp>T</stp>
        <tr r="D69" s="3"/>
        <tr r="D69" s="3"/>
      </tp>
      <tp>
        <v>0.25009999999999999</v>
        <stp/>
        <stp>StudyData</stp>
        <stp>DSXCIV</stp>
        <stp>Bar</stp>
        <stp/>
        <stp>Close</stp>
        <stp>D</stp>
        <stp>-65</stp>
        <stp>PrimaryOnly</stp>
        <stp/>
        <stp/>
        <stp/>
        <stp>T</stp>
        <tr r="D70" s="3"/>
        <tr r="D70" s="3"/>
      </tp>
      <tp>
        <v>0.2477</v>
        <stp/>
        <stp>StudyData</stp>
        <stp>DSXCIV</stp>
        <stp>Bar</stp>
        <stp/>
        <stp>Close</stp>
        <stp>D</stp>
        <stp>-62</stp>
        <stp>PrimaryOnly</stp>
        <stp/>
        <stp/>
        <stp/>
        <stp>T</stp>
        <tr r="D67" s="3"/>
        <tr r="D67" s="3"/>
      </tp>
      <tp>
        <v>0.2329</v>
        <stp/>
        <stp>StudyData</stp>
        <stp>DSXCIV</stp>
        <stp>Bar</stp>
        <stp/>
        <stp>Close</stp>
        <stp>D</stp>
        <stp>-63</stp>
        <stp>PrimaryOnly</stp>
        <stp/>
        <stp/>
        <stp/>
        <stp>T</stp>
        <tr r="D68" s="3"/>
        <tr r="D68" s="3"/>
      </tp>
      <tp>
        <v>0.25409999999999999</v>
        <stp/>
        <stp>StudyData</stp>
        <stp>DSXCIV</stp>
        <stp>Bar</stp>
        <stp/>
        <stp>Close</stp>
        <stp>D</stp>
        <stp>-60</stp>
        <stp>PrimaryOnly</stp>
        <stp/>
        <stp/>
        <stp/>
        <stp>T</stp>
        <tr r="D65" s="3"/>
        <tr r="D65" s="3"/>
      </tp>
      <tp>
        <v>0.25800000000000001</v>
        <stp/>
        <stp>StudyData</stp>
        <stp>DSXCIV</stp>
        <stp>Bar</stp>
        <stp/>
        <stp>Close</stp>
        <stp>D</stp>
        <stp>-61</stp>
        <stp>PrimaryOnly</stp>
        <stp/>
        <stp/>
        <stp/>
        <stp>T</stp>
        <tr r="D66" s="3"/>
        <tr r="D66" s="3"/>
      </tp>
      <tp>
        <v>0.23930000000000001</v>
        <stp/>
        <stp>StudyData</stp>
        <stp>DSXCIV</stp>
        <stp>Bar</stp>
        <stp/>
        <stp>Close</stp>
        <stp>D</stp>
        <stp>-68</stp>
        <stp>PrimaryOnly</stp>
        <stp/>
        <stp/>
        <stp/>
        <stp>T</stp>
        <tr r="D73" s="3"/>
        <tr r="D73" s="3"/>
      </tp>
      <tp>
        <v>0.23499999999999999</v>
        <stp/>
        <stp>StudyData</stp>
        <stp>DSXCIV</stp>
        <stp>Bar</stp>
        <stp/>
        <stp>Close</stp>
        <stp>D</stp>
        <stp>-69</stp>
        <stp>PrimaryOnly</stp>
        <stp/>
        <stp/>
        <stp/>
        <stp>T</stp>
        <tr r="D74" s="3"/>
        <tr r="D74" s="3"/>
      </tp>
      <tp>
        <v>9.2899999999999996E-2</v>
        <stp/>
        <stp>StudyData</stp>
        <stp>EU6CIV</stp>
        <stp>Bar</stp>
        <stp/>
        <stp>Close</stp>
        <stp>D</stp>
        <stp>-18</stp>
        <stp>PrimaryOnly</stp>
        <stp/>
        <stp/>
        <stp/>
        <stp>T</stp>
        <tr r="D23" s="5"/>
        <tr r="D23" s="5"/>
      </tp>
      <tp>
        <v>9.2200000000000004E-2</v>
        <stp/>
        <stp>StudyData</stp>
        <stp>EU6CIV</stp>
        <stp>Bar</stp>
        <stp/>
        <stp>Close</stp>
        <stp>D</stp>
        <stp>-19</stp>
        <stp>PrimaryOnly</stp>
        <stp/>
        <stp/>
        <stp/>
        <stp>T</stp>
        <tr r="D24" s="5"/>
        <tr r="D24" s="5"/>
      </tp>
      <tp>
        <v>1</v>
        <stp/>
        <stp>ContractData</stp>
        <stp>C.US.DSXK163025</stp>
        <stp>MT_LastAskVolume</stp>
        <stp/>
        <stp>T</stp>
        <tr r="R5" s="2"/>
      </tp>
      <tp>
        <v>9.35E-2</v>
        <stp/>
        <stp>StudyData</stp>
        <stp>EU6CIV</stp>
        <stp>Bar</stp>
        <stp/>
        <stp>Close</stp>
        <stp>D</stp>
        <stp>-10</stp>
        <stp>PrimaryOnly</stp>
        <stp/>
        <stp/>
        <stp/>
        <stp>T</stp>
        <tr r="D15" s="5"/>
        <tr r="D15" s="5"/>
      </tp>
      <tp>
        <v>9.4600000000000004E-2</v>
        <stp/>
        <stp>StudyData</stp>
        <stp>EU6CIV</stp>
        <stp>Bar</stp>
        <stp/>
        <stp>Close</stp>
        <stp>D</stp>
        <stp>-11</stp>
        <stp>PrimaryOnly</stp>
        <stp/>
        <stp/>
        <stp/>
        <stp>T</stp>
        <tr r="D16" s="5"/>
        <tr r="D16" s="5"/>
      </tp>
      <tp>
        <v>9.6500000000000002E-2</v>
        <stp/>
        <stp>StudyData</stp>
        <stp>EU6CIV</stp>
        <stp>Bar</stp>
        <stp/>
        <stp>Close</stp>
        <stp>D</stp>
        <stp>-12</stp>
        <stp>PrimaryOnly</stp>
        <stp/>
        <stp/>
        <stp/>
        <stp>T</stp>
        <tr r="D17" s="5"/>
        <tr r="D17" s="5"/>
      </tp>
      <tp>
        <v>9.6299999999999997E-2</v>
        <stp/>
        <stp>StudyData</stp>
        <stp>EU6CIV</stp>
        <stp>Bar</stp>
        <stp/>
        <stp>Close</stp>
        <stp>D</stp>
        <stp>-13</stp>
        <stp>PrimaryOnly</stp>
        <stp/>
        <stp/>
        <stp/>
        <stp>T</stp>
        <tr r="D18" s="5"/>
        <tr r="D18" s="5"/>
      </tp>
      <tp>
        <v>9.6600000000000005E-2</v>
        <stp/>
        <stp>StudyData</stp>
        <stp>EU6CIV</stp>
        <stp>Bar</stp>
        <stp/>
        <stp>Close</stp>
        <stp>D</stp>
        <stp>-14</stp>
        <stp>PrimaryOnly</stp>
        <stp/>
        <stp/>
        <stp/>
        <stp>T</stp>
        <tr r="D19" s="5"/>
        <tr r="D19" s="5"/>
      </tp>
      <tp>
        <v>9.7799999999999998E-2</v>
        <stp/>
        <stp>StudyData</stp>
        <stp>EU6CIV</stp>
        <stp>Bar</stp>
        <stp/>
        <stp>Close</stp>
        <stp>D</stp>
        <stp>-15</stp>
        <stp>PrimaryOnly</stp>
        <stp/>
        <stp/>
        <stp/>
        <stp>T</stp>
        <tr r="D20" s="5"/>
        <tr r="D20" s="5"/>
      </tp>
      <tp>
        <v>9.2100000000000001E-2</v>
        <stp/>
        <stp>StudyData</stp>
        <stp>EU6CIV</stp>
        <stp>Bar</stp>
        <stp/>
        <stp>Close</stp>
        <stp>D</stp>
        <stp>-16</stp>
        <stp>PrimaryOnly</stp>
        <stp/>
        <stp/>
        <stp/>
        <stp>T</stp>
        <tr r="D21" s="5"/>
        <tr r="D21" s="5"/>
      </tp>
      <tp>
        <v>9.7100000000000006E-2</v>
        <stp/>
        <stp>StudyData</stp>
        <stp>EU6CIV</stp>
        <stp>Bar</stp>
        <stp/>
        <stp>Close</stp>
        <stp>D</stp>
        <stp>-17</stp>
        <stp>PrimaryOnly</stp>
        <stp/>
        <stp/>
        <stp/>
        <stp>T</stp>
        <tr r="D22" s="5"/>
        <tr r="D22" s="5"/>
      </tp>
      <tp>
        <v>42394</v>
        <stp/>
        <stp>StudyData</stp>
        <stp>EPCIV</stp>
        <stp>Bar</stp>
        <stp/>
        <stp>Time</stp>
        <stp>D</stp>
        <stp>-68</stp>
        <stp/>
        <stp/>
        <stp/>
        <stp/>
        <stp>T</stp>
        <tr r="E73" s="1"/>
      </tp>
      <tp t="s">
        <v>C.US.EPK1620650</v>
        <stp/>
        <stp>ContractData</stp>
        <stp>C.EP</stp>
        <stp>Symbol</stp>
        <stp/>
        <stp>T</stp>
        <tr r="D5" s="2"/>
      </tp>
      <tp>
        <v>0.23319999999999999</v>
        <stp/>
        <stp>StudyData</stp>
        <stp>DSXCIV</stp>
        <stp>Bar</stp>
        <stp/>
        <stp>Close</stp>
        <stp>D</stp>
        <stp>-76</stp>
        <stp>PrimaryOnly</stp>
        <stp/>
        <stp/>
        <stp/>
        <stp>T</stp>
        <tr r="D81" s="3"/>
        <tr r="D81" s="3"/>
      </tp>
      <tp>
        <v>0.2356</v>
        <stp/>
        <stp>StudyData</stp>
        <stp>DSXCIV</stp>
        <stp>Bar</stp>
        <stp/>
        <stp>Close</stp>
        <stp>D</stp>
        <stp>-77</stp>
        <stp>PrimaryOnly</stp>
        <stp/>
        <stp/>
        <stp/>
        <stp>T</stp>
        <tr r="D82" s="3"/>
        <tr r="D82" s="3"/>
      </tp>
      <tp>
        <v>0.2787</v>
        <stp/>
        <stp>StudyData</stp>
        <stp>DSXCIV</stp>
        <stp>Bar</stp>
        <stp/>
        <stp>Close</stp>
        <stp>D</stp>
        <stp>-74</stp>
        <stp>PrimaryOnly</stp>
        <stp/>
        <stp/>
        <stp/>
        <stp>T</stp>
        <tr r="D79" s="3"/>
        <tr r="D79" s="3"/>
      </tp>
      <tp>
        <v>0.24979999999999999</v>
        <stp/>
        <stp>StudyData</stp>
        <stp>DSXCIV</stp>
        <stp>Bar</stp>
        <stp/>
        <stp>Close</stp>
        <stp>D</stp>
        <stp>-75</stp>
        <stp>PrimaryOnly</stp>
        <stp/>
        <stp/>
        <stp/>
        <stp>T</stp>
        <tr r="D80" s="3"/>
        <tr r="D80" s="3"/>
      </tp>
      <tp>
        <v>0.25030000000000002</v>
        <stp/>
        <stp>StudyData</stp>
        <stp>DSXCIV</stp>
        <stp>Bar</stp>
        <stp/>
        <stp>Close</stp>
        <stp>D</stp>
        <stp>-72</stp>
        <stp>PrimaryOnly</stp>
        <stp/>
        <stp/>
        <stp/>
        <stp>T</stp>
        <tr r="D77" s="3"/>
        <tr r="D77" s="3"/>
      </tp>
      <tp>
        <v>0.27179999999999999</v>
        <stp/>
        <stp>StudyData</stp>
        <stp>DSXCIV</stp>
        <stp>Bar</stp>
        <stp/>
        <stp>Close</stp>
        <stp>D</stp>
        <stp>-73</stp>
        <stp>PrimaryOnly</stp>
        <stp/>
        <stp/>
        <stp/>
        <stp>T</stp>
        <tr r="D78" s="3"/>
        <tr r="D78" s="3"/>
      </tp>
      <tp>
        <v>0.26190000000000002</v>
        <stp/>
        <stp>StudyData</stp>
        <stp>DSXCIV</stp>
        <stp>Bar</stp>
        <stp/>
        <stp>Close</stp>
        <stp>D</stp>
        <stp>-70</stp>
        <stp>PrimaryOnly</stp>
        <stp/>
        <stp/>
        <stp/>
        <stp>T</stp>
        <tr r="D75" s="3"/>
        <tr r="D75" s="3"/>
      </tp>
      <tp>
        <v>0.28160000000000002</v>
        <stp/>
        <stp>StudyData</stp>
        <stp>DSXCIV</stp>
        <stp>Bar</stp>
        <stp/>
        <stp>Close</stp>
        <stp>D</stp>
        <stp>-71</stp>
        <stp>PrimaryOnly</stp>
        <stp/>
        <stp/>
        <stp/>
        <stp>T</stp>
        <tr r="D76" s="3"/>
        <tr r="D76" s="3"/>
      </tp>
      <tp>
        <v>0.24410000000000001</v>
        <stp/>
        <stp>StudyData</stp>
        <stp>DSXCIV</stp>
        <stp>Bar</stp>
        <stp/>
        <stp>Close</stp>
        <stp>D</stp>
        <stp>-78</stp>
        <stp>PrimaryOnly</stp>
        <stp/>
        <stp/>
        <stp/>
        <stp>T</stp>
        <tr r="D83" s="3"/>
        <tr r="D83" s="3"/>
      </tp>
      <tp>
        <v>0.24979999999999999</v>
        <stp/>
        <stp>StudyData</stp>
        <stp>DSXCIV</stp>
        <stp>Bar</stp>
        <stp/>
        <stp>Close</stp>
        <stp>D</stp>
        <stp>-79</stp>
        <stp>PrimaryOnly</stp>
        <stp/>
        <stp/>
        <stp/>
        <stp>T</stp>
        <tr r="D84" s="3"/>
        <tr r="D84" s="3"/>
      </tp>
      <tp>
        <v>9.1800000000000007E-2</v>
        <stp/>
        <stp>StudyData</stp>
        <stp>EU6CIV</stp>
        <stp>Bar</stp>
        <stp/>
        <stp>Close</stp>
        <stp>D</stp>
        <stp>-28</stp>
        <stp>PrimaryOnly</stp>
        <stp/>
        <stp/>
        <stp/>
        <stp>T</stp>
        <tr r="D33" s="5"/>
        <tr r="D33" s="5"/>
      </tp>
      <tp>
        <v>9.0800000000000006E-2</v>
        <stp/>
        <stp>StudyData</stp>
        <stp>EU6CIV</stp>
        <stp>Bar</stp>
        <stp/>
        <stp>Close</stp>
        <stp>D</stp>
        <stp>-29</stp>
        <stp>PrimaryOnly</stp>
        <stp/>
        <stp/>
        <stp/>
        <stp>T</stp>
        <tr r="D34" s="5"/>
        <tr r="D34" s="5"/>
      </tp>
      <tp>
        <v>26</v>
        <stp/>
        <stp>ContractData</stp>
        <stp>C.US.CLEM164500</stp>
        <stp>MT_LastAskVolume</stp>
        <stp/>
        <stp>T</stp>
        <tr r="AA43" s="2"/>
      </tp>
      <tp>
        <v>8.9300000000000004E-2</v>
        <stp/>
        <stp>StudyData</stp>
        <stp>EU6CIV</stp>
        <stp>Bar</stp>
        <stp/>
        <stp>Close</stp>
        <stp>D</stp>
        <stp>-20</stp>
        <stp>PrimaryOnly</stp>
        <stp/>
        <stp/>
        <stp/>
        <stp>T</stp>
        <tr r="D25" s="5"/>
        <tr r="D25" s="5"/>
      </tp>
      <tp>
        <v>9.0300000000000005E-2</v>
        <stp/>
        <stp>StudyData</stp>
        <stp>EU6CIV</stp>
        <stp>Bar</stp>
        <stp/>
        <stp>Close</stp>
        <stp>D</stp>
        <stp>-21</stp>
        <stp>PrimaryOnly</stp>
        <stp/>
        <stp/>
        <stp/>
        <stp>T</stp>
        <tr r="D26" s="5"/>
        <tr r="D26" s="5"/>
      </tp>
      <tp>
        <v>8.9800000000000005E-2</v>
        <stp/>
        <stp>StudyData</stp>
        <stp>EU6CIV</stp>
        <stp>Bar</stp>
        <stp/>
        <stp>Close</stp>
        <stp>D</stp>
        <stp>-22</stp>
        <stp>PrimaryOnly</stp>
        <stp/>
        <stp/>
        <stp/>
        <stp>T</stp>
        <tr r="D27" s="5"/>
        <tr r="D27" s="5"/>
      </tp>
      <tp>
        <v>8.7099999999999997E-2</v>
        <stp/>
        <stp>StudyData</stp>
        <stp>EU6CIV</stp>
        <stp>Bar</stp>
        <stp/>
        <stp>Close</stp>
        <stp>D</stp>
        <stp>-23</stp>
        <stp>PrimaryOnly</stp>
        <stp/>
        <stp/>
        <stp/>
        <stp>T</stp>
        <tr r="D28" s="5"/>
        <tr r="D28" s="5"/>
      </tp>
      <tp>
        <v>8.7499999999999994E-2</v>
        <stp/>
        <stp>StudyData</stp>
        <stp>EU6CIV</stp>
        <stp>Bar</stp>
        <stp/>
        <stp>Close</stp>
        <stp>D</stp>
        <stp>-24</stp>
        <stp>PrimaryOnly</stp>
        <stp/>
        <stp/>
        <stp/>
        <stp>T</stp>
        <tr r="D29" s="5"/>
        <tr r="D29" s="5"/>
      </tp>
      <tp>
        <v>9.3600000000000003E-2</v>
        <stp/>
        <stp>StudyData</stp>
        <stp>EU6CIV</stp>
        <stp>Bar</stp>
        <stp/>
        <stp>Close</stp>
        <stp>D</stp>
        <stp>-25</stp>
        <stp>PrimaryOnly</stp>
        <stp/>
        <stp/>
        <stp/>
        <stp>T</stp>
        <tr r="D30" s="5"/>
        <tr r="D30" s="5"/>
      </tp>
      <tp>
        <v>9.1899999999999996E-2</v>
        <stp/>
        <stp>StudyData</stp>
        <stp>EU6CIV</stp>
        <stp>Bar</stp>
        <stp/>
        <stp>Close</stp>
        <stp>D</stp>
        <stp>-26</stp>
        <stp>PrimaryOnly</stp>
        <stp/>
        <stp/>
        <stp/>
        <stp>T</stp>
        <tr r="D31" s="5"/>
        <tr r="D31" s="5"/>
      </tp>
      <tp>
        <v>9.2700000000000005E-2</v>
        <stp/>
        <stp>StudyData</stp>
        <stp>EU6CIV</stp>
        <stp>Bar</stp>
        <stp/>
        <stp>Close</stp>
        <stp>D</stp>
        <stp>-27</stp>
        <stp>PrimaryOnly</stp>
        <stp/>
        <stp/>
        <stp/>
        <stp>T</stp>
        <tr r="D32" s="5"/>
        <tr r="D32" s="5"/>
      </tp>
      <tp>
        <v>0.25169999999999998</v>
        <stp/>
        <stp>StudyData</stp>
        <stp>DSXCIV</stp>
        <stp>Bar</stp>
        <stp/>
        <stp>Close</stp>
        <stp>D</stp>
        <stp>-46</stp>
        <stp>PrimaryOnly</stp>
        <stp/>
        <stp/>
        <stp/>
        <stp>T</stp>
        <tr r="D51" s="3"/>
        <tr r="D51" s="3"/>
      </tp>
      <tp>
        <v>0.23280000000000001</v>
        <stp/>
        <stp>StudyData</stp>
        <stp>DSXCIV</stp>
        <stp>Bar</stp>
        <stp/>
        <stp>Close</stp>
        <stp>D</stp>
        <stp>-47</stp>
        <stp>PrimaryOnly</stp>
        <stp/>
        <stp/>
        <stp/>
        <stp>T</stp>
        <tr r="D52" s="3"/>
        <tr r="D52" s="3"/>
      </tp>
      <tp>
        <v>0.2223</v>
        <stp/>
        <stp>StudyData</stp>
        <stp>DSXCIV</stp>
        <stp>Bar</stp>
        <stp/>
        <stp>Close</stp>
        <stp>D</stp>
        <stp>-44</stp>
        <stp>PrimaryOnly</stp>
        <stp/>
        <stp/>
        <stp/>
        <stp>T</stp>
        <tr r="D49" s="3"/>
        <tr r="D49" s="3"/>
      </tp>
      <tp>
        <v>0.23680000000000001</v>
        <stp/>
        <stp>StudyData</stp>
        <stp>DSXCIV</stp>
        <stp>Bar</stp>
        <stp/>
        <stp>Close</stp>
        <stp>D</stp>
        <stp>-45</stp>
        <stp>PrimaryOnly</stp>
        <stp/>
        <stp/>
        <stp/>
        <stp>T</stp>
        <tr r="D50" s="3"/>
        <tr r="D50" s="3"/>
      </tp>
      <tp>
        <v>0.21199999999999999</v>
        <stp/>
        <stp>StudyData</stp>
        <stp>DSXCIV</stp>
        <stp>Bar</stp>
        <stp/>
        <stp>Close</stp>
        <stp>D</stp>
        <stp>-42</stp>
        <stp>PrimaryOnly</stp>
        <stp/>
        <stp/>
        <stp/>
        <stp>T</stp>
        <tr r="D47" s="3"/>
        <tr r="D47" s="3"/>
      </tp>
      <tp>
        <v>0.221</v>
        <stp/>
        <stp>StudyData</stp>
        <stp>DSXCIV</stp>
        <stp>Bar</stp>
        <stp/>
        <stp>Close</stp>
        <stp>D</stp>
        <stp>-43</stp>
        <stp>PrimaryOnly</stp>
        <stp/>
        <stp/>
        <stp/>
        <stp>T</stp>
        <tr r="D48" s="3"/>
        <tr r="D48" s="3"/>
      </tp>
      <tp>
        <v>0.18690000000000001</v>
        <stp/>
        <stp>StudyData</stp>
        <stp>DSXCIV</stp>
        <stp>Bar</stp>
        <stp/>
        <stp>Close</stp>
        <stp>D</stp>
        <stp>-40</stp>
        <stp>PrimaryOnly</stp>
        <stp/>
        <stp/>
        <stp/>
        <stp>T</stp>
        <tr r="D45" s="3"/>
        <tr r="D45" s="3"/>
      </tp>
      <tp>
        <v>0.20130000000000001</v>
        <stp/>
        <stp>StudyData</stp>
        <stp>DSXCIV</stp>
        <stp>Bar</stp>
        <stp/>
        <stp>Close</stp>
        <stp>D</stp>
        <stp>-41</stp>
        <stp>PrimaryOnly</stp>
        <stp/>
        <stp/>
        <stp/>
        <stp>T</stp>
        <tr r="D46" s="3"/>
        <tr r="D46" s="3"/>
      </tp>
      <tp>
        <v>0.22570000000000001</v>
        <stp/>
        <stp>StudyData</stp>
        <stp>DSXCIV</stp>
        <stp>Bar</stp>
        <stp/>
        <stp>Close</stp>
        <stp>D</stp>
        <stp>-48</stp>
        <stp>PrimaryOnly</stp>
        <stp/>
        <stp/>
        <stp/>
        <stp>T</stp>
        <tr r="D53" s="3"/>
        <tr r="D53" s="3"/>
      </tp>
      <tp>
        <v>0.24829999999999999</v>
        <stp/>
        <stp>StudyData</stp>
        <stp>DSXCIV</stp>
        <stp>Bar</stp>
        <stp/>
        <stp>Close</stp>
        <stp>D</stp>
        <stp>-49</stp>
        <stp>PrimaryOnly</stp>
        <stp/>
        <stp/>
        <stp/>
        <stp>T</stp>
        <tr r="D54" s="3"/>
        <tr r="D54" s="3"/>
      </tp>
      <tp>
        <v>0.1084</v>
        <stp/>
        <stp>StudyData</stp>
        <stp>EU6CIV</stp>
        <stp>Bar</stp>
        <stp/>
        <stp>Close</stp>
        <stp>D</stp>
        <stp>-38</stp>
        <stp>PrimaryOnly</stp>
        <stp/>
        <stp/>
        <stp/>
        <stp>T</stp>
        <tr r="D43" s="5"/>
        <tr r="D43" s="5"/>
      </tp>
      <tp>
        <v>0.1108</v>
        <stp/>
        <stp>StudyData</stp>
        <stp>EU6CIV</stp>
        <stp>Bar</stp>
        <stp/>
        <stp>Close</stp>
        <stp>D</stp>
        <stp>-39</stp>
        <stp>PrimaryOnly</stp>
        <stp/>
        <stp/>
        <stp/>
        <stp>T</stp>
        <tr r="D44" s="5"/>
        <tr r="D44" s="5"/>
      </tp>
      <tp>
        <v>9.2799999999999994E-2</v>
        <stp/>
        <stp>StudyData</stp>
        <stp>EU6CIV</stp>
        <stp>Bar</stp>
        <stp/>
        <stp>Close</stp>
        <stp>D</stp>
        <stp>-30</stp>
        <stp>PrimaryOnly</stp>
        <stp/>
        <stp/>
        <stp/>
        <stp>T</stp>
        <tr r="D35" s="5"/>
        <tr r="D35" s="5"/>
      </tp>
      <tp>
        <v>9.3399999999999997E-2</v>
        <stp/>
        <stp>StudyData</stp>
        <stp>EU6CIV</stp>
        <stp>Bar</stp>
        <stp/>
        <stp>Close</stp>
        <stp>D</stp>
        <stp>-31</stp>
        <stp>PrimaryOnly</stp>
        <stp/>
        <stp/>
        <stp/>
        <stp>T</stp>
        <tr r="D36" s="5"/>
        <tr r="D36" s="5"/>
      </tp>
      <tp>
        <v>9.0700000000000003E-2</v>
        <stp/>
        <stp>StudyData</stp>
        <stp>EU6CIV</stp>
        <stp>Bar</stp>
        <stp/>
        <stp>Close</stp>
        <stp>D</stp>
        <stp>-32</stp>
        <stp>PrimaryOnly</stp>
        <stp/>
        <stp/>
        <stp/>
        <stp>T</stp>
        <tr r="D37" s="5"/>
        <tr r="D37" s="5"/>
      </tp>
      <tp>
        <v>9.8400000000000001E-2</v>
        <stp/>
        <stp>StudyData</stp>
        <stp>EU6CIV</stp>
        <stp>Bar</stp>
        <stp/>
        <stp>Close</stp>
        <stp>D</stp>
        <stp>-33</stp>
        <stp>PrimaryOnly</stp>
        <stp/>
        <stp/>
        <stp/>
        <stp>T</stp>
        <tr r="D38" s="5"/>
        <tr r="D38" s="5"/>
      </tp>
      <tp>
        <v>9.3399999999999997E-2</v>
        <stp/>
        <stp>StudyData</stp>
        <stp>EU6CIV</stp>
        <stp>Bar</stp>
        <stp/>
        <stp>Close</stp>
        <stp>D</stp>
        <stp>-34</stp>
        <stp>PrimaryOnly</stp>
        <stp/>
        <stp/>
        <stp/>
        <stp>T</stp>
        <tr r="D39" s="5"/>
        <tr r="D39" s="5"/>
      </tp>
      <tp>
        <v>9.8000000000000004E-2</v>
        <stp/>
        <stp>StudyData</stp>
        <stp>EU6CIV</stp>
        <stp>Bar</stp>
        <stp/>
        <stp>Close</stp>
        <stp>D</stp>
        <stp>-35</stp>
        <stp>PrimaryOnly</stp>
        <stp/>
        <stp/>
        <stp/>
        <stp>T</stp>
        <tr r="D40" s="5"/>
        <tr r="D40" s="5"/>
      </tp>
      <tp>
        <v>0.1066</v>
        <stp/>
        <stp>StudyData</stp>
        <stp>EU6CIV</stp>
        <stp>Bar</stp>
        <stp/>
        <stp>Close</stp>
        <stp>D</stp>
        <stp>-36</stp>
        <stp>PrimaryOnly</stp>
        <stp/>
        <stp/>
        <stp/>
        <stp>T</stp>
        <tr r="D41" s="5"/>
        <tr r="D41" s="5"/>
      </tp>
      <tp>
        <v>0.1094</v>
        <stp/>
        <stp>StudyData</stp>
        <stp>EU6CIV</stp>
        <stp>Bar</stp>
        <stp/>
        <stp>Close</stp>
        <stp>D</stp>
        <stp>-37</stp>
        <stp>PrimaryOnly</stp>
        <stp/>
        <stp/>
        <stp/>
        <stp>T</stp>
        <tr r="D42" s="5"/>
        <tr r="D42" s="5"/>
      </tp>
      <tp>
        <v>0.27310000000000001</v>
        <stp/>
        <stp>StudyData</stp>
        <stp>DSXCIV</stp>
        <stp>Bar</stp>
        <stp/>
        <stp>Close</stp>
        <stp>D</stp>
        <stp>-56</stp>
        <stp>PrimaryOnly</stp>
        <stp/>
        <stp/>
        <stp/>
        <stp>T</stp>
        <tr r="D61" s="3"/>
        <tr r="D61" s="3"/>
      </tp>
      <tp>
        <v>0.27939999999999998</v>
        <stp/>
        <stp>StudyData</stp>
        <stp>DSXCIV</stp>
        <stp>Bar</stp>
        <stp/>
        <stp>Close</stp>
        <stp>D</stp>
        <stp>-57</stp>
        <stp>PrimaryOnly</stp>
        <stp/>
        <stp/>
        <stp/>
        <stp>T</stp>
        <tr r="D62" s="3"/>
        <tr r="D62" s="3"/>
      </tp>
      <tp>
        <v>0.28670000000000001</v>
        <stp/>
        <stp>StudyData</stp>
        <stp>DSXCIV</stp>
        <stp>Bar</stp>
        <stp/>
        <stp>Close</stp>
        <stp>D</stp>
        <stp>-54</stp>
        <stp>PrimaryOnly</stp>
        <stp/>
        <stp/>
        <stp/>
        <stp>T</stp>
        <tr r="D59" s="3"/>
        <tr r="D59" s="3"/>
      </tp>
      <tp>
        <v>0.30549999999999999</v>
        <stp/>
        <stp>StudyData</stp>
        <stp>DSXCIV</stp>
        <stp>Bar</stp>
        <stp/>
        <stp>Close</stp>
        <stp>D</stp>
        <stp>-55</stp>
        <stp>PrimaryOnly</stp>
        <stp/>
        <stp/>
        <stp/>
        <stp>T</stp>
        <tr r="D60" s="3"/>
        <tr r="D60" s="3"/>
      </tp>
      <tp>
        <v>0.26400000000000001</v>
        <stp/>
        <stp>StudyData</stp>
        <stp>DSXCIV</stp>
        <stp>Bar</stp>
        <stp/>
        <stp>Close</stp>
        <stp>D</stp>
        <stp>-52</stp>
        <stp>PrimaryOnly</stp>
        <stp/>
        <stp/>
        <stp/>
        <stp>T</stp>
        <tr r="D57" s="3"/>
        <tr r="D57" s="3"/>
      </tp>
      <tp>
        <v>0.26669999999999999</v>
        <stp/>
        <stp>StudyData</stp>
        <stp>DSXCIV</stp>
        <stp>Bar</stp>
        <stp/>
        <stp>Close</stp>
        <stp>D</stp>
        <stp>-53</stp>
        <stp>PrimaryOnly</stp>
        <stp/>
        <stp/>
        <stp/>
        <stp>T</stp>
        <tr r="D58" s="3"/>
        <tr r="D58" s="3"/>
      </tp>
      <tp>
        <v>0.2429</v>
        <stp/>
        <stp>StudyData</stp>
        <stp>DSXCIV</stp>
        <stp>Bar</stp>
        <stp/>
        <stp>Close</stp>
        <stp>D</stp>
        <stp>-50</stp>
        <stp>PrimaryOnly</stp>
        <stp/>
        <stp/>
        <stp/>
        <stp>T</stp>
        <tr r="D55" s="3"/>
        <tr r="D55" s="3"/>
      </tp>
      <tp>
        <v>0.2399</v>
        <stp/>
        <stp>StudyData</stp>
        <stp>DSXCIV</stp>
        <stp>Bar</stp>
        <stp/>
        <stp>Close</stp>
        <stp>D</stp>
        <stp>-51</stp>
        <stp>PrimaryOnly</stp>
        <stp/>
        <stp/>
        <stp/>
        <stp>T</stp>
        <tr r="D56" s="3"/>
        <tr r="D56" s="3"/>
      </tp>
      <tp>
        <v>0.27410000000000001</v>
        <stp/>
        <stp>StudyData</stp>
        <stp>DSXCIV</stp>
        <stp>Bar</stp>
        <stp/>
        <stp>Close</stp>
        <stp>D</stp>
        <stp>-58</stp>
        <stp>PrimaryOnly</stp>
        <stp/>
        <stp/>
        <stp/>
        <stp>T</stp>
        <tr r="D63" s="3"/>
        <tr r="D63" s="3"/>
      </tp>
      <tp>
        <v>0.2576</v>
        <stp/>
        <stp>StudyData</stp>
        <stp>DSXCIV</stp>
        <stp>Bar</stp>
        <stp/>
        <stp>Close</stp>
        <stp>D</stp>
        <stp>-59</stp>
        <stp>PrimaryOnly</stp>
        <stp/>
        <stp/>
        <stp/>
        <stp>T</stp>
        <tr r="D64" s="3"/>
        <tr r="D64" s="3"/>
      </tp>
      <tp>
        <v>0.1075</v>
        <stp/>
        <stp>StudyData</stp>
        <stp>EU6CIV</stp>
        <stp>Bar</stp>
        <stp/>
        <stp>Close</stp>
        <stp>D</stp>
        <stp>-48</stp>
        <stp>PrimaryOnly</stp>
        <stp/>
        <stp/>
        <stp/>
        <stp>T</stp>
        <tr r="D53" s="5"/>
        <tr r="D53" s="5"/>
      </tp>
      <tp>
        <v>0.1099</v>
        <stp/>
        <stp>StudyData</stp>
        <stp>EU6CIV</stp>
        <stp>Bar</stp>
        <stp/>
        <stp>Close</stp>
        <stp>D</stp>
        <stp>-49</stp>
        <stp>PrimaryOnly</stp>
        <stp/>
        <stp/>
        <stp/>
        <stp>T</stp>
        <tr r="D54" s="5"/>
        <tr r="D54" s="5"/>
      </tp>
      <tp>
        <v>0.10879999999999999</v>
        <stp/>
        <stp>StudyData</stp>
        <stp>EU6CIV</stp>
        <stp>Bar</stp>
        <stp/>
        <stp>Close</stp>
        <stp>D</stp>
        <stp>-40</stp>
        <stp>PrimaryOnly</stp>
        <stp/>
        <stp/>
        <stp/>
        <stp>T</stp>
        <tr r="D45" s="5"/>
        <tr r="D45" s="5"/>
      </tp>
      <tp>
        <v>0.109</v>
        <stp/>
        <stp>StudyData</stp>
        <stp>EU6CIV</stp>
        <stp>Bar</stp>
        <stp/>
        <stp>Close</stp>
        <stp>D</stp>
        <stp>-41</stp>
        <stp>PrimaryOnly</stp>
        <stp/>
        <stp/>
        <stp/>
        <stp>T</stp>
        <tr r="D46" s="5"/>
        <tr r="D46" s="5"/>
      </tp>
      <tp>
        <v>0.10780000000000001</v>
        <stp/>
        <stp>StudyData</stp>
        <stp>EU6CIV</stp>
        <stp>Bar</stp>
        <stp/>
        <stp>Close</stp>
        <stp>D</stp>
        <stp>-42</stp>
        <stp>PrimaryOnly</stp>
        <stp/>
        <stp/>
        <stp/>
        <stp>T</stp>
        <tr r="D47" s="5"/>
        <tr r="D47" s="5"/>
      </tp>
      <tp>
        <v>0.10920000000000001</v>
        <stp/>
        <stp>StudyData</stp>
        <stp>EU6CIV</stp>
        <stp>Bar</stp>
        <stp/>
        <stp>Close</stp>
        <stp>D</stp>
        <stp>-43</stp>
        <stp>PrimaryOnly</stp>
        <stp/>
        <stp/>
        <stp/>
        <stp>T</stp>
        <tr r="D48" s="5"/>
        <tr r="D48" s="5"/>
      </tp>
      <tp>
        <v>0.109</v>
        <stp/>
        <stp>StudyData</stp>
        <stp>EU6CIV</stp>
        <stp>Bar</stp>
        <stp/>
        <stp>Close</stp>
        <stp>D</stp>
        <stp>-44</stp>
        <stp>PrimaryOnly</stp>
        <stp/>
        <stp/>
        <stp/>
        <stp>T</stp>
        <tr r="D49" s="5"/>
        <tr r="D49" s="5"/>
      </tp>
      <tp>
        <v>0.1116</v>
        <stp/>
        <stp>StudyData</stp>
        <stp>EU6CIV</stp>
        <stp>Bar</stp>
        <stp/>
        <stp>Close</stp>
        <stp>D</stp>
        <stp>-45</stp>
        <stp>PrimaryOnly</stp>
        <stp/>
        <stp/>
        <stp/>
        <stp>T</stp>
        <tr r="D50" s="5"/>
        <tr r="D50" s="5"/>
      </tp>
      <tp>
        <v>0.1108</v>
        <stp/>
        <stp>StudyData</stp>
        <stp>EU6CIV</stp>
        <stp>Bar</stp>
        <stp/>
        <stp>Close</stp>
        <stp>D</stp>
        <stp>-46</stp>
        <stp>PrimaryOnly</stp>
        <stp/>
        <stp/>
        <stp/>
        <stp>T</stp>
        <tr r="D51" s="5"/>
        <tr r="D51" s="5"/>
      </tp>
      <tp>
        <v>0.1138</v>
        <stp/>
        <stp>StudyData</stp>
        <stp>EU6CIV</stp>
        <stp>Bar</stp>
        <stp/>
        <stp>Close</stp>
        <stp>D</stp>
        <stp>-47</stp>
        <stp>PrimaryOnly</stp>
        <stp/>
        <stp/>
        <stp/>
        <stp>T</stp>
        <tr r="D52" s="5"/>
        <tr r="D52" s="5"/>
      </tp>
      <tp>
        <v>0.13139999999999999</v>
        <stp/>
        <stp>StudyData</stp>
        <stp>DSXCIV</stp>
        <stp>Bar</stp>
        <stp/>
        <stp>Close</stp>
        <stp>D</stp>
        <stp>-26</stp>
        <stp>PrimaryOnly</stp>
        <stp/>
        <stp/>
        <stp/>
        <stp>T</stp>
        <tr r="D31" s="3"/>
        <tr r="D31" s="3"/>
      </tp>
      <tp>
        <v>0.12939999999999999</v>
        <stp/>
        <stp>StudyData</stp>
        <stp>DSXCIV</stp>
        <stp>Bar</stp>
        <stp/>
        <stp>Close</stp>
        <stp>D</stp>
        <stp>-27</stp>
        <stp>PrimaryOnly</stp>
        <stp/>
        <stp/>
        <stp/>
        <stp>T</stp>
        <tr r="D32" s="3"/>
        <tr r="D32" s="3"/>
      </tp>
      <tp>
        <v>0.13830000000000001</v>
        <stp/>
        <stp>StudyData</stp>
        <stp>DSXCIV</stp>
        <stp>Bar</stp>
        <stp/>
        <stp>Close</stp>
        <stp>D</stp>
        <stp>-24</stp>
        <stp>PrimaryOnly</stp>
        <stp/>
        <stp/>
        <stp/>
        <stp>T</stp>
        <tr r="D29" s="3"/>
        <tr r="D29" s="3"/>
      </tp>
      <tp>
        <v>0.14549999999999999</v>
        <stp/>
        <stp>StudyData</stp>
        <stp>DSXCIV</stp>
        <stp>Bar</stp>
        <stp/>
        <stp>Close</stp>
        <stp>D</stp>
        <stp>-25</stp>
        <stp>PrimaryOnly</stp>
        <stp/>
        <stp/>
        <stp/>
        <stp>T</stp>
        <tr r="D30" s="3"/>
        <tr r="D30" s="3"/>
      </tp>
      <tp>
        <v>0.13550000000000001</v>
        <stp/>
        <stp>StudyData</stp>
        <stp>DSXCIV</stp>
        <stp>Bar</stp>
        <stp/>
        <stp>Close</stp>
        <stp>D</stp>
        <stp>-22</stp>
        <stp>PrimaryOnly</stp>
        <stp/>
        <stp/>
        <stp/>
        <stp>T</stp>
        <tr r="D27" s="3"/>
        <tr r="D27" s="3"/>
      </tp>
      <tp>
        <v>0.12540000000000001</v>
        <stp/>
        <stp>StudyData</stp>
        <stp>DSXCIV</stp>
        <stp>Bar</stp>
        <stp/>
        <stp>Close</stp>
        <stp>D</stp>
        <stp>-23</stp>
        <stp>PrimaryOnly</stp>
        <stp/>
        <stp/>
        <stp/>
        <stp>T</stp>
        <tr r="D28" s="3"/>
        <tr r="D28" s="3"/>
      </tp>
      <tp>
        <v>0.13489999999999999</v>
        <stp/>
        <stp>StudyData</stp>
        <stp>DSXCIV</stp>
        <stp>Bar</stp>
        <stp/>
        <stp>Close</stp>
        <stp>D</stp>
        <stp>-20</stp>
        <stp>PrimaryOnly</stp>
        <stp/>
        <stp/>
        <stp/>
        <stp>T</stp>
        <tr r="D25" s="3"/>
        <tr r="D25" s="3"/>
      </tp>
      <tp>
        <v>0.14330000000000001</v>
        <stp/>
        <stp>StudyData</stp>
        <stp>DSXCIV</stp>
        <stp>Bar</stp>
        <stp/>
        <stp>Close</stp>
        <stp>D</stp>
        <stp>-21</stp>
        <stp>PrimaryOnly</stp>
        <stp/>
        <stp/>
        <stp/>
        <stp>T</stp>
        <tr r="D26" s="3"/>
        <tr r="D26" s="3"/>
      </tp>
      <tp>
        <v>0.13109999999999999</v>
        <stp/>
        <stp>StudyData</stp>
        <stp>DSXCIV</stp>
        <stp>Bar</stp>
        <stp/>
        <stp>Close</stp>
        <stp>D</stp>
        <stp>-28</stp>
        <stp>PrimaryOnly</stp>
        <stp/>
        <stp/>
        <stp/>
        <stp>T</stp>
        <tr r="D33" s="3"/>
        <tr r="D33" s="3"/>
      </tp>
      <tp>
        <v>0.12690000000000001</v>
        <stp/>
        <stp>StudyData</stp>
        <stp>DSXCIV</stp>
        <stp>Bar</stp>
        <stp/>
        <stp>Close</stp>
        <stp>D</stp>
        <stp>-29</stp>
        <stp>PrimaryOnly</stp>
        <stp/>
        <stp/>
        <stp/>
        <stp>T</stp>
        <tr r="D34" s="3"/>
        <tr r="D34" s="3"/>
      </tp>
      <tp>
        <v>0.24970000000000001</v>
        <stp/>
        <stp>StudyData</stp>
        <stp>JNKCIV</stp>
        <stp>Bar</stp>
        <stp/>
        <stp>Close</stp>
        <stp>60</stp>
        <stp>-7</stp>
        <stp>PrimaryOnly</stp>
        <stp/>
        <stp/>
        <stp/>
        <stp>T</stp>
        <tr r="D12" s="4"/>
        <tr r="D12" s="4"/>
      </tp>
      <tp>
        <v>0.1129</v>
        <stp/>
        <stp>StudyData</stp>
        <stp>EU6CIV</stp>
        <stp>Bar</stp>
        <stp/>
        <stp>Close</stp>
        <stp>D</stp>
        <stp>-58</stp>
        <stp>PrimaryOnly</stp>
        <stp/>
        <stp/>
        <stp/>
        <stp>T</stp>
        <tr r="D63" s="5"/>
        <tr r="D63" s="5"/>
      </tp>
      <tp>
        <v>0.2475</v>
        <stp/>
        <stp>StudyData</stp>
        <stp>JNKCIV</stp>
        <stp>Bar</stp>
        <stp/>
        <stp>Close</stp>
        <stp>60</stp>
        <stp>-6</stp>
        <stp>PrimaryOnly</stp>
        <stp/>
        <stp/>
        <stp/>
        <stp>T</stp>
        <tr r="D11" s="4"/>
        <tr r="D11" s="4"/>
      </tp>
      <tp>
        <v>9.9400000000000002E-2</v>
        <stp/>
        <stp>StudyData</stp>
        <stp>EU6CIV</stp>
        <stp>Bar</stp>
        <stp/>
        <stp>Close</stp>
        <stp>D</stp>
        <stp>-59</stp>
        <stp>PrimaryOnly</stp>
        <stp/>
        <stp/>
        <stp/>
        <stp>T</stp>
        <tr r="D64" s="5"/>
        <tr r="D64" s="5"/>
      </tp>
      <tp>
        <v>0.23400000000000001</v>
        <stp/>
        <stp>StudyData</stp>
        <stp>JNKCIV</stp>
        <stp>Bar</stp>
        <stp/>
        <stp>Close</stp>
        <stp>60</stp>
        <stp>-5</stp>
        <stp>PrimaryOnly</stp>
        <stp/>
        <stp/>
        <stp/>
        <stp>T</stp>
        <tr r="D10" s="4"/>
        <tr r="D10" s="4"/>
      </tp>
      <tp>
        <v>0.2349</v>
        <stp/>
        <stp>StudyData</stp>
        <stp>JNKCIV</stp>
        <stp>Bar</stp>
        <stp/>
        <stp>Close</stp>
        <stp>60</stp>
        <stp>-4</stp>
        <stp>PrimaryOnly</stp>
        <stp/>
        <stp/>
        <stp/>
        <stp>T</stp>
        <tr r="D9" s="4"/>
        <tr r="D9" s="4"/>
      </tp>
      <tp>
        <v>0.2152</v>
        <stp/>
        <stp>StudyData</stp>
        <stp>JNKCIV</stp>
        <stp>Bar</stp>
        <stp/>
        <stp>Close</stp>
        <stp>60</stp>
        <stp>-3</stp>
        <stp>PrimaryOnly</stp>
        <stp/>
        <stp/>
        <stp/>
        <stp>T</stp>
        <tr r="D8" s="4"/>
        <tr r="D8" s="4"/>
      </tp>
      <tp>
        <v>0.26100000000000001</v>
        <stp/>
        <stp>StudyData</stp>
        <stp>JNKCIV</stp>
        <stp>Bar</stp>
        <stp/>
        <stp>Close</stp>
        <stp>60</stp>
        <stp>-2</stp>
        <stp>PrimaryOnly</stp>
        <stp/>
        <stp/>
        <stp/>
        <stp>T</stp>
        <tr r="D7" s="4"/>
        <tr r="D7" s="4"/>
      </tp>
      <tp>
        <v>0.2601</v>
        <stp/>
        <stp>StudyData</stp>
        <stp>JNKCIV</stp>
        <stp>Bar</stp>
        <stp/>
        <stp>Close</stp>
        <stp>60</stp>
        <stp>-1</stp>
        <stp>PrimaryOnly</stp>
        <stp/>
        <stp/>
        <stp/>
        <stp>T</stp>
        <tr r="D6" s="4"/>
        <tr r="D6" s="4"/>
      </tp>
      <tp>
        <v>0.1101</v>
        <stp/>
        <stp>StudyData</stp>
        <stp>EU6CIV</stp>
        <stp>Bar</stp>
        <stp/>
        <stp>Close</stp>
        <stp>D</stp>
        <stp>-50</stp>
        <stp>PrimaryOnly</stp>
        <stp/>
        <stp/>
        <stp/>
        <stp>T</stp>
        <tr r="D55" s="5"/>
        <tr r="D55" s="5"/>
      </tp>
      <tp>
        <v>9</v>
        <stp/>
        <stp>ContractData</stp>
        <stp>C.US.GCEM161295</stp>
        <stp>MT_LastAskVolume</stp>
        <stp/>
        <stp>T</stp>
        <tr r="AA24" s="2"/>
      </tp>
      <tp>
        <v>0.107</v>
        <stp/>
        <stp>StudyData</stp>
        <stp>EU6CIV</stp>
        <stp>Bar</stp>
        <stp/>
        <stp>Close</stp>
        <stp>D</stp>
        <stp>-51</stp>
        <stp>PrimaryOnly</stp>
        <stp/>
        <stp/>
        <stp/>
        <stp>T</stp>
        <tr r="D56" s="5"/>
        <tr r="D56" s="5"/>
      </tp>
      <tp>
        <v>0.1085</v>
        <stp/>
        <stp>StudyData</stp>
        <stp>EU6CIV</stp>
        <stp>Bar</stp>
        <stp/>
        <stp>Close</stp>
        <stp>D</stp>
        <stp>-52</stp>
        <stp>PrimaryOnly</stp>
        <stp/>
        <stp/>
        <stp/>
        <stp>T</stp>
        <tr r="D57" s="5"/>
        <tr r="D57" s="5"/>
      </tp>
      <tp>
        <v>0.10970000000000001</v>
        <stp/>
        <stp>StudyData</stp>
        <stp>EU6CIV</stp>
        <stp>Bar</stp>
        <stp/>
        <stp>Close</stp>
        <stp>D</stp>
        <stp>-53</stp>
        <stp>PrimaryOnly</stp>
        <stp/>
        <stp/>
        <stp/>
        <stp>T</stp>
        <tr r="D58" s="5"/>
        <tr r="D58" s="5"/>
      </tp>
      <tp>
        <v>0.1116</v>
        <stp/>
        <stp>StudyData</stp>
        <stp>EU6CIV</stp>
        <stp>Bar</stp>
        <stp/>
        <stp>Close</stp>
        <stp>D</stp>
        <stp>-54</stp>
        <stp>PrimaryOnly</stp>
        <stp/>
        <stp/>
        <stp/>
        <stp>T</stp>
        <tr r="D59" s="5"/>
        <tr r="D59" s="5"/>
      </tp>
      <tp>
        <v>0.1145</v>
        <stp/>
        <stp>StudyData</stp>
        <stp>EU6CIV</stp>
        <stp>Bar</stp>
        <stp/>
        <stp>Close</stp>
        <stp>D</stp>
        <stp>-55</stp>
        <stp>PrimaryOnly</stp>
        <stp/>
        <stp/>
        <stp/>
        <stp>T</stp>
        <tr r="D60" s="5"/>
        <tr r="D60" s="5"/>
      </tp>
      <tp>
        <v>0.25290000000000001</v>
        <stp/>
        <stp>StudyData</stp>
        <stp>JNKCIV</stp>
        <stp>Bar</stp>
        <stp/>
        <stp>Close</stp>
        <stp>60</stp>
        <stp>-9</stp>
        <stp>PrimaryOnly</stp>
        <stp/>
        <stp/>
        <stp/>
        <stp>T</stp>
        <tr r="D14" s="4"/>
        <tr r="D14" s="4"/>
      </tp>
      <tp>
        <v>0.1167</v>
        <stp/>
        <stp>StudyData</stp>
        <stp>EU6CIV</stp>
        <stp>Bar</stp>
        <stp/>
        <stp>Close</stp>
        <stp>D</stp>
        <stp>-56</stp>
        <stp>PrimaryOnly</stp>
        <stp/>
        <stp/>
        <stp/>
        <stp>T</stp>
        <tr r="D61" s="5"/>
        <tr r="D61" s="5"/>
      </tp>
      <tp>
        <v>0.25629999999999997</v>
        <stp/>
        <stp>StudyData</stp>
        <stp>JNKCIV</stp>
        <stp>Bar</stp>
        <stp/>
        <stp>Close</stp>
        <stp>60</stp>
        <stp>-8</stp>
        <stp>PrimaryOnly</stp>
        <stp/>
        <stp/>
        <stp/>
        <stp>T</stp>
        <tr r="D13" s="4"/>
        <tr r="D13" s="4"/>
      </tp>
      <tp>
        <v>0.1099</v>
        <stp/>
        <stp>StudyData</stp>
        <stp>EU6CIV</stp>
        <stp>Bar</stp>
        <stp/>
        <stp>Close</stp>
        <stp>D</stp>
        <stp>-57</stp>
        <stp>PrimaryOnly</stp>
        <stp/>
        <stp/>
        <stp/>
        <stp>T</stp>
        <tr r="D62" s="5"/>
        <tr r="D62" s="5"/>
      </tp>
      <tp>
        <v>0.19889999999999999</v>
        <stp/>
        <stp>StudyData</stp>
        <stp>DSXCIV</stp>
        <stp>Bar</stp>
        <stp/>
        <stp>Close</stp>
        <stp>D</stp>
        <stp>-36</stp>
        <stp>PrimaryOnly</stp>
        <stp/>
        <stp/>
        <stp/>
        <stp>T</stp>
        <tr r="D41" s="3"/>
        <tr r="D41" s="3"/>
      </tp>
      <tp>
        <v>0.19689999999999999</v>
        <stp/>
        <stp>StudyData</stp>
        <stp>DSXCIV</stp>
        <stp>Bar</stp>
        <stp/>
        <stp>Close</stp>
        <stp>D</stp>
        <stp>-37</stp>
        <stp>PrimaryOnly</stp>
        <stp/>
        <stp/>
        <stp/>
        <stp>T</stp>
        <tr r="D42" s="3"/>
        <tr r="D42" s="3"/>
      </tp>
      <tp>
        <v>0.1676</v>
        <stp/>
        <stp>StudyData</stp>
        <stp>DSXCIV</stp>
        <stp>Bar</stp>
        <stp/>
        <stp>Close</stp>
        <stp>D</stp>
        <stp>-34</stp>
        <stp>PrimaryOnly</stp>
        <stp/>
        <stp/>
        <stp/>
        <stp>T</stp>
        <tr r="D39" s="3"/>
        <tr r="D39" s="3"/>
      </tp>
      <tp>
        <v>0.1908</v>
        <stp/>
        <stp>StudyData</stp>
        <stp>DSXCIV</stp>
        <stp>Bar</stp>
        <stp/>
        <stp>Close</stp>
        <stp>D</stp>
        <stp>-35</stp>
        <stp>PrimaryOnly</stp>
        <stp/>
        <stp/>
        <stp/>
        <stp>T</stp>
        <tr r="D40" s="3"/>
        <tr r="D40" s="3"/>
      </tp>
      <tp>
        <v>0.15770000000000001</v>
        <stp/>
        <stp>StudyData</stp>
        <stp>DSXCIV</stp>
        <stp>Bar</stp>
        <stp/>
        <stp>Close</stp>
        <stp>D</stp>
        <stp>-32</stp>
        <stp>PrimaryOnly</stp>
        <stp/>
        <stp/>
        <stp/>
        <stp>T</stp>
        <tr r="D37" s="3"/>
        <tr r="D37" s="3"/>
      </tp>
      <tp>
        <v>0.15429999999999999</v>
        <stp/>
        <stp>StudyData</stp>
        <stp>DSXCIV</stp>
        <stp>Bar</stp>
        <stp/>
        <stp>Close</stp>
        <stp>D</stp>
        <stp>-33</stp>
        <stp>PrimaryOnly</stp>
        <stp/>
        <stp/>
        <stp/>
        <stp>T</stp>
        <tr r="D38" s="3"/>
        <tr r="D38" s="3"/>
      </tp>
      <tp>
        <v>0.14230000000000001</v>
        <stp/>
        <stp>StudyData</stp>
        <stp>DSXCIV</stp>
        <stp>Bar</stp>
        <stp/>
        <stp>Close</stp>
        <stp>D</stp>
        <stp>-30</stp>
        <stp>PrimaryOnly</stp>
        <stp/>
        <stp/>
        <stp/>
        <stp>T</stp>
        <tr r="D35" s="3"/>
        <tr r="D35" s="3"/>
      </tp>
      <tp>
        <v>0.1555</v>
        <stp/>
        <stp>StudyData</stp>
        <stp>DSXCIV</stp>
        <stp>Bar</stp>
        <stp/>
        <stp>Close</stp>
        <stp>D</stp>
        <stp>-31</stp>
        <stp>PrimaryOnly</stp>
        <stp/>
        <stp/>
        <stp/>
        <stp>T</stp>
        <tr r="D36" s="3"/>
        <tr r="D36" s="3"/>
      </tp>
      <tp>
        <v>0.1832</v>
        <stp/>
        <stp>StudyData</stp>
        <stp>DSXCIV</stp>
        <stp>Bar</stp>
        <stp/>
        <stp>Close</stp>
        <stp>D</stp>
        <stp>-38</stp>
        <stp>PrimaryOnly</stp>
        <stp/>
        <stp/>
        <stp/>
        <stp>T</stp>
        <tr r="D43" s="3"/>
        <tr r="D43" s="3"/>
      </tp>
      <tp>
        <v>0.16470000000000001</v>
        <stp/>
        <stp>StudyData</stp>
        <stp>DSXCIV</stp>
        <stp>Bar</stp>
        <stp/>
        <stp>Close</stp>
        <stp>D</stp>
        <stp>-39</stp>
        <stp>PrimaryOnly</stp>
        <stp/>
        <stp/>
        <stp/>
        <stp>T</stp>
        <tr r="D44" s="3"/>
        <tr r="D44" s="3"/>
      </tp>
      <tp>
        <v>9.2999999999999999E-2</v>
        <stp/>
        <stp>StudyData</stp>
        <stp>EU6CIV</stp>
        <stp>Bar</stp>
        <stp/>
        <stp>Close</stp>
        <stp>D</stp>
        <stp>-68</stp>
        <stp>PrimaryOnly</stp>
        <stp/>
        <stp/>
        <stp/>
        <stp>T</stp>
        <tr r="D73" s="5"/>
        <tr r="D73" s="5"/>
      </tp>
      <tp>
        <v>9.7500000000000003E-2</v>
        <stp/>
        <stp>StudyData</stp>
        <stp>EU6CIV</stp>
        <stp>Bar</stp>
        <stp/>
        <stp>Close</stp>
        <stp>D</stp>
        <stp>-69</stp>
        <stp>PrimaryOnly</stp>
        <stp/>
        <stp/>
        <stp/>
        <stp>T</stp>
        <tr r="D74" s="5"/>
        <tr r="D74" s="5"/>
      </tp>
      <tp>
        <v>0.1016</v>
        <stp/>
        <stp>StudyData</stp>
        <stp>EU6CIV</stp>
        <stp>Bar</stp>
        <stp/>
        <stp>Close</stp>
        <stp>D</stp>
        <stp>-60</stp>
        <stp>PrimaryOnly</stp>
        <stp/>
        <stp/>
        <stp/>
        <stp>T</stp>
        <tr r="D65" s="5"/>
        <tr r="D65" s="5"/>
      </tp>
      <tp>
        <v>0.10390000000000001</v>
        <stp/>
        <stp>StudyData</stp>
        <stp>EU6CIV</stp>
        <stp>Bar</stp>
        <stp/>
        <stp>Close</stp>
        <stp>D</stp>
        <stp>-61</stp>
        <stp>PrimaryOnly</stp>
        <stp/>
        <stp/>
        <stp/>
        <stp>T</stp>
        <tr r="D66" s="5"/>
        <tr r="D66" s="5"/>
      </tp>
      <tp>
        <v>9.4799999999999995E-2</v>
        <stp/>
        <stp>StudyData</stp>
        <stp>EU6CIV</stp>
        <stp>Bar</stp>
        <stp/>
        <stp>Close</stp>
        <stp>D</stp>
        <stp>-62</stp>
        <stp>PrimaryOnly</stp>
        <stp/>
        <stp/>
        <stp/>
        <stp>T</stp>
        <tr r="D67" s="5"/>
        <tr r="D67" s="5"/>
      </tp>
      <tp>
        <v>9.06E-2</v>
        <stp/>
        <stp>StudyData</stp>
        <stp>EU6CIV</stp>
        <stp>Bar</stp>
        <stp/>
        <stp>Close</stp>
        <stp>D</stp>
        <stp>-63</stp>
        <stp>PrimaryOnly</stp>
        <stp/>
        <stp/>
        <stp/>
        <stp>T</stp>
        <tr r="D68" s="5"/>
        <tr r="D68" s="5"/>
      </tp>
      <tp>
        <v>9.4799999999999995E-2</v>
        <stp/>
        <stp>StudyData</stp>
        <stp>EU6CIV</stp>
        <stp>Bar</stp>
        <stp/>
        <stp>Close</stp>
        <stp>D</stp>
        <stp>-64</stp>
        <stp>PrimaryOnly</stp>
        <stp/>
        <stp/>
        <stp/>
        <stp>T</stp>
        <tr r="D69" s="5"/>
        <tr r="D69" s="5"/>
      </tp>
      <tp>
        <v>9.5899999999999999E-2</v>
        <stp/>
        <stp>StudyData</stp>
        <stp>EU6CIV</stp>
        <stp>Bar</stp>
        <stp/>
        <stp>Close</stp>
        <stp>D</stp>
        <stp>-65</stp>
        <stp>PrimaryOnly</stp>
        <stp/>
        <stp/>
        <stp/>
        <stp>T</stp>
        <tr r="D70" s="5"/>
        <tr r="D70" s="5"/>
      </tp>
      <tp>
        <v>9.2399999999999996E-2</v>
        <stp/>
        <stp>StudyData</stp>
        <stp>EU6CIV</stp>
        <stp>Bar</stp>
        <stp/>
        <stp>Close</stp>
        <stp>D</stp>
        <stp>-66</stp>
        <stp>PrimaryOnly</stp>
        <stp/>
        <stp/>
        <stp/>
        <stp>T</stp>
        <tr r="D71" s="5"/>
        <tr r="D71" s="5"/>
      </tp>
      <tp>
        <v>9.2799999999999994E-2</v>
        <stp/>
        <stp>StudyData</stp>
        <stp>EU6CIV</stp>
        <stp>Bar</stp>
        <stp/>
        <stp>Close</stp>
        <stp>D</stp>
        <stp>-67</stp>
        <stp>PrimaryOnly</stp>
        <stp/>
        <stp/>
        <stp/>
        <stp>T</stp>
        <tr r="D72" s="5"/>
        <tr r="D72" s="5"/>
      </tp>
      <tp>
        <v>442</v>
        <stp/>
        <stp>ContractData</stp>
        <stp>P.US.ZCEM163850</stp>
        <stp>MT_LastBidVolume</stp>
        <stp/>
        <stp>T</stp>
        <tr r="O43" s="2"/>
      </tp>
      <tp>
        <v>0.39650000000000002</v>
        <stp/>
        <stp>StudyData</stp>
        <stp>CLECIV</stp>
        <stp>Bar</stp>
        <stp/>
        <stp>Close</stp>
        <stp>60</stp>
        <stp>-9</stp>
        <stp>PrimaryOnly</stp>
        <stp/>
        <stp/>
        <stp/>
        <stp>T</stp>
        <tr r="D14" s="10"/>
        <tr r="D14" s="10"/>
      </tp>
      <tp>
        <v>0.10009999999999999</v>
        <stp/>
        <stp>StudyData</stp>
        <stp>EU6CIV</stp>
        <stp>Bar</stp>
        <stp/>
        <stp>Close</stp>
        <stp>D</stp>
        <stp>-78</stp>
        <stp>PrimaryOnly</stp>
        <stp/>
        <stp/>
        <stp/>
        <stp>T</stp>
        <tr r="D83" s="5"/>
        <tr r="D83" s="5"/>
      </tp>
      <tp>
        <v>0.39460000000000001</v>
        <stp/>
        <stp>StudyData</stp>
        <stp>CLECIV</stp>
        <stp>Bar</stp>
        <stp/>
        <stp>Close</stp>
        <stp>60</stp>
        <stp>-8</stp>
        <stp>PrimaryOnly</stp>
        <stp/>
        <stp/>
        <stp/>
        <stp>T</stp>
        <tr r="D13" s="10"/>
        <tr r="D13" s="10"/>
      </tp>
      <tp>
        <v>0.1031</v>
        <stp/>
        <stp>StudyData</stp>
        <stp>EU6CIV</stp>
        <stp>Bar</stp>
        <stp/>
        <stp>Close</stp>
        <stp>D</stp>
        <stp>-79</stp>
        <stp>PrimaryOnly</stp>
        <stp/>
        <stp/>
        <stp/>
        <stp>T</stp>
        <tr r="D84" s="5"/>
        <tr r="D84" s="5"/>
      </tp>
      <tp>
        <v>66</v>
        <stp/>
        <stp>ContractData</stp>
        <stp>C.US.DA6K167600</stp>
        <stp>MT_LastAskVolume</stp>
        <stp/>
        <stp>T</stp>
        <tr r="R24" s="2"/>
      </tp>
      <tp>
        <v>0.40760000000000002</v>
        <stp/>
        <stp>StudyData</stp>
        <stp>CLECIV</stp>
        <stp>Bar</stp>
        <stp/>
        <stp>Close</stp>
        <stp>60</stp>
        <stp>-1</stp>
        <stp>PrimaryOnly</stp>
        <stp/>
        <stp/>
        <stp/>
        <stp>T</stp>
        <tr r="D6" s="10"/>
        <tr r="D6" s="10"/>
      </tp>
      <tp>
        <v>9.9000000000000005E-2</v>
        <stp/>
        <stp>StudyData</stp>
        <stp>EU6CIV</stp>
        <stp>Bar</stp>
        <stp/>
        <stp>Close</stp>
        <stp>D</stp>
        <stp>-70</stp>
        <stp>PrimaryOnly</stp>
        <stp/>
        <stp/>
        <stp/>
        <stp>T</stp>
        <tr r="D75" s="5"/>
        <tr r="D75" s="5"/>
      </tp>
      <tp>
        <v>0.1014</v>
        <stp/>
        <stp>StudyData</stp>
        <stp>EU6CIV</stp>
        <stp>Bar</stp>
        <stp/>
        <stp>Close</stp>
        <stp>D</stp>
        <stp>-71</stp>
        <stp>PrimaryOnly</stp>
        <stp/>
        <stp/>
        <stp/>
        <stp>T</stp>
        <tr r="D76" s="5"/>
        <tr r="D76" s="5"/>
      </tp>
      <tp>
        <v>0.4022</v>
        <stp/>
        <stp>StudyData</stp>
        <stp>CLECIV</stp>
        <stp>Bar</stp>
        <stp/>
        <stp>Close</stp>
        <stp>60</stp>
        <stp>-3</stp>
        <stp>PrimaryOnly</stp>
        <stp/>
        <stp/>
        <stp/>
        <stp>T</stp>
        <tr r="D8" s="10"/>
        <tr r="D8" s="10"/>
      </tp>
      <tp>
        <v>9.98E-2</v>
        <stp/>
        <stp>StudyData</stp>
        <stp>EU6CIV</stp>
        <stp>Bar</stp>
        <stp/>
        <stp>Close</stp>
        <stp>D</stp>
        <stp>-72</stp>
        <stp>PrimaryOnly</stp>
        <stp/>
        <stp/>
        <stp/>
        <stp>T</stp>
        <tr r="D77" s="5"/>
        <tr r="D77" s="5"/>
      </tp>
      <tp>
        <v>0.40620000000000001</v>
        <stp/>
        <stp>StudyData</stp>
        <stp>CLECIV</stp>
        <stp>Bar</stp>
        <stp/>
        <stp>Close</stp>
        <stp>60</stp>
        <stp>-2</stp>
        <stp>PrimaryOnly</stp>
        <stp/>
        <stp/>
        <stp/>
        <stp>T</stp>
        <tr r="D7" s="10"/>
        <tr r="D7" s="10"/>
      </tp>
      <tp>
        <v>9.9900000000000003E-2</v>
        <stp/>
        <stp>StudyData</stp>
        <stp>EU6CIV</stp>
        <stp>Bar</stp>
        <stp/>
        <stp>Close</stp>
        <stp>D</stp>
        <stp>-73</stp>
        <stp>PrimaryOnly</stp>
        <stp/>
        <stp/>
        <stp/>
        <stp>T</stp>
        <tr r="D78" s="5"/>
        <tr r="D78" s="5"/>
      </tp>
      <tp>
        <v>0.39510000000000001</v>
        <stp/>
        <stp>StudyData</stp>
        <stp>CLECIV</stp>
        <stp>Bar</stp>
        <stp/>
        <stp>Close</stp>
        <stp>60</stp>
        <stp>-5</stp>
        <stp>PrimaryOnly</stp>
        <stp/>
        <stp/>
        <stp/>
        <stp>T</stp>
        <tr r="D10" s="10"/>
        <tr r="D10" s="10"/>
      </tp>
      <tp>
        <v>9.7600000000000006E-2</v>
        <stp/>
        <stp>StudyData</stp>
        <stp>EU6CIV</stp>
        <stp>Bar</stp>
        <stp/>
        <stp>Close</stp>
        <stp>D</stp>
        <stp>-74</stp>
        <stp>PrimaryOnly</stp>
        <stp/>
        <stp/>
        <stp/>
        <stp>T</stp>
        <tr r="D79" s="5"/>
        <tr r="D79" s="5"/>
      </tp>
      <tp>
        <v>0.39460000000000001</v>
        <stp/>
        <stp>StudyData</stp>
        <stp>CLECIV</stp>
        <stp>Bar</stp>
        <stp/>
        <stp>Close</stp>
        <stp>60</stp>
        <stp>-4</stp>
        <stp>PrimaryOnly</stp>
        <stp/>
        <stp/>
        <stp/>
        <stp>T</stp>
        <tr r="D9" s="10"/>
        <tr r="D9" s="10"/>
      </tp>
      <tp>
        <v>9.6500000000000002E-2</v>
        <stp/>
        <stp>StudyData</stp>
        <stp>EU6CIV</stp>
        <stp>Bar</stp>
        <stp/>
        <stp>Close</stp>
        <stp>D</stp>
        <stp>-75</stp>
        <stp>PrimaryOnly</stp>
        <stp/>
        <stp/>
        <stp/>
        <stp>T</stp>
        <tr r="D80" s="5"/>
        <tr r="D80" s="5"/>
      </tp>
      <tp>
        <v>0.39550000000000002</v>
        <stp/>
        <stp>StudyData</stp>
        <stp>CLECIV</stp>
        <stp>Bar</stp>
        <stp/>
        <stp>Close</stp>
        <stp>60</stp>
        <stp>-7</stp>
        <stp>PrimaryOnly</stp>
        <stp/>
        <stp/>
        <stp/>
        <stp>T</stp>
        <tr r="D12" s="10"/>
        <tr r="D12" s="10"/>
      </tp>
      <tp>
        <v>9.8100000000000007E-2</v>
        <stp/>
        <stp>StudyData</stp>
        <stp>EU6CIV</stp>
        <stp>Bar</stp>
        <stp/>
        <stp>Close</stp>
        <stp>D</stp>
        <stp>-76</stp>
        <stp>PrimaryOnly</stp>
        <stp/>
        <stp/>
        <stp/>
        <stp>T</stp>
        <tr r="D81" s="5"/>
        <tr r="D81" s="5"/>
      </tp>
      <tp>
        <v>0.39290000000000003</v>
        <stp/>
        <stp>StudyData</stp>
        <stp>CLECIV</stp>
        <stp>Bar</stp>
        <stp/>
        <stp>Close</stp>
        <stp>60</stp>
        <stp>-6</stp>
        <stp>PrimaryOnly</stp>
        <stp/>
        <stp/>
        <stp/>
        <stp>T</stp>
        <tr r="D11" s="10"/>
        <tr r="D11" s="10"/>
      </tp>
      <tp>
        <v>0.10199999999999999</v>
        <stp/>
        <stp>StudyData</stp>
        <stp>EU6CIV</stp>
        <stp>Bar</stp>
        <stp/>
        <stp>Close</stp>
        <stp>D</stp>
        <stp>-77</stp>
        <stp>PrimaryOnly</stp>
        <stp/>
        <stp/>
        <stp/>
        <stp>T</stp>
        <tr r="D82" s="5"/>
        <tr r="D82" s="5"/>
      </tp>
      <tp>
        <v>0.14199999999999999</v>
        <stp/>
        <stp>StudyData</stp>
        <stp>DSXCIV</stp>
        <stp>Bar</stp>
        <stp/>
        <stp>Close</stp>
        <stp>D</stp>
        <stp>-16</stp>
        <stp>PrimaryOnly</stp>
        <stp/>
        <stp/>
        <stp/>
        <stp>T</stp>
        <tr r="D21" s="3"/>
        <tr r="D21" s="3"/>
      </tp>
      <tp>
        <v>0.15110000000000001</v>
        <stp/>
        <stp>StudyData</stp>
        <stp>DSXCIV</stp>
        <stp>Bar</stp>
        <stp/>
        <stp>Close</stp>
        <stp>D</stp>
        <stp>-17</stp>
        <stp>PrimaryOnly</stp>
        <stp/>
        <stp/>
        <stp/>
        <stp>T</stp>
        <tr r="D22" s="3"/>
        <tr r="D22" s="3"/>
      </tp>
      <tp>
        <v>0.13539999999999999</v>
        <stp/>
        <stp>StudyData</stp>
        <stp>DSXCIV</stp>
        <stp>Bar</stp>
        <stp/>
        <stp>Close</stp>
        <stp>D</stp>
        <stp>-14</stp>
        <stp>PrimaryOnly</stp>
        <stp/>
        <stp/>
        <stp/>
        <stp>T</stp>
        <tr r="D19" s="3"/>
        <tr r="D19" s="3"/>
      </tp>
      <tp>
        <v>0.14030000000000001</v>
        <stp/>
        <stp>StudyData</stp>
        <stp>DSXCIV</stp>
        <stp>Bar</stp>
        <stp/>
        <stp>Close</stp>
        <stp>D</stp>
        <stp>-15</stp>
        <stp>PrimaryOnly</stp>
        <stp/>
        <stp/>
        <stp/>
        <stp>T</stp>
        <tr r="D20" s="3"/>
        <tr r="D20" s="3"/>
      </tp>
      <tp>
        <v>0.1177</v>
        <stp/>
        <stp>StudyData</stp>
        <stp>DSXCIV</stp>
        <stp>Bar</stp>
        <stp/>
        <stp>Close</stp>
        <stp>D</stp>
        <stp>-12</stp>
        <stp>PrimaryOnly</stp>
        <stp/>
        <stp/>
        <stp/>
        <stp>T</stp>
        <tr r="D17" s="3"/>
        <tr r="D17" s="3"/>
      </tp>
      <tp>
        <v>0.12239999999999999</v>
        <stp/>
        <stp>StudyData</stp>
        <stp>DSXCIV</stp>
        <stp>Bar</stp>
        <stp/>
        <stp>Close</stp>
        <stp>D</stp>
        <stp>-13</stp>
        <stp>PrimaryOnly</stp>
        <stp/>
        <stp/>
        <stp/>
        <stp>T</stp>
        <tr r="D18" s="3"/>
        <tr r="D18" s="3"/>
      </tp>
      <tp>
        <v>0.1202</v>
        <stp/>
        <stp>StudyData</stp>
        <stp>DSXCIV</stp>
        <stp>Bar</stp>
        <stp/>
        <stp>Close</stp>
        <stp>D</stp>
        <stp>-10</stp>
        <stp>PrimaryOnly</stp>
        <stp/>
        <stp/>
        <stp/>
        <stp>T</stp>
        <tr r="D15" s="3"/>
        <tr r="D15" s="3"/>
      </tp>
      <tp>
        <v>0.11749999999999999</v>
        <stp/>
        <stp>StudyData</stp>
        <stp>DSXCIV</stp>
        <stp>Bar</stp>
        <stp/>
        <stp>Close</stp>
        <stp>D</stp>
        <stp>-11</stp>
        <stp>PrimaryOnly</stp>
        <stp/>
        <stp/>
        <stp/>
        <stp>T</stp>
        <tr r="D16" s="3"/>
        <tr r="D16" s="3"/>
      </tp>
      <tp>
        <v>0.1401</v>
        <stp/>
        <stp>StudyData</stp>
        <stp>DSXCIV</stp>
        <stp>Bar</stp>
        <stp/>
        <stp>Close</stp>
        <stp>D</stp>
        <stp>-18</stp>
        <stp>PrimaryOnly</stp>
        <stp/>
        <stp/>
        <stp/>
        <stp>T</stp>
        <tr r="D23" s="3"/>
        <tr r="D23" s="3"/>
      </tp>
      <tp>
        <v>0.14810000000000001</v>
        <stp/>
        <stp>StudyData</stp>
        <stp>DSXCIV</stp>
        <stp>Bar</stp>
        <stp/>
        <stp>Close</stp>
        <stp>D</stp>
        <stp>-19</stp>
        <stp>PrimaryOnly</stp>
        <stp/>
        <stp/>
        <stp/>
        <stp>T</stp>
        <tr r="D24" s="3"/>
        <tr r="D24" s="3"/>
      </tp>
      <tp>
        <v>0.24299999999999999</v>
        <stp/>
        <stp>StudyData</stp>
        <stp>ZSECIV</stp>
        <stp>Bar</stp>
        <stp/>
        <stp>Close</stp>
        <stp>60</stp>
        <stp>-9</stp>
        <stp>PrimaryOnly</stp>
        <stp/>
        <stp/>
        <stp/>
        <stp>T</stp>
        <tr r="D14" s="8"/>
        <tr r="D14" s="8"/>
      </tp>
      <tp>
        <v>0.2389</v>
        <stp/>
        <stp>StudyData</stp>
        <stp>ZSECIV</stp>
        <stp>Bar</stp>
        <stp/>
        <stp>Close</stp>
        <stp>60</stp>
        <stp>-8</stp>
        <stp>PrimaryOnly</stp>
        <stp/>
        <stp/>
        <stp/>
        <stp>T</stp>
        <tr r="D13" s="8"/>
        <tr r="D13" s="8"/>
      </tp>
      <tp>
        <v>0.2349</v>
        <stp/>
        <stp>StudyData</stp>
        <stp>ZSECIV</stp>
        <stp>Bar</stp>
        <stp/>
        <stp>Close</stp>
        <stp>60</stp>
        <stp>-1</stp>
        <stp>PrimaryOnly</stp>
        <stp/>
        <stp/>
        <stp/>
        <stp>T</stp>
        <tr r="D6" s="8"/>
        <tr r="D6" s="8"/>
      </tp>
      <tp>
        <v>0.23330000000000001</v>
        <stp/>
        <stp>StudyData</stp>
        <stp>ZSECIV</stp>
        <stp>Bar</stp>
        <stp/>
        <stp>Close</stp>
        <stp>60</stp>
        <stp>-3</stp>
        <stp>PrimaryOnly</stp>
        <stp/>
        <stp/>
        <stp/>
        <stp>T</stp>
        <tr r="D8" s="8"/>
        <tr r="D8" s="8"/>
      </tp>
      <tp>
        <v>0.2339</v>
        <stp/>
        <stp>StudyData</stp>
        <stp>ZSECIV</stp>
        <stp>Bar</stp>
        <stp/>
        <stp>Close</stp>
        <stp>60</stp>
        <stp>-2</stp>
        <stp>PrimaryOnly</stp>
        <stp/>
        <stp/>
        <stp/>
        <stp>T</stp>
        <tr r="D7" s="8"/>
        <tr r="D7" s="8"/>
      </tp>
      <tp>
        <v>16</v>
        <stp/>
        <stp>ContractData</stp>
        <stp>C.US.CLEM164500</stp>
        <stp>MT_LastBidVolume</stp>
        <stp/>
        <stp>T</stp>
        <tr r="X43" s="2"/>
      </tp>
      <tp>
        <v>0.23899999999999999</v>
        <stp/>
        <stp>StudyData</stp>
        <stp>ZSECIV</stp>
        <stp>Bar</stp>
        <stp/>
        <stp>Close</stp>
        <stp>60</stp>
        <stp>-5</stp>
        <stp>PrimaryOnly</stp>
        <stp/>
        <stp/>
        <stp/>
        <stp>T</stp>
        <tr r="D10" s="8"/>
        <tr r="D10" s="8"/>
      </tp>
      <tp>
        <v>0.23760000000000001</v>
        <stp/>
        <stp>StudyData</stp>
        <stp>ZSECIV</stp>
        <stp>Bar</stp>
        <stp/>
        <stp>Close</stp>
        <stp>60</stp>
        <stp>-4</stp>
        <stp>PrimaryOnly</stp>
        <stp/>
        <stp/>
        <stp/>
        <stp>T</stp>
        <tr r="D9" s="8"/>
        <tr r="D9" s="8"/>
      </tp>
      <tp>
        <v>0.2382</v>
        <stp/>
        <stp>StudyData</stp>
        <stp>ZSECIV</stp>
        <stp>Bar</stp>
        <stp/>
        <stp>Close</stp>
        <stp>60</stp>
        <stp>-7</stp>
        <stp>PrimaryOnly</stp>
        <stp/>
        <stp/>
        <stp/>
        <stp>T</stp>
        <tr r="D12" s="8"/>
        <tr r="D12" s="8"/>
      </tp>
      <tp>
        <v>0.23680000000000001</v>
        <stp/>
        <stp>StudyData</stp>
        <stp>ZSECIV</stp>
        <stp>Bar</stp>
        <stp/>
        <stp>Close</stp>
        <stp>60</stp>
        <stp>-6</stp>
        <stp>PrimaryOnly</stp>
        <stp/>
        <stp/>
        <stp/>
        <stp>T</stp>
        <tr r="D11" s="8"/>
        <tr r="D11" s="8"/>
      </tp>
      <tp>
        <v>1</v>
        <stp/>
        <stp>ContractData</stp>
        <stp>C.US.DSXK163025</stp>
        <stp>MT_LastBidVolume</stp>
        <stp/>
        <stp>T</stp>
        <tr r="O5" s="2"/>
      </tp>
      <tp>
        <v>0.10979999999999999</v>
        <stp/>
        <stp>StudyData</stp>
        <stp>DA6CIV</stp>
        <stp>Bar</stp>
        <stp/>
        <stp>Close</stp>
        <stp>D</stp>
        <stp>-88</stp>
        <stp>PrimaryOnly</stp>
        <stp/>
        <stp/>
        <stp/>
        <stp>T</stp>
        <tr r="D93" s="6"/>
        <tr r="D93" s="6"/>
      </tp>
      <tp>
        <v>0.1089</v>
        <stp/>
        <stp>StudyData</stp>
        <stp>DA6CIV</stp>
        <stp>Bar</stp>
        <stp/>
        <stp>Close</stp>
        <stp>D</stp>
        <stp>-89</stp>
        <stp>PrimaryOnly</stp>
        <stp/>
        <stp/>
        <stp/>
        <stp>T</stp>
        <tr r="D94" s="6"/>
        <tr r="D94" s="6"/>
      </tp>
      <tp>
        <v>0.1167</v>
        <stp/>
        <stp>StudyData</stp>
        <stp>DA6CIV</stp>
        <stp>Bar</stp>
        <stp/>
        <stp>Close</stp>
        <stp>D</stp>
        <stp>-80</stp>
        <stp>PrimaryOnly</stp>
        <stp/>
        <stp/>
        <stp/>
        <stp>T</stp>
        <tr r="D85" s="6"/>
        <tr r="D85" s="6"/>
      </tp>
      <tp>
        <v>0.1138</v>
        <stp/>
        <stp>StudyData</stp>
        <stp>DA6CIV</stp>
        <stp>Bar</stp>
        <stp/>
        <stp>Close</stp>
        <stp>D</stp>
        <stp>-81</stp>
        <stp>PrimaryOnly</stp>
        <stp/>
        <stp/>
        <stp/>
        <stp>T</stp>
        <tr r="D86" s="6"/>
        <tr r="D86" s="6"/>
      </tp>
      <tp>
        <v>0.11509999999999999</v>
        <stp/>
        <stp>StudyData</stp>
        <stp>DA6CIV</stp>
        <stp>Bar</stp>
        <stp/>
        <stp>Close</stp>
        <stp>D</stp>
        <stp>-82</stp>
        <stp>PrimaryOnly</stp>
        <stp/>
        <stp/>
        <stp/>
        <stp>T</stp>
        <tr r="D87" s="6"/>
        <tr r="D87" s="6"/>
      </tp>
      <tp>
        <v>0.1134</v>
        <stp/>
        <stp>StudyData</stp>
        <stp>DA6CIV</stp>
        <stp>Bar</stp>
        <stp/>
        <stp>Close</stp>
        <stp>D</stp>
        <stp>-83</stp>
        <stp>PrimaryOnly</stp>
        <stp/>
        <stp/>
        <stp/>
        <stp>T</stp>
        <tr r="D88" s="6"/>
        <tr r="D88" s="6"/>
      </tp>
      <tp>
        <v>0.1113</v>
        <stp/>
        <stp>StudyData</stp>
        <stp>DA6CIV</stp>
        <stp>Bar</stp>
        <stp/>
        <stp>Close</stp>
        <stp>D</stp>
        <stp>-84</stp>
        <stp>PrimaryOnly</stp>
        <stp/>
        <stp/>
        <stp/>
        <stp>T</stp>
        <tr r="D89" s="6"/>
        <tr r="D89" s="6"/>
      </tp>
      <tp>
        <v>0.1091</v>
        <stp/>
        <stp>StudyData</stp>
        <stp>DA6CIV</stp>
        <stp>Bar</stp>
        <stp/>
        <stp>Close</stp>
        <stp>D</stp>
        <stp>-85</stp>
        <stp>PrimaryOnly</stp>
        <stp/>
        <stp/>
        <stp/>
        <stp>T</stp>
        <tr r="D90" s="6"/>
        <tr r="D90" s="6"/>
      </tp>
      <tp>
        <v>0.1076</v>
        <stp/>
        <stp>StudyData</stp>
        <stp>DA6CIV</stp>
        <stp>Bar</stp>
        <stp/>
        <stp>Close</stp>
        <stp>D</stp>
        <stp>-86</stp>
        <stp>PrimaryOnly</stp>
        <stp/>
        <stp/>
        <stp/>
        <stp>T</stp>
        <tr r="D91" s="6"/>
        <tr r="D91" s="6"/>
      </tp>
      <tp>
        <v>0.1106</v>
        <stp/>
        <stp>StudyData</stp>
        <stp>DA6CIV</stp>
        <stp>Bar</stp>
        <stp/>
        <stp>Close</stp>
        <stp>D</stp>
        <stp>-87</stp>
        <stp>PrimaryOnly</stp>
        <stp/>
        <stp/>
        <stp/>
        <stp>T</stp>
        <tr r="D92" s="6"/>
        <tr r="D92" s="6"/>
      </tp>
      <tp>
        <v>748</v>
        <stp/>
        <stp>ContractData</stp>
        <stp>P.US.ZCEM163850</stp>
        <stp>MT_LastAskVolume</stp>
        <stp/>
        <stp>T</stp>
        <tr r="R43" s="2"/>
      </tp>
      <tp>
        <v>25.75</v>
        <stp/>
        <stp>ContractData</stp>
        <stp>C.US.EPK1620650</stp>
        <stp>Bid</stp>
        <stp/>
        <stp>T</stp>
        <tr r="G5" s="2"/>
      </tp>
      <tp>
        <v>26.25</v>
        <stp/>
        <stp>ContractData</stp>
        <stp>C.US.EPK1620650</stp>
        <stp>Ask</stp>
        <stp/>
        <stp>T</stp>
        <tr r="H5" s="2"/>
      </tp>
      <tp>
        <v>0.1346</v>
        <stp/>
        <stp>StudyData</stp>
        <stp>EPCIV</stp>
        <stp>Bar</stp>
        <stp/>
        <stp>Close</stp>
        <stp>D</stp>
        <stp>0</stp>
        <stp>PrimaryOnly</stp>
        <stp/>
        <stp/>
        <stp/>
        <stp>T</stp>
        <tr r="D5" s="1"/>
        <tr r="D5" s="1"/>
      </tp>
      <tp>
        <v>0.10050000000000001</v>
        <stp/>
        <stp>StudyData</stp>
        <stp>DA6CIV</stp>
        <stp>Bar</stp>
        <stp/>
        <stp>Close</stp>
        <stp>D</stp>
        <stp>-98</stp>
        <stp>PrimaryOnly</stp>
        <stp/>
        <stp/>
        <stp/>
        <stp>T</stp>
        <tr r="D103" s="6"/>
        <tr r="D103" s="6"/>
      </tp>
      <tp>
        <v>0.1002</v>
        <stp/>
        <stp>StudyData</stp>
        <stp>DA6CIV</stp>
        <stp>Bar</stp>
        <stp/>
        <stp>Close</stp>
        <stp>D</stp>
        <stp>-99</stp>
        <stp>PrimaryOnly</stp>
        <stp/>
        <stp/>
        <stp/>
        <stp>T</stp>
        <tr r="D104" s="6"/>
        <tr r="D104" s="6"/>
      </tp>
      <tp>
        <v>0.1119</v>
        <stp/>
        <stp>StudyData</stp>
        <stp>DA6CIV</stp>
        <stp>Bar</stp>
        <stp/>
        <stp>Close</stp>
        <stp>D</stp>
        <stp>-90</stp>
        <stp>PrimaryOnly</stp>
        <stp/>
        <stp/>
        <stp/>
        <stp>T</stp>
        <tr r="D95" s="6"/>
        <tr r="D95" s="6"/>
      </tp>
      <tp>
        <v>0.1115</v>
        <stp/>
        <stp>StudyData</stp>
        <stp>DA6CIV</stp>
        <stp>Bar</stp>
        <stp/>
        <stp>Close</stp>
        <stp>D</stp>
        <stp>-91</stp>
        <stp>PrimaryOnly</stp>
        <stp/>
        <stp/>
        <stp/>
        <stp>T</stp>
        <tr r="D96" s="6"/>
        <tr r="D96" s="6"/>
      </tp>
      <tp>
        <v>0.1105</v>
        <stp/>
        <stp>StudyData</stp>
        <stp>DA6CIV</stp>
        <stp>Bar</stp>
        <stp/>
        <stp>Close</stp>
        <stp>D</stp>
        <stp>-92</stp>
        <stp>PrimaryOnly</stp>
        <stp/>
        <stp/>
        <stp/>
        <stp>T</stp>
        <tr r="D97" s="6"/>
        <tr r="D97" s="6"/>
      </tp>
      <tp>
        <v>0.11940000000000001</v>
        <stp/>
        <stp>StudyData</stp>
        <stp>DA6CIV</stp>
        <stp>Bar</stp>
        <stp/>
        <stp>Close</stp>
        <stp>D</stp>
        <stp>-93</stp>
        <stp>PrimaryOnly</stp>
        <stp/>
        <stp/>
        <stp/>
        <stp>T</stp>
        <tr r="D98" s="6"/>
        <tr r="D98" s="6"/>
      </tp>
      <tp>
        <v>11</v>
        <stp/>
        <stp>ContractData</stp>
        <stp>C.US.DA6K167600</stp>
        <stp>MT_LastBidVolume</stp>
        <stp/>
        <stp>T</stp>
        <tr r="O24" s="2"/>
      </tp>
      <tp>
        <v>0.1217</v>
        <stp/>
        <stp>StudyData</stp>
        <stp>DA6CIV</stp>
        <stp>Bar</stp>
        <stp/>
        <stp>Close</stp>
        <stp>D</stp>
        <stp>-94</stp>
        <stp>PrimaryOnly</stp>
        <stp/>
        <stp/>
        <stp/>
        <stp>T</stp>
        <tr r="D99" s="6"/>
        <tr r="D99" s="6"/>
      </tp>
      <tp>
        <v>0.1236</v>
        <stp/>
        <stp>StudyData</stp>
        <stp>DA6CIV</stp>
        <stp>Bar</stp>
        <stp/>
        <stp>Close</stp>
        <stp>D</stp>
        <stp>-95</stp>
        <stp>PrimaryOnly</stp>
        <stp/>
        <stp/>
        <stp/>
        <stp>T</stp>
        <tr r="D100" s="6"/>
        <tr r="D100" s="6"/>
      </tp>
      <tp>
        <v>0.1153</v>
        <stp/>
        <stp>StudyData</stp>
        <stp>DA6CIV</stp>
        <stp>Bar</stp>
        <stp/>
        <stp>Close</stp>
        <stp>D</stp>
        <stp>-96</stp>
        <stp>PrimaryOnly</stp>
        <stp/>
        <stp/>
        <stp/>
        <stp>T</stp>
        <tr r="D101" s="6"/>
        <tr r="D101" s="6"/>
      </tp>
      <tp>
        <v>0.1145</v>
        <stp/>
        <stp>StudyData</stp>
        <stp>DA6CIV</stp>
        <stp>Bar</stp>
        <stp/>
        <stp>Close</stp>
        <stp>D</stp>
        <stp>-97</stp>
        <stp>PrimaryOnly</stp>
        <stp/>
        <stp/>
        <stp/>
        <stp>T</stp>
        <tr r="D102" s="6"/>
        <tr r="D102" s="6"/>
      </tp>
      <tp>
        <v>42492.491782407407</v>
        <stp/>
        <stp>SystemInfo</stp>
        <stp>Linetime</stp>
        <tr r="O60" s="2"/>
        <tr r="X60" s="2"/>
        <tr r="Y2" s="2"/>
      </tp>
      <tp t="s">
        <v>E-Mini S&amp;P 500, Jun 16</v>
        <stp/>
        <stp>ContractData</stp>
        <stp>EPM6</stp>
        <stp>LongDescription</stp>
        <stp/>
        <stp>T</stp>
        <tr r="B6" s="2"/>
      </tp>
      <tp>
        <v>9</v>
        <stp/>
        <stp>ContractData</stp>
        <stp>C.US.GCEM161295</stp>
        <stp>MT_LastBidVolume</stp>
        <stp/>
        <stp>T</stp>
        <tr r="X24" s="2"/>
      </tp>
      <tp>
        <v>0.1244</v>
        <stp/>
        <stp>StudyData</stp>
        <stp>DA6CIV</stp>
        <stp>Bar</stp>
        <stp/>
        <stp>Close</stp>
        <stp>D</stp>
        <stp>-48</stp>
        <stp>PrimaryOnly</stp>
        <stp/>
        <stp/>
        <stp/>
        <stp>T</stp>
        <tr r="D53" s="6"/>
        <tr r="D53" s="6"/>
      </tp>
      <tp>
        <v>0.1235</v>
        <stp/>
        <stp>StudyData</stp>
        <stp>DA6CIV</stp>
        <stp>Bar</stp>
        <stp/>
        <stp>Close</stp>
        <stp>D</stp>
        <stp>-49</stp>
        <stp>PrimaryOnly</stp>
        <stp/>
        <stp/>
        <stp/>
        <stp>T</stp>
        <tr r="D54" s="6"/>
        <tr r="D54" s="6"/>
      </tp>
      <tp>
        <v>0.12280000000000001</v>
        <stp/>
        <stp>StudyData</stp>
        <stp>DA6CIV</stp>
        <stp>Bar</stp>
        <stp/>
        <stp>Close</stp>
        <stp>D</stp>
        <stp>-40</stp>
        <stp>PrimaryOnly</stp>
        <stp/>
        <stp/>
        <stp/>
        <stp>T</stp>
        <tr r="D45" s="6"/>
        <tr r="D45" s="6"/>
      </tp>
      <tp>
        <v>0.11849999999999999</v>
        <stp/>
        <stp>StudyData</stp>
        <stp>DA6CIV</stp>
        <stp>Bar</stp>
        <stp/>
        <stp>Close</stp>
        <stp>D</stp>
        <stp>-41</stp>
        <stp>PrimaryOnly</stp>
        <stp/>
        <stp/>
        <stp/>
        <stp>T</stp>
        <tr r="D46" s="6"/>
        <tr r="D46" s="6"/>
      </tp>
      <tp>
        <v>0.1212</v>
        <stp/>
        <stp>StudyData</stp>
        <stp>DA6CIV</stp>
        <stp>Bar</stp>
        <stp/>
        <stp>Close</stp>
        <stp>D</stp>
        <stp>-42</stp>
        <stp>PrimaryOnly</stp>
        <stp/>
        <stp/>
        <stp/>
        <stp>T</stp>
        <tr r="D47" s="6"/>
        <tr r="D47" s="6"/>
      </tp>
      <tp>
        <v>0.1221</v>
        <stp/>
        <stp>StudyData</stp>
        <stp>DA6CIV</stp>
        <stp>Bar</stp>
        <stp/>
        <stp>Close</stp>
        <stp>D</stp>
        <stp>-43</stp>
        <stp>PrimaryOnly</stp>
        <stp/>
        <stp/>
        <stp/>
        <stp>T</stp>
        <tr r="D48" s="6"/>
        <tr r="D48" s="6"/>
      </tp>
      <tp>
        <v>0.12330000000000001</v>
        <stp/>
        <stp>StudyData</stp>
        <stp>DA6CIV</stp>
        <stp>Bar</stp>
        <stp/>
        <stp>Close</stp>
        <stp>D</stp>
        <stp>-44</stp>
        <stp>PrimaryOnly</stp>
        <stp/>
        <stp/>
        <stp/>
        <stp>T</stp>
        <tr r="D49" s="6"/>
        <tr r="D49" s="6"/>
      </tp>
      <tp>
        <v>0.1236</v>
        <stp/>
        <stp>StudyData</stp>
        <stp>DA6CIV</stp>
        <stp>Bar</stp>
        <stp/>
        <stp>Close</stp>
        <stp>D</stp>
        <stp>-45</stp>
        <stp>PrimaryOnly</stp>
        <stp/>
        <stp/>
        <stp/>
        <stp>T</stp>
        <tr r="D50" s="6"/>
        <tr r="D50" s="6"/>
      </tp>
      <tp>
        <v>0.12180000000000001</v>
        <stp/>
        <stp>StudyData</stp>
        <stp>DA6CIV</stp>
        <stp>Bar</stp>
        <stp/>
        <stp>Close</stp>
        <stp>D</stp>
        <stp>-46</stp>
        <stp>PrimaryOnly</stp>
        <stp/>
        <stp/>
        <stp/>
        <stp>T</stp>
        <tr r="D51" s="6"/>
        <tr r="D51" s="6"/>
      </tp>
      <tp>
        <v>0.12670000000000001</v>
        <stp/>
        <stp>StudyData</stp>
        <stp>DA6CIV</stp>
        <stp>Bar</stp>
        <stp/>
        <stp>Close</stp>
        <stp>D</stp>
        <stp>-47</stp>
        <stp>PrimaryOnly</stp>
        <stp/>
        <stp/>
        <stp/>
        <stp>T</stp>
        <tr r="D52" s="6"/>
        <tr r="D52" s="6"/>
      </tp>
      <tp>
        <v>0.13070000000000001</v>
        <stp/>
        <stp>StudyData</stp>
        <stp>DA6CIV</stp>
        <stp>Bar</stp>
        <stp/>
        <stp>Close</stp>
        <stp>D</stp>
        <stp>-58</stp>
        <stp>PrimaryOnly</stp>
        <stp/>
        <stp/>
        <stp/>
        <stp>T</stp>
        <tr r="D63" s="6"/>
        <tr r="D63" s="6"/>
      </tp>
      <tp>
        <v>0.12039999999999999</v>
        <stp/>
        <stp>StudyData</stp>
        <stp>DA6CIV</stp>
        <stp>Bar</stp>
        <stp/>
        <stp>Close</stp>
        <stp>D</stp>
        <stp>-59</stp>
        <stp>PrimaryOnly</stp>
        <stp/>
        <stp/>
        <stp/>
        <stp>T</stp>
        <tr r="D64" s="6"/>
        <tr r="D64" s="6"/>
      </tp>
      <tp>
        <v>0.1293</v>
        <stp/>
        <stp>StudyData</stp>
        <stp>DA6CIV</stp>
        <stp>Bar</stp>
        <stp/>
        <stp>Close</stp>
        <stp>D</stp>
        <stp>-50</stp>
        <stp>PrimaryOnly</stp>
        <stp/>
        <stp/>
        <stp/>
        <stp>T</stp>
        <tr r="D55" s="6"/>
        <tr r="D55" s="6"/>
      </tp>
      <tp>
        <v>0.12509999999999999</v>
        <stp/>
        <stp>StudyData</stp>
        <stp>DA6CIV</stp>
        <stp>Bar</stp>
        <stp/>
        <stp>Close</stp>
        <stp>D</stp>
        <stp>-51</stp>
        <stp>PrimaryOnly</stp>
        <stp/>
        <stp/>
        <stp/>
        <stp>T</stp>
        <tr r="D56" s="6"/>
        <tr r="D56" s="6"/>
      </tp>
      <tp>
        <v>0.12570000000000001</v>
        <stp/>
        <stp>StudyData</stp>
        <stp>DA6CIV</stp>
        <stp>Bar</stp>
        <stp/>
        <stp>Close</stp>
        <stp>D</stp>
        <stp>-52</stp>
        <stp>PrimaryOnly</stp>
        <stp/>
        <stp/>
        <stp/>
        <stp>T</stp>
        <tr r="D57" s="6"/>
        <tr r="D57" s="6"/>
      </tp>
      <tp>
        <v>0.1318</v>
        <stp/>
        <stp>StudyData</stp>
        <stp>DA6CIV</stp>
        <stp>Bar</stp>
        <stp/>
        <stp>Close</stp>
        <stp>D</stp>
        <stp>-53</stp>
        <stp>PrimaryOnly</stp>
        <stp/>
        <stp/>
        <stp/>
        <stp>T</stp>
        <tr r="D58" s="6"/>
        <tr r="D58" s="6"/>
      </tp>
      <tp>
        <v>0.13270000000000001</v>
        <stp/>
        <stp>StudyData</stp>
        <stp>DA6CIV</stp>
        <stp>Bar</stp>
        <stp/>
        <stp>Close</stp>
        <stp>D</stp>
        <stp>-54</stp>
        <stp>PrimaryOnly</stp>
        <stp/>
        <stp/>
        <stp/>
        <stp>T</stp>
        <tr r="D59" s="6"/>
        <tr r="D59" s="6"/>
      </tp>
      <tp t="s">
        <v>Nikkei 225 Index</v>
        <stp/>
        <stp>ContractData</stp>
        <stp>JNKC</stp>
        <stp>LongDescription</stp>
        <stp/>
        <stp>T</stp>
        <tr r="T6" s="2"/>
      </tp>
      <tp>
        <v>0.14169999999999999</v>
        <stp/>
        <stp>StudyData</stp>
        <stp>DA6CIV</stp>
        <stp>Bar</stp>
        <stp/>
        <stp>Close</stp>
        <stp>D</stp>
        <stp>-55</stp>
        <stp>PrimaryOnly</stp>
        <stp/>
        <stp/>
        <stp/>
        <stp>T</stp>
        <tr r="D60" s="6"/>
        <tr r="D60" s="6"/>
      </tp>
      <tp>
        <v>0.13070000000000001</v>
        <stp/>
        <stp>StudyData</stp>
        <stp>DA6CIV</stp>
        <stp>Bar</stp>
        <stp/>
        <stp>Close</stp>
        <stp>D</stp>
        <stp>-56</stp>
        <stp>PrimaryOnly</stp>
        <stp/>
        <stp/>
        <stp/>
        <stp>T</stp>
        <tr r="D61" s="6"/>
        <tr r="D61" s="6"/>
      </tp>
      <tp>
        <v>0.12520000000000001</v>
        <stp/>
        <stp>StudyData</stp>
        <stp>DA6CIV</stp>
        <stp>Bar</stp>
        <stp/>
        <stp>Close</stp>
        <stp>D</stp>
        <stp>-57</stp>
        <stp>PrimaryOnly</stp>
        <stp/>
        <stp/>
        <stp/>
        <stp>T</stp>
        <tr r="D62" s="6"/>
        <tr r="D62" s="6"/>
      </tp>
      <tp>
        <v>7.25</v>
        <stp/>
        <stp>ContractData</stp>
        <stp>P.US.ZCEM163850</stp>
        <stp>Bid</stp>
        <stp/>
        <stp>T</stp>
        <tr r="P43" s="2"/>
      </tp>
      <tp>
        <v>7.625</v>
        <stp/>
        <stp>ContractData</stp>
        <stp>P.US.ZCEM163850</stp>
        <stp>Ask</stp>
        <stp/>
        <stp>T</stp>
        <tr r="Q43" s="2"/>
      </tp>
      <tp>
        <v>0.1229</v>
        <stp/>
        <stp>StudyData</stp>
        <stp>DA6CIV</stp>
        <stp>Bar</stp>
        <stp/>
        <stp>Close</stp>
        <stp>D</stp>
        <stp>-68</stp>
        <stp>PrimaryOnly</stp>
        <stp/>
        <stp/>
        <stp/>
        <stp>T</stp>
        <tr r="D73" s="6"/>
        <tr r="D73" s="6"/>
      </tp>
      <tp>
        <v>0.1283</v>
        <stp/>
        <stp>StudyData</stp>
        <stp>DA6CIV</stp>
        <stp>Bar</stp>
        <stp/>
        <stp>Close</stp>
        <stp>D</stp>
        <stp>-69</stp>
        <stp>PrimaryOnly</stp>
        <stp/>
        <stp/>
        <stp/>
        <stp>T</stp>
        <tr r="D74" s="6"/>
        <tr r="D74" s="6"/>
      </tp>
      <tp>
        <v>0.12189999999999999</v>
        <stp/>
        <stp>StudyData</stp>
        <stp>DA6CIV</stp>
        <stp>Bar</stp>
        <stp/>
        <stp>Close</stp>
        <stp>D</stp>
        <stp>-60</stp>
        <stp>PrimaryOnly</stp>
        <stp/>
        <stp/>
        <stp/>
        <stp>T</stp>
        <tr r="D65" s="6"/>
        <tr r="D65" s="6"/>
      </tp>
      <tp>
        <v>0.1225</v>
        <stp/>
        <stp>StudyData</stp>
        <stp>DA6CIV</stp>
        <stp>Bar</stp>
        <stp/>
        <stp>Close</stp>
        <stp>D</stp>
        <stp>-61</stp>
        <stp>PrimaryOnly</stp>
        <stp/>
        <stp/>
        <stp/>
        <stp>T</stp>
        <tr r="D66" s="6"/>
        <tr r="D66" s="6"/>
      </tp>
      <tp>
        <v>0.1169</v>
        <stp/>
        <stp>StudyData</stp>
        <stp>DA6CIV</stp>
        <stp>Bar</stp>
        <stp/>
        <stp>Close</stp>
        <stp>D</stp>
        <stp>-62</stp>
        <stp>PrimaryOnly</stp>
        <stp/>
        <stp/>
        <stp/>
        <stp>T</stp>
        <tr r="D67" s="6"/>
        <tr r="D67" s="6"/>
      </tp>
      <tp>
        <v>0.1193</v>
        <stp/>
        <stp>StudyData</stp>
        <stp>DA6CIV</stp>
        <stp>Bar</stp>
        <stp/>
        <stp>Close</stp>
        <stp>D</stp>
        <stp>-63</stp>
        <stp>PrimaryOnly</stp>
        <stp/>
        <stp/>
        <stp/>
        <stp>T</stp>
        <tr r="D68" s="6"/>
        <tr r="D68" s="6"/>
      </tp>
      <tp>
        <v>0.12239999999999999</v>
        <stp/>
        <stp>StudyData</stp>
        <stp>DA6CIV</stp>
        <stp>Bar</stp>
        <stp/>
        <stp>Close</stp>
        <stp>D</stp>
        <stp>-64</stp>
        <stp>PrimaryOnly</stp>
        <stp/>
        <stp/>
        <stp/>
        <stp>T</stp>
        <tr r="D69" s="6"/>
        <tr r="D69" s="6"/>
      </tp>
      <tp>
        <v>0.12180000000000001</v>
        <stp/>
        <stp>StudyData</stp>
        <stp>DA6CIV</stp>
        <stp>Bar</stp>
        <stp/>
        <stp>Close</stp>
        <stp>D</stp>
        <stp>-65</stp>
        <stp>PrimaryOnly</stp>
        <stp/>
        <stp/>
        <stp/>
        <stp>T</stp>
        <tr r="D70" s="6"/>
        <tr r="D70" s="6"/>
      </tp>
      <tp>
        <v>0.12620000000000001</v>
        <stp/>
        <stp>StudyData</stp>
        <stp>DA6CIV</stp>
        <stp>Bar</stp>
        <stp/>
        <stp>Close</stp>
        <stp>D</stp>
        <stp>-66</stp>
        <stp>PrimaryOnly</stp>
        <stp/>
        <stp/>
        <stp/>
        <stp>T</stp>
        <tr r="D71" s="6"/>
        <tr r="D71" s="6"/>
      </tp>
      <tp>
        <v>0.125</v>
        <stp/>
        <stp>StudyData</stp>
        <stp>DA6CIV</stp>
        <stp>Bar</stp>
        <stp/>
        <stp>Close</stp>
        <stp>D</stp>
        <stp>-67</stp>
        <stp>PrimaryOnly</stp>
        <stp/>
        <stp/>
        <stp/>
        <stp>T</stp>
        <tr r="D72" s="6"/>
        <tr r="D72" s="6"/>
      </tp>
      <tp>
        <v>0.123</v>
        <stp/>
        <stp>StudyData</stp>
        <stp>DA6CIV</stp>
        <stp>Bar</stp>
        <stp/>
        <stp>Close</stp>
        <stp>D</stp>
        <stp>-78</stp>
        <stp>PrimaryOnly</stp>
        <stp/>
        <stp/>
        <stp/>
        <stp>T</stp>
        <tr r="D83" s="6"/>
        <tr r="D83" s="6"/>
      </tp>
      <tp>
        <v>0.11890000000000001</v>
        <stp/>
        <stp>StudyData</stp>
        <stp>DA6CIV</stp>
        <stp>Bar</stp>
        <stp/>
        <stp>Close</stp>
        <stp>D</stp>
        <stp>-79</stp>
        <stp>PrimaryOnly</stp>
        <stp/>
        <stp/>
        <stp/>
        <stp>T</stp>
        <tr r="D84" s="6"/>
        <tr r="D84" s="6"/>
      </tp>
      <tp>
        <v>0.12959999999999999</v>
        <stp/>
        <stp>StudyData</stp>
        <stp>DA6CIV</stp>
        <stp>Bar</stp>
        <stp/>
        <stp>Close</stp>
        <stp>D</stp>
        <stp>-70</stp>
        <stp>PrimaryOnly</stp>
        <stp/>
        <stp/>
        <stp/>
        <stp>T</stp>
        <tr r="D75" s="6"/>
        <tr r="D75" s="6"/>
      </tp>
      <tp>
        <v>0.12740000000000001</v>
        <stp/>
        <stp>StudyData</stp>
        <stp>DA6CIV</stp>
        <stp>Bar</stp>
        <stp/>
        <stp>Close</stp>
        <stp>D</stp>
        <stp>-71</stp>
        <stp>PrimaryOnly</stp>
        <stp/>
        <stp/>
        <stp/>
        <stp>T</stp>
        <tr r="D76" s="6"/>
        <tr r="D76" s="6"/>
      </tp>
      <tp>
        <v>0.1232</v>
        <stp/>
        <stp>StudyData</stp>
        <stp>DA6CIV</stp>
        <stp>Bar</stp>
        <stp/>
        <stp>Close</stp>
        <stp>D</stp>
        <stp>-72</stp>
        <stp>PrimaryOnly</stp>
        <stp/>
        <stp/>
        <stp/>
        <stp>T</stp>
        <tr r="D77" s="6"/>
        <tr r="D77" s="6"/>
      </tp>
      <tp>
        <v>0.1366</v>
        <stp/>
        <stp>StudyData</stp>
        <stp>DA6CIV</stp>
        <stp>Bar</stp>
        <stp/>
        <stp>Close</stp>
        <stp>D</stp>
        <stp>-73</stp>
        <stp>PrimaryOnly</stp>
        <stp/>
        <stp/>
        <stp/>
        <stp>T</stp>
        <tr r="D78" s="6"/>
        <tr r="D78" s="6"/>
      </tp>
      <tp>
        <v>0.125</v>
        <stp/>
        <stp>StudyData</stp>
        <stp>DA6CIV</stp>
        <stp>Bar</stp>
        <stp/>
        <stp>Close</stp>
        <stp>D</stp>
        <stp>-74</stp>
        <stp>PrimaryOnly</stp>
        <stp/>
        <stp/>
        <stp/>
        <stp>T</stp>
        <tr r="D79" s="6"/>
        <tr r="D79" s="6"/>
      </tp>
      <tp>
        <v>0.12239999999999999</v>
        <stp/>
        <stp>StudyData</stp>
        <stp>DA6CIV</stp>
        <stp>Bar</stp>
        <stp/>
        <stp>Close</stp>
        <stp>D</stp>
        <stp>-75</stp>
        <stp>PrimaryOnly</stp>
        <stp/>
        <stp/>
        <stp/>
        <stp>T</stp>
        <tr r="D80" s="6"/>
        <tr r="D80" s="6"/>
      </tp>
      <tp>
        <v>0.12189999999999999</v>
        <stp/>
        <stp>StudyData</stp>
        <stp>DA6CIV</stp>
        <stp>Bar</stp>
        <stp/>
        <stp>Close</stp>
        <stp>D</stp>
        <stp>-76</stp>
        <stp>PrimaryOnly</stp>
        <stp/>
        <stp/>
        <stp/>
        <stp>T</stp>
        <tr r="D81" s="6"/>
        <tr r="D81" s="6"/>
      </tp>
      <tp>
        <v>0.1244</v>
        <stp/>
        <stp>StudyData</stp>
        <stp>DA6CIV</stp>
        <stp>Bar</stp>
        <stp/>
        <stp>Close</stp>
        <stp>D</stp>
        <stp>-77</stp>
        <stp>PrimaryOnly</stp>
        <stp/>
        <stp/>
        <stp/>
        <stp>T</stp>
        <tr r="D82" s="6"/>
        <tr r="D82" s="6"/>
      </tp>
      <tp>
        <v>22.5</v>
        <stp/>
        <stp>ContractData</stp>
        <stp>C.US.GCEM161295</stp>
        <stp>Bid</stp>
        <stp/>
        <stp>T</stp>
        <tr r="Y24" s="2"/>
      </tp>
      <tp>
        <v>23.1</v>
        <stp/>
        <stp>ContractData</stp>
        <stp>C.US.GCEM161295</stp>
        <stp>Ask</stp>
        <stp/>
        <stp>T</stp>
        <tr r="Z24" s="2"/>
      </tp>
      <tp>
        <v>0.1232</v>
        <stp/>
        <stp>StudyData</stp>
        <stp>DA6CIV</stp>
        <stp>Bar</stp>
        <stp/>
        <stp>Close</stp>
        <stp>D</stp>
        <stp>-18</stp>
        <stp>PrimaryOnly</stp>
        <stp/>
        <stp/>
        <stp/>
        <stp>T</stp>
        <tr r="D23" s="6"/>
        <tr r="D23" s="6"/>
      </tp>
      <tp>
        <v>0.1249</v>
        <stp/>
        <stp>StudyData</stp>
        <stp>DA6CIV</stp>
        <stp>Bar</stp>
        <stp/>
        <stp>Close</stp>
        <stp>D</stp>
        <stp>-19</stp>
        <stp>PrimaryOnly</stp>
        <stp/>
        <stp/>
        <stp/>
        <stp>T</stp>
        <tr r="D24" s="6"/>
        <tr r="D24" s="6"/>
      </tp>
      <tp>
        <v>0.1237</v>
        <stp/>
        <stp>StudyData</stp>
        <stp>DA6CIV</stp>
        <stp>Bar</stp>
        <stp/>
        <stp>Close</stp>
        <stp>D</stp>
        <stp>-10</stp>
        <stp>PrimaryOnly</stp>
        <stp/>
        <stp/>
        <stp/>
        <stp>T</stp>
        <tr r="D15" s="6"/>
        <tr r="D15" s="6"/>
      </tp>
      <tp>
        <v>0.12690000000000001</v>
        <stp/>
        <stp>StudyData</stp>
        <stp>DA6CIV</stp>
        <stp>Bar</stp>
        <stp/>
        <stp>Close</stp>
        <stp>D</stp>
        <stp>-11</stp>
        <stp>PrimaryOnly</stp>
        <stp/>
        <stp/>
        <stp/>
        <stp>T</stp>
        <tr r="D16" s="6"/>
        <tr r="D16" s="6"/>
      </tp>
      <tp>
        <v>0.12640000000000001</v>
        <stp/>
        <stp>StudyData</stp>
        <stp>DA6CIV</stp>
        <stp>Bar</stp>
        <stp/>
        <stp>Close</stp>
        <stp>D</stp>
        <stp>-12</stp>
        <stp>PrimaryOnly</stp>
        <stp/>
        <stp/>
        <stp/>
        <stp>T</stp>
        <tr r="D17" s="6"/>
        <tr r="D17" s="6"/>
      </tp>
      <tp>
        <v>0.1255</v>
        <stp/>
        <stp>StudyData</stp>
        <stp>DA6CIV</stp>
        <stp>Bar</stp>
        <stp/>
        <stp>Close</stp>
        <stp>D</stp>
        <stp>-13</stp>
        <stp>PrimaryOnly</stp>
        <stp/>
        <stp/>
        <stp/>
        <stp>T</stp>
        <tr r="D18" s="6"/>
        <tr r="D18" s="6"/>
      </tp>
      <tp>
        <v>0.12470000000000001</v>
        <stp/>
        <stp>StudyData</stp>
        <stp>DA6CIV</stp>
        <stp>Bar</stp>
        <stp/>
        <stp>Close</stp>
        <stp>D</stp>
        <stp>-14</stp>
        <stp>PrimaryOnly</stp>
        <stp/>
        <stp/>
        <stp/>
        <stp>T</stp>
        <tr r="D19" s="6"/>
        <tr r="D19" s="6"/>
      </tp>
      <tp>
        <v>0.12379999999999999</v>
        <stp/>
        <stp>StudyData</stp>
        <stp>DA6CIV</stp>
        <stp>Bar</stp>
        <stp/>
        <stp>Close</stp>
        <stp>D</stp>
        <stp>-15</stp>
        <stp>PrimaryOnly</stp>
        <stp/>
        <stp/>
        <stp/>
        <stp>T</stp>
        <tr r="D20" s="6"/>
        <tr r="D20" s="6"/>
      </tp>
      <tp>
        <v>0.12280000000000001</v>
        <stp/>
        <stp>StudyData</stp>
        <stp>DA6CIV</stp>
        <stp>Bar</stp>
        <stp/>
        <stp>Close</stp>
        <stp>D</stp>
        <stp>-16</stp>
        <stp>PrimaryOnly</stp>
        <stp/>
        <stp/>
        <stp/>
        <stp>T</stp>
        <tr r="D21" s="6"/>
        <tr r="D21" s="6"/>
      </tp>
      <tp>
        <v>0.1295</v>
        <stp/>
        <stp>StudyData</stp>
        <stp>DA6CIV</stp>
        <stp>Bar</stp>
        <stp/>
        <stp>Close</stp>
        <stp>D</stp>
        <stp>-17</stp>
        <stp>PrimaryOnly</stp>
        <stp/>
        <stp/>
        <stp/>
        <stp>T</stp>
        <tr r="D22" s="6"/>
        <tr r="D22" s="6"/>
      </tp>
      <tp>
        <v>0.1208</v>
        <stp/>
        <stp>StudyData</stp>
        <stp>DA6CIV</stp>
        <stp>Bar</stp>
        <stp/>
        <stp>Close</stp>
        <stp>D</stp>
        <stp>-28</stp>
        <stp>PrimaryOnly</stp>
        <stp/>
        <stp/>
        <stp/>
        <stp>T</stp>
        <tr r="D33" s="6"/>
        <tr r="D33" s="6"/>
      </tp>
      <tp>
        <v>0.11849999999999999</v>
        <stp/>
        <stp>StudyData</stp>
        <stp>DA6CIV</stp>
        <stp>Bar</stp>
        <stp/>
        <stp>Close</stp>
        <stp>D</stp>
        <stp>-29</stp>
        <stp>PrimaryOnly</stp>
        <stp/>
        <stp/>
        <stp/>
        <stp>T</stp>
        <tr r="D34" s="6"/>
        <tr r="D34" s="6"/>
      </tp>
      <tp>
        <v>0.1203</v>
        <stp/>
        <stp>StudyData</stp>
        <stp>DA6CIV</stp>
        <stp>Bar</stp>
        <stp/>
        <stp>Close</stp>
        <stp>D</stp>
        <stp>-20</stp>
        <stp>PrimaryOnly</stp>
        <stp/>
        <stp/>
        <stp/>
        <stp>T</stp>
        <tr r="D25" s="6"/>
        <tr r="D25" s="6"/>
      </tp>
      <tp>
        <v>0.11849999999999999</v>
        <stp/>
        <stp>StudyData</stp>
        <stp>DA6CIV</stp>
        <stp>Bar</stp>
        <stp/>
        <stp>Close</stp>
        <stp>D</stp>
        <stp>-21</stp>
        <stp>PrimaryOnly</stp>
        <stp/>
        <stp/>
        <stp/>
        <stp>T</stp>
        <tr r="D26" s="6"/>
        <tr r="D26" s="6"/>
      </tp>
      <tp>
        <v>0.1226</v>
        <stp/>
        <stp>StudyData</stp>
        <stp>DA6CIV</stp>
        <stp>Bar</stp>
        <stp/>
        <stp>Close</stp>
        <stp>D</stp>
        <stp>-22</stp>
        <stp>PrimaryOnly</stp>
        <stp/>
        <stp/>
        <stp/>
        <stp>T</stp>
        <tr r="D27" s="6"/>
        <tr r="D27" s="6"/>
      </tp>
      <tp>
        <v>0.1222</v>
        <stp/>
        <stp>StudyData</stp>
        <stp>DA6CIV</stp>
        <stp>Bar</stp>
        <stp/>
        <stp>Close</stp>
        <stp>D</stp>
        <stp>-23</stp>
        <stp>PrimaryOnly</stp>
        <stp/>
        <stp/>
        <stp/>
        <stp>T</stp>
        <tr r="D28" s="6"/>
        <tr r="D28" s="6"/>
      </tp>
      <tp>
        <v>0.12659999999999999</v>
        <stp/>
        <stp>StudyData</stp>
        <stp>DA6CIV</stp>
        <stp>Bar</stp>
        <stp/>
        <stp>Close</stp>
        <stp>D</stp>
        <stp>-24</stp>
        <stp>PrimaryOnly</stp>
        <stp/>
        <stp/>
        <stp/>
        <stp>T</stp>
        <tr r="D29" s="6"/>
        <tr r="D29" s="6"/>
      </tp>
      <tp>
        <v>0.12889999999999999</v>
        <stp/>
        <stp>StudyData</stp>
        <stp>DA6CIV</stp>
        <stp>Bar</stp>
        <stp/>
        <stp>Close</stp>
        <stp>D</stp>
        <stp>-25</stp>
        <stp>PrimaryOnly</stp>
        <stp/>
        <stp/>
        <stp/>
        <stp>T</stp>
        <tr r="D30" s="6"/>
        <tr r="D30" s="6"/>
      </tp>
      <tp>
        <v>0.13100000000000001</v>
        <stp/>
        <stp>StudyData</stp>
        <stp>DA6CIV</stp>
        <stp>Bar</stp>
        <stp/>
        <stp>Close</stp>
        <stp>D</stp>
        <stp>-26</stp>
        <stp>PrimaryOnly</stp>
        <stp/>
        <stp/>
        <stp/>
        <stp>T</stp>
        <tr r="D31" s="6"/>
        <tr r="D31" s="6"/>
      </tp>
      <tp>
        <v>0.12889999999999999</v>
        <stp/>
        <stp>StudyData</stp>
        <stp>DA6CIV</stp>
        <stp>Bar</stp>
        <stp/>
        <stp>Close</stp>
        <stp>D</stp>
        <stp>-27</stp>
        <stp>PrimaryOnly</stp>
        <stp/>
        <stp/>
        <stp/>
        <stp>T</stp>
        <tr r="D32" s="6"/>
        <tr r="D32" s="6"/>
      </tp>
      <tp>
        <v>1.43</v>
        <stp/>
        <stp>ContractData</stp>
        <stp>C.US.CLEM164500</stp>
        <stp>Ask</stp>
        <stp/>
        <stp>T</stp>
        <tr r="Z43" s="2"/>
      </tp>
      <tp>
        <v>1.41</v>
        <stp/>
        <stp>ContractData</stp>
        <stp>C.US.CLEM164500</stp>
        <stp>Bid</stp>
        <stp/>
        <stp>T</stp>
        <tr r="Y43" s="2"/>
      </tp>
      <tp>
        <v>0.122</v>
        <stp/>
        <stp>StudyData</stp>
        <stp>DA6CIV</stp>
        <stp>Bar</stp>
        <stp/>
        <stp>Close</stp>
        <stp>D</stp>
        <stp>-38</stp>
        <stp>PrimaryOnly</stp>
        <stp/>
        <stp/>
        <stp/>
        <stp>T</stp>
        <tr r="D43" s="6"/>
        <tr r="D43" s="6"/>
      </tp>
      <tp>
        <v>0.1207</v>
        <stp/>
        <stp>StudyData</stp>
        <stp>DA6CIV</stp>
        <stp>Bar</stp>
        <stp/>
        <stp>Close</stp>
        <stp>D</stp>
        <stp>-39</stp>
        <stp>PrimaryOnly</stp>
        <stp/>
        <stp/>
        <stp/>
        <stp>T</stp>
        <tr r="D44" s="6"/>
        <tr r="D44" s="6"/>
      </tp>
      <tp>
        <v>0.1227</v>
        <stp/>
        <stp>StudyData</stp>
        <stp>DA6CIV</stp>
        <stp>Bar</stp>
        <stp/>
        <stp>Close</stp>
        <stp>D</stp>
        <stp>-30</stp>
        <stp>PrimaryOnly</stp>
        <stp/>
        <stp/>
        <stp/>
        <stp>T</stp>
        <tr r="D35" s="6"/>
        <tr r="D35" s="6"/>
      </tp>
      <tp>
        <v>0.1249</v>
        <stp/>
        <stp>StudyData</stp>
        <stp>DA6CIV</stp>
        <stp>Bar</stp>
        <stp/>
        <stp>Close</stp>
        <stp>D</stp>
        <stp>-31</stp>
        <stp>PrimaryOnly</stp>
        <stp/>
        <stp/>
        <stp/>
        <stp>T</stp>
        <tr r="D36" s="6"/>
        <tr r="D36" s="6"/>
      </tp>
      <tp>
        <v>0.11609999999999999</v>
        <stp/>
        <stp>StudyData</stp>
        <stp>DA6CIV</stp>
        <stp>Bar</stp>
        <stp/>
        <stp>Close</stp>
        <stp>D</stp>
        <stp>-32</stp>
        <stp>PrimaryOnly</stp>
        <stp/>
        <stp/>
        <stp/>
        <stp>T</stp>
        <tr r="D37" s="6"/>
        <tr r="D37" s="6"/>
      </tp>
      <tp>
        <v>0.11890000000000001</v>
        <stp/>
        <stp>StudyData</stp>
        <stp>DA6CIV</stp>
        <stp>Bar</stp>
        <stp/>
        <stp>Close</stp>
        <stp>D</stp>
        <stp>-33</stp>
        <stp>PrimaryOnly</stp>
        <stp/>
        <stp/>
        <stp/>
        <stp>T</stp>
        <tr r="D38" s="6"/>
        <tr r="D38" s="6"/>
      </tp>
      <tp>
        <v>0.12130000000000001</v>
        <stp/>
        <stp>StudyData</stp>
        <stp>DA6CIV</stp>
        <stp>Bar</stp>
        <stp/>
        <stp>Close</stp>
        <stp>D</stp>
        <stp>-34</stp>
        <stp>PrimaryOnly</stp>
        <stp/>
        <stp/>
        <stp/>
        <stp>T</stp>
        <tr r="D39" s="6"/>
        <tr r="D39" s="6"/>
      </tp>
      <tp>
        <v>0.127</v>
        <stp/>
        <stp>StudyData</stp>
        <stp>DA6CIV</stp>
        <stp>Bar</stp>
        <stp/>
        <stp>Close</stp>
        <stp>D</stp>
        <stp>-35</stp>
        <stp>PrimaryOnly</stp>
        <stp/>
        <stp/>
        <stp/>
        <stp>T</stp>
        <tr r="D40" s="6"/>
        <tr r="D40" s="6"/>
      </tp>
      <tp>
        <v>0.12790000000000001</v>
        <stp/>
        <stp>StudyData</stp>
        <stp>DA6CIV</stp>
        <stp>Bar</stp>
        <stp/>
        <stp>Close</stp>
        <stp>D</stp>
        <stp>-36</stp>
        <stp>PrimaryOnly</stp>
        <stp/>
        <stp/>
        <stp/>
        <stp>T</stp>
        <tr r="D41" s="6"/>
        <tr r="D41" s="6"/>
      </tp>
      <tp>
        <v>0.13070000000000001</v>
        <stp/>
        <stp>StudyData</stp>
        <stp>DA6CIV</stp>
        <stp>Bar</stp>
        <stp/>
        <stp>Close</stp>
        <stp>D</stp>
        <stp>-37</stp>
        <stp>PrimaryOnly</stp>
        <stp/>
        <stp/>
        <stp/>
        <stp>T</stp>
        <tr r="D42" s="6"/>
        <tr r="D42" s="6"/>
      </tp>
      <tp>
        <v>0.1729</v>
        <stp/>
        <stp>StudyData</stp>
        <stp>DSXCIV</stp>
        <stp>Bar</stp>
        <stp/>
        <stp>Close</stp>
        <stp>D</stp>
        <stp>-128</stp>
        <stp>PrimaryOnly</stp>
        <stp/>
        <stp/>
        <stp/>
        <stp>T</stp>
        <tr r="D133" s="3"/>
        <tr r="D133" s="3"/>
      </tp>
      <tp>
        <v>0.17199999999999999</v>
        <stp/>
        <stp>StudyData</stp>
        <stp>DSXCIV</stp>
        <stp>Bar</stp>
        <stp/>
        <stp>Close</stp>
        <stp>D</stp>
        <stp>-129</stp>
        <stp>PrimaryOnly</stp>
        <stp/>
        <stp/>
        <stp/>
        <stp>T</stp>
        <tr r="D134" s="3"/>
        <tr r="D134" s="3"/>
      </tp>
      <tp>
        <v>0.18140000000000001</v>
        <stp/>
        <stp>StudyData</stp>
        <stp>DSXCIV</stp>
        <stp>Bar</stp>
        <stp/>
        <stp>Close</stp>
        <stp>D</stp>
        <stp>-126</stp>
        <stp>PrimaryOnly</stp>
        <stp/>
        <stp/>
        <stp/>
        <stp>T</stp>
        <tr r="D131" s="3"/>
        <tr r="D131" s="3"/>
      </tp>
      <tp>
        <v>0.17399999999999999</v>
        <stp/>
        <stp>StudyData</stp>
        <stp>DSXCIV</stp>
        <stp>Bar</stp>
        <stp/>
        <stp>Close</stp>
        <stp>D</stp>
        <stp>-127</stp>
        <stp>PrimaryOnly</stp>
        <stp/>
        <stp/>
        <stp/>
        <stp>T</stp>
        <tr r="D132" s="3"/>
        <tr r="D132" s="3"/>
      </tp>
      <tp>
        <v>0.17080000000000001</v>
        <stp/>
        <stp>StudyData</stp>
        <stp>DSXCIV</stp>
        <stp>Bar</stp>
        <stp/>
        <stp>Close</stp>
        <stp>D</stp>
        <stp>-124</stp>
        <stp>PrimaryOnly</stp>
        <stp/>
        <stp/>
        <stp/>
        <stp>T</stp>
        <tr r="D129" s="3"/>
        <tr r="D129" s="3"/>
      </tp>
      <tp>
        <v>0.17630000000000001</v>
        <stp/>
        <stp>StudyData</stp>
        <stp>DSXCIV</stp>
        <stp>Bar</stp>
        <stp/>
        <stp>Close</stp>
        <stp>D</stp>
        <stp>-125</stp>
        <stp>PrimaryOnly</stp>
        <stp/>
        <stp/>
        <stp/>
        <stp>T</stp>
        <tr r="D130" s="3"/>
        <tr r="D130" s="3"/>
      </tp>
      <tp>
        <v>0.1744</v>
        <stp/>
        <stp>StudyData</stp>
        <stp>DSXCIV</stp>
        <stp>Bar</stp>
        <stp/>
        <stp>Close</stp>
        <stp>D</stp>
        <stp>-122</stp>
        <stp>PrimaryOnly</stp>
        <stp/>
        <stp/>
        <stp/>
        <stp>T</stp>
        <tr r="D127" s="3"/>
        <tr r="D127" s="3"/>
      </tp>
      <tp>
        <v>0.16689999999999999</v>
        <stp/>
        <stp>StudyData</stp>
        <stp>DSXCIV</stp>
        <stp>Bar</stp>
        <stp/>
        <stp>Close</stp>
        <stp>D</stp>
        <stp>-123</stp>
        <stp>PrimaryOnly</stp>
        <stp/>
        <stp/>
        <stp/>
        <stp>T</stp>
        <tr r="D128" s="3"/>
        <tr r="D128" s="3"/>
      </tp>
      <tp>
        <v>0.17369999999999999</v>
        <stp/>
        <stp>StudyData</stp>
        <stp>DSXCIV</stp>
        <stp>Bar</stp>
        <stp/>
        <stp>Close</stp>
        <stp>D</stp>
        <stp>-120</stp>
        <stp>PrimaryOnly</stp>
        <stp/>
        <stp/>
        <stp/>
        <stp>T</stp>
        <tr r="D125" s="3"/>
        <tr r="D125" s="3"/>
      </tp>
      <tp>
        <v>0.1759</v>
        <stp/>
        <stp>StudyData</stp>
        <stp>DSXCIV</stp>
        <stp>Bar</stp>
        <stp/>
        <stp>Close</stp>
        <stp>D</stp>
        <stp>-121</stp>
        <stp>PrimaryOnly</stp>
        <stp/>
        <stp/>
        <stp/>
        <stp>T</stp>
        <tr r="D126" s="3"/>
        <tr r="D126" s="3"/>
      </tp>
      <tp>
        <v>42488.791666666664</v>
        <stp/>
        <stp>StudyData</stp>
        <stp>ZCEPIV</stp>
        <stp>Bar</stp>
        <stp/>
        <stp>Time</stp>
        <stp>60</stp>
        <stp>-35</stp>
        <stp/>
        <stp/>
        <stp/>
        <stp/>
        <stp>T</stp>
        <tr r="E40" s="9"/>
      </tp>
      <tp>
        <v>42488.791666666664</v>
        <stp/>
        <stp>StudyData</stp>
        <stp>ZSECIV</stp>
        <stp>Bar</stp>
        <stp/>
        <stp>Time</stp>
        <stp>60</stp>
        <stp>-35</stp>
        <stp/>
        <stp/>
        <stp/>
        <stp/>
        <stp>T</stp>
        <tr r="E40" s="8"/>
      </tp>
      <tp>
        <v>42489</v>
        <stp/>
        <stp>StudyData</stp>
        <stp>CLECIV</stp>
        <stp>Bar</stp>
        <stp/>
        <stp>Time</stp>
        <stp>60</stp>
        <stp>-35</stp>
        <stp/>
        <stp/>
        <stp/>
        <stp/>
        <stp>T</stp>
        <tr r="E40" s="10"/>
      </tp>
      <tp>
        <v>42485.472222222219</v>
        <stp/>
        <stp>StudyData</stp>
        <stp>GCECIV</stp>
        <stp>Bar</stp>
        <stp/>
        <stp>Time</stp>
        <stp>60</stp>
        <stp>-35</stp>
        <stp/>
        <stp/>
        <stp/>
        <stp/>
        <stp>T</stp>
        <tr r="E40" s="7"/>
      </tp>
      <tp>
        <v>42440</v>
        <stp/>
        <stp>StudyData</stp>
        <stp>EU6CIV</stp>
        <stp>Bar</stp>
        <stp/>
        <stp>Time</stp>
        <stp>D</stp>
        <stp>-35</stp>
        <stp/>
        <stp/>
        <stp/>
        <stp/>
        <stp>T</stp>
        <tr r="E40" s="5"/>
      </tp>
      <tp>
        <v>0.1973</v>
        <stp/>
        <stp>StudyData</stp>
        <stp>DSXCIV</stp>
        <stp>Bar</stp>
        <stp/>
        <stp>Close</stp>
        <stp>D</stp>
        <stp>-138</stp>
        <stp>PrimaryOnly</stp>
        <stp/>
        <stp/>
        <stp/>
        <stp>T</stp>
        <tr r="D143" s="3"/>
        <tr r="D143" s="3"/>
      </tp>
      <tp>
        <v>0.188</v>
        <stp/>
        <stp>StudyData</stp>
        <stp>DSXCIV</stp>
        <stp>Bar</stp>
        <stp/>
        <stp>Close</stp>
        <stp>D</stp>
        <stp>-139</stp>
        <stp>PrimaryOnly</stp>
        <stp/>
        <stp/>
        <stp/>
        <stp>T</stp>
        <tr r="D144" s="3"/>
        <tr r="D144" s="3"/>
      </tp>
      <tp>
        <v>0.2021</v>
        <stp/>
        <stp>StudyData</stp>
        <stp>DSXCIV</stp>
        <stp>Bar</stp>
        <stp/>
        <stp>Close</stp>
        <stp>D</stp>
        <stp>-136</stp>
        <stp>PrimaryOnly</stp>
        <stp/>
        <stp/>
        <stp/>
        <stp>T</stp>
        <tr r="D141" s="3"/>
        <tr r="D141" s="3"/>
      </tp>
      <tp>
        <v>0.2034</v>
        <stp/>
        <stp>StudyData</stp>
        <stp>DSXCIV</stp>
        <stp>Bar</stp>
        <stp/>
        <stp>Close</stp>
        <stp>D</stp>
        <stp>-137</stp>
        <stp>PrimaryOnly</stp>
        <stp/>
        <stp/>
        <stp/>
        <stp>T</stp>
        <tr r="D142" s="3"/>
        <tr r="D142" s="3"/>
      </tp>
      <tp>
        <v>0.17899999999999999</v>
        <stp/>
        <stp>StudyData</stp>
        <stp>DSXCIV</stp>
        <stp>Bar</stp>
        <stp/>
        <stp>Close</stp>
        <stp>D</stp>
        <stp>-134</stp>
        <stp>PrimaryOnly</stp>
        <stp/>
        <stp/>
        <stp/>
        <stp>T</stp>
        <tr r="D139" s="3"/>
        <tr r="D139" s="3"/>
      </tp>
      <tp>
        <v>0.19339999999999999</v>
        <stp/>
        <stp>StudyData</stp>
        <stp>DSXCIV</stp>
        <stp>Bar</stp>
        <stp/>
        <stp>Close</stp>
        <stp>D</stp>
        <stp>-135</stp>
        <stp>PrimaryOnly</stp>
        <stp/>
        <stp/>
        <stp/>
        <stp>T</stp>
        <tr r="D140" s="3"/>
        <tr r="D140" s="3"/>
      </tp>
      <tp>
        <v>0.17610000000000001</v>
        <stp/>
        <stp>StudyData</stp>
        <stp>DSXCIV</stp>
        <stp>Bar</stp>
        <stp/>
        <stp>Close</stp>
        <stp>D</stp>
        <stp>-132</stp>
        <stp>PrimaryOnly</stp>
        <stp/>
        <stp/>
        <stp/>
        <stp>T</stp>
        <tr r="D137" s="3"/>
        <tr r="D137" s="3"/>
      </tp>
      <tp>
        <v>0.17449999999999999</v>
        <stp/>
        <stp>StudyData</stp>
        <stp>DSXCIV</stp>
        <stp>Bar</stp>
        <stp/>
        <stp>Close</stp>
        <stp>D</stp>
        <stp>-133</stp>
        <stp>PrimaryOnly</stp>
        <stp/>
        <stp/>
        <stp/>
        <stp>T</stp>
        <tr r="D138" s="3"/>
        <tr r="D138" s="3"/>
      </tp>
      <tp>
        <v>0.16769999999999999</v>
        <stp/>
        <stp>StudyData</stp>
        <stp>DSXCIV</stp>
        <stp>Bar</stp>
        <stp/>
        <stp>Close</stp>
        <stp>D</stp>
        <stp>-130</stp>
        <stp>PrimaryOnly</stp>
        <stp/>
        <stp/>
        <stp/>
        <stp>T</stp>
        <tr r="D135" s="3"/>
        <tr r="D135" s="3"/>
      </tp>
      <tp>
        <v>0.16489999999999999</v>
        <stp/>
        <stp>StudyData</stp>
        <stp>DSXCIV</stp>
        <stp>Bar</stp>
        <stp/>
        <stp>Close</stp>
        <stp>D</stp>
        <stp>-131</stp>
        <stp>PrimaryOnly</stp>
        <stp/>
        <stp/>
        <stp/>
        <stp>T</stp>
        <tr r="D136" s="3"/>
        <tr r="D136" s="3"/>
      </tp>
      <tp>
        <v>0.19650000000000001</v>
        <stp/>
        <stp>StudyData</stp>
        <stp>DSXCIV</stp>
        <stp>Bar</stp>
        <stp/>
        <stp>Close</stp>
        <stp>D</stp>
        <stp>-108</stp>
        <stp>PrimaryOnly</stp>
        <stp/>
        <stp/>
        <stp/>
        <stp>T</stp>
        <tr r="D113" s="3"/>
        <tr r="D113" s="3"/>
      </tp>
      <tp>
        <v>0.182</v>
        <stp/>
        <stp>StudyData</stp>
        <stp>DSXCIV</stp>
        <stp>Bar</stp>
        <stp/>
        <stp>Close</stp>
        <stp>D</stp>
        <stp>-109</stp>
        <stp>PrimaryOnly</stp>
        <stp/>
        <stp/>
        <stp/>
        <stp>T</stp>
        <tr r="D114" s="3"/>
        <tr r="D114" s="3"/>
      </tp>
      <tp>
        <v>0.18160000000000001</v>
        <stp/>
        <stp>StudyData</stp>
        <stp>DSXCIV</stp>
        <stp>Bar</stp>
        <stp/>
        <stp>Close</stp>
        <stp>D</stp>
        <stp>-106</stp>
        <stp>PrimaryOnly</stp>
        <stp/>
        <stp/>
        <stp/>
        <stp>T</stp>
        <tr r="D111" s="3"/>
        <tr r="D111" s="3"/>
      </tp>
      <tp>
        <v>0.1885</v>
        <stp/>
        <stp>StudyData</stp>
        <stp>DSXCIV</stp>
        <stp>Bar</stp>
        <stp/>
        <stp>Close</stp>
        <stp>D</stp>
        <stp>-107</stp>
        <stp>PrimaryOnly</stp>
        <stp/>
        <stp/>
        <stp/>
        <stp>T</stp>
        <tr r="D112" s="3"/>
        <tr r="D112" s="3"/>
      </tp>
      <tp>
        <v>0.18590000000000001</v>
        <stp/>
        <stp>StudyData</stp>
        <stp>DSXCIV</stp>
        <stp>Bar</stp>
        <stp/>
        <stp>Close</stp>
        <stp>D</stp>
        <stp>-104</stp>
        <stp>PrimaryOnly</stp>
        <stp/>
        <stp/>
        <stp/>
        <stp>T</stp>
        <tr r="D109" s="3"/>
        <tr r="D109" s="3"/>
      </tp>
      <tp>
        <v>0.185</v>
        <stp/>
        <stp>StudyData</stp>
        <stp>DSXCIV</stp>
        <stp>Bar</stp>
        <stp/>
        <stp>Close</stp>
        <stp>D</stp>
        <stp>-105</stp>
        <stp>PrimaryOnly</stp>
        <stp/>
        <stp/>
        <stp/>
        <stp>T</stp>
        <tr r="D110" s="3"/>
        <tr r="D110" s="3"/>
      </tp>
      <tp>
        <v>0.185</v>
        <stp/>
        <stp>StudyData</stp>
        <stp>DSXCIV</stp>
        <stp>Bar</stp>
        <stp/>
        <stp>Close</stp>
        <stp>D</stp>
        <stp>-102</stp>
        <stp>PrimaryOnly</stp>
        <stp/>
        <stp/>
        <stp/>
        <stp>T</stp>
        <tr r="D107" s="3"/>
        <tr r="D107" s="3"/>
      </tp>
      <tp>
        <v>0.18609999999999999</v>
        <stp/>
        <stp>StudyData</stp>
        <stp>DSXCIV</stp>
        <stp>Bar</stp>
        <stp/>
        <stp>Close</stp>
        <stp>D</stp>
        <stp>-103</stp>
        <stp>PrimaryOnly</stp>
        <stp/>
        <stp/>
        <stp/>
        <stp>T</stp>
        <tr r="D108" s="3"/>
        <tr r="D108" s="3"/>
      </tp>
      <tp>
        <v>0.1908</v>
        <stp/>
        <stp>StudyData</stp>
        <stp>DSXCIV</stp>
        <stp>Bar</stp>
        <stp/>
        <stp>Close</stp>
        <stp>D</stp>
        <stp>-100</stp>
        <stp>PrimaryOnly</stp>
        <stp/>
        <stp/>
        <stp/>
        <stp>T</stp>
        <tr r="D105" s="3"/>
        <tr r="D105" s="3"/>
      </tp>
      <tp>
        <v>0.19070000000000001</v>
        <stp/>
        <stp>StudyData</stp>
        <stp>DSXCIV</stp>
        <stp>Bar</stp>
        <stp/>
        <stp>Close</stp>
        <stp>D</stp>
        <stp>-101</stp>
        <stp>PrimaryOnly</stp>
        <stp/>
        <stp/>
        <stp/>
        <stp>T</stp>
        <tr r="D106" s="3"/>
        <tr r="D106" s="3"/>
      </tp>
      <tp>
        <v>42466.875</v>
        <stp/>
        <stp>StudyData</stp>
        <stp>JNKCIV</stp>
        <stp>Bar</stp>
        <stp/>
        <stp>Time</stp>
        <stp>60</stp>
        <stp>-99</stp>
        <stp/>
        <stp/>
        <stp/>
        <stp/>
        <stp>T</stp>
        <tr r="E104" s="4"/>
      </tp>
      <tp>
        <v>0.18240000000000001</v>
        <stp/>
        <stp>StudyData</stp>
        <stp>DSXCIV</stp>
        <stp>Bar</stp>
        <stp/>
        <stp>Close</stp>
        <stp>D</stp>
        <stp>-118</stp>
        <stp>PrimaryOnly</stp>
        <stp/>
        <stp/>
        <stp/>
        <stp>T</stp>
        <tr r="D123" s="3"/>
        <tr r="D123" s="3"/>
      </tp>
      <tp>
        <v>0.17610000000000001</v>
        <stp/>
        <stp>StudyData</stp>
        <stp>DSXCIV</stp>
        <stp>Bar</stp>
        <stp/>
        <stp>Close</stp>
        <stp>D</stp>
        <stp>-119</stp>
        <stp>PrimaryOnly</stp>
        <stp/>
        <stp/>
        <stp/>
        <stp>T</stp>
        <tr r="D124" s="3"/>
        <tr r="D124" s="3"/>
      </tp>
      <tp>
        <v>0.19</v>
        <stp/>
        <stp>StudyData</stp>
        <stp>DSXCIV</stp>
        <stp>Bar</stp>
        <stp/>
        <stp>Close</stp>
        <stp>D</stp>
        <stp>-116</stp>
        <stp>PrimaryOnly</stp>
        <stp/>
        <stp/>
        <stp/>
        <stp>T</stp>
        <tr r="D121" s="3"/>
        <tr r="D121" s="3"/>
      </tp>
      <tp>
        <v>0.1759</v>
        <stp/>
        <stp>StudyData</stp>
        <stp>DSXCIV</stp>
        <stp>Bar</stp>
        <stp/>
        <stp>Close</stp>
        <stp>D</stp>
        <stp>-117</stp>
        <stp>PrimaryOnly</stp>
        <stp/>
        <stp/>
        <stp/>
        <stp>T</stp>
        <tr r="D122" s="3"/>
        <tr r="D122" s="3"/>
      </tp>
      <tp>
        <v>0.20130000000000001</v>
        <stp/>
        <stp>StudyData</stp>
        <stp>DSXCIV</stp>
        <stp>Bar</stp>
        <stp/>
        <stp>Close</stp>
        <stp>D</stp>
        <stp>-114</stp>
        <stp>PrimaryOnly</stp>
        <stp/>
        <stp/>
        <stp/>
        <stp>T</stp>
        <tr r="D119" s="3"/>
        <tr r="D119" s="3"/>
      </tp>
      <tp>
        <v>0.20169999999999999</v>
        <stp/>
        <stp>StudyData</stp>
        <stp>DSXCIV</stp>
        <stp>Bar</stp>
        <stp/>
        <stp>Close</stp>
        <stp>D</stp>
        <stp>-115</stp>
        <stp>PrimaryOnly</stp>
        <stp/>
        <stp/>
        <stp/>
        <stp>T</stp>
        <tr r="D120" s="3"/>
        <tr r="D120" s="3"/>
      </tp>
      <tp>
        <v>0.1968</v>
        <stp/>
        <stp>StudyData</stp>
        <stp>DSXCIV</stp>
        <stp>Bar</stp>
        <stp/>
        <stp>Close</stp>
        <stp>D</stp>
        <stp>-112</stp>
        <stp>PrimaryOnly</stp>
        <stp/>
        <stp/>
        <stp/>
        <stp>T</stp>
        <tr r="D117" s="3"/>
        <tr r="D117" s="3"/>
      </tp>
      <tp>
        <v>0.1885</v>
        <stp/>
        <stp>StudyData</stp>
        <stp>DSXCIV</stp>
        <stp>Bar</stp>
        <stp/>
        <stp>Close</stp>
        <stp>D</stp>
        <stp>-113</stp>
        <stp>PrimaryOnly</stp>
        <stp/>
        <stp/>
        <stp/>
        <stp>T</stp>
        <tr r="D118" s="3"/>
        <tr r="D118" s="3"/>
      </tp>
      <tp>
        <v>0.18840000000000001</v>
        <stp/>
        <stp>StudyData</stp>
        <stp>DSXCIV</stp>
        <stp>Bar</stp>
        <stp/>
        <stp>Close</stp>
        <stp>D</stp>
        <stp>-110</stp>
        <stp>PrimaryOnly</stp>
        <stp/>
        <stp/>
        <stp/>
        <stp>T</stp>
        <tr r="D115" s="3"/>
        <tr r="D115" s="3"/>
      </tp>
      <tp>
        <v>0.192</v>
        <stp/>
        <stp>StudyData</stp>
        <stp>DSXCIV</stp>
        <stp>Bar</stp>
        <stp/>
        <stp>Close</stp>
        <stp>D</stp>
        <stp>-111</stp>
        <stp>PrimaryOnly</stp>
        <stp/>
        <stp/>
        <stp/>
        <stp>T</stp>
        <tr r="D116" s="3"/>
        <tr r="D116" s="3"/>
      </tp>
      <tp t="s">
        <v>Crude Light (Globex), Jun 16</v>
        <stp/>
        <stp>ContractData</stp>
        <stp>CLEM6</stp>
        <stp>LongDescription</stp>
        <stp/>
        <stp>T</stp>
        <tr r="T44" s="2"/>
      </tp>
      <tp>
        <v>42473.9375</v>
        <stp/>
        <stp>StudyData</stp>
        <stp>JNKCIV</stp>
        <stp>Bar</stp>
        <stp/>
        <stp>Time</stp>
        <stp>60</stp>
        <stp>-68</stp>
        <stp/>
        <stp/>
        <stp/>
        <stp/>
        <stp>T</stp>
        <tr r="E73" s="4"/>
      </tp>
      <tp>
        <v>0.27529999999999999</v>
        <stp/>
        <stp>StudyData</stp>
        <stp>DSXCIV</stp>
        <stp>Bar</stp>
        <stp/>
        <stp>Close</stp>
        <stp>D</stp>
        <stp>-168</stp>
        <stp>PrimaryOnly</stp>
        <stp/>
        <stp/>
        <stp/>
        <stp>T</stp>
        <tr r="D173" s="3"/>
        <tr r="D173" s="3"/>
      </tp>
      <tp>
        <v>0.25090000000000001</v>
        <stp/>
        <stp>StudyData</stp>
        <stp>DSXCIV</stp>
        <stp>Bar</stp>
        <stp/>
        <stp>Close</stp>
        <stp>D</stp>
        <stp>-169</stp>
        <stp>PrimaryOnly</stp>
        <stp/>
        <stp/>
        <stp/>
        <stp>T</stp>
        <tr r="D174" s="3"/>
        <tr r="D174" s="3"/>
      </tp>
      <tp>
        <v>0.24129999999999999</v>
        <stp/>
        <stp>StudyData</stp>
        <stp>DSXCIV</stp>
        <stp>Bar</stp>
        <stp/>
        <stp>Close</stp>
        <stp>D</stp>
        <stp>-166</stp>
        <stp>PrimaryOnly</stp>
        <stp/>
        <stp/>
        <stp/>
        <stp>T</stp>
        <tr r="D171" s="3"/>
        <tr r="D171" s="3"/>
      </tp>
      <tp>
        <v>0.26910000000000001</v>
        <stp/>
        <stp>StudyData</stp>
        <stp>DSXCIV</stp>
        <stp>Bar</stp>
        <stp/>
        <stp>Close</stp>
        <stp>D</stp>
        <stp>-167</stp>
        <stp>PrimaryOnly</stp>
        <stp/>
        <stp/>
        <stp/>
        <stp>T</stp>
        <tr r="D172" s="3"/>
        <tr r="D172" s="3"/>
      </tp>
      <tp>
        <v>0.27029999999999998</v>
        <stp/>
        <stp>StudyData</stp>
        <stp>DSXCIV</stp>
        <stp>Bar</stp>
        <stp/>
        <stp>Close</stp>
        <stp>D</stp>
        <stp>-164</stp>
        <stp>PrimaryOnly</stp>
        <stp/>
        <stp/>
        <stp/>
        <stp>T</stp>
        <tr r="D169" s="3"/>
        <tr r="D169" s="3"/>
      </tp>
      <tp>
        <v>0.27579999999999999</v>
        <stp/>
        <stp>StudyData</stp>
        <stp>DSXCIV</stp>
        <stp>Bar</stp>
        <stp/>
        <stp>Close</stp>
        <stp>D</stp>
        <stp>-165</stp>
        <stp>PrimaryOnly</stp>
        <stp/>
        <stp/>
        <stp/>
        <stp>T</stp>
        <tr r="D170" s="3"/>
        <tr r="D170" s="3"/>
      </tp>
      <tp>
        <v>0.23710000000000001</v>
        <stp/>
        <stp>StudyData</stp>
        <stp>DSXCIV</stp>
        <stp>Bar</stp>
        <stp/>
        <stp>Close</stp>
        <stp>D</stp>
        <stp>-162</stp>
        <stp>PrimaryOnly</stp>
        <stp/>
        <stp/>
        <stp/>
        <stp>T</stp>
        <tr r="D167" s="3"/>
        <tr r="D167" s="3"/>
      </tp>
      <tp>
        <v>0.25180000000000002</v>
        <stp/>
        <stp>StudyData</stp>
        <stp>DSXCIV</stp>
        <stp>Bar</stp>
        <stp/>
        <stp>Close</stp>
        <stp>D</stp>
        <stp>-163</stp>
        <stp>PrimaryOnly</stp>
        <stp/>
        <stp/>
        <stp/>
        <stp>T</stp>
        <tr r="D168" s="3"/>
        <tr r="D168" s="3"/>
      </tp>
      <tp>
        <v>0.25090000000000001</v>
        <stp/>
        <stp>StudyData</stp>
        <stp>DSXCIV</stp>
        <stp>Bar</stp>
        <stp/>
        <stp>Close</stp>
        <stp>D</stp>
        <stp>-160</stp>
        <stp>PrimaryOnly</stp>
        <stp/>
        <stp/>
        <stp/>
        <stp>T</stp>
        <tr r="D165" s="3"/>
        <tr r="D165" s="3"/>
      </tp>
      <tp>
        <v>0.25019999999999998</v>
        <stp/>
        <stp>StudyData</stp>
        <stp>DSXCIV</stp>
        <stp>Bar</stp>
        <stp/>
        <stp>Close</stp>
        <stp>D</stp>
        <stp>-161</stp>
        <stp>PrimaryOnly</stp>
        <stp/>
        <stp/>
        <stp/>
        <stp>T</stp>
        <tr r="D166" s="3"/>
        <tr r="D166" s="3"/>
      </tp>
      <tp>
        <v>0.16</v>
        <stp/>
        <stp>StudyData</stp>
        <stp>EPCIV</stp>
        <stp>Bar</stp>
        <stp/>
        <stp>Close</stp>
        <stp>D</stp>
        <stp>-98</stp>
        <stp>PrimaryOnly</stp>
        <stp/>
        <stp/>
        <stp/>
        <stp>T</stp>
        <tr r="D103" s="1"/>
        <tr r="D103" s="1"/>
      </tp>
      <tp>
        <v>0.15010000000000001</v>
        <stp/>
        <stp>StudyData</stp>
        <stp>EPCIV</stp>
        <stp>Bar</stp>
        <stp/>
        <stp>Close</stp>
        <stp>D</stp>
        <stp>-99</stp>
        <stp>PrimaryOnly</stp>
        <stp/>
        <stp/>
        <stp/>
        <stp>T</stp>
        <tr r="D104" s="1"/>
        <tr r="D104" s="1"/>
      </tp>
      <tp>
        <v>0.16420000000000001</v>
        <stp/>
        <stp>StudyData</stp>
        <stp>EPCIV</stp>
        <stp>Bar</stp>
        <stp/>
        <stp>Close</stp>
        <stp>D</stp>
        <stp>-90</stp>
        <stp>PrimaryOnly</stp>
        <stp/>
        <stp/>
        <stp/>
        <stp>T</stp>
        <tr r="D95" s="1"/>
        <tr r="D95" s="1"/>
      </tp>
      <tp>
        <v>0.17879999999999999</v>
        <stp/>
        <stp>StudyData</stp>
        <stp>EPCIV</stp>
        <stp>Bar</stp>
        <stp/>
        <stp>Close</stp>
        <stp>D</stp>
        <stp>-91</stp>
        <stp>PrimaryOnly</stp>
        <stp/>
        <stp/>
        <stp/>
        <stp>T</stp>
        <tr r="D96" s="1"/>
        <tr r="D96" s="1"/>
      </tp>
      <tp>
        <v>0.17610000000000001</v>
        <stp/>
        <stp>StudyData</stp>
        <stp>EPCIV</stp>
        <stp>Bar</stp>
        <stp/>
        <stp>Close</stp>
        <stp>D</stp>
        <stp>-92</stp>
        <stp>PrimaryOnly</stp>
        <stp/>
        <stp/>
        <stp/>
        <stp>T</stp>
        <tr r="D97" s="1"/>
        <tr r="D97" s="1"/>
      </tp>
      <tp>
        <v>0.16650000000000001</v>
        <stp/>
        <stp>StudyData</stp>
        <stp>EPCIV</stp>
        <stp>Bar</stp>
        <stp/>
        <stp>Close</stp>
        <stp>D</stp>
        <stp>-93</stp>
        <stp>PrimaryOnly</stp>
        <stp/>
        <stp/>
        <stp/>
        <stp>T</stp>
        <tr r="D98" s="1"/>
        <tr r="D98" s="1"/>
      </tp>
      <tp>
        <v>0.17499999999999999</v>
        <stp/>
        <stp>StudyData</stp>
        <stp>EPCIV</stp>
        <stp>Bar</stp>
        <stp/>
        <stp>Close</stp>
        <stp>D</stp>
        <stp>-94</stp>
        <stp>PrimaryOnly</stp>
        <stp/>
        <stp/>
        <stp/>
        <stp>T</stp>
        <tr r="D99" s="1"/>
        <tr r="D99" s="1"/>
      </tp>
      <tp>
        <v>0.18490000000000001</v>
        <stp/>
        <stp>StudyData</stp>
        <stp>EPCIV</stp>
        <stp>Bar</stp>
        <stp/>
        <stp>Close</stp>
        <stp>D</stp>
        <stp>-95</stp>
        <stp>PrimaryOnly</stp>
        <stp/>
        <stp/>
        <stp/>
        <stp>T</stp>
        <tr r="D100" s="1"/>
        <tr r="D100" s="1"/>
      </tp>
      <tp>
        <v>0.19350000000000001</v>
        <stp/>
        <stp>StudyData</stp>
        <stp>EPCIV</stp>
        <stp>Bar</stp>
        <stp/>
        <stp>Close</stp>
        <stp>D</stp>
        <stp>-96</stp>
        <stp>PrimaryOnly</stp>
        <stp/>
        <stp/>
        <stp/>
        <stp>T</stp>
        <tr r="D101" s="1"/>
        <tr r="D101" s="1"/>
      </tp>
      <tp>
        <v>0.161</v>
        <stp/>
        <stp>StudyData</stp>
        <stp>EPCIV</stp>
        <stp>Bar</stp>
        <stp/>
        <stp>Close</stp>
        <stp>D</stp>
        <stp>-97</stp>
        <stp>PrimaryOnly</stp>
        <stp/>
        <stp/>
        <stp/>
        <stp>T</stp>
        <tr r="D102" s="1"/>
        <tr r="D102" s="1"/>
      </tp>
      <tp>
        <v>0.19159999999999999</v>
        <stp/>
        <stp>StudyData</stp>
        <stp>DSXCIV</stp>
        <stp>Bar</stp>
        <stp/>
        <stp>Close</stp>
        <stp>D</stp>
        <stp>-178</stp>
        <stp>PrimaryOnly</stp>
        <stp/>
        <stp/>
        <stp/>
        <stp>T</stp>
        <tr r="D183" s="3"/>
        <tr r="D183" s="3"/>
      </tp>
      <tp>
        <v>0.19289999999999999</v>
        <stp/>
        <stp>StudyData</stp>
        <stp>DSXCIV</stp>
        <stp>Bar</stp>
        <stp/>
        <stp>Close</stp>
        <stp>D</stp>
        <stp>-179</stp>
        <stp>PrimaryOnly</stp>
        <stp/>
        <stp/>
        <stp/>
        <stp>T</stp>
        <tr r="D184" s="3"/>
        <tr r="D184" s="3"/>
      </tp>
      <tp>
        <v>0.21640000000000001</v>
        <stp/>
        <stp>StudyData</stp>
        <stp>DSXCIV</stp>
        <stp>Bar</stp>
        <stp/>
        <stp>Close</stp>
        <stp>D</stp>
        <stp>-176</stp>
        <stp>PrimaryOnly</stp>
        <stp/>
        <stp/>
        <stp/>
        <stp>T</stp>
        <tr r="D181" s="3"/>
        <tr r="D181" s="3"/>
      </tp>
      <tp>
        <v>0.20019999999999999</v>
        <stp/>
        <stp>StudyData</stp>
        <stp>DSXCIV</stp>
        <stp>Bar</stp>
        <stp/>
        <stp>Close</stp>
        <stp>D</stp>
        <stp>-177</stp>
        <stp>PrimaryOnly</stp>
        <stp/>
        <stp/>
        <stp/>
        <stp>T</stp>
        <tr r="D182" s="3"/>
        <tr r="D182" s="3"/>
      </tp>
      <tp>
        <v>0.30480000000000002</v>
        <stp/>
        <stp>StudyData</stp>
        <stp>DSXCIV</stp>
        <stp>Bar</stp>
        <stp/>
        <stp>Close</stp>
        <stp>D</stp>
        <stp>-174</stp>
        <stp>PrimaryOnly</stp>
        <stp/>
        <stp/>
        <stp/>
        <stp>T</stp>
        <tr r="D179" s="3"/>
        <tr r="D179" s="3"/>
      </tp>
      <tp>
        <v>0.24809999999999999</v>
        <stp/>
        <stp>StudyData</stp>
        <stp>DSXCIV</stp>
        <stp>Bar</stp>
        <stp/>
        <stp>Close</stp>
        <stp>D</stp>
        <stp>-175</stp>
        <stp>PrimaryOnly</stp>
        <stp/>
        <stp/>
        <stp/>
        <stp>T</stp>
        <tr r="D180" s="3"/>
        <tr r="D180" s="3"/>
      </tp>
      <tp>
        <v>0.27529999999999999</v>
        <stp/>
        <stp>StudyData</stp>
        <stp>DSXCIV</stp>
        <stp>Bar</stp>
        <stp/>
        <stp>Close</stp>
        <stp>D</stp>
        <stp>-172</stp>
        <stp>PrimaryOnly</stp>
        <stp/>
        <stp/>
        <stp/>
        <stp>T</stp>
        <tr r="D177" s="3"/>
        <tr r="D177" s="3"/>
      </tp>
      <tp>
        <v>0.26300000000000001</v>
        <stp/>
        <stp>StudyData</stp>
        <stp>DSXCIV</stp>
        <stp>Bar</stp>
        <stp/>
        <stp>Close</stp>
        <stp>D</stp>
        <stp>-173</stp>
        <stp>PrimaryOnly</stp>
        <stp/>
        <stp/>
        <stp/>
        <stp>T</stp>
        <tr r="D178" s="3"/>
        <tr r="D178" s="3"/>
      </tp>
      <tp>
        <v>0.24540000000000001</v>
        <stp/>
        <stp>StudyData</stp>
        <stp>DSXCIV</stp>
        <stp>Bar</stp>
        <stp/>
        <stp>Close</stp>
        <stp>D</stp>
        <stp>-170</stp>
        <stp>PrimaryOnly</stp>
        <stp/>
        <stp/>
        <stp/>
        <stp>T</stp>
        <tr r="D175" s="3"/>
        <tr r="D175" s="3"/>
      </tp>
      <tp>
        <v>0.24249999999999999</v>
        <stp/>
        <stp>StudyData</stp>
        <stp>DSXCIV</stp>
        <stp>Bar</stp>
        <stp/>
        <stp>Close</stp>
        <stp>D</stp>
        <stp>-171</stp>
        <stp>PrimaryOnly</stp>
        <stp/>
        <stp/>
        <stp/>
        <stp>T</stp>
        <tr r="D176" s="3"/>
        <tr r="D176" s="3"/>
      </tp>
      <tp>
        <v>0.1502</v>
        <stp/>
        <stp>StudyData</stp>
        <stp>EPCIV</stp>
        <stp>Bar</stp>
        <stp/>
        <stp>Close</stp>
        <stp>D</stp>
        <stp>-88</stp>
        <stp>PrimaryOnly</stp>
        <stp/>
        <stp/>
        <stp/>
        <stp>T</stp>
        <tr r="D93" s="1"/>
        <tr r="D93" s="1"/>
      </tp>
      <tp>
        <v>0.16120000000000001</v>
        <stp/>
        <stp>StudyData</stp>
        <stp>EPCIV</stp>
        <stp>Bar</stp>
        <stp/>
        <stp>Close</stp>
        <stp>D</stp>
        <stp>-89</stp>
        <stp>PrimaryOnly</stp>
        <stp/>
        <stp/>
        <stp/>
        <stp>T</stp>
        <tr r="D94" s="1"/>
        <tr r="D94" s="1"/>
      </tp>
      <tp>
        <v>0.17480000000000001</v>
        <stp/>
        <stp>StudyData</stp>
        <stp>EPCIV</stp>
        <stp>Bar</stp>
        <stp/>
        <stp>Close</stp>
        <stp>D</stp>
        <stp>-80</stp>
        <stp>PrimaryOnly</stp>
        <stp/>
        <stp/>
        <stp/>
        <stp>T</stp>
        <tr r="D85" s="1"/>
        <tr r="D85" s="1"/>
      </tp>
      <tp>
        <v>0.16850000000000001</v>
        <stp/>
        <stp>StudyData</stp>
        <stp>EPCIV</stp>
        <stp>Bar</stp>
        <stp/>
        <stp>Close</stp>
        <stp>D</stp>
        <stp>-81</stp>
        <stp>PrimaryOnly</stp>
        <stp/>
        <stp/>
        <stp/>
        <stp>T</stp>
        <tr r="D86" s="1"/>
        <tr r="D86" s="1"/>
      </tp>
      <tp>
        <v>0.1704</v>
        <stp/>
        <stp>StudyData</stp>
        <stp>EPCIV</stp>
        <stp>Bar</stp>
        <stp/>
        <stp>Close</stp>
        <stp>D</stp>
        <stp>-82</stp>
        <stp>PrimaryOnly</stp>
        <stp/>
        <stp/>
        <stp/>
        <stp>T</stp>
        <tr r="D87" s="1"/>
        <tr r="D87" s="1"/>
      </tp>
      <tp>
        <v>0.1608</v>
        <stp/>
        <stp>StudyData</stp>
        <stp>EPCIV</stp>
        <stp>Bar</stp>
        <stp/>
        <stp>Close</stp>
        <stp>D</stp>
        <stp>-83</stp>
        <stp>PrimaryOnly</stp>
        <stp/>
        <stp/>
        <stp/>
        <stp>T</stp>
        <tr r="D88" s="1"/>
        <tr r="D88" s="1"/>
      </tp>
      <tp>
        <v>0.1479</v>
        <stp/>
        <stp>StudyData</stp>
        <stp>EPCIV</stp>
        <stp>Bar</stp>
        <stp/>
        <stp>Close</stp>
        <stp>D</stp>
        <stp>-84</stp>
        <stp>PrimaryOnly</stp>
        <stp/>
        <stp/>
        <stp/>
        <stp>T</stp>
        <tr r="D89" s="1"/>
        <tr r="D89" s="1"/>
      </tp>
      <tp>
        <v>0.1411</v>
        <stp/>
        <stp>StudyData</stp>
        <stp>EPCIV</stp>
        <stp>Bar</stp>
        <stp/>
        <stp>Close</stp>
        <stp>D</stp>
        <stp>-85</stp>
        <stp>PrimaryOnly</stp>
        <stp/>
        <stp/>
        <stp/>
        <stp>T</stp>
        <tr r="D90" s="1"/>
        <tr r="D90" s="1"/>
      </tp>
      <tp>
        <v>0.14749999999999999</v>
        <stp/>
        <stp>StudyData</stp>
        <stp>EPCIV</stp>
        <stp>Bar</stp>
        <stp/>
        <stp>Close</stp>
        <stp>D</stp>
        <stp>-86</stp>
        <stp>PrimaryOnly</stp>
        <stp/>
        <stp/>
        <stp/>
        <stp>T</stp>
        <tr r="D91" s="1"/>
        <tr r="D91" s="1"/>
      </tp>
      <tp>
        <v>0.1527</v>
        <stp/>
        <stp>StudyData</stp>
        <stp>EPCIV</stp>
        <stp>Bar</stp>
        <stp/>
        <stp>Close</stp>
        <stp>D</stp>
        <stp>-87</stp>
        <stp>PrimaryOnly</stp>
        <stp/>
        <stp/>
        <stp/>
        <stp>T</stp>
        <tr r="D92" s="1"/>
        <tr r="D92" s="1"/>
      </tp>
      <tp>
        <v>-4.7999999999999987E-3</v>
        <stp/>
        <stp>ContractData</stp>
        <stp>EPCIV</stp>
        <stp>NetLastQuote</stp>
        <stp/>
        <stp>T</stp>
        <tr r="G8" s="2"/>
      </tp>
      <tp>
        <v>0.2651</v>
        <stp/>
        <stp>StudyData</stp>
        <stp>DSXCIV</stp>
        <stp>Bar</stp>
        <stp/>
        <stp>Close</stp>
        <stp>D</stp>
        <stp>-148</stp>
        <stp>PrimaryOnly</stp>
        <stp/>
        <stp/>
        <stp/>
        <stp>T</stp>
        <tr r="D153" s="3"/>
        <tr r="D153" s="3"/>
      </tp>
      <tp>
        <v>0.26029999999999998</v>
        <stp/>
        <stp>StudyData</stp>
        <stp>DSXCIV</stp>
        <stp>Bar</stp>
        <stp/>
        <stp>Close</stp>
        <stp>D</stp>
        <stp>-149</stp>
        <stp>PrimaryOnly</stp>
        <stp/>
        <stp/>
        <stp/>
        <stp>T</stp>
        <tr r="D154" s="3"/>
        <tr r="D154" s="3"/>
      </tp>
      <tp>
        <v>0.2581</v>
        <stp/>
        <stp>StudyData</stp>
        <stp>DSXCIV</stp>
        <stp>Bar</stp>
        <stp/>
        <stp>Close</stp>
        <stp>D</stp>
        <stp>-146</stp>
        <stp>PrimaryOnly</stp>
        <stp/>
        <stp/>
        <stp/>
        <stp>T</stp>
        <tr r="D151" s="3"/>
        <tr r="D151" s="3"/>
      </tp>
      <tp>
        <v>0.25119999999999998</v>
        <stp/>
        <stp>StudyData</stp>
        <stp>DSXCIV</stp>
        <stp>Bar</stp>
        <stp/>
        <stp>Close</stp>
        <stp>D</stp>
        <stp>-147</stp>
        <stp>PrimaryOnly</stp>
        <stp/>
        <stp/>
        <stp/>
        <stp>T</stp>
        <tr r="D152" s="3"/>
        <tr r="D152" s="3"/>
      </tp>
      <tp>
        <v>0.23419999999999999</v>
        <stp/>
        <stp>StudyData</stp>
        <stp>DSXCIV</stp>
        <stp>Bar</stp>
        <stp/>
        <stp>Close</stp>
        <stp>D</stp>
        <stp>-144</stp>
        <stp>PrimaryOnly</stp>
        <stp/>
        <stp/>
        <stp/>
        <stp>T</stp>
        <tr r="D149" s="3"/>
        <tr r="D149" s="3"/>
      </tp>
      <tp>
        <v>0.25619999999999998</v>
        <stp/>
        <stp>StudyData</stp>
        <stp>DSXCIV</stp>
        <stp>Bar</stp>
        <stp/>
        <stp>Close</stp>
        <stp>D</stp>
        <stp>-145</stp>
        <stp>PrimaryOnly</stp>
        <stp/>
        <stp/>
        <stp/>
        <stp>T</stp>
        <tr r="D150" s="3"/>
        <tr r="D150" s="3"/>
      </tp>
      <tp>
        <v>0.2167</v>
        <stp/>
        <stp>StudyData</stp>
        <stp>DSXCIV</stp>
        <stp>Bar</stp>
        <stp/>
        <stp>Close</stp>
        <stp>D</stp>
        <stp>-142</stp>
        <stp>PrimaryOnly</stp>
        <stp/>
        <stp/>
        <stp/>
        <stp>T</stp>
        <tr r="D147" s="3"/>
        <tr r="D147" s="3"/>
      </tp>
      <tp>
        <v>0.21590000000000001</v>
        <stp/>
        <stp>StudyData</stp>
        <stp>DSXCIV</stp>
        <stp>Bar</stp>
        <stp/>
        <stp>Close</stp>
        <stp>D</stp>
        <stp>-143</stp>
        <stp>PrimaryOnly</stp>
        <stp/>
        <stp/>
        <stp/>
        <stp>T</stp>
        <tr r="D148" s="3"/>
        <tr r="D148" s="3"/>
      </tp>
      <tp>
        <v>0.19719999999999999</v>
        <stp/>
        <stp>StudyData</stp>
        <stp>DSXCIV</stp>
        <stp>Bar</stp>
        <stp/>
        <stp>Close</stp>
        <stp>D</stp>
        <stp>-140</stp>
        <stp>PrimaryOnly</stp>
        <stp/>
        <stp/>
        <stp/>
        <stp>T</stp>
        <tr r="D145" s="3"/>
        <tr r="D145" s="3"/>
      </tp>
      <tp>
        <v>0.20680000000000001</v>
        <stp/>
        <stp>StudyData</stp>
        <stp>DSXCIV</stp>
        <stp>Bar</stp>
        <stp/>
        <stp>Close</stp>
        <stp>D</stp>
        <stp>-141</stp>
        <stp>PrimaryOnly</stp>
        <stp/>
        <stp/>
        <stp/>
        <stp>T</stp>
        <tr r="D146" s="3"/>
        <tr r="D146" s="3"/>
      </tp>
      <tp>
        <v>42458.791666666664</v>
        <stp/>
        <stp>StudyData</stp>
        <stp>JNKCIV</stp>
        <stp>Bar</stp>
        <stp/>
        <stp>Time</stp>
        <stp>60</stp>
        <stp>-137</stp>
        <stp/>
        <stp/>
        <stp/>
        <stp/>
        <stp>T</stp>
        <tr r="E142" s="4"/>
      </tp>
      <tp>
        <v>0.2316</v>
        <stp/>
        <stp>StudyData</stp>
        <stp>DSXCIV</stp>
        <stp>Bar</stp>
        <stp/>
        <stp>Close</stp>
        <stp>D</stp>
        <stp>-158</stp>
        <stp>PrimaryOnly</stp>
        <stp/>
        <stp/>
        <stp/>
        <stp>T</stp>
        <tr r="D163" s="3"/>
        <tr r="D163" s="3"/>
      </tp>
      <tp>
        <v>0.2422</v>
        <stp/>
        <stp>StudyData</stp>
        <stp>DSXCIV</stp>
        <stp>Bar</stp>
        <stp/>
        <stp>Close</stp>
        <stp>D</stp>
        <stp>-159</stp>
        <stp>PrimaryOnly</stp>
        <stp/>
        <stp/>
        <stp/>
        <stp>T</stp>
        <tr r="D164" s="3"/>
        <tr r="D164" s="3"/>
      </tp>
      <tp>
        <v>0.21279999999999999</v>
        <stp/>
        <stp>StudyData</stp>
        <stp>DSXCIV</stp>
        <stp>Bar</stp>
        <stp/>
        <stp>Close</stp>
        <stp>D</stp>
        <stp>-156</stp>
        <stp>PrimaryOnly</stp>
        <stp/>
        <stp/>
        <stp/>
        <stp>T</stp>
        <tr r="D161" s="3"/>
        <tr r="D161" s="3"/>
      </tp>
      <tp>
        <v>0.2175</v>
        <stp/>
        <stp>StudyData</stp>
        <stp>DSXCIV</stp>
        <stp>Bar</stp>
        <stp/>
        <stp>Close</stp>
        <stp>D</stp>
        <stp>-157</stp>
        <stp>PrimaryOnly</stp>
        <stp/>
        <stp/>
        <stp/>
        <stp>T</stp>
        <tr r="D162" s="3"/>
        <tr r="D162" s="3"/>
      </tp>
      <tp>
        <v>0.21190000000000001</v>
        <stp/>
        <stp>StudyData</stp>
        <stp>DSXCIV</stp>
        <stp>Bar</stp>
        <stp/>
        <stp>Close</stp>
        <stp>D</stp>
        <stp>-154</stp>
        <stp>PrimaryOnly</stp>
        <stp/>
        <stp/>
        <stp/>
        <stp>T</stp>
        <tr r="D159" s="3"/>
        <tr r="D159" s="3"/>
      </tp>
      <tp>
        <v>0.22270000000000001</v>
        <stp/>
        <stp>StudyData</stp>
        <stp>DSXCIV</stp>
        <stp>Bar</stp>
        <stp/>
        <stp>Close</stp>
        <stp>D</stp>
        <stp>-155</stp>
        <stp>PrimaryOnly</stp>
        <stp/>
        <stp/>
        <stp/>
        <stp>T</stp>
        <tr r="D160" s="3"/>
        <tr r="D160" s="3"/>
      </tp>
      <tp>
        <v>0.2412</v>
        <stp/>
        <stp>StudyData</stp>
        <stp>DSXCIV</stp>
        <stp>Bar</stp>
        <stp/>
        <stp>Close</stp>
        <stp>D</stp>
        <stp>-152</stp>
        <stp>PrimaryOnly</stp>
        <stp/>
        <stp/>
        <stp/>
        <stp>T</stp>
        <tr r="D157" s="3"/>
        <tr r="D157" s="3"/>
      </tp>
      <tp>
        <v>0.24529999999999999</v>
        <stp/>
        <stp>StudyData</stp>
        <stp>DSXCIV</stp>
        <stp>Bar</stp>
        <stp/>
        <stp>Close</stp>
        <stp>D</stp>
        <stp>-153</stp>
        <stp>PrimaryOnly</stp>
        <stp/>
        <stp/>
        <stp/>
        <stp>T</stp>
        <tr r="D158" s="3"/>
        <tr r="D158" s="3"/>
      </tp>
      <tp>
        <v>0.2419</v>
        <stp/>
        <stp>StudyData</stp>
        <stp>DSXCIV</stp>
        <stp>Bar</stp>
        <stp/>
        <stp>Close</stp>
        <stp>D</stp>
        <stp>-150</stp>
        <stp>PrimaryOnly</stp>
        <stp/>
        <stp/>
        <stp/>
        <stp>T</stp>
        <tr r="D155" s="3"/>
        <tr r="D155" s="3"/>
      </tp>
      <tp>
        <v>0.25919999999999999</v>
        <stp/>
        <stp>StudyData</stp>
        <stp>DSXCIV</stp>
        <stp>Bar</stp>
        <stp/>
        <stp>Close</stp>
        <stp>D</stp>
        <stp>-151</stp>
        <stp>PrimaryOnly</stp>
        <stp/>
        <stp/>
        <stp/>
        <stp>T</stp>
        <tr r="D156" s="3"/>
        <tr r="D156" s="3"/>
      </tp>
      <tp>
        <v>42439</v>
        <stp/>
        <stp>StudyData</stp>
        <stp>DSXCIV</stp>
        <stp>Bar</stp>
        <stp/>
        <stp>Time</stp>
        <stp>D</stp>
        <stp>-35</stp>
        <stp/>
        <stp/>
        <stp/>
        <stp/>
        <stp>T</stp>
        <tr r="E40" s="3"/>
      </tp>
      <tp>
        <v>0.2266</v>
        <stp/>
        <stp>StudyData</stp>
        <stp>EPCIV</stp>
        <stp>Bar</stp>
        <stp/>
        <stp>Close</stp>
        <stp>D</stp>
        <stp>-58</stp>
        <stp>PrimaryOnly</stp>
        <stp/>
        <stp/>
        <stp/>
        <stp>T</stp>
        <tr r="D63" s="1"/>
        <tr r="D63" s="1"/>
      </tp>
      <tp>
        <v>0.21249999999999999</v>
        <stp/>
        <stp>StudyData</stp>
        <stp>EPCIV</stp>
        <stp>Bar</stp>
        <stp/>
        <stp>Close</stp>
        <stp>D</stp>
        <stp>-59</stp>
        <stp>PrimaryOnly</stp>
        <stp/>
        <stp/>
        <stp/>
        <stp>T</stp>
        <tr r="D64" s="1"/>
        <tr r="D64" s="1"/>
      </tp>
      <tp>
        <v>42442.979166666664</v>
        <stp/>
        <stp>StudyData</stp>
        <stp>JNKCIV</stp>
        <stp>Bar</stp>
        <stp/>
        <stp>Time</stp>
        <stp>60</stp>
        <stp>-199</stp>
        <stp/>
        <stp/>
        <stp/>
        <stp/>
        <stp>T</stp>
        <tr r="E204" s="4"/>
      </tp>
      <tp>
        <v>0.18629999999999999</v>
        <stp/>
        <stp>StudyData</stp>
        <stp>EPCIV</stp>
        <stp>Bar</stp>
        <stp/>
        <stp>Close</stp>
        <stp>D</stp>
        <stp>-50</stp>
        <stp>PrimaryOnly</stp>
        <stp/>
        <stp/>
        <stp/>
        <stp>T</stp>
        <tr r="D55" s="1"/>
        <tr r="D55" s="1"/>
      </tp>
      <tp>
        <v>42451.347222222219</v>
        <stp/>
        <stp>StudyData</stp>
        <stp>GCECIV</stp>
        <stp>Bar</stp>
        <stp/>
        <stp>Time</stp>
        <stp>60</stp>
        <stp>-199</stp>
        <stp/>
        <stp/>
        <stp/>
        <stp/>
        <stp>T</stp>
        <tr r="E204" s="7"/>
      </tp>
      <tp>
        <v>0.1898</v>
        <stp/>
        <stp>StudyData</stp>
        <stp>EPCIV</stp>
        <stp>Bar</stp>
        <stp/>
        <stp>Close</stp>
        <stp>D</stp>
        <stp>-51</stp>
        <stp>PrimaryOnly</stp>
        <stp/>
        <stp/>
        <stp/>
        <stp>T</stp>
        <tr r="D56" s="1"/>
        <tr r="D56" s="1"/>
      </tp>
      <tp>
        <v>0.18559999999999999</v>
        <stp/>
        <stp>StudyData</stp>
        <stp>EPCIV</stp>
        <stp>Bar</stp>
        <stp/>
        <stp>Close</stp>
        <stp>D</stp>
        <stp>-52</stp>
        <stp>PrimaryOnly</stp>
        <stp/>
        <stp/>
        <stp/>
        <stp>T</stp>
        <tr r="D57" s="1"/>
        <tr r="D57" s="1"/>
      </tp>
      <tp>
        <v>0.21010000000000001</v>
        <stp/>
        <stp>StudyData</stp>
        <stp>EPCIV</stp>
        <stp>Bar</stp>
        <stp/>
        <stp>Close</stp>
        <stp>D</stp>
        <stp>-53</stp>
        <stp>PrimaryOnly</stp>
        <stp/>
        <stp/>
        <stp/>
        <stp>T</stp>
        <tr r="D58" s="1"/>
        <tr r="D58" s="1"/>
      </tp>
      <tp>
        <v>0.22570000000000001</v>
        <stp/>
        <stp>StudyData</stp>
        <stp>EPCIV</stp>
        <stp>Bar</stp>
        <stp/>
        <stp>Close</stp>
        <stp>D</stp>
        <stp>-54</stp>
        <stp>PrimaryOnly</stp>
        <stp/>
        <stp/>
        <stp/>
        <stp>T</stp>
        <tr r="D59" s="1"/>
        <tr r="D59" s="1"/>
      </tp>
      <tp>
        <v>42480.166666666664</v>
        <stp/>
        <stp>StudyData</stp>
        <stp>CLECIV</stp>
        <stp>Bar</stp>
        <stp/>
        <stp>Time</stp>
        <stp>60</stp>
        <stp>-199</stp>
        <stp/>
        <stp/>
        <stp/>
        <stp/>
        <stp>T</stp>
        <tr r="E204" s="10"/>
      </tp>
      <tp>
        <v>0.2419</v>
        <stp/>
        <stp>StudyData</stp>
        <stp>EPCIV</stp>
        <stp>Bar</stp>
        <stp/>
        <stp>Close</stp>
        <stp>D</stp>
        <stp>-55</stp>
        <stp>PrimaryOnly</stp>
        <stp/>
        <stp/>
        <stp/>
        <stp>T</stp>
        <tr r="D60" s="1"/>
        <tr r="D60" s="1"/>
      </tp>
      <tp>
        <v>0.24010000000000001</v>
        <stp/>
        <stp>StudyData</stp>
        <stp>EPCIV</stp>
        <stp>Bar</stp>
        <stp/>
        <stp>Close</stp>
        <stp>D</stp>
        <stp>-56</stp>
        <stp>PrimaryOnly</stp>
        <stp/>
        <stp/>
        <stp/>
        <stp>T</stp>
        <tr r="D61" s="1"/>
        <tr r="D61" s="1"/>
      </tp>
      <tp>
        <v>0.2336</v>
        <stp/>
        <stp>StudyData</stp>
        <stp>EPCIV</stp>
        <stp>Bar</stp>
        <stp/>
        <stp>Close</stp>
        <stp>D</stp>
        <stp>-57</stp>
        <stp>PrimaryOnly</stp>
        <stp/>
        <stp/>
        <stp/>
        <stp>T</stp>
        <tr r="D62" s="1"/>
        <tr r="D62" s="1"/>
      </tp>
      <tp>
        <v>42478.083333333336</v>
        <stp/>
        <stp>StudyData</stp>
        <stp>ZSECIV</stp>
        <stp>Bar</stp>
        <stp/>
        <stp>Time</stp>
        <stp>60</stp>
        <stp>-199</stp>
        <stp/>
        <stp/>
        <stp/>
        <stp/>
        <stp>T</stp>
        <tr r="E204" s="8"/>
      </tp>
      <tp>
        <v>0.19059999999999999</v>
        <stp/>
        <stp>StudyData</stp>
        <stp>EPCIV</stp>
        <stp>Bar</stp>
        <stp/>
        <stp>Close</stp>
        <stp>D</stp>
        <stp>-48</stp>
        <stp>PrimaryOnly</stp>
        <stp/>
        <stp/>
        <stp/>
        <stp>T</stp>
        <tr r="D53" s="1"/>
        <tr r="D53" s="1"/>
      </tp>
      <tp>
        <v>0.17960000000000001</v>
        <stp/>
        <stp>StudyData</stp>
        <stp>EPCIV</stp>
        <stp>Bar</stp>
        <stp/>
        <stp>Close</stp>
        <stp>D</stp>
        <stp>-49</stp>
        <stp>PrimaryOnly</stp>
        <stp/>
        <stp/>
        <stp/>
        <stp>T</stp>
        <tr r="D54" s="1"/>
        <tr r="D54" s="1"/>
      </tp>
      <tp>
        <v>42458.020833333336</v>
        <stp/>
        <stp>StudyData</stp>
        <stp>JNKCIV</stp>
        <stp>Bar</stp>
        <stp/>
        <stp>Time</stp>
        <stp>60</stp>
        <stp>-138</stp>
        <stp/>
        <stp/>
        <stp/>
        <stp/>
        <stp>T</stp>
        <tr r="E143" s="4"/>
      </tp>
      <tp>
        <v>0.15759999999999999</v>
        <stp/>
        <stp>StudyData</stp>
        <stp>EPCIV</stp>
        <stp>Bar</stp>
        <stp/>
        <stp>Close</stp>
        <stp>D</stp>
        <stp>-40</stp>
        <stp>PrimaryOnly</stp>
        <stp/>
        <stp/>
        <stp/>
        <stp>T</stp>
        <tr r="D45" s="1"/>
        <tr r="D45" s="1"/>
      </tp>
      <tp>
        <v>0.15290000000000001</v>
        <stp/>
        <stp>StudyData</stp>
        <stp>EPCIV</stp>
        <stp>Bar</stp>
        <stp/>
        <stp>Close</stp>
        <stp>D</stp>
        <stp>-41</stp>
        <stp>PrimaryOnly</stp>
        <stp/>
        <stp/>
        <stp/>
        <stp>T</stp>
        <tr r="D46" s="1"/>
        <tr r="D46" s="1"/>
      </tp>
      <tp>
        <v>0.16</v>
        <stp/>
        <stp>StudyData</stp>
        <stp>EPCIV</stp>
        <stp>Bar</stp>
        <stp/>
        <stp>Close</stp>
        <stp>D</stp>
        <stp>-42</stp>
        <stp>PrimaryOnly</stp>
        <stp/>
        <stp/>
        <stp/>
        <stp>T</stp>
        <tr r="D47" s="1"/>
        <tr r="D47" s="1"/>
      </tp>
      <tp>
        <v>0.1613</v>
        <stp/>
        <stp>StudyData</stp>
        <stp>EPCIV</stp>
        <stp>Bar</stp>
        <stp/>
        <stp>Close</stp>
        <stp>D</stp>
        <stp>-43</stp>
        <stp>PrimaryOnly</stp>
        <stp/>
        <stp/>
        <stp/>
        <stp>T</stp>
        <tr r="D48" s="1"/>
        <tr r="D48" s="1"/>
      </tp>
      <tp>
        <v>0.186</v>
        <stp/>
        <stp>StudyData</stp>
        <stp>EPCIV</stp>
        <stp>Bar</stp>
        <stp/>
        <stp>Close</stp>
        <stp>D</stp>
        <stp>-44</stp>
        <stp>PrimaryOnly</stp>
        <stp/>
        <stp/>
        <stp/>
        <stp>T</stp>
        <tr r="D49" s="1"/>
        <tr r="D49" s="1"/>
      </tp>
      <tp>
        <v>0.35416666666666669</v>
        <stp/>
        <stp>ContractData</stp>
        <stp>ZSECIV</stp>
        <stp>PrimarySessionOpenTime</stp>
        <stp>0</stp>
        <tr r="D1" s="8"/>
      </tp>
      <tp>
        <v>0.18049999999999999</v>
        <stp/>
        <stp>StudyData</stp>
        <stp>EPCIV</stp>
        <stp>Bar</stp>
        <stp/>
        <stp>Close</stp>
        <stp>D</stp>
        <stp>-45</stp>
        <stp>PrimaryOnly</stp>
        <stp/>
        <stp/>
        <stp/>
        <stp>T</stp>
        <tr r="D50" s="1"/>
        <tr r="D50" s="1"/>
      </tp>
      <tp>
        <v>0.1741</v>
        <stp/>
        <stp>StudyData</stp>
        <stp>EPCIV</stp>
        <stp>Bar</stp>
        <stp/>
        <stp>Close</stp>
        <stp>D</stp>
        <stp>-46</stp>
        <stp>PrimaryOnly</stp>
        <stp/>
        <stp/>
        <stp/>
        <stp>T</stp>
        <tr r="D51" s="1"/>
        <tr r="D51" s="1"/>
      </tp>
      <tp>
        <v>0.1782</v>
        <stp/>
        <stp>StudyData</stp>
        <stp>EPCIV</stp>
        <stp>Bar</stp>
        <stp/>
        <stp>Close</stp>
        <stp>D</stp>
        <stp>-47</stp>
        <stp>PrimaryOnly</stp>
        <stp/>
        <stp/>
        <stp/>
        <stp>T</stp>
        <tr r="D52" s="1"/>
        <tr r="D52" s="1"/>
      </tp>
      <tp>
        <v>0.35416666666666669</v>
        <stp/>
        <stp>ContractData</stp>
        <stp>ZCEPIV</stp>
        <stp>PrimarySessionOpenTime</stp>
        <stp>0</stp>
        <tr r="D1" s="9"/>
      </tp>
      <tp>
        <v>0.1583</v>
        <stp/>
        <stp>StudyData</stp>
        <stp>DSXCIV</stp>
        <stp>Bar</stp>
        <stp/>
        <stp>Close</stp>
        <stp>D</stp>
        <stp>-188</stp>
        <stp>PrimaryOnly</stp>
        <stp/>
        <stp/>
        <stp/>
        <stp>T</stp>
        <tr r="D193" s="3"/>
        <tr r="D193" s="3"/>
      </tp>
      <tp>
        <v>0.16089999999999999</v>
        <stp/>
        <stp>StudyData</stp>
        <stp>DSXCIV</stp>
        <stp>Bar</stp>
        <stp/>
        <stp>Close</stp>
        <stp>D</stp>
        <stp>-189</stp>
        <stp>PrimaryOnly</stp>
        <stp/>
        <stp/>
        <stp/>
        <stp>T</stp>
        <tr r="D194" s="3"/>
        <tr r="D194" s="3"/>
      </tp>
      <tp>
        <v>0.15640000000000001</v>
        <stp/>
        <stp>StudyData</stp>
        <stp>DSXCIV</stp>
        <stp>Bar</stp>
        <stp/>
        <stp>Close</stp>
        <stp>D</stp>
        <stp>-186</stp>
        <stp>PrimaryOnly</stp>
        <stp/>
        <stp/>
        <stp/>
        <stp>T</stp>
        <tr r="D191" s="3"/>
        <tr r="D191" s="3"/>
      </tp>
      <tp>
        <v>0.153</v>
        <stp/>
        <stp>StudyData</stp>
        <stp>DSXCIV</stp>
        <stp>Bar</stp>
        <stp/>
        <stp>Close</stp>
        <stp>D</stp>
        <stp>-187</stp>
        <stp>PrimaryOnly</stp>
        <stp/>
        <stp/>
        <stp/>
        <stp>T</stp>
        <tr r="D192" s="3"/>
        <tr r="D192" s="3"/>
      </tp>
      <tp>
        <v>0.15679999999999999</v>
        <stp/>
        <stp>StudyData</stp>
        <stp>DSXCIV</stp>
        <stp>Bar</stp>
        <stp/>
        <stp>Close</stp>
        <stp>D</stp>
        <stp>-184</stp>
        <stp>PrimaryOnly</stp>
        <stp/>
        <stp/>
        <stp/>
        <stp>T</stp>
        <tr r="D189" s="3"/>
        <tr r="D189" s="3"/>
      </tp>
      <tp>
        <v>0.16189999999999999</v>
        <stp/>
        <stp>StudyData</stp>
        <stp>DSXCIV</stp>
        <stp>Bar</stp>
        <stp/>
        <stp>Close</stp>
        <stp>D</stp>
        <stp>-185</stp>
        <stp>PrimaryOnly</stp>
        <stp/>
        <stp/>
        <stp/>
        <stp>T</stp>
        <tr r="D190" s="3"/>
        <tr r="D190" s="3"/>
      </tp>
      <tp>
        <v>0.20230000000000001</v>
        <stp/>
        <stp>StudyData</stp>
        <stp>DSXCIV</stp>
        <stp>Bar</stp>
        <stp/>
        <stp>Close</stp>
        <stp>D</stp>
        <stp>-182</stp>
        <stp>PrimaryOnly</stp>
        <stp/>
        <stp/>
        <stp/>
        <stp>T</stp>
        <tr r="D187" s="3"/>
        <tr r="D187" s="3"/>
      </tp>
      <tp>
        <v>0.17100000000000001</v>
        <stp/>
        <stp>StudyData</stp>
        <stp>DSXCIV</stp>
        <stp>Bar</stp>
        <stp/>
        <stp>Close</stp>
        <stp>D</stp>
        <stp>-183</stp>
        <stp>PrimaryOnly</stp>
        <stp/>
        <stp/>
        <stp/>
        <stp>T</stp>
        <tr r="D188" s="3"/>
        <tr r="D188" s="3"/>
      </tp>
      <tp>
        <v>0.1978</v>
        <stp/>
        <stp>StudyData</stp>
        <stp>DSXCIV</stp>
        <stp>Bar</stp>
        <stp/>
        <stp>Close</stp>
        <stp>D</stp>
        <stp>-180</stp>
        <stp>PrimaryOnly</stp>
        <stp/>
        <stp/>
        <stp/>
        <stp>T</stp>
        <tr r="D185" s="3"/>
        <tr r="D185" s="3"/>
      </tp>
      <tp>
        <v>0.19189999999999999</v>
        <stp/>
        <stp>StudyData</stp>
        <stp>DSXCIV</stp>
        <stp>Bar</stp>
        <stp/>
        <stp>Close</stp>
        <stp>D</stp>
        <stp>-181</stp>
        <stp>PrimaryOnly</stp>
        <stp/>
        <stp/>
        <stp/>
        <stp>T</stp>
        <tr r="D186" s="3"/>
        <tr r="D186" s="3"/>
      </tp>
      <tp>
        <v>0.216</v>
        <stp/>
        <stp>StudyData</stp>
        <stp>EPCIV</stp>
        <stp>Bar</stp>
        <stp/>
        <stp>Close</stp>
        <stp>D</stp>
        <stp>-78</stp>
        <stp>PrimaryOnly</stp>
        <stp/>
        <stp/>
        <stp/>
        <stp>T</stp>
        <tr r="D83" s="1"/>
        <tr r="D83" s="1"/>
      </tp>
      <tp>
        <v>0.2019</v>
        <stp/>
        <stp>StudyData</stp>
        <stp>EPCIV</stp>
        <stp>Bar</stp>
        <stp/>
        <stp>Close</stp>
        <stp>D</stp>
        <stp>-79</stp>
        <stp>PrimaryOnly</stp>
        <stp/>
        <stp/>
        <stp/>
        <stp>T</stp>
        <tr r="D84" s="1"/>
        <tr r="D84" s="1"/>
      </tp>
      <tp>
        <v>0.22170000000000001</v>
        <stp/>
        <stp>StudyData</stp>
        <stp>EPCIV</stp>
        <stp>Bar</stp>
        <stp/>
        <stp>Close</stp>
        <stp>D</stp>
        <stp>-70</stp>
        <stp>PrimaryOnly</stp>
        <stp/>
        <stp/>
        <stp/>
        <stp>T</stp>
        <tr r="D75" s="1"/>
        <tr r="D75" s="1"/>
      </tp>
      <tp>
        <v>0.2311</v>
        <stp/>
        <stp>StudyData</stp>
        <stp>EPCIV</stp>
        <stp>Bar</stp>
        <stp/>
        <stp>Close</stp>
        <stp>D</stp>
        <stp>-71</stp>
        <stp>PrimaryOnly</stp>
        <stp/>
        <stp/>
        <stp/>
        <stp>T</stp>
        <tr r="D76" s="1"/>
        <tr r="D76" s="1"/>
      </tp>
      <tp>
        <v>0.21440000000000001</v>
        <stp/>
        <stp>StudyData</stp>
        <stp>EPCIV</stp>
        <stp>Bar</stp>
        <stp/>
        <stp>Close</stp>
        <stp>D</stp>
        <stp>-72</stp>
        <stp>PrimaryOnly</stp>
        <stp/>
        <stp/>
        <stp/>
        <stp>T</stp>
        <tr r="D77" s="1"/>
        <tr r="D77" s="1"/>
      </tp>
      <tp>
        <v>0.2155</v>
        <stp/>
        <stp>StudyData</stp>
        <stp>EPCIV</stp>
        <stp>Bar</stp>
        <stp/>
        <stp>Close</stp>
        <stp>D</stp>
        <stp>-73</stp>
        <stp>PrimaryOnly</stp>
        <stp/>
        <stp/>
        <stp/>
        <stp>T</stp>
        <tr r="D78" s="1"/>
        <tr r="D78" s="1"/>
      </tp>
      <tp>
        <v>0.20250000000000001</v>
        <stp/>
        <stp>StudyData</stp>
        <stp>EPCIV</stp>
        <stp>Bar</stp>
        <stp/>
        <stp>Close</stp>
        <stp>D</stp>
        <stp>-74</stp>
        <stp>PrimaryOnly</stp>
        <stp/>
        <stp/>
        <stp/>
        <stp>T</stp>
        <tr r="D79" s="1"/>
        <tr r="D79" s="1"/>
      </tp>
      <tp>
        <v>0.20599999999999999</v>
        <stp/>
        <stp>StudyData</stp>
        <stp>EPCIV</stp>
        <stp>Bar</stp>
        <stp/>
        <stp>Close</stp>
        <stp>D</stp>
        <stp>-75</stp>
        <stp>PrimaryOnly</stp>
        <stp/>
        <stp/>
        <stp/>
        <stp>T</stp>
        <tr r="D80" s="1"/>
        <tr r="D80" s="1"/>
      </tp>
      <tp>
        <v>0.1918</v>
        <stp/>
        <stp>StudyData</stp>
        <stp>EPCIV</stp>
        <stp>Bar</stp>
        <stp/>
        <stp>Close</stp>
        <stp>D</stp>
        <stp>-76</stp>
        <stp>PrimaryOnly</stp>
        <stp/>
        <stp/>
        <stp/>
        <stp>T</stp>
        <tr r="D81" s="1"/>
        <tr r="D81" s="1"/>
      </tp>
      <tp>
        <v>0.19969999999999999</v>
        <stp/>
        <stp>StudyData</stp>
        <stp>EPCIV</stp>
        <stp>Bar</stp>
        <stp/>
        <stp>Close</stp>
        <stp>D</stp>
        <stp>-77</stp>
        <stp>PrimaryOnly</stp>
        <stp/>
        <stp/>
        <stp/>
        <stp>T</stp>
        <tr r="D82" s="1"/>
        <tr r="D82" s="1"/>
      </tp>
      <tp>
        <v>42394</v>
        <stp/>
        <stp>StudyData</stp>
        <stp>DSXCIV</stp>
        <stp>Bar</stp>
        <stp/>
        <stp>Time</stp>
        <stp>D</stp>
        <stp>-68</stp>
        <stp/>
        <stp/>
        <stp/>
        <stp/>
        <stp>T</stp>
        <tr r="E73" s="3"/>
      </tp>
      <tp>
        <v>0.15989999999999999</v>
        <stp/>
        <stp>StudyData</stp>
        <stp>DSXCIV</stp>
        <stp>Bar</stp>
        <stp/>
        <stp>Close</stp>
        <stp>D</stp>
        <stp>-198</stp>
        <stp>PrimaryOnly</stp>
        <stp/>
        <stp/>
        <stp/>
        <stp>T</stp>
        <tr r="D203" s="3"/>
        <tr r="D203" s="3"/>
      </tp>
      <tp>
        <v>0.15809999999999999</v>
        <stp/>
        <stp>StudyData</stp>
        <stp>DSXCIV</stp>
        <stp>Bar</stp>
        <stp/>
        <stp>Close</stp>
        <stp>D</stp>
        <stp>-199</stp>
        <stp>PrimaryOnly</stp>
        <stp/>
        <stp/>
        <stp/>
        <stp>T</stp>
        <tr r="D204" s="3"/>
        <tr r="D204" s="3"/>
      </tp>
      <tp>
        <v>0.15640000000000001</v>
        <stp/>
        <stp>StudyData</stp>
        <stp>DSXCIV</stp>
        <stp>Bar</stp>
        <stp/>
        <stp>Close</stp>
        <stp>D</stp>
        <stp>-196</stp>
        <stp>PrimaryOnly</stp>
        <stp/>
        <stp/>
        <stp/>
        <stp>T</stp>
        <tr r="D201" s="3"/>
        <tr r="D201" s="3"/>
      </tp>
      <tp>
        <v>0.1615</v>
        <stp/>
        <stp>StudyData</stp>
        <stp>DSXCIV</stp>
        <stp>Bar</stp>
        <stp/>
        <stp>Close</stp>
        <stp>D</stp>
        <stp>-197</stp>
        <stp>PrimaryOnly</stp>
        <stp/>
        <stp/>
        <stp/>
        <stp>T</stp>
        <tr r="D202" s="3"/>
        <tr r="D202" s="3"/>
      </tp>
      <tp>
        <v>0.1862</v>
        <stp/>
        <stp>StudyData</stp>
        <stp>DSXCIV</stp>
        <stp>Bar</stp>
        <stp/>
        <stp>Close</stp>
        <stp>D</stp>
        <stp>-194</stp>
        <stp>PrimaryOnly</stp>
        <stp/>
        <stp/>
        <stp/>
        <stp>T</stp>
        <tr r="D199" s="3"/>
        <tr r="D199" s="3"/>
      </tp>
      <tp>
        <v>0.16470000000000001</v>
        <stp/>
        <stp>StudyData</stp>
        <stp>DSXCIV</stp>
        <stp>Bar</stp>
        <stp/>
        <stp>Close</stp>
        <stp>D</stp>
        <stp>-195</stp>
        <stp>PrimaryOnly</stp>
        <stp/>
        <stp/>
        <stp/>
        <stp>T</stp>
        <tr r="D200" s="3"/>
        <tr r="D200" s="3"/>
      </tp>
      <tp>
        <v>0.17280000000000001</v>
        <stp/>
        <stp>StudyData</stp>
        <stp>DSXCIV</stp>
        <stp>Bar</stp>
        <stp/>
        <stp>Close</stp>
        <stp>D</stp>
        <stp>-192</stp>
        <stp>PrimaryOnly</stp>
        <stp/>
        <stp/>
        <stp/>
        <stp>T</stp>
        <tr r="D197" s="3"/>
        <tr r="D197" s="3"/>
      </tp>
      <tp>
        <v>0.17699999999999999</v>
        <stp/>
        <stp>StudyData</stp>
        <stp>DSXCIV</stp>
        <stp>Bar</stp>
        <stp/>
        <stp>Close</stp>
        <stp>D</stp>
        <stp>-193</stp>
        <stp>PrimaryOnly</stp>
        <stp/>
        <stp/>
        <stp/>
        <stp>T</stp>
        <tr r="D198" s="3"/>
        <tr r="D198" s="3"/>
      </tp>
      <tp>
        <v>0.16919999999999999</v>
        <stp/>
        <stp>StudyData</stp>
        <stp>DSXCIV</stp>
        <stp>Bar</stp>
        <stp/>
        <stp>Close</stp>
        <stp>D</stp>
        <stp>-190</stp>
        <stp>PrimaryOnly</stp>
        <stp/>
        <stp/>
        <stp/>
        <stp>T</stp>
        <tr r="D195" s="3"/>
        <tr r="D195" s="3"/>
      </tp>
      <tp>
        <v>0.1741</v>
        <stp/>
        <stp>StudyData</stp>
        <stp>DSXCIV</stp>
        <stp>Bar</stp>
        <stp/>
        <stp>Close</stp>
        <stp>D</stp>
        <stp>-191</stp>
        <stp>PrimaryOnly</stp>
        <stp/>
        <stp/>
        <stp/>
        <stp>T</stp>
        <tr r="D196" s="3"/>
        <tr r="D196" s="3"/>
      </tp>
      <tp>
        <v>0.20169999999999999</v>
        <stp/>
        <stp>StudyData</stp>
        <stp>EPCIV</stp>
        <stp>Bar</stp>
        <stp/>
        <stp>Close</stp>
        <stp>D</stp>
        <stp>-68</stp>
        <stp>PrimaryOnly</stp>
        <stp/>
        <stp/>
        <stp/>
        <stp>T</stp>
        <tr r="D73" s="1"/>
        <tr r="D73" s="1"/>
      </tp>
      <tp>
        <v>0.1938</v>
        <stp/>
        <stp>StudyData</stp>
        <stp>EPCIV</stp>
        <stp>Bar</stp>
        <stp/>
        <stp>Close</stp>
        <stp>D</stp>
        <stp>-69</stp>
        <stp>PrimaryOnly</stp>
        <stp/>
        <stp/>
        <stp/>
        <stp>T</stp>
        <tr r="D74" s="1"/>
        <tr r="D74" s="1"/>
      </tp>
      <tp>
        <v>0.2021</v>
        <stp/>
        <stp>StudyData</stp>
        <stp>EPCIV</stp>
        <stp>Bar</stp>
        <stp/>
        <stp>Close</stp>
        <stp>D</stp>
        <stp>-60</stp>
        <stp>PrimaryOnly</stp>
        <stp/>
        <stp/>
        <stp/>
        <stp>T</stp>
        <tr r="D65" s="1"/>
        <tr r="D65" s="1"/>
      </tp>
      <tp>
        <v>0.1953</v>
        <stp/>
        <stp>StudyData</stp>
        <stp>EPCIV</stp>
        <stp>Bar</stp>
        <stp/>
        <stp>Close</stp>
        <stp>D</stp>
        <stp>-61</stp>
        <stp>PrimaryOnly</stp>
        <stp/>
        <stp/>
        <stp/>
        <stp>T</stp>
        <tr r="D66" s="1"/>
        <tr r="D66" s="1"/>
      </tp>
      <tp>
        <v>0.19819999999999999</v>
        <stp/>
        <stp>StudyData</stp>
        <stp>EPCIV</stp>
        <stp>Bar</stp>
        <stp/>
        <stp>Close</stp>
        <stp>D</stp>
        <stp>-62</stp>
        <stp>PrimaryOnly</stp>
        <stp/>
        <stp/>
        <stp/>
        <stp>T</stp>
        <tr r="D67" s="1"/>
        <tr r="D67" s="1"/>
      </tp>
      <tp>
        <v>0.18279999999999999</v>
        <stp/>
        <stp>StudyData</stp>
        <stp>EPCIV</stp>
        <stp>Bar</stp>
        <stp/>
        <stp>Close</stp>
        <stp>D</stp>
        <stp>-63</stp>
        <stp>PrimaryOnly</stp>
        <stp/>
        <stp/>
        <stp/>
        <stp>T</stp>
        <tr r="D68" s="1"/>
        <tr r="D68" s="1"/>
      </tp>
      <tp>
        <v>0.18099999999999999</v>
        <stp/>
        <stp>StudyData</stp>
        <stp>EPCIV</stp>
        <stp>Bar</stp>
        <stp/>
        <stp>Close</stp>
        <stp>D</stp>
        <stp>-64</stp>
        <stp>PrimaryOnly</stp>
        <stp/>
        <stp/>
        <stp/>
        <stp>T</stp>
        <tr r="D69" s="1"/>
        <tr r="D69" s="1"/>
      </tp>
      <tp>
        <v>0.1966</v>
        <stp/>
        <stp>StudyData</stp>
        <stp>EPCIV</stp>
        <stp>Bar</stp>
        <stp/>
        <stp>Close</stp>
        <stp>D</stp>
        <stp>-65</stp>
        <stp>PrimaryOnly</stp>
        <stp/>
        <stp/>
        <stp/>
        <stp>T</stp>
        <tr r="D70" s="1"/>
        <tr r="D70" s="1"/>
      </tp>
      <tp>
        <v>0.19719999999999999</v>
        <stp/>
        <stp>StudyData</stp>
        <stp>EPCIV</stp>
        <stp>Bar</stp>
        <stp/>
        <stp>Close</stp>
        <stp>D</stp>
        <stp>-66</stp>
        <stp>PrimaryOnly</stp>
        <stp/>
        <stp/>
        <stp/>
        <stp>T</stp>
        <tr r="D71" s="1"/>
        <tr r="D71" s="1"/>
      </tp>
      <tp>
        <v>0.2135</v>
        <stp/>
        <stp>StudyData</stp>
        <stp>EPCIV</stp>
        <stp>Bar</stp>
        <stp/>
        <stp>Close</stp>
        <stp>D</stp>
        <stp>-67</stp>
        <stp>PrimaryOnly</stp>
        <stp/>
        <stp/>
        <stp/>
        <stp>T</stp>
        <tr r="D72" s="1"/>
        <tr r="D72" s="1"/>
      </tp>
      <tp>
        <v>42345</v>
        <stp/>
        <stp>StudyData</stp>
        <stp>DSXCIV</stp>
        <stp>Bar</stp>
        <stp/>
        <stp>Time</stp>
        <stp>D</stp>
        <stp>-99</stp>
        <stp/>
        <stp/>
        <stp/>
        <stp/>
        <stp>T</stp>
        <tr r="E104" s="3"/>
      </tp>
      <tp>
        <v>42394</v>
        <stp/>
        <stp>StudyData</stp>
        <stp>EU6CIV</stp>
        <stp>Bar</stp>
        <stp/>
        <stp>Time</stp>
        <stp>D</stp>
        <stp>-68</stp>
        <stp/>
        <stp/>
        <stp/>
        <stp/>
        <stp>T</stp>
        <tr r="E73" s="5"/>
      </tp>
      <tp>
        <v>0.13300000000000001</v>
        <stp/>
        <stp>StudyData</stp>
        <stp>EPCIV</stp>
        <stp>Bar</stp>
        <stp/>
        <stp>Close</stp>
        <stp>D</stp>
        <stp>-18</stp>
        <stp>PrimaryOnly</stp>
        <stp/>
        <stp/>
        <stp/>
        <stp>T</stp>
        <tr r="D23" s="1"/>
        <tr r="D23" s="1"/>
      </tp>
      <tp>
        <v>0.1356</v>
        <stp/>
        <stp>StudyData</stp>
        <stp>EPCIV</stp>
        <stp>Bar</stp>
        <stp/>
        <stp>Close</stp>
        <stp>D</stp>
        <stp>-19</stp>
        <stp>PrimaryOnly</stp>
        <stp/>
        <stp/>
        <stp/>
        <stp>T</stp>
        <tr r="D24" s="1"/>
        <tr r="D24" s="1"/>
      </tp>
      <tp>
        <v>0.1216</v>
        <stp/>
        <stp>StudyData</stp>
        <stp>EPCIV</stp>
        <stp>Bar</stp>
        <stp/>
        <stp>Close</stp>
        <stp>D</stp>
        <stp>-10</stp>
        <stp>PrimaryOnly</stp>
        <stp/>
        <stp/>
        <stp/>
        <stp>T</stp>
        <tr r="D15" s="1"/>
        <tr r="D15" s="1"/>
      </tp>
      <tp>
        <v>0.1263</v>
        <stp/>
        <stp>StudyData</stp>
        <stp>EPCIV</stp>
        <stp>Bar</stp>
        <stp/>
        <stp>Close</stp>
        <stp>D</stp>
        <stp>-11</stp>
        <stp>PrimaryOnly</stp>
        <stp/>
        <stp/>
        <stp/>
        <stp>T</stp>
        <tr r="D16" s="1"/>
        <tr r="D16" s="1"/>
      </tp>
      <tp>
        <v>0.1258</v>
        <stp/>
        <stp>StudyData</stp>
        <stp>EPCIV</stp>
        <stp>Bar</stp>
        <stp/>
        <stp>Close</stp>
        <stp>D</stp>
        <stp>-12</stp>
        <stp>PrimaryOnly</stp>
        <stp/>
        <stp/>
        <stp/>
        <stp>T</stp>
        <tr r="D17" s="1"/>
        <tr r="D17" s="1"/>
      </tp>
      <tp>
        <v>0.128</v>
        <stp/>
        <stp>StudyData</stp>
        <stp>EPCIV</stp>
        <stp>Bar</stp>
        <stp/>
        <stp>Close</stp>
        <stp>D</stp>
        <stp>-13</stp>
        <stp>PrimaryOnly</stp>
        <stp/>
        <stp/>
        <stp/>
        <stp>T</stp>
        <tr r="D18" s="1"/>
        <tr r="D18" s="1"/>
      </tp>
      <tp t="s">
        <v>Gold (Globex), Jun 16</v>
        <stp/>
        <stp>ContractData</stp>
        <stp>GCEM6</stp>
        <stp>LongDescription</stp>
        <stp/>
        <stp>T</stp>
        <tr r="T25" s="2"/>
      </tp>
      <tp t="s">
        <v>Corn (Globex), Jul 16</v>
        <stp/>
        <stp>ContractData</stp>
        <stp>ZCEN6</stp>
        <stp>LongDescription</stp>
        <stp/>
        <stp>T</stp>
        <tr r="K44" s="2"/>
      </tp>
      <tp>
        <v>0.13650000000000001</v>
        <stp/>
        <stp>StudyData</stp>
        <stp>EPCIV</stp>
        <stp>Bar</stp>
        <stp/>
        <stp>Close</stp>
        <stp>D</stp>
        <stp>-14</stp>
        <stp>PrimaryOnly</stp>
        <stp/>
        <stp/>
        <stp/>
        <stp>T</stp>
        <tr r="D19" s="1"/>
        <tr r="D19" s="1"/>
      </tp>
      <tp>
        <v>0.1489</v>
        <stp/>
        <stp>StudyData</stp>
        <stp>EPCIV</stp>
        <stp>Bar</stp>
        <stp/>
        <stp>Close</stp>
        <stp>D</stp>
        <stp>-15</stp>
        <stp>PrimaryOnly</stp>
        <stp/>
        <stp/>
        <stp/>
        <stp>T</stp>
        <tr r="D20" s="1"/>
        <tr r="D20" s="1"/>
      </tp>
      <tp>
        <v>0.14199999999999999</v>
        <stp/>
        <stp>StudyData</stp>
        <stp>EPCIV</stp>
        <stp>Bar</stp>
        <stp/>
        <stp>Close</stp>
        <stp>D</stp>
        <stp>-16</stp>
        <stp>PrimaryOnly</stp>
        <stp/>
        <stp/>
        <stp/>
        <stp>T</stp>
        <tr r="D21" s="1"/>
        <tr r="D21" s="1"/>
      </tp>
      <tp>
        <v>0.14699999999999999</v>
        <stp/>
        <stp>StudyData</stp>
        <stp>EPCIV</stp>
        <stp>Bar</stp>
        <stp/>
        <stp>Close</stp>
        <stp>D</stp>
        <stp>-17</stp>
        <stp>PrimaryOnly</stp>
        <stp/>
        <stp/>
        <stp/>
        <stp>T</stp>
        <tr r="D22" s="1"/>
        <tr r="D22" s="1"/>
      </tp>
      <tp>
        <v>42485.291666666664</v>
        <stp/>
        <stp>StudyData</stp>
        <stp>ZCEPIV</stp>
        <stp>Bar</stp>
        <stp/>
        <stp>Time</stp>
        <stp>60</stp>
        <stp>-99</stp>
        <stp/>
        <stp/>
        <stp/>
        <stp/>
        <stp>T</stp>
        <tr r="E104" s="9"/>
      </tp>
      <tp>
        <v>42485.291666666664</v>
        <stp/>
        <stp>StudyData</stp>
        <stp>ZSECIV</stp>
        <stp>Bar</stp>
        <stp/>
        <stp>Time</stp>
        <stp>60</stp>
        <stp>-99</stp>
        <stp/>
        <stp/>
        <stp/>
        <stp/>
        <stp>T</stp>
        <tr r="E104" s="8"/>
      </tp>
      <tp>
        <v>42486.333333333336</v>
        <stp/>
        <stp>StudyData</stp>
        <stp>CLECIV</stp>
        <stp>Bar</stp>
        <stp/>
        <stp>Time</stp>
        <stp>60</stp>
        <stp>-99</stp>
        <stp/>
        <stp/>
        <stp/>
        <stp/>
        <stp>T</stp>
        <tr r="E104" s="10"/>
      </tp>
      <tp>
        <v>42472.430555555555</v>
        <stp/>
        <stp>StudyData</stp>
        <stp>GCECIV</stp>
        <stp>Bar</stp>
        <stp/>
        <stp>Time</stp>
        <stp>60</stp>
        <stp>-99</stp>
        <stp/>
        <stp/>
        <stp/>
        <stp/>
        <stp>T</stp>
        <tr r="E104" s="7"/>
      </tp>
      <tp>
        <v>42346</v>
        <stp/>
        <stp>StudyData</stp>
        <stp>EU6CIV</stp>
        <stp>Bar</stp>
        <stp/>
        <stp>Time</stp>
        <stp>D</stp>
        <stp>-99</stp>
        <stp/>
        <stp/>
        <stp/>
        <stp/>
        <stp>T</stp>
        <tr r="E104" s="5"/>
      </tp>
      <tp>
        <v>42487</v>
        <stp/>
        <stp>StudyData</stp>
        <stp>ZCEPIV</stp>
        <stp>Bar</stp>
        <stp/>
        <stp>Time</stp>
        <stp>60</stp>
        <stp>-68</stp>
        <stp/>
        <stp/>
        <stp/>
        <stp/>
        <stp>T</stp>
        <tr r="E73" s="9"/>
      </tp>
      <tp>
        <v>42487</v>
        <stp/>
        <stp>StudyData</stp>
        <stp>ZSECIV</stp>
        <stp>Bar</stp>
        <stp/>
        <stp>Time</stp>
        <stp>60</stp>
        <stp>-68</stp>
        <stp/>
        <stp/>
        <stp/>
        <stp/>
        <stp>T</stp>
        <tr r="E73" s="8"/>
      </tp>
      <tp>
        <v>42487.604166666664</v>
        <stp/>
        <stp>StudyData</stp>
        <stp>CLECIV</stp>
        <stp>Bar</stp>
        <stp/>
        <stp>Time</stp>
        <stp>60</stp>
        <stp>-68</stp>
        <stp/>
        <stp/>
        <stp/>
        <stp/>
        <stp>T</stp>
        <tr r="E73" s="10"/>
      </tp>
      <tp>
        <v>42478.555555555555</v>
        <stp/>
        <stp>StudyData</stp>
        <stp>GCECIV</stp>
        <stp>Bar</stp>
        <stp/>
        <stp>Time</stp>
        <stp>60</stp>
        <stp>-68</stp>
        <stp/>
        <stp/>
        <stp/>
        <stp/>
        <stp>T</stp>
        <tr r="E73" s="7"/>
      </tp>
      <tp>
        <v>0.16339999999999999</v>
        <stp/>
        <stp>StudyData</stp>
        <stp>EPCIV</stp>
        <stp>Bar</stp>
        <stp/>
        <stp>Close</stp>
        <stp>D</stp>
        <stp>-38</stp>
        <stp>PrimaryOnly</stp>
        <stp/>
        <stp/>
        <stp/>
        <stp>T</stp>
        <tr r="D43" s="1"/>
        <tr r="D43" s="1"/>
      </tp>
      <tp>
        <v>0.15429999999999999</v>
        <stp/>
        <stp>StudyData</stp>
        <stp>EPCIV</stp>
        <stp>Bar</stp>
        <stp/>
        <stp>Close</stp>
        <stp>D</stp>
        <stp>-39</stp>
        <stp>PrimaryOnly</stp>
        <stp/>
        <stp/>
        <stp/>
        <stp>T</stp>
        <tr r="D44" s="1"/>
        <tr r="D44" s="1"/>
      </tp>
      <tp>
        <v>0.1358</v>
        <stp/>
        <stp>StudyData</stp>
        <stp>EPCIV</stp>
        <stp>Bar</stp>
        <stp/>
        <stp>Close</stp>
        <stp>D</stp>
        <stp>-30</stp>
        <stp>PrimaryOnly</stp>
        <stp/>
        <stp/>
        <stp/>
        <stp>T</stp>
        <tr r="D35" s="1"/>
        <tr r="D35" s="1"/>
      </tp>
      <tp>
        <v>0.1361</v>
        <stp/>
        <stp>StudyData</stp>
        <stp>EPCIV</stp>
        <stp>Bar</stp>
        <stp/>
        <stp>Close</stp>
        <stp>D</stp>
        <stp>-31</stp>
        <stp>PrimaryOnly</stp>
        <stp/>
        <stp/>
        <stp/>
        <stp>T</stp>
        <tr r="D36" s="1"/>
        <tr r="D36" s="1"/>
      </tp>
      <tp>
        <v>0.14380000000000001</v>
        <stp/>
        <stp>StudyData</stp>
        <stp>EPCIV</stp>
        <stp>Bar</stp>
        <stp/>
        <stp>Close</stp>
        <stp>D</stp>
        <stp>-32</stp>
        <stp>PrimaryOnly</stp>
        <stp/>
        <stp/>
        <stp/>
        <stp>T</stp>
        <tr r="D37" s="1"/>
        <tr r="D37" s="1"/>
      </tp>
      <tp>
        <v>0.1507</v>
        <stp/>
        <stp>StudyData</stp>
        <stp>EPCIV</stp>
        <stp>Bar</stp>
        <stp/>
        <stp>Close</stp>
        <stp>D</stp>
        <stp>-33</stp>
        <stp>PrimaryOnly</stp>
        <stp/>
        <stp/>
        <stp/>
        <stp>T</stp>
        <tr r="D38" s="1"/>
        <tr r="D38" s="1"/>
      </tp>
      <tp>
        <v>0.1502</v>
        <stp/>
        <stp>StudyData</stp>
        <stp>EPCIV</stp>
        <stp>Bar</stp>
        <stp/>
        <stp>Close</stp>
        <stp>D</stp>
        <stp>-34</stp>
        <stp>PrimaryOnly</stp>
        <stp/>
        <stp/>
        <stp/>
        <stp>T</stp>
        <tr r="D39" s="1"/>
        <tr r="D39" s="1"/>
      </tp>
      <tp>
        <v>0.15379999999999999</v>
        <stp/>
        <stp>StudyData</stp>
        <stp>EPCIV</stp>
        <stp>Bar</stp>
        <stp/>
        <stp>Close</stp>
        <stp>D</stp>
        <stp>-35</stp>
        <stp>PrimaryOnly</stp>
        <stp/>
        <stp/>
        <stp/>
        <stp>T</stp>
        <tr r="D40" s="1"/>
        <tr r="D40" s="1"/>
      </tp>
      <tp>
        <v>0.16489999999999999</v>
        <stp/>
        <stp>StudyData</stp>
        <stp>EPCIV</stp>
        <stp>Bar</stp>
        <stp/>
        <stp>Close</stp>
        <stp>D</stp>
        <stp>-36</stp>
        <stp>PrimaryOnly</stp>
        <stp/>
        <stp/>
        <stp/>
        <stp>T</stp>
        <tr r="D41" s="1"/>
        <tr r="D41" s="1"/>
      </tp>
      <tp>
        <v>0.16650000000000001</v>
        <stp/>
        <stp>StudyData</stp>
        <stp>EPCIV</stp>
        <stp>Bar</stp>
        <stp/>
        <stp>Close</stp>
        <stp>D</stp>
        <stp>-37</stp>
        <stp>PrimaryOnly</stp>
        <stp/>
        <stp/>
        <stp/>
        <stp>T</stp>
        <tr r="D42" s="1"/>
        <tr r="D42" s="1"/>
      </tp>
      <tp>
        <v>42481.791666666664</v>
        <stp/>
        <stp>StudyData</stp>
        <stp>JNKCIV</stp>
        <stp>Bar</stp>
        <stp/>
        <stp>Time</stp>
        <stp>60</stp>
        <stp>-35</stp>
        <stp/>
        <stp/>
        <stp/>
        <stp/>
        <stp>T</stp>
        <tr r="E40" s="4"/>
      </tp>
      <tp t="s">
        <v>Australian Dollar (Globex), Jun 16</v>
        <stp/>
        <stp>ContractData</stp>
        <stp>DA6M6</stp>
        <stp>LongDescription</stp>
        <stp/>
        <stp>T</stp>
        <tr r="K25" s="2"/>
      </tp>
      <tp>
        <v>2.5000000000000022E-3</v>
        <stp/>
        <stp>ContractData</stp>
        <stp>ZSECIV</stp>
        <stp>NetLastQuote</stp>
        <stp/>
        <stp>T</stp>
        <tr r="G46" s="2"/>
      </tp>
      <tp>
        <v>4.8399999999999999E-2</v>
        <stp/>
        <stp>ContractData</stp>
        <stp>JNKCIV</stp>
        <stp>NetLastQuote</stp>
        <stp/>
        <stp>T</stp>
        <tr r="Y8" s="2"/>
      </tp>
      <tp>
        <v>8.9999999999999802E-4</v>
        <stp/>
        <stp>ContractData</stp>
        <stp>EU6CIV</stp>
        <stp>NetLastQuote</stp>
        <stp/>
        <stp>T</stp>
        <tr r="G27" s="2"/>
      </tp>
      <tp>
        <v>-3.999999999999837E-4</v>
        <stp/>
        <stp>ContractData</stp>
        <stp>DA6CIV</stp>
        <stp>NetLastQuote</stp>
        <stp/>
        <stp>T</stp>
        <tr r="P27" s="2"/>
      </tp>
      <tp>
        <v>1.2400000000000022E-2</v>
        <stp/>
        <stp>ContractData</stp>
        <stp>DSXCIV</stp>
        <stp>NetLastQuote</stp>
        <stp/>
        <stp>T</stp>
        <tr r="P8" s="2"/>
      </tp>
      <tp>
        <v>-4.0999999999999925E-3</v>
        <stp/>
        <stp>ContractData</stp>
        <stp>GCECIV</stp>
        <stp>NetLastQuote</stp>
        <stp/>
        <stp>T</stp>
        <tr r="Y27" s="2"/>
      </tp>
      <tp>
        <v>2.579999999999999E-2</v>
        <stp/>
        <stp>ContractData</stp>
        <stp>CLECIV</stp>
        <stp>NetLastQuote</stp>
        <stp/>
        <stp>T</stp>
        <tr r="Y46" s="2"/>
      </tp>
      <tp>
        <v>0.13070000000000001</v>
        <stp/>
        <stp>StudyData</stp>
        <stp>EPCIV</stp>
        <stp>Bar</stp>
        <stp/>
        <stp>Close</stp>
        <stp>D</stp>
        <stp>-28</stp>
        <stp>PrimaryOnly</stp>
        <stp/>
        <stp/>
        <stp/>
        <stp>T</stp>
        <tr r="D33" s="1"/>
        <tr r="D33" s="1"/>
      </tp>
      <tp>
        <v>0.1298</v>
        <stp/>
        <stp>StudyData</stp>
        <stp>EPCIV</stp>
        <stp>Bar</stp>
        <stp/>
        <stp>Close</stp>
        <stp>D</stp>
        <stp>-29</stp>
        <stp>PrimaryOnly</stp>
        <stp/>
        <stp/>
        <stp/>
        <stp>T</stp>
        <tr r="D34" s="1"/>
        <tr r="D34" s="1"/>
      </tp>
      <tp>
        <v>0.13100000000000001</v>
        <stp/>
        <stp>StudyData</stp>
        <stp>EPCIV</stp>
        <stp>Bar</stp>
        <stp/>
        <stp>Close</stp>
        <stp>D</stp>
        <stp>-20</stp>
        <stp>PrimaryOnly</stp>
        <stp/>
        <stp/>
        <stp/>
        <stp>T</stp>
        <tr r="D25" s="1"/>
        <tr r="D25" s="1"/>
      </tp>
      <tp>
        <v>0.1225</v>
        <stp/>
        <stp>StudyData</stp>
        <stp>EPCIV</stp>
        <stp>Bar</stp>
        <stp/>
        <stp>Close</stp>
        <stp>D</stp>
        <stp>-21</stp>
        <stp>PrimaryOnly</stp>
        <stp/>
        <stp/>
        <stp/>
        <stp>T</stp>
        <tr r="D26" s="1"/>
        <tr r="D26" s="1"/>
      </tp>
      <tp>
        <v>0.12740000000000001</v>
        <stp/>
        <stp>StudyData</stp>
        <stp>EPCIV</stp>
        <stp>Bar</stp>
        <stp/>
        <stp>Close</stp>
        <stp>D</stp>
        <stp>-22</stp>
        <stp>PrimaryOnly</stp>
        <stp/>
        <stp/>
        <stp/>
        <stp>T</stp>
        <tr r="D27" s="1"/>
        <tr r="D27" s="1"/>
      </tp>
      <tp>
        <v>0.124</v>
        <stp/>
        <stp>StudyData</stp>
        <stp>EPCIV</stp>
        <stp>Bar</stp>
        <stp/>
        <stp>Close</stp>
        <stp>D</stp>
        <stp>-23</stp>
        <stp>PrimaryOnly</stp>
        <stp/>
        <stp/>
        <stp/>
        <stp>T</stp>
        <tr r="D28" s="1"/>
        <tr r="D28" s="1"/>
      </tp>
      <tp>
        <v>0.1249</v>
        <stp/>
        <stp>StudyData</stp>
        <stp>EPCIV</stp>
        <stp>Bar</stp>
        <stp/>
        <stp>Close</stp>
        <stp>D</stp>
        <stp>-24</stp>
        <stp>PrimaryOnly</stp>
        <stp/>
        <stp/>
        <stp/>
        <stp>T</stp>
        <tr r="D29" s="1"/>
        <tr r="D29" s="1"/>
      </tp>
      <tp>
        <v>0.1389</v>
        <stp/>
        <stp>StudyData</stp>
        <stp>EPCIV</stp>
        <stp>Bar</stp>
        <stp/>
        <stp>Close</stp>
        <stp>D</stp>
        <stp>-25</stp>
        <stp>PrimaryOnly</stp>
        <stp/>
        <stp/>
        <stp/>
        <stp>T</stp>
        <tr r="D30" s="1"/>
        <tr r="D30" s="1"/>
      </tp>
      <tp>
        <v>0.13780000000000001</v>
        <stp/>
        <stp>StudyData</stp>
        <stp>EPCIV</stp>
        <stp>Bar</stp>
        <stp/>
        <stp>Close</stp>
        <stp>D</stp>
        <stp>-26</stp>
        <stp>PrimaryOnly</stp>
        <stp/>
        <stp/>
        <stp/>
        <stp>T</stp>
        <tr r="D31" s="1"/>
        <tr r="D31" s="1"/>
      </tp>
      <tp>
        <v>0.14230000000000001</v>
        <stp/>
        <stp>StudyData</stp>
        <stp>EPCIV</stp>
        <stp>Bar</stp>
        <stp/>
        <stp>Close</stp>
        <stp>D</stp>
        <stp>-27</stp>
        <stp>PrimaryOnly</stp>
        <stp/>
        <stp/>
        <stp/>
        <stp>T</stp>
        <tr r="D32" s="1"/>
        <tr r="D32" s="1"/>
      </tp>
      <tp>
        <v>0.12540000000000001</v>
        <stp/>
        <stp>StudyData</stp>
        <stp>DA6CIV</stp>
        <stp>Bar</stp>
        <stp/>
        <stp>Low</stp>
        <stp>1380</stp>
        <stp/>
        <stp>PrimaryOnly</stp>
        <stp/>
        <stp/>
        <stp/>
        <stp>T</stp>
        <tr r="R27" s="2"/>
      </tp>
      <tp>
        <v>8.8599999999999998E-2</v>
        <stp/>
        <stp>StudyData</stp>
        <stp>EU6CIV</stp>
        <stp>Bar</stp>
        <stp/>
        <stp>Low</stp>
        <stp>1380</stp>
        <stp/>
        <stp>PrimaryOnly</stp>
        <stp/>
        <stp/>
        <stp/>
        <stp>T</stp>
        <tr r="I27" s="2"/>
      </tp>
      <tp>
        <v>0.33333333333333331</v>
        <stp/>
        <stp>ContractData</stp>
        <stp>CLECIV</stp>
        <stp>PrimarySessionOpenTime</stp>
        <stp>0</stp>
        <tr r="D1" s="10"/>
      </tp>
      <tp>
        <v>4.7</v>
        <stp/>
        <stp>ContractData</stp>
        <stp>C.US.DA6K167600</stp>
        <stp>ImpVolNetChange</stp>
        <stp/>
        <stp>T</stp>
        <tr r="P25" s="2"/>
      </tp>
      <tp t="s">
        <v>C.US.DA6K167600</v>
        <stp/>
        <stp>ContractData</stp>
        <stp>C.DA6</stp>
        <stp>Symbol</stp>
        <stp/>
        <stp>T</stp>
        <tr r="M24" s="2"/>
      </tp>
      <tp t="s">
        <v>C.US.EU6K1611550</v>
        <stp/>
        <stp>ContractData</stp>
        <stp>C.EU6</stp>
        <stp>Symbol</stp>
        <stp/>
        <stp>T</stp>
        <tr r="D24" s="2"/>
      </tp>
      <tp>
        <v>0.30555555555555558</v>
        <stp/>
        <stp>ContractData</stp>
        <stp>GCECIV</stp>
        <stp>PrimarySessionOpenTime</stp>
        <stp>0</stp>
        <tr r="D1" s="7"/>
      </tp>
      <tp>
        <v>42440</v>
        <stp/>
        <stp>StudyData</stp>
        <stp>DA6CIV</stp>
        <stp>Bar</stp>
        <stp/>
        <stp>Time</stp>
        <stp>D</stp>
        <stp>-35</stp>
        <stp/>
        <stp/>
        <stp/>
        <stp/>
        <stp>T</stp>
        <tr r="E40" s="6"/>
      </tp>
      <tp>
        <v>0.13370000000000001</v>
        <stp/>
        <stp>StudyData</stp>
        <stp>EPCIV</stp>
        <stp>Bar</stp>
        <stp/>
        <stp>Low</stp>
        <stp>405</stp>
        <stp/>
        <stp>PrimaryOnly</stp>
        <stp/>
        <stp/>
        <stp/>
        <stp>T</stp>
        <tr r="I8" s="2"/>
      </tp>
      <tp>
        <v>0.70833333333333337</v>
        <stp/>
        <stp>ContractData</stp>
        <stp>EU6CIV</stp>
        <stp>PrimarySessionOpenTime</stp>
        <stp>0</stp>
        <tr r="D1" s="5"/>
      </tp>
      <tp>
        <v>8.3333333333333329E-2</v>
        <stp/>
        <stp>ContractData</stp>
        <stp>DSXCIV</stp>
        <stp>PrimarySessionOpenTime</stp>
        <stp>0</stp>
        <tr r="D1" s="3"/>
      </tp>
      <tp>
        <v>0.70833333333333337</v>
        <stp/>
        <stp>ContractData</stp>
        <stp>DA6CIV</stp>
        <stp>PrimarySessionOpenTime</stp>
        <stp>0</stp>
        <tr r="D1" s="6"/>
      </tp>
      <tp>
        <v>42394</v>
        <stp/>
        <stp>StudyData</stp>
        <stp>DA6CIV</stp>
        <stp>Bar</stp>
        <stp/>
        <stp>Time</stp>
        <stp>D</stp>
        <stp>-68</stp>
        <stp/>
        <stp/>
        <stp/>
        <stp/>
        <stp>T</stp>
        <tr r="E73" s="6"/>
      </tp>
      <tp>
        <v>5.1000000000000004E-3</v>
        <stp/>
        <stp>ContractData</stp>
        <stp>C.US.EU6K1611550</stp>
        <stp>Bid</stp>
        <stp/>
        <stp>T</stp>
        <tr r="G24" s="2"/>
      </tp>
      <tp>
        <v>5.3E-3</v>
        <stp/>
        <stp>ContractData</stp>
        <stp>C.US.EU6K1611550</stp>
        <stp>Ask</stp>
        <stp/>
        <stp>T</stp>
        <tr r="H24" s="2"/>
      </tp>
      <tp>
        <v>42346</v>
        <stp/>
        <stp>StudyData</stp>
        <stp>DA6CIV</stp>
        <stp>Bar</stp>
        <stp/>
        <stp>Time</stp>
        <stp>D</stp>
        <stp>-99</stp>
        <stp/>
        <stp/>
        <stp/>
        <stp/>
        <stp>T</stp>
        <tr r="E104" s="6"/>
      </tp>
      <tp>
        <v>0.9375</v>
        <stp/>
        <stp>ContractData</stp>
        <stp>JNKCIV</stp>
        <stp>PrimarySessionOpenTime</stp>
        <stp>0</stp>
        <tr r="D1" s="4"/>
      </tp>
      <tp>
        <v>0.1202</v>
        <stp/>
        <stp>StudyData</stp>
        <stp>EPCIV</stp>
        <stp>Bar</stp>
        <stp/>
        <stp>Close</stp>
        <stp>D</stp>
        <stp>-9</stp>
        <stp>PrimaryOnly</stp>
        <stp/>
        <stp/>
        <stp/>
        <stp>T</stp>
        <tr r="D14" s="1"/>
        <tr r="D14" s="1"/>
      </tp>
      <tp>
        <v>0.12189999999999999</v>
        <stp/>
        <stp>StudyData</stp>
        <stp>EPCIV</stp>
        <stp>Bar</stp>
        <stp/>
        <stp>Close</stp>
        <stp>D</stp>
        <stp>-8</stp>
        <stp>PrimaryOnly</stp>
        <stp/>
        <stp/>
        <stp/>
        <stp>T</stp>
        <tr r="D13" s="1"/>
        <tr r="D13" s="1"/>
      </tp>
      <tp>
        <v>0.1394</v>
        <stp/>
        <stp>StudyData</stp>
        <stp>EPCIV</stp>
        <stp>Bar</stp>
        <stp/>
        <stp>Close</stp>
        <stp>D</stp>
        <stp>-1</stp>
        <stp>PrimaryOnly</stp>
        <stp/>
        <stp/>
        <stp/>
        <stp>T</stp>
        <tr r="D6" s="1"/>
        <tr r="D6" s="1"/>
      </tp>
      <tp>
        <v>0.12039999999999999</v>
        <stp/>
        <stp>StudyData</stp>
        <stp>EPCIV</stp>
        <stp>Bar</stp>
        <stp/>
        <stp>Close</stp>
        <stp>D</stp>
        <stp>-3</stp>
        <stp>PrimaryOnly</stp>
        <stp/>
        <stp/>
        <stp/>
        <stp>T</stp>
        <tr r="D8" s="1"/>
        <tr r="D8" s="1"/>
      </tp>
      <tp>
        <v>0.13070000000000001</v>
        <stp/>
        <stp>StudyData</stp>
        <stp>EPCIV</stp>
        <stp>Bar</stp>
        <stp/>
        <stp>Close</stp>
        <stp>D</stp>
        <stp>-2</stp>
        <stp>PrimaryOnly</stp>
        <stp/>
        <stp/>
        <stp/>
        <stp>T</stp>
        <tr r="D7" s="1"/>
        <tr r="D7" s="1"/>
      </tp>
      <tp>
        <v>0.12479999999999999</v>
        <stp/>
        <stp>StudyData</stp>
        <stp>EPCIV</stp>
        <stp>Bar</stp>
        <stp/>
        <stp>Close</stp>
        <stp>D</stp>
        <stp>-5</stp>
        <stp>PrimaryOnly</stp>
        <stp/>
        <stp/>
        <stp/>
        <stp>T</stp>
        <tr r="D10" s="1"/>
        <tr r="D10" s="1"/>
      </tp>
      <tp>
        <v>0.13300000000000001</v>
        <stp/>
        <stp>StudyData</stp>
        <stp>EPCIV</stp>
        <stp>Bar</stp>
        <stp/>
        <stp>Close</stp>
        <stp>D</stp>
        <stp>-4</stp>
        <stp>PrimaryOnly</stp>
        <stp/>
        <stp/>
        <stp/>
        <stp>T</stp>
        <tr r="D9" s="1"/>
        <tr r="D9" s="1"/>
      </tp>
      <tp>
        <v>0.12920000000000001</v>
        <stp/>
        <stp>StudyData</stp>
        <stp>EPCIV</stp>
        <stp>Bar</stp>
        <stp/>
        <stp>Close</stp>
        <stp>D</stp>
        <stp>-7</stp>
        <stp>PrimaryOnly</stp>
        <stp/>
        <stp/>
        <stp/>
        <stp>T</stp>
        <tr r="D12" s="1"/>
        <tr r="D12" s="1"/>
      </tp>
      <tp>
        <v>0.12470000000000001</v>
        <stp/>
        <stp>StudyData</stp>
        <stp>EPCIV</stp>
        <stp>Bar</stp>
        <stp/>
        <stp>Close</stp>
        <stp>D</stp>
        <stp>-6</stp>
        <stp>PrimaryOnly</stp>
        <stp/>
        <stp/>
        <stp/>
        <stp>T</stp>
        <tr r="D11" s="1"/>
        <tr r="D11" s="1"/>
      </tp>
      <tp>
        <v>0.13900000000000001</v>
        <stp/>
        <stp>StudyData</stp>
        <stp>EPCIV</stp>
        <stp>Bar</stp>
        <stp/>
        <stp>High</stp>
        <stp>405</stp>
        <stp/>
        <stp>PrimaryOnly</stp>
        <stp/>
        <stp/>
        <stp/>
        <stp>T</stp>
        <tr r="H8" s="2"/>
      </tp>
      <tp t="s">
        <v>Euro FX (Globex), Jun 16</v>
        <stp/>
        <stp>ContractData</stp>
        <stp>EU6M6</stp>
        <stp>LongDescription</stp>
        <stp/>
        <stp>T</stp>
        <tr r="B25" s="2"/>
      </tp>
      <tp>
        <v>42478.083333333336</v>
        <stp/>
        <stp>StudyData</stp>
        <stp>ZCEPIV</stp>
        <stp>Bar</stp>
        <stp/>
        <stp>Time</stp>
        <stp>60</stp>
        <stp>-199</stp>
        <stp/>
        <stp/>
        <stp/>
        <stp/>
        <stp>T</stp>
        <tr r="E204" s="9"/>
      </tp>
      <tp>
        <v>-3.8000000000000256E-3</v>
        <stp/>
        <stp>ContractData</stp>
        <stp>ZCEPIV</stp>
        <stp>NetLastQuote</stp>
        <stp/>
        <stp>T</stp>
        <tr r="P46" s="2"/>
      </tp>
      <tp t="s">
        <v>Soybeans (Globex), Jul 16</v>
        <stp/>
        <stp>ContractData</stp>
        <stp>ZSEN6</stp>
        <stp>LongDescription</stp>
        <stp/>
        <stp>T</stp>
        <tr r="B44" s="2"/>
      </tp>
      <tp>
        <v>32.75</v>
        <stp/>
        <stp>ContractData</stp>
        <stp>C.US.ZSEM1610200</stp>
        <stp>Bid</stp>
        <stp/>
        <stp>T</stp>
        <tr r="G43" s="2"/>
      </tp>
      <tp>
        <v>33.5</v>
        <stp/>
        <stp>ContractData</stp>
        <stp>C.US.ZSEM1610200</stp>
        <stp>Ask</stp>
        <stp/>
        <stp>T</stp>
        <tr r="H43" s="2"/>
      </tp>
      <tp>
        <v>290</v>
        <stp/>
        <stp>ContractData</stp>
        <stp>C.US.JNKK1616125</stp>
        <stp>Ask</stp>
        <stp/>
        <stp>T</stp>
        <tr r="Z5" s="2"/>
      </tp>
      <tp>
        <v>270</v>
        <stp/>
        <stp>ContractData</stp>
        <stp>C.US.JNKK1616125</stp>
        <stp>Bid</stp>
        <stp/>
        <stp>T</stp>
        <tr r="Y5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volatileDependencies" Target="volatileDependenci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95100701940829E-2"/>
          <c:y val="8.5533824127273353E-2"/>
          <c:w val="0.90792971681166157"/>
          <c:h val="0.6615260654685808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'Opt1'!$G$5:$G$40</c:f>
              <c:numCache>
                <c:formatCode>General</c:formatCode>
                <c:ptCount val="36"/>
                <c:pt idx="0">
                  <c:v>10.5</c:v>
                </c:pt>
                <c:pt idx="1">
                  <c:v>11.1</c:v>
                </c:pt>
                <c:pt idx="2">
                  <c:v>11.7</c:v>
                </c:pt>
                <c:pt idx="3">
                  <c:v>12.299999999999999</c:v>
                </c:pt>
                <c:pt idx="4">
                  <c:v>12.899999999999999</c:v>
                </c:pt>
                <c:pt idx="5">
                  <c:v>13.499999999999998</c:v>
                </c:pt>
                <c:pt idx="6">
                  <c:v>14.099999999999998</c:v>
                </c:pt>
                <c:pt idx="7">
                  <c:v>14.699999999999998</c:v>
                </c:pt>
                <c:pt idx="8">
                  <c:v>15.299999999999997</c:v>
                </c:pt>
                <c:pt idx="9">
                  <c:v>15.899999999999997</c:v>
                </c:pt>
                <c:pt idx="10">
                  <c:v>16.499999999999996</c:v>
                </c:pt>
                <c:pt idx="11">
                  <c:v>17.099999999999998</c:v>
                </c:pt>
                <c:pt idx="12">
                  <c:v>17.7</c:v>
                </c:pt>
                <c:pt idx="13">
                  <c:v>18.3</c:v>
                </c:pt>
                <c:pt idx="14">
                  <c:v>18.900000000000002</c:v>
                </c:pt>
                <c:pt idx="15">
                  <c:v>19.500000000000004</c:v>
                </c:pt>
                <c:pt idx="16">
                  <c:v>20.100000000000005</c:v>
                </c:pt>
                <c:pt idx="17">
                  <c:v>20.700000000000006</c:v>
                </c:pt>
                <c:pt idx="18">
                  <c:v>21.300000000000008</c:v>
                </c:pt>
                <c:pt idx="19">
                  <c:v>21.900000000000009</c:v>
                </c:pt>
                <c:pt idx="20">
                  <c:v>22.500000000000011</c:v>
                </c:pt>
                <c:pt idx="21">
                  <c:v>23.100000000000012</c:v>
                </c:pt>
                <c:pt idx="22">
                  <c:v>23.700000000000014</c:v>
                </c:pt>
                <c:pt idx="23">
                  <c:v>24.300000000000015</c:v>
                </c:pt>
                <c:pt idx="24">
                  <c:v>24.900000000000016</c:v>
                </c:pt>
                <c:pt idx="25">
                  <c:v>25.500000000000018</c:v>
                </c:pt>
                <c:pt idx="26">
                  <c:v>26.100000000000019</c:v>
                </c:pt>
                <c:pt idx="27">
                  <c:v>26.700000000000021</c:v>
                </c:pt>
                <c:pt idx="28">
                  <c:v>27.300000000000022</c:v>
                </c:pt>
                <c:pt idx="29">
                  <c:v>27.900000000000023</c:v>
                </c:pt>
                <c:pt idx="30">
                  <c:v>28.500000000000025</c:v>
                </c:pt>
                <c:pt idx="31">
                  <c:v>29.100000000000026</c:v>
                </c:pt>
                <c:pt idx="32">
                  <c:v>29.700000000000028</c:v>
                </c:pt>
                <c:pt idx="33">
                  <c:v>30.300000000000029</c:v>
                </c:pt>
                <c:pt idx="34">
                  <c:v>30.900000000000031</c:v>
                </c:pt>
                <c:pt idx="35">
                  <c:v>31.500000000000032</c:v>
                </c:pt>
              </c:numCache>
            </c:numRef>
          </c:cat>
          <c:val>
            <c:numRef>
              <c:f>'Opt1'!$J$5:$J$40</c:f>
              <c:numCache>
                <c:formatCode>General</c:formatCode>
                <c:ptCount val="36"/>
                <c:pt idx="0">
                  <c:v>0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18</c:v>
                </c:pt>
                <c:pt idx="5">
                  <c:v>20</c:v>
                </c:pt>
                <c:pt idx="6">
                  <c:v>23</c:v>
                </c:pt>
                <c:pt idx="7">
                  <c:v>9</c:v>
                </c:pt>
                <c:pt idx="8">
                  <c:v>12</c:v>
                </c:pt>
                <c:pt idx="9">
                  <c:v>9</c:v>
                </c:pt>
                <c:pt idx="10">
                  <c:v>11</c:v>
                </c:pt>
                <c:pt idx="11">
                  <c:v>7</c:v>
                </c:pt>
                <c:pt idx="12">
                  <c:v>6</c:v>
                </c:pt>
                <c:pt idx="13">
                  <c:v>9</c:v>
                </c:pt>
                <c:pt idx="14">
                  <c:v>6</c:v>
                </c:pt>
                <c:pt idx="15">
                  <c:v>7</c:v>
                </c:pt>
                <c:pt idx="16">
                  <c:v>9</c:v>
                </c:pt>
                <c:pt idx="17">
                  <c:v>10</c:v>
                </c:pt>
                <c:pt idx="18">
                  <c:v>5</c:v>
                </c:pt>
                <c:pt idx="19">
                  <c:v>5</c:v>
                </c:pt>
                <c:pt idx="20">
                  <c:v>4</c:v>
                </c:pt>
                <c:pt idx="21">
                  <c:v>5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'Opt1'!$K$5:$K$40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18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50214016"/>
        <c:axId val="650214576"/>
      </c:barChart>
      <c:catAx>
        <c:axId val="65021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0214576"/>
        <c:crosses val="autoZero"/>
        <c:auto val="1"/>
        <c:lblAlgn val="ctr"/>
        <c:lblOffset val="100"/>
        <c:noMultiLvlLbl val="0"/>
      </c:catAx>
      <c:valAx>
        <c:axId val="65021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021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579443202157266E-2"/>
          <c:y val="8.4317235601790885E-2"/>
          <c:w val="0.91010775581310865"/>
          <c:h val="0.6663403422664134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'Opt2'!$G$5:$G$40</c:f>
              <c:numCache>
                <c:formatCode>General</c:formatCode>
                <c:ptCount val="36"/>
                <c:pt idx="0">
                  <c:v>11</c:v>
                </c:pt>
                <c:pt idx="1">
                  <c:v>11.6</c:v>
                </c:pt>
                <c:pt idx="2">
                  <c:v>12.2</c:v>
                </c:pt>
                <c:pt idx="3">
                  <c:v>12.799999999999999</c:v>
                </c:pt>
                <c:pt idx="4">
                  <c:v>13.399999999999999</c:v>
                </c:pt>
                <c:pt idx="5">
                  <c:v>13.999999999999998</c:v>
                </c:pt>
                <c:pt idx="6">
                  <c:v>14.599999999999998</c:v>
                </c:pt>
                <c:pt idx="7">
                  <c:v>15.199999999999998</c:v>
                </c:pt>
                <c:pt idx="8">
                  <c:v>15.799999999999997</c:v>
                </c:pt>
                <c:pt idx="9">
                  <c:v>16.399999999999999</c:v>
                </c:pt>
                <c:pt idx="10">
                  <c:v>17</c:v>
                </c:pt>
                <c:pt idx="11">
                  <c:v>17.600000000000001</c:v>
                </c:pt>
                <c:pt idx="12">
                  <c:v>18.200000000000003</c:v>
                </c:pt>
                <c:pt idx="13">
                  <c:v>18.800000000000004</c:v>
                </c:pt>
                <c:pt idx="14">
                  <c:v>19.400000000000006</c:v>
                </c:pt>
                <c:pt idx="15">
                  <c:v>20.000000000000007</c:v>
                </c:pt>
                <c:pt idx="16">
                  <c:v>20.600000000000009</c:v>
                </c:pt>
                <c:pt idx="17">
                  <c:v>21.20000000000001</c:v>
                </c:pt>
                <c:pt idx="18">
                  <c:v>21.800000000000011</c:v>
                </c:pt>
                <c:pt idx="19">
                  <c:v>22.400000000000013</c:v>
                </c:pt>
                <c:pt idx="20">
                  <c:v>23.000000000000014</c:v>
                </c:pt>
                <c:pt idx="21">
                  <c:v>23.600000000000016</c:v>
                </c:pt>
                <c:pt idx="22">
                  <c:v>24.200000000000017</c:v>
                </c:pt>
                <c:pt idx="23">
                  <c:v>24.800000000000018</c:v>
                </c:pt>
                <c:pt idx="24">
                  <c:v>25.40000000000002</c:v>
                </c:pt>
                <c:pt idx="25">
                  <c:v>26.000000000000021</c:v>
                </c:pt>
                <c:pt idx="26">
                  <c:v>26.600000000000023</c:v>
                </c:pt>
                <c:pt idx="27">
                  <c:v>27.200000000000024</c:v>
                </c:pt>
                <c:pt idx="28">
                  <c:v>27.800000000000026</c:v>
                </c:pt>
                <c:pt idx="29">
                  <c:v>28.400000000000027</c:v>
                </c:pt>
                <c:pt idx="30">
                  <c:v>29.000000000000028</c:v>
                </c:pt>
                <c:pt idx="31">
                  <c:v>29.60000000000003</c:v>
                </c:pt>
                <c:pt idx="32">
                  <c:v>30.200000000000031</c:v>
                </c:pt>
                <c:pt idx="33">
                  <c:v>30.800000000000033</c:v>
                </c:pt>
                <c:pt idx="34">
                  <c:v>31.400000000000034</c:v>
                </c:pt>
                <c:pt idx="35">
                  <c:v>32.000000000000036</c:v>
                </c:pt>
              </c:numCache>
            </c:numRef>
          </c:cat>
          <c:val>
            <c:numRef>
              <c:f>'Opt2'!$J$5:$J$40</c:f>
              <c:numCache>
                <c:formatCode>General</c:formatCode>
                <c:ptCount val="36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7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7</c:v>
                </c:pt>
                <c:pt idx="11">
                  <c:v>12</c:v>
                </c:pt>
                <c:pt idx="12">
                  <c:v>9</c:v>
                </c:pt>
                <c:pt idx="13">
                  <c:v>11</c:v>
                </c:pt>
                <c:pt idx="14">
                  <c:v>14</c:v>
                </c:pt>
                <c:pt idx="15">
                  <c:v>8</c:v>
                </c:pt>
                <c:pt idx="16">
                  <c:v>9</c:v>
                </c:pt>
                <c:pt idx="17">
                  <c:v>6</c:v>
                </c:pt>
                <c:pt idx="18">
                  <c:v>9</c:v>
                </c:pt>
                <c:pt idx="19">
                  <c:v>4</c:v>
                </c:pt>
                <c:pt idx="20">
                  <c:v>2</c:v>
                </c:pt>
                <c:pt idx="21">
                  <c:v>11</c:v>
                </c:pt>
                <c:pt idx="22">
                  <c:v>7</c:v>
                </c:pt>
                <c:pt idx="23">
                  <c:v>9</c:v>
                </c:pt>
                <c:pt idx="24">
                  <c:v>12</c:v>
                </c:pt>
                <c:pt idx="25">
                  <c:v>6</c:v>
                </c:pt>
                <c:pt idx="26">
                  <c:v>5</c:v>
                </c:pt>
                <c:pt idx="27">
                  <c:v>4</c:v>
                </c:pt>
                <c:pt idx="28">
                  <c:v>5</c:v>
                </c:pt>
                <c:pt idx="29">
                  <c:v>3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'Opt2'!$G$5:$G$40</c:f>
              <c:numCache>
                <c:formatCode>General</c:formatCode>
                <c:ptCount val="36"/>
                <c:pt idx="0">
                  <c:v>11</c:v>
                </c:pt>
                <c:pt idx="1">
                  <c:v>11.6</c:v>
                </c:pt>
                <c:pt idx="2">
                  <c:v>12.2</c:v>
                </c:pt>
                <c:pt idx="3">
                  <c:v>12.799999999999999</c:v>
                </c:pt>
                <c:pt idx="4">
                  <c:v>13.399999999999999</c:v>
                </c:pt>
                <c:pt idx="5">
                  <c:v>13.999999999999998</c:v>
                </c:pt>
                <c:pt idx="6">
                  <c:v>14.599999999999998</c:v>
                </c:pt>
                <c:pt idx="7">
                  <c:v>15.199999999999998</c:v>
                </c:pt>
                <c:pt idx="8">
                  <c:v>15.799999999999997</c:v>
                </c:pt>
                <c:pt idx="9">
                  <c:v>16.399999999999999</c:v>
                </c:pt>
                <c:pt idx="10">
                  <c:v>17</c:v>
                </c:pt>
                <c:pt idx="11">
                  <c:v>17.600000000000001</c:v>
                </c:pt>
                <c:pt idx="12">
                  <c:v>18.200000000000003</c:v>
                </c:pt>
                <c:pt idx="13">
                  <c:v>18.800000000000004</c:v>
                </c:pt>
                <c:pt idx="14">
                  <c:v>19.400000000000006</c:v>
                </c:pt>
                <c:pt idx="15">
                  <c:v>20.000000000000007</c:v>
                </c:pt>
                <c:pt idx="16">
                  <c:v>20.600000000000009</c:v>
                </c:pt>
                <c:pt idx="17">
                  <c:v>21.20000000000001</c:v>
                </c:pt>
                <c:pt idx="18">
                  <c:v>21.800000000000011</c:v>
                </c:pt>
                <c:pt idx="19">
                  <c:v>22.400000000000013</c:v>
                </c:pt>
                <c:pt idx="20">
                  <c:v>23.000000000000014</c:v>
                </c:pt>
                <c:pt idx="21">
                  <c:v>23.600000000000016</c:v>
                </c:pt>
                <c:pt idx="22">
                  <c:v>24.200000000000017</c:v>
                </c:pt>
                <c:pt idx="23">
                  <c:v>24.800000000000018</c:v>
                </c:pt>
                <c:pt idx="24">
                  <c:v>25.40000000000002</c:v>
                </c:pt>
                <c:pt idx="25">
                  <c:v>26.000000000000021</c:v>
                </c:pt>
                <c:pt idx="26">
                  <c:v>26.600000000000023</c:v>
                </c:pt>
                <c:pt idx="27">
                  <c:v>27.200000000000024</c:v>
                </c:pt>
                <c:pt idx="28">
                  <c:v>27.800000000000026</c:v>
                </c:pt>
                <c:pt idx="29">
                  <c:v>28.400000000000027</c:v>
                </c:pt>
                <c:pt idx="30">
                  <c:v>29.000000000000028</c:v>
                </c:pt>
                <c:pt idx="31">
                  <c:v>29.60000000000003</c:v>
                </c:pt>
                <c:pt idx="32">
                  <c:v>30.200000000000031</c:v>
                </c:pt>
                <c:pt idx="33">
                  <c:v>30.800000000000033</c:v>
                </c:pt>
                <c:pt idx="34">
                  <c:v>31.400000000000034</c:v>
                </c:pt>
                <c:pt idx="35">
                  <c:v>32.000000000000036</c:v>
                </c:pt>
              </c:numCache>
            </c:numRef>
          </c:cat>
          <c:val>
            <c:numRef>
              <c:f>'Opt2'!$K$5:$K$40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50217376"/>
        <c:axId val="651078080"/>
      </c:barChart>
      <c:catAx>
        <c:axId val="650217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1078080"/>
        <c:crosses val="autoZero"/>
        <c:auto val="1"/>
        <c:lblAlgn val="ctr"/>
        <c:lblOffset val="100"/>
        <c:noMultiLvlLbl val="0"/>
      </c:catAx>
      <c:valAx>
        <c:axId val="6510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021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078485484194554E-2"/>
          <c:y val="8.7122029463086323E-2"/>
          <c:w val="0.90780130467447195"/>
          <c:h val="0.6552412288633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'Opt3'!$G$5:$G$40</c:f>
              <c:numCache>
                <c:formatCode>General</c:formatCode>
                <c:ptCount val="36"/>
                <c:pt idx="0">
                  <c:v>15.5</c:v>
                </c:pt>
                <c:pt idx="1">
                  <c:v>16.100000000000001</c:v>
                </c:pt>
                <c:pt idx="2">
                  <c:v>16.700000000000003</c:v>
                </c:pt>
                <c:pt idx="3">
                  <c:v>17.300000000000004</c:v>
                </c:pt>
                <c:pt idx="4">
                  <c:v>17.900000000000006</c:v>
                </c:pt>
                <c:pt idx="5">
                  <c:v>18.500000000000007</c:v>
                </c:pt>
                <c:pt idx="6">
                  <c:v>19.100000000000009</c:v>
                </c:pt>
                <c:pt idx="7">
                  <c:v>19.70000000000001</c:v>
                </c:pt>
                <c:pt idx="8">
                  <c:v>20.300000000000011</c:v>
                </c:pt>
                <c:pt idx="9">
                  <c:v>20.900000000000013</c:v>
                </c:pt>
                <c:pt idx="10">
                  <c:v>21.500000000000014</c:v>
                </c:pt>
                <c:pt idx="11">
                  <c:v>22.100000000000016</c:v>
                </c:pt>
                <c:pt idx="12">
                  <c:v>22.700000000000017</c:v>
                </c:pt>
                <c:pt idx="13">
                  <c:v>23.300000000000018</c:v>
                </c:pt>
                <c:pt idx="14">
                  <c:v>23.90000000000002</c:v>
                </c:pt>
                <c:pt idx="15">
                  <c:v>24.500000000000021</c:v>
                </c:pt>
                <c:pt idx="16">
                  <c:v>25.100000000000023</c:v>
                </c:pt>
                <c:pt idx="17">
                  <c:v>25.700000000000024</c:v>
                </c:pt>
                <c:pt idx="18">
                  <c:v>26.300000000000026</c:v>
                </c:pt>
                <c:pt idx="19">
                  <c:v>26.900000000000027</c:v>
                </c:pt>
                <c:pt idx="20">
                  <c:v>27.500000000000028</c:v>
                </c:pt>
                <c:pt idx="21">
                  <c:v>28.10000000000003</c:v>
                </c:pt>
                <c:pt idx="22">
                  <c:v>28.700000000000031</c:v>
                </c:pt>
                <c:pt idx="23">
                  <c:v>29.300000000000033</c:v>
                </c:pt>
                <c:pt idx="24">
                  <c:v>29.900000000000034</c:v>
                </c:pt>
                <c:pt idx="25">
                  <c:v>30.500000000000036</c:v>
                </c:pt>
                <c:pt idx="26">
                  <c:v>31.100000000000037</c:v>
                </c:pt>
                <c:pt idx="27">
                  <c:v>31.700000000000038</c:v>
                </c:pt>
                <c:pt idx="28">
                  <c:v>32.30000000000004</c:v>
                </c:pt>
                <c:pt idx="29">
                  <c:v>32.900000000000041</c:v>
                </c:pt>
                <c:pt idx="30">
                  <c:v>33.500000000000043</c:v>
                </c:pt>
                <c:pt idx="31">
                  <c:v>34.100000000000044</c:v>
                </c:pt>
                <c:pt idx="32">
                  <c:v>34.700000000000045</c:v>
                </c:pt>
                <c:pt idx="33">
                  <c:v>35.300000000000047</c:v>
                </c:pt>
                <c:pt idx="34">
                  <c:v>35.900000000000048</c:v>
                </c:pt>
                <c:pt idx="35">
                  <c:v>36.50000000000005</c:v>
                </c:pt>
              </c:numCache>
            </c:numRef>
          </c:cat>
          <c:val>
            <c:numRef>
              <c:f>'Opt3'!$J$5:$J$40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  <c:pt idx="8">
                  <c:v>3</c:v>
                </c:pt>
                <c:pt idx="9">
                  <c:v>9</c:v>
                </c:pt>
                <c:pt idx="10">
                  <c:v>4</c:v>
                </c:pt>
                <c:pt idx="11">
                  <c:v>10</c:v>
                </c:pt>
                <c:pt idx="12">
                  <c:v>9</c:v>
                </c:pt>
                <c:pt idx="13">
                  <c:v>9</c:v>
                </c:pt>
                <c:pt idx="14">
                  <c:v>16</c:v>
                </c:pt>
                <c:pt idx="15">
                  <c:v>8</c:v>
                </c:pt>
                <c:pt idx="16">
                  <c:v>17</c:v>
                </c:pt>
                <c:pt idx="17">
                  <c:v>16</c:v>
                </c:pt>
                <c:pt idx="18">
                  <c:v>13</c:v>
                </c:pt>
                <c:pt idx="19">
                  <c:v>12</c:v>
                </c:pt>
                <c:pt idx="20">
                  <c:v>10</c:v>
                </c:pt>
                <c:pt idx="21">
                  <c:v>5</c:v>
                </c:pt>
                <c:pt idx="22">
                  <c:v>5</c:v>
                </c:pt>
                <c:pt idx="23">
                  <c:v>13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'Opt3'!$G$5:$G$40</c:f>
              <c:numCache>
                <c:formatCode>General</c:formatCode>
                <c:ptCount val="36"/>
                <c:pt idx="0">
                  <c:v>15.5</c:v>
                </c:pt>
                <c:pt idx="1">
                  <c:v>16.100000000000001</c:v>
                </c:pt>
                <c:pt idx="2">
                  <c:v>16.700000000000003</c:v>
                </c:pt>
                <c:pt idx="3">
                  <c:v>17.300000000000004</c:v>
                </c:pt>
                <c:pt idx="4">
                  <c:v>17.900000000000006</c:v>
                </c:pt>
                <c:pt idx="5">
                  <c:v>18.500000000000007</c:v>
                </c:pt>
                <c:pt idx="6">
                  <c:v>19.100000000000009</c:v>
                </c:pt>
                <c:pt idx="7">
                  <c:v>19.70000000000001</c:v>
                </c:pt>
                <c:pt idx="8">
                  <c:v>20.300000000000011</c:v>
                </c:pt>
                <c:pt idx="9">
                  <c:v>20.900000000000013</c:v>
                </c:pt>
                <c:pt idx="10">
                  <c:v>21.500000000000014</c:v>
                </c:pt>
                <c:pt idx="11">
                  <c:v>22.100000000000016</c:v>
                </c:pt>
                <c:pt idx="12">
                  <c:v>22.700000000000017</c:v>
                </c:pt>
                <c:pt idx="13">
                  <c:v>23.300000000000018</c:v>
                </c:pt>
                <c:pt idx="14">
                  <c:v>23.90000000000002</c:v>
                </c:pt>
                <c:pt idx="15">
                  <c:v>24.500000000000021</c:v>
                </c:pt>
                <c:pt idx="16">
                  <c:v>25.100000000000023</c:v>
                </c:pt>
                <c:pt idx="17">
                  <c:v>25.700000000000024</c:v>
                </c:pt>
                <c:pt idx="18">
                  <c:v>26.300000000000026</c:v>
                </c:pt>
                <c:pt idx="19">
                  <c:v>26.900000000000027</c:v>
                </c:pt>
                <c:pt idx="20">
                  <c:v>27.500000000000028</c:v>
                </c:pt>
                <c:pt idx="21">
                  <c:v>28.10000000000003</c:v>
                </c:pt>
                <c:pt idx="22">
                  <c:v>28.700000000000031</c:v>
                </c:pt>
                <c:pt idx="23">
                  <c:v>29.300000000000033</c:v>
                </c:pt>
                <c:pt idx="24">
                  <c:v>29.900000000000034</c:v>
                </c:pt>
                <c:pt idx="25">
                  <c:v>30.500000000000036</c:v>
                </c:pt>
                <c:pt idx="26">
                  <c:v>31.100000000000037</c:v>
                </c:pt>
                <c:pt idx="27">
                  <c:v>31.700000000000038</c:v>
                </c:pt>
                <c:pt idx="28">
                  <c:v>32.30000000000004</c:v>
                </c:pt>
                <c:pt idx="29">
                  <c:v>32.900000000000041</c:v>
                </c:pt>
                <c:pt idx="30">
                  <c:v>33.500000000000043</c:v>
                </c:pt>
                <c:pt idx="31">
                  <c:v>34.100000000000044</c:v>
                </c:pt>
                <c:pt idx="32">
                  <c:v>34.700000000000045</c:v>
                </c:pt>
                <c:pt idx="33">
                  <c:v>35.300000000000047</c:v>
                </c:pt>
                <c:pt idx="34">
                  <c:v>35.900000000000048</c:v>
                </c:pt>
                <c:pt idx="35">
                  <c:v>36.50000000000005</c:v>
                </c:pt>
              </c:numCache>
            </c:numRef>
          </c:cat>
          <c:val>
            <c:numRef>
              <c:f>'Opt3'!$K$5:$K$40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16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51080880"/>
        <c:axId val="651081440"/>
      </c:barChart>
      <c:catAx>
        <c:axId val="651080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1081440"/>
        <c:crosses val="autoZero"/>
        <c:auto val="1"/>
        <c:lblAlgn val="ctr"/>
        <c:lblOffset val="100"/>
        <c:noMultiLvlLbl val="0"/>
      </c:catAx>
      <c:valAx>
        <c:axId val="65108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108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16748427914516E-2"/>
          <c:y val="3.7529020965359365E-2"/>
          <c:w val="0.89573978799104759"/>
          <c:h val="0.7225010905196054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'Opt5'!$G$5:$G$40</c:f>
              <c:numCache>
                <c:formatCode>General</c:formatCode>
                <c:ptCount val="36"/>
                <c:pt idx="0">
                  <c:v>9.5</c:v>
                </c:pt>
                <c:pt idx="1">
                  <c:v>9.8000000000000007</c:v>
                </c:pt>
                <c:pt idx="2">
                  <c:v>10.100000000000001</c:v>
                </c:pt>
                <c:pt idx="3">
                  <c:v>10.400000000000002</c:v>
                </c:pt>
                <c:pt idx="4">
                  <c:v>10.700000000000003</c:v>
                </c:pt>
                <c:pt idx="5">
                  <c:v>11.000000000000004</c:v>
                </c:pt>
                <c:pt idx="6">
                  <c:v>11.300000000000004</c:v>
                </c:pt>
                <c:pt idx="7">
                  <c:v>11.600000000000005</c:v>
                </c:pt>
                <c:pt idx="8">
                  <c:v>11.900000000000006</c:v>
                </c:pt>
                <c:pt idx="9">
                  <c:v>12.200000000000006</c:v>
                </c:pt>
                <c:pt idx="10">
                  <c:v>12.500000000000007</c:v>
                </c:pt>
                <c:pt idx="11">
                  <c:v>12.800000000000008</c:v>
                </c:pt>
                <c:pt idx="12">
                  <c:v>13.100000000000009</c:v>
                </c:pt>
                <c:pt idx="13">
                  <c:v>13.400000000000009</c:v>
                </c:pt>
                <c:pt idx="14">
                  <c:v>13.70000000000001</c:v>
                </c:pt>
                <c:pt idx="15">
                  <c:v>14.000000000000011</c:v>
                </c:pt>
                <c:pt idx="16">
                  <c:v>14.300000000000011</c:v>
                </c:pt>
                <c:pt idx="17">
                  <c:v>14.600000000000012</c:v>
                </c:pt>
                <c:pt idx="18">
                  <c:v>14.900000000000013</c:v>
                </c:pt>
                <c:pt idx="19">
                  <c:v>15.200000000000014</c:v>
                </c:pt>
                <c:pt idx="20">
                  <c:v>15.500000000000014</c:v>
                </c:pt>
                <c:pt idx="21">
                  <c:v>15.800000000000015</c:v>
                </c:pt>
                <c:pt idx="22">
                  <c:v>16.100000000000016</c:v>
                </c:pt>
                <c:pt idx="23">
                  <c:v>16.400000000000016</c:v>
                </c:pt>
                <c:pt idx="24">
                  <c:v>16.700000000000017</c:v>
                </c:pt>
                <c:pt idx="25">
                  <c:v>17.000000000000018</c:v>
                </c:pt>
                <c:pt idx="26">
                  <c:v>17.300000000000018</c:v>
                </c:pt>
                <c:pt idx="27">
                  <c:v>17.600000000000019</c:v>
                </c:pt>
                <c:pt idx="28">
                  <c:v>17.90000000000002</c:v>
                </c:pt>
                <c:pt idx="29">
                  <c:v>18.200000000000021</c:v>
                </c:pt>
                <c:pt idx="30">
                  <c:v>18.500000000000021</c:v>
                </c:pt>
                <c:pt idx="31">
                  <c:v>18.800000000000022</c:v>
                </c:pt>
                <c:pt idx="32">
                  <c:v>19.100000000000023</c:v>
                </c:pt>
                <c:pt idx="33">
                  <c:v>19.400000000000023</c:v>
                </c:pt>
                <c:pt idx="34">
                  <c:v>19.700000000000024</c:v>
                </c:pt>
                <c:pt idx="35">
                  <c:v>20.000000000000025</c:v>
                </c:pt>
              </c:numCache>
            </c:numRef>
          </c:cat>
          <c:val>
            <c:numRef>
              <c:f>'Opt5'!$J$5:$J$40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4</c:v>
                </c:pt>
                <c:pt idx="5">
                  <c:v>17</c:v>
                </c:pt>
                <c:pt idx="6">
                  <c:v>15</c:v>
                </c:pt>
                <c:pt idx="7">
                  <c:v>26</c:v>
                </c:pt>
                <c:pt idx="8">
                  <c:v>17</c:v>
                </c:pt>
                <c:pt idx="9">
                  <c:v>30</c:v>
                </c:pt>
                <c:pt idx="10">
                  <c:v>35</c:v>
                </c:pt>
                <c:pt idx="11">
                  <c:v>25</c:v>
                </c:pt>
                <c:pt idx="12">
                  <c:v>13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'Opt5'!$G$5:$G$40</c:f>
              <c:numCache>
                <c:formatCode>General</c:formatCode>
                <c:ptCount val="36"/>
                <c:pt idx="0">
                  <c:v>9.5</c:v>
                </c:pt>
                <c:pt idx="1">
                  <c:v>9.8000000000000007</c:v>
                </c:pt>
                <c:pt idx="2">
                  <c:v>10.100000000000001</c:v>
                </c:pt>
                <c:pt idx="3">
                  <c:v>10.400000000000002</c:v>
                </c:pt>
                <c:pt idx="4">
                  <c:v>10.700000000000003</c:v>
                </c:pt>
                <c:pt idx="5">
                  <c:v>11.000000000000004</c:v>
                </c:pt>
                <c:pt idx="6">
                  <c:v>11.300000000000004</c:v>
                </c:pt>
                <c:pt idx="7">
                  <c:v>11.600000000000005</c:v>
                </c:pt>
                <c:pt idx="8">
                  <c:v>11.900000000000006</c:v>
                </c:pt>
                <c:pt idx="9">
                  <c:v>12.200000000000006</c:v>
                </c:pt>
                <c:pt idx="10">
                  <c:v>12.500000000000007</c:v>
                </c:pt>
                <c:pt idx="11">
                  <c:v>12.800000000000008</c:v>
                </c:pt>
                <c:pt idx="12">
                  <c:v>13.100000000000009</c:v>
                </c:pt>
                <c:pt idx="13">
                  <c:v>13.400000000000009</c:v>
                </c:pt>
                <c:pt idx="14">
                  <c:v>13.70000000000001</c:v>
                </c:pt>
                <c:pt idx="15">
                  <c:v>14.000000000000011</c:v>
                </c:pt>
                <c:pt idx="16">
                  <c:v>14.300000000000011</c:v>
                </c:pt>
                <c:pt idx="17">
                  <c:v>14.600000000000012</c:v>
                </c:pt>
                <c:pt idx="18">
                  <c:v>14.900000000000013</c:v>
                </c:pt>
                <c:pt idx="19">
                  <c:v>15.200000000000014</c:v>
                </c:pt>
                <c:pt idx="20">
                  <c:v>15.500000000000014</c:v>
                </c:pt>
                <c:pt idx="21">
                  <c:v>15.800000000000015</c:v>
                </c:pt>
                <c:pt idx="22">
                  <c:v>16.100000000000016</c:v>
                </c:pt>
                <c:pt idx="23">
                  <c:v>16.400000000000016</c:v>
                </c:pt>
                <c:pt idx="24">
                  <c:v>16.700000000000017</c:v>
                </c:pt>
                <c:pt idx="25">
                  <c:v>17.000000000000018</c:v>
                </c:pt>
                <c:pt idx="26">
                  <c:v>17.300000000000018</c:v>
                </c:pt>
                <c:pt idx="27">
                  <c:v>17.600000000000019</c:v>
                </c:pt>
                <c:pt idx="28">
                  <c:v>17.90000000000002</c:v>
                </c:pt>
                <c:pt idx="29">
                  <c:v>18.200000000000021</c:v>
                </c:pt>
                <c:pt idx="30">
                  <c:v>18.500000000000021</c:v>
                </c:pt>
                <c:pt idx="31">
                  <c:v>18.800000000000022</c:v>
                </c:pt>
                <c:pt idx="32">
                  <c:v>19.100000000000023</c:v>
                </c:pt>
                <c:pt idx="33">
                  <c:v>19.400000000000023</c:v>
                </c:pt>
                <c:pt idx="34">
                  <c:v>19.700000000000024</c:v>
                </c:pt>
                <c:pt idx="35">
                  <c:v>20.000000000000025</c:v>
                </c:pt>
              </c:numCache>
            </c:numRef>
          </c:cat>
          <c:val>
            <c:numRef>
              <c:f>'Opt5'!$K$5:$K$40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35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50914432"/>
        <c:axId val="650914992"/>
      </c:barChart>
      <c:catAx>
        <c:axId val="65091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0914992"/>
        <c:crosses val="autoZero"/>
        <c:auto val="1"/>
        <c:lblAlgn val="ctr"/>
        <c:lblOffset val="100"/>
        <c:noMultiLvlLbl val="0"/>
      </c:catAx>
      <c:valAx>
        <c:axId val="65091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091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9262473903147E-2"/>
          <c:y val="8.2720871239664331E-2"/>
          <c:w val="0.90574652746423068"/>
          <c:h val="0.672657465721465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'Opt4'!$G$5:$G$40</c:f>
              <c:numCache>
                <c:formatCode>General</c:formatCode>
                <c:ptCount val="36"/>
                <c:pt idx="0">
                  <c:v>8</c:v>
                </c:pt>
                <c:pt idx="1">
                  <c:v>8.1999999999999993</c:v>
                </c:pt>
                <c:pt idx="2">
                  <c:v>8.3999999999999986</c:v>
                </c:pt>
                <c:pt idx="3">
                  <c:v>8.5999999999999979</c:v>
                </c:pt>
                <c:pt idx="4">
                  <c:v>8.7999999999999972</c:v>
                </c:pt>
                <c:pt idx="5">
                  <c:v>8.9999999999999964</c:v>
                </c:pt>
                <c:pt idx="6">
                  <c:v>9.1999999999999957</c:v>
                </c:pt>
                <c:pt idx="7">
                  <c:v>9.399999999999995</c:v>
                </c:pt>
                <c:pt idx="8">
                  <c:v>9.5999999999999943</c:v>
                </c:pt>
                <c:pt idx="9">
                  <c:v>9.7999999999999936</c:v>
                </c:pt>
                <c:pt idx="10">
                  <c:v>9.9999999999999929</c:v>
                </c:pt>
                <c:pt idx="11">
                  <c:v>10.199999999999992</c:v>
                </c:pt>
                <c:pt idx="12">
                  <c:v>10.399999999999991</c:v>
                </c:pt>
                <c:pt idx="13">
                  <c:v>10.599999999999991</c:v>
                </c:pt>
                <c:pt idx="14">
                  <c:v>10.79999999999999</c:v>
                </c:pt>
                <c:pt idx="15">
                  <c:v>10.999999999999989</c:v>
                </c:pt>
                <c:pt idx="16">
                  <c:v>11.199999999999989</c:v>
                </c:pt>
                <c:pt idx="17">
                  <c:v>11.399999999999988</c:v>
                </c:pt>
                <c:pt idx="18">
                  <c:v>11.599999999999987</c:v>
                </c:pt>
                <c:pt idx="19">
                  <c:v>11.799999999999986</c:v>
                </c:pt>
                <c:pt idx="20">
                  <c:v>11.999999999999986</c:v>
                </c:pt>
                <c:pt idx="21">
                  <c:v>12.199999999999985</c:v>
                </c:pt>
                <c:pt idx="22">
                  <c:v>12.399999999999984</c:v>
                </c:pt>
                <c:pt idx="23">
                  <c:v>12.599999999999984</c:v>
                </c:pt>
                <c:pt idx="24">
                  <c:v>12.799999999999983</c:v>
                </c:pt>
                <c:pt idx="25">
                  <c:v>12.999999999999982</c:v>
                </c:pt>
                <c:pt idx="26">
                  <c:v>13.199999999999982</c:v>
                </c:pt>
                <c:pt idx="27">
                  <c:v>13.399999999999981</c:v>
                </c:pt>
                <c:pt idx="28">
                  <c:v>13.59999999999998</c:v>
                </c:pt>
                <c:pt idx="29">
                  <c:v>13.799999999999979</c:v>
                </c:pt>
                <c:pt idx="30">
                  <c:v>13.999999999999979</c:v>
                </c:pt>
                <c:pt idx="31">
                  <c:v>14.199999999999978</c:v>
                </c:pt>
                <c:pt idx="32">
                  <c:v>14.399999999999977</c:v>
                </c:pt>
                <c:pt idx="33">
                  <c:v>14.599999999999977</c:v>
                </c:pt>
                <c:pt idx="34">
                  <c:v>14.799999999999976</c:v>
                </c:pt>
                <c:pt idx="35">
                  <c:v>14.999999999999975</c:v>
                </c:pt>
              </c:numCache>
            </c:numRef>
          </c:cat>
          <c:val>
            <c:numRef>
              <c:f>'Opt4'!$J$5:$J$40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  <c:pt idx="6">
                  <c:v>10</c:v>
                </c:pt>
                <c:pt idx="7">
                  <c:v>18</c:v>
                </c:pt>
                <c:pt idx="8">
                  <c:v>11</c:v>
                </c:pt>
                <c:pt idx="9">
                  <c:v>18</c:v>
                </c:pt>
                <c:pt idx="10">
                  <c:v>24</c:v>
                </c:pt>
                <c:pt idx="11">
                  <c:v>15</c:v>
                </c:pt>
                <c:pt idx="12">
                  <c:v>13</c:v>
                </c:pt>
                <c:pt idx="13">
                  <c:v>9</c:v>
                </c:pt>
                <c:pt idx="14">
                  <c:v>11</c:v>
                </c:pt>
                <c:pt idx="15">
                  <c:v>16</c:v>
                </c:pt>
                <c:pt idx="16">
                  <c:v>8</c:v>
                </c:pt>
                <c:pt idx="17">
                  <c:v>12</c:v>
                </c:pt>
                <c:pt idx="18">
                  <c:v>4</c:v>
                </c:pt>
                <c:pt idx="19">
                  <c:v>7</c:v>
                </c:pt>
                <c:pt idx="20">
                  <c:v>6</c:v>
                </c:pt>
                <c:pt idx="21">
                  <c:v>1</c:v>
                </c:pt>
                <c:pt idx="22">
                  <c:v>5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'Opt4'!$G$5:$G$40</c:f>
              <c:numCache>
                <c:formatCode>General</c:formatCode>
                <c:ptCount val="36"/>
                <c:pt idx="0">
                  <c:v>8</c:v>
                </c:pt>
                <c:pt idx="1">
                  <c:v>8.1999999999999993</c:v>
                </c:pt>
                <c:pt idx="2">
                  <c:v>8.3999999999999986</c:v>
                </c:pt>
                <c:pt idx="3">
                  <c:v>8.5999999999999979</c:v>
                </c:pt>
                <c:pt idx="4">
                  <c:v>8.7999999999999972</c:v>
                </c:pt>
                <c:pt idx="5">
                  <c:v>8.9999999999999964</c:v>
                </c:pt>
                <c:pt idx="6">
                  <c:v>9.1999999999999957</c:v>
                </c:pt>
                <c:pt idx="7">
                  <c:v>9.399999999999995</c:v>
                </c:pt>
                <c:pt idx="8">
                  <c:v>9.5999999999999943</c:v>
                </c:pt>
                <c:pt idx="9">
                  <c:v>9.7999999999999936</c:v>
                </c:pt>
                <c:pt idx="10">
                  <c:v>9.9999999999999929</c:v>
                </c:pt>
                <c:pt idx="11">
                  <c:v>10.199999999999992</c:v>
                </c:pt>
                <c:pt idx="12">
                  <c:v>10.399999999999991</c:v>
                </c:pt>
                <c:pt idx="13">
                  <c:v>10.599999999999991</c:v>
                </c:pt>
                <c:pt idx="14">
                  <c:v>10.79999999999999</c:v>
                </c:pt>
                <c:pt idx="15">
                  <c:v>10.999999999999989</c:v>
                </c:pt>
                <c:pt idx="16">
                  <c:v>11.199999999999989</c:v>
                </c:pt>
                <c:pt idx="17">
                  <c:v>11.399999999999988</c:v>
                </c:pt>
                <c:pt idx="18">
                  <c:v>11.599999999999987</c:v>
                </c:pt>
                <c:pt idx="19">
                  <c:v>11.799999999999986</c:v>
                </c:pt>
                <c:pt idx="20">
                  <c:v>11.999999999999986</c:v>
                </c:pt>
                <c:pt idx="21">
                  <c:v>12.199999999999985</c:v>
                </c:pt>
                <c:pt idx="22">
                  <c:v>12.399999999999984</c:v>
                </c:pt>
                <c:pt idx="23">
                  <c:v>12.599999999999984</c:v>
                </c:pt>
                <c:pt idx="24">
                  <c:v>12.799999999999983</c:v>
                </c:pt>
                <c:pt idx="25">
                  <c:v>12.999999999999982</c:v>
                </c:pt>
                <c:pt idx="26">
                  <c:v>13.199999999999982</c:v>
                </c:pt>
                <c:pt idx="27">
                  <c:v>13.399999999999981</c:v>
                </c:pt>
                <c:pt idx="28">
                  <c:v>13.59999999999998</c:v>
                </c:pt>
                <c:pt idx="29">
                  <c:v>13.799999999999979</c:v>
                </c:pt>
                <c:pt idx="30">
                  <c:v>13.999999999999979</c:v>
                </c:pt>
                <c:pt idx="31">
                  <c:v>14.199999999999978</c:v>
                </c:pt>
                <c:pt idx="32">
                  <c:v>14.399999999999977</c:v>
                </c:pt>
                <c:pt idx="33">
                  <c:v>14.599999999999977</c:v>
                </c:pt>
                <c:pt idx="34">
                  <c:v>14.799999999999976</c:v>
                </c:pt>
                <c:pt idx="35">
                  <c:v>14.999999999999975</c:v>
                </c:pt>
              </c:numCache>
            </c:numRef>
          </c:cat>
          <c:val>
            <c:numRef>
              <c:f>'Opt4'!$K$5:$K$40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18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52366992"/>
        <c:axId val="652367552"/>
      </c:barChart>
      <c:catAx>
        <c:axId val="652366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2367552"/>
        <c:crosses val="autoZero"/>
        <c:auto val="1"/>
        <c:lblAlgn val="ctr"/>
        <c:lblOffset val="100"/>
        <c:noMultiLvlLbl val="0"/>
      </c:catAx>
      <c:valAx>
        <c:axId val="65236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236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4752584857702E-2"/>
          <c:y val="3.7528999226687294E-2"/>
          <c:w val="0.90745569903953827"/>
          <c:h val="0.7283827112992176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'Opt6'!$G$5:$G$40</c:f>
              <c:numCache>
                <c:formatCode>General</c:formatCode>
                <c:ptCount val="36"/>
                <c:pt idx="0">
                  <c:v>15</c:v>
                </c:pt>
                <c:pt idx="1">
                  <c:v>15.2</c:v>
                </c:pt>
                <c:pt idx="2">
                  <c:v>15.399999999999999</c:v>
                </c:pt>
                <c:pt idx="3">
                  <c:v>15.599999999999998</c:v>
                </c:pt>
                <c:pt idx="4">
                  <c:v>15.799999999999997</c:v>
                </c:pt>
                <c:pt idx="5">
                  <c:v>15.999999999999996</c:v>
                </c:pt>
                <c:pt idx="6">
                  <c:v>16.199999999999996</c:v>
                </c:pt>
                <c:pt idx="7">
                  <c:v>16.399999999999995</c:v>
                </c:pt>
                <c:pt idx="8">
                  <c:v>16.599999999999994</c:v>
                </c:pt>
                <c:pt idx="9">
                  <c:v>16.799999999999994</c:v>
                </c:pt>
                <c:pt idx="10">
                  <c:v>16.999999999999993</c:v>
                </c:pt>
                <c:pt idx="11">
                  <c:v>17.199999999999992</c:v>
                </c:pt>
                <c:pt idx="12">
                  <c:v>17.399999999999991</c:v>
                </c:pt>
                <c:pt idx="13">
                  <c:v>17.599999999999991</c:v>
                </c:pt>
                <c:pt idx="14">
                  <c:v>17.79999999999999</c:v>
                </c:pt>
                <c:pt idx="15">
                  <c:v>17.999999999999989</c:v>
                </c:pt>
                <c:pt idx="16">
                  <c:v>18.199999999999989</c:v>
                </c:pt>
                <c:pt idx="17">
                  <c:v>18.399999999999988</c:v>
                </c:pt>
                <c:pt idx="18">
                  <c:v>18.599999999999987</c:v>
                </c:pt>
                <c:pt idx="19">
                  <c:v>18.799999999999986</c:v>
                </c:pt>
                <c:pt idx="20">
                  <c:v>18.999999999999986</c:v>
                </c:pt>
                <c:pt idx="21">
                  <c:v>19.199999999999985</c:v>
                </c:pt>
                <c:pt idx="22">
                  <c:v>19.399999999999984</c:v>
                </c:pt>
                <c:pt idx="23">
                  <c:v>19.599999999999984</c:v>
                </c:pt>
                <c:pt idx="24">
                  <c:v>19.799999999999983</c:v>
                </c:pt>
                <c:pt idx="25">
                  <c:v>19.999999999999982</c:v>
                </c:pt>
                <c:pt idx="26">
                  <c:v>20.199999999999982</c:v>
                </c:pt>
                <c:pt idx="27">
                  <c:v>20.399999999999981</c:v>
                </c:pt>
                <c:pt idx="28">
                  <c:v>20.59999999999998</c:v>
                </c:pt>
                <c:pt idx="29">
                  <c:v>20.799999999999979</c:v>
                </c:pt>
                <c:pt idx="30">
                  <c:v>20.999999999999979</c:v>
                </c:pt>
                <c:pt idx="31">
                  <c:v>21.199999999999978</c:v>
                </c:pt>
                <c:pt idx="32">
                  <c:v>21.399999999999977</c:v>
                </c:pt>
                <c:pt idx="33">
                  <c:v>21.599999999999977</c:v>
                </c:pt>
                <c:pt idx="34">
                  <c:v>21.799999999999976</c:v>
                </c:pt>
                <c:pt idx="35">
                  <c:v>21.999999999999975</c:v>
                </c:pt>
              </c:numCache>
            </c:numRef>
          </c:cat>
          <c:val>
            <c:numRef>
              <c:f>'Opt6'!$J$5:$J$40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14</c:v>
                </c:pt>
                <c:pt idx="6">
                  <c:v>18</c:v>
                </c:pt>
                <c:pt idx="7">
                  <c:v>17</c:v>
                </c:pt>
                <c:pt idx="8">
                  <c:v>19</c:v>
                </c:pt>
                <c:pt idx="9">
                  <c:v>21</c:v>
                </c:pt>
                <c:pt idx="10">
                  <c:v>22</c:v>
                </c:pt>
                <c:pt idx="11">
                  <c:v>22</c:v>
                </c:pt>
                <c:pt idx="12">
                  <c:v>15</c:v>
                </c:pt>
                <c:pt idx="13">
                  <c:v>14</c:v>
                </c:pt>
                <c:pt idx="14">
                  <c:v>6</c:v>
                </c:pt>
                <c:pt idx="15">
                  <c:v>4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'Opt6'!$G$5:$G$40</c:f>
              <c:numCache>
                <c:formatCode>General</c:formatCode>
                <c:ptCount val="36"/>
                <c:pt idx="0">
                  <c:v>15</c:v>
                </c:pt>
                <c:pt idx="1">
                  <c:v>15.2</c:v>
                </c:pt>
                <c:pt idx="2">
                  <c:v>15.399999999999999</c:v>
                </c:pt>
                <c:pt idx="3">
                  <c:v>15.599999999999998</c:v>
                </c:pt>
                <c:pt idx="4">
                  <c:v>15.799999999999997</c:v>
                </c:pt>
                <c:pt idx="5">
                  <c:v>15.999999999999996</c:v>
                </c:pt>
                <c:pt idx="6">
                  <c:v>16.199999999999996</c:v>
                </c:pt>
                <c:pt idx="7">
                  <c:v>16.399999999999995</c:v>
                </c:pt>
                <c:pt idx="8">
                  <c:v>16.599999999999994</c:v>
                </c:pt>
                <c:pt idx="9">
                  <c:v>16.799999999999994</c:v>
                </c:pt>
                <c:pt idx="10">
                  <c:v>16.999999999999993</c:v>
                </c:pt>
                <c:pt idx="11">
                  <c:v>17.199999999999992</c:v>
                </c:pt>
                <c:pt idx="12">
                  <c:v>17.399999999999991</c:v>
                </c:pt>
                <c:pt idx="13">
                  <c:v>17.599999999999991</c:v>
                </c:pt>
                <c:pt idx="14">
                  <c:v>17.79999999999999</c:v>
                </c:pt>
                <c:pt idx="15">
                  <c:v>17.999999999999989</c:v>
                </c:pt>
                <c:pt idx="16">
                  <c:v>18.199999999999989</c:v>
                </c:pt>
                <c:pt idx="17">
                  <c:v>18.399999999999988</c:v>
                </c:pt>
                <c:pt idx="18">
                  <c:v>18.599999999999987</c:v>
                </c:pt>
                <c:pt idx="19">
                  <c:v>18.799999999999986</c:v>
                </c:pt>
                <c:pt idx="20">
                  <c:v>18.999999999999986</c:v>
                </c:pt>
                <c:pt idx="21">
                  <c:v>19.199999999999985</c:v>
                </c:pt>
                <c:pt idx="22">
                  <c:v>19.399999999999984</c:v>
                </c:pt>
                <c:pt idx="23">
                  <c:v>19.599999999999984</c:v>
                </c:pt>
                <c:pt idx="24">
                  <c:v>19.799999999999983</c:v>
                </c:pt>
                <c:pt idx="25">
                  <c:v>19.999999999999982</c:v>
                </c:pt>
                <c:pt idx="26">
                  <c:v>20.199999999999982</c:v>
                </c:pt>
                <c:pt idx="27">
                  <c:v>20.399999999999981</c:v>
                </c:pt>
                <c:pt idx="28">
                  <c:v>20.59999999999998</c:v>
                </c:pt>
                <c:pt idx="29">
                  <c:v>20.799999999999979</c:v>
                </c:pt>
                <c:pt idx="30">
                  <c:v>20.999999999999979</c:v>
                </c:pt>
                <c:pt idx="31">
                  <c:v>21.199999999999978</c:v>
                </c:pt>
                <c:pt idx="32">
                  <c:v>21.399999999999977</c:v>
                </c:pt>
                <c:pt idx="33">
                  <c:v>21.599999999999977</c:v>
                </c:pt>
                <c:pt idx="34">
                  <c:v>21.799999999999976</c:v>
                </c:pt>
                <c:pt idx="35">
                  <c:v>21.999999999999975</c:v>
                </c:pt>
              </c:numCache>
            </c:numRef>
          </c:cat>
          <c:val>
            <c:numRef>
              <c:f>'Opt6'!$K$5:$K$40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14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52903120"/>
        <c:axId val="652903680"/>
      </c:barChart>
      <c:catAx>
        <c:axId val="6529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2903680"/>
        <c:crosses val="autoZero"/>
        <c:auto val="1"/>
        <c:lblAlgn val="ctr"/>
        <c:lblOffset val="100"/>
        <c:noMultiLvlLbl val="0"/>
      </c:catAx>
      <c:valAx>
        <c:axId val="65290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2903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4752584857702E-2"/>
          <c:y val="3.7528999226687294E-2"/>
          <c:w val="0.90683754037367759"/>
          <c:h val="0.7693121585562352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'Opt7'!$G$5:$G$40</c:f>
              <c:numCache>
                <c:formatCode>General</c:formatCode>
                <c:ptCount val="36"/>
                <c:pt idx="0">
                  <c:v>12</c:v>
                </c:pt>
                <c:pt idx="1">
                  <c:v>12.4</c:v>
                </c:pt>
                <c:pt idx="2">
                  <c:v>12.8</c:v>
                </c:pt>
                <c:pt idx="3">
                  <c:v>13.200000000000001</c:v>
                </c:pt>
                <c:pt idx="4">
                  <c:v>13.600000000000001</c:v>
                </c:pt>
                <c:pt idx="5">
                  <c:v>14.000000000000002</c:v>
                </c:pt>
                <c:pt idx="6">
                  <c:v>14.400000000000002</c:v>
                </c:pt>
                <c:pt idx="7">
                  <c:v>14.800000000000002</c:v>
                </c:pt>
                <c:pt idx="8">
                  <c:v>15.200000000000003</c:v>
                </c:pt>
                <c:pt idx="9">
                  <c:v>15.600000000000003</c:v>
                </c:pt>
                <c:pt idx="10">
                  <c:v>16.000000000000004</c:v>
                </c:pt>
                <c:pt idx="11">
                  <c:v>16.400000000000002</c:v>
                </c:pt>
                <c:pt idx="12">
                  <c:v>16.8</c:v>
                </c:pt>
                <c:pt idx="13">
                  <c:v>17.2</c:v>
                </c:pt>
                <c:pt idx="14">
                  <c:v>17.599999999999998</c:v>
                </c:pt>
                <c:pt idx="15">
                  <c:v>17.999999999999996</c:v>
                </c:pt>
                <c:pt idx="16">
                  <c:v>18.399999999999995</c:v>
                </c:pt>
                <c:pt idx="17">
                  <c:v>18.799999999999994</c:v>
                </c:pt>
                <c:pt idx="18">
                  <c:v>19.199999999999992</c:v>
                </c:pt>
                <c:pt idx="19">
                  <c:v>19.599999999999991</c:v>
                </c:pt>
                <c:pt idx="20">
                  <c:v>19.999999999999989</c:v>
                </c:pt>
                <c:pt idx="21">
                  <c:v>20.399999999999988</c:v>
                </c:pt>
                <c:pt idx="22">
                  <c:v>20.799999999999986</c:v>
                </c:pt>
                <c:pt idx="23">
                  <c:v>21.199999999999985</c:v>
                </c:pt>
                <c:pt idx="24">
                  <c:v>21.599999999999984</c:v>
                </c:pt>
                <c:pt idx="25">
                  <c:v>21.999999999999982</c:v>
                </c:pt>
                <c:pt idx="26">
                  <c:v>22.399999999999981</c:v>
                </c:pt>
                <c:pt idx="27">
                  <c:v>22.799999999999979</c:v>
                </c:pt>
                <c:pt idx="28">
                  <c:v>23.199999999999978</c:v>
                </c:pt>
                <c:pt idx="29">
                  <c:v>23.599999999999977</c:v>
                </c:pt>
                <c:pt idx="30">
                  <c:v>23.999999999999975</c:v>
                </c:pt>
                <c:pt idx="31">
                  <c:v>24.399999999999974</c:v>
                </c:pt>
                <c:pt idx="32">
                  <c:v>24.799999999999972</c:v>
                </c:pt>
                <c:pt idx="33">
                  <c:v>25.199999999999971</c:v>
                </c:pt>
                <c:pt idx="34">
                  <c:v>25.599999999999969</c:v>
                </c:pt>
                <c:pt idx="35">
                  <c:v>25.999999999999968</c:v>
                </c:pt>
              </c:numCache>
            </c:numRef>
          </c:cat>
          <c:val>
            <c:numRef>
              <c:f>'Opt7'!$J$5:$J$40</c:f>
              <c:numCache>
                <c:formatCode>General</c:formatCode>
                <c:ptCount val="36"/>
                <c:pt idx="0">
                  <c:v>0</c:v>
                </c:pt>
                <c:pt idx="1">
                  <c:v>4</c:v>
                </c:pt>
                <c:pt idx="2">
                  <c:v>17</c:v>
                </c:pt>
                <c:pt idx="3">
                  <c:v>31</c:v>
                </c:pt>
                <c:pt idx="4">
                  <c:v>19</c:v>
                </c:pt>
                <c:pt idx="5">
                  <c:v>15</c:v>
                </c:pt>
                <c:pt idx="6">
                  <c:v>3</c:v>
                </c:pt>
                <c:pt idx="7">
                  <c:v>7</c:v>
                </c:pt>
                <c:pt idx="8">
                  <c:v>8</c:v>
                </c:pt>
                <c:pt idx="9">
                  <c:v>14</c:v>
                </c:pt>
                <c:pt idx="10">
                  <c:v>12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3</c:v>
                </c:pt>
                <c:pt idx="17">
                  <c:v>9</c:v>
                </c:pt>
                <c:pt idx="18">
                  <c:v>1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0</c:v>
                </c:pt>
                <c:pt idx="27">
                  <c:v>1</c:v>
                </c:pt>
                <c:pt idx="28">
                  <c:v>2</c:v>
                </c:pt>
                <c:pt idx="29">
                  <c:v>8</c:v>
                </c:pt>
                <c:pt idx="30">
                  <c:v>9</c:v>
                </c:pt>
                <c:pt idx="31">
                  <c:v>6</c:v>
                </c:pt>
                <c:pt idx="32">
                  <c:v>2</c:v>
                </c:pt>
                <c:pt idx="33">
                  <c:v>2</c:v>
                </c:pt>
                <c:pt idx="34">
                  <c:v>4</c:v>
                </c:pt>
                <c:pt idx="35">
                  <c:v>1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'Opt7'!$G$5:$G$40</c:f>
              <c:numCache>
                <c:formatCode>General</c:formatCode>
                <c:ptCount val="36"/>
                <c:pt idx="0">
                  <c:v>12</c:v>
                </c:pt>
                <c:pt idx="1">
                  <c:v>12.4</c:v>
                </c:pt>
                <c:pt idx="2">
                  <c:v>12.8</c:v>
                </c:pt>
                <c:pt idx="3">
                  <c:v>13.200000000000001</c:v>
                </c:pt>
                <c:pt idx="4">
                  <c:v>13.600000000000001</c:v>
                </c:pt>
                <c:pt idx="5">
                  <c:v>14.000000000000002</c:v>
                </c:pt>
                <c:pt idx="6">
                  <c:v>14.400000000000002</c:v>
                </c:pt>
                <c:pt idx="7">
                  <c:v>14.800000000000002</c:v>
                </c:pt>
                <c:pt idx="8">
                  <c:v>15.200000000000003</c:v>
                </c:pt>
                <c:pt idx="9">
                  <c:v>15.600000000000003</c:v>
                </c:pt>
                <c:pt idx="10">
                  <c:v>16.000000000000004</c:v>
                </c:pt>
                <c:pt idx="11">
                  <c:v>16.400000000000002</c:v>
                </c:pt>
                <c:pt idx="12">
                  <c:v>16.8</c:v>
                </c:pt>
                <c:pt idx="13">
                  <c:v>17.2</c:v>
                </c:pt>
                <c:pt idx="14">
                  <c:v>17.599999999999998</c:v>
                </c:pt>
                <c:pt idx="15">
                  <c:v>17.999999999999996</c:v>
                </c:pt>
                <c:pt idx="16">
                  <c:v>18.399999999999995</c:v>
                </c:pt>
                <c:pt idx="17">
                  <c:v>18.799999999999994</c:v>
                </c:pt>
                <c:pt idx="18">
                  <c:v>19.199999999999992</c:v>
                </c:pt>
                <c:pt idx="19">
                  <c:v>19.599999999999991</c:v>
                </c:pt>
                <c:pt idx="20">
                  <c:v>19.999999999999989</c:v>
                </c:pt>
                <c:pt idx="21">
                  <c:v>20.399999999999988</c:v>
                </c:pt>
                <c:pt idx="22">
                  <c:v>20.799999999999986</c:v>
                </c:pt>
                <c:pt idx="23">
                  <c:v>21.199999999999985</c:v>
                </c:pt>
                <c:pt idx="24">
                  <c:v>21.599999999999984</c:v>
                </c:pt>
                <c:pt idx="25">
                  <c:v>21.999999999999982</c:v>
                </c:pt>
                <c:pt idx="26">
                  <c:v>22.399999999999981</c:v>
                </c:pt>
                <c:pt idx="27">
                  <c:v>22.799999999999979</c:v>
                </c:pt>
                <c:pt idx="28">
                  <c:v>23.199999999999978</c:v>
                </c:pt>
                <c:pt idx="29">
                  <c:v>23.599999999999977</c:v>
                </c:pt>
                <c:pt idx="30">
                  <c:v>23.999999999999975</c:v>
                </c:pt>
                <c:pt idx="31">
                  <c:v>24.399999999999974</c:v>
                </c:pt>
                <c:pt idx="32">
                  <c:v>24.799999999999972</c:v>
                </c:pt>
                <c:pt idx="33">
                  <c:v>25.199999999999971</c:v>
                </c:pt>
                <c:pt idx="34">
                  <c:v>25.599999999999969</c:v>
                </c:pt>
                <c:pt idx="35">
                  <c:v>25.999999999999968</c:v>
                </c:pt>
              </c:numCache>
            </c:numRef>
          </c:cat>
          <c:val>
            <c:numRef>
              <c:f>'Opt7'!$K$5:$K$40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8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48635696"/>
        <c:axId val="648636256"/>
      </c:barChart>
      <c:catAx>
        <c:axId val="648635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48636256"/>
        <c:crosses val="autoZero"/>
        <c:auto val="1"/>
        <c:lblAlgn val="ctr"/>
        <c:lblOffset val="100"/>
        <c:noMultiLvlLbl val="0"/>
      </c:catAx>
      <c:valAx>
        <c:axId val="64863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4863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55395504359538E-2"/>
          <c:y val="8.6951596529654104E-2"/>
          <c:w val="0.90752927471150469"/>
          <c:h val="0.6828138358728679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'Opt9'!$G$5:$G$40</c:f>
              <c:numCache>
                <c:formatCode>General</c:formatCode>
                <c:ptCount val="36"/>
                <c:pt idx="0">
                  <c:v>38.5</c:v>
                </c:pt>
                <c:pt idx="1">
                  <c:v>38.700000000000003</c:v>
                </c:pt>
                <c:pt idx="2">
                  <c:v>38.900000000000006</c:v>
                </c:pt>
                <c:pt idx="3">
                  <c:v>39.100000000000009</c:v>
                </c:pt>
                <c:pt idx="4">
                  <c:v>39.300000000000011</c:v>
                </c:pt>
                <c:pt idx="5">
                  <c:v>39.500000000000014</c:v>
                </c:pt>
                <c:pt idx="6">
                  <c:v>39.700000000000017</c:v>
                </c:pt>
                <c:pt idx="7">
                  <c:v>39.90000000000002</c:v>
                </c:pt>
                <c:pt idx="8">
                  <c:v>40.100000000000023</c:v>
                </c:pt>
                <c:pt idx="9">
                  <c:v>40.300000000000026</c:v>
                </c:pt>
                <c:pt idx="10">
                  <c:v>40.500000000000028</c:v>
                </c:pt>
                <c:pt idx="11">
                  <c:v>40.700000000000031</c:v>
                </c:pt>
                <c:pt idx="12">
                  <c:v>40.900000000000034</c:v>
                </c:pt>
                <c:pt idx="13">
                  <c:v>41.100000000000037</c:v>
                </c:pt>
                <c:pt idx="14">
                  <c:v>41.30000000000004</c:v>
                </c:pt>
                <c:pt idx="15">
                  <c:v>41.500000000000043</c:v>
                </c:pt>
                <c:pt idx="16">
                  <c:v>41.700000000000045</c:v>
                </c:pt>
                <c:pt idx="17">
                  <c:v>41.900000000000048</c:v>
                </c:pt>
                <c:pt idx="18">
                  <c:v>42.100000000000051</c:v>
                </c:pt>
                <c:pt idx="19">
                  <c:v>42.300000000000054</c:v>
                </c:pt>
                <c:pt idx="20">
                  <c:v>42.500000000000057</c:v>
                </c:pt>
                <c:pt idx="21">
                  <c:v>42.70000000000006</c:v>
                </c:pt>
                <c:pt idx="22">
                  <c:v>42.900000000000063</c:v>
                </c:pt>
                <c:pt idx="23">
                  <c:v>43.100000000000065</c:v>
                </c:pt>
                <c:pt idx="24">
                  <c:v>43.300000000000068</c:v>
                </c:pt>
                <c:pt idx="25">
                  <c:v>43.500000000000071</c:v>
                </c:pt>
                <c:pt idx="26">
                  <c:v>43.700000000000074</c:v>
                </c:pt>
                <c:pt idx="27">
                  <c:v>43.900000000000077</c:v>
                </c:pt>
                <c:pt idx="28">
                  <c:v>44.10000000000008</c:v>
                </c:pt>
                <c:pt idx="29">
                  <c:v>44.300000000000082</c:v>
                </c:pt>
                <c:pt idx="30">
                  <c:v>44.500000000000085</c:v>
                </c:pt>
                <c:pt idx="31">
                  <c:v>44.700000000000088</c:v>
                </c:pt>
                <c:pt idx="32">
                  <c:v>44.900000000000091</c:v>
                </c:pt>
                <c:pt idx="33">
                  <c:v>45.100000000000094</c:v>
                </c:pt>
                <c:pt idx="34">
                  <c:v>45.300000000000097</c:v>
                </c:pt>
                <c:pt idx="35">
                  <c:v>45.500000000000099</c:v>
                </c:pt>
              </c:numCache>
            </c:numRef>
          </c:cat>
          <c:val>
            <c:numRef>
              <c:f>'Opt9'!$J$5:$J$40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5</c:v>
                </c:pt>
                <c:pt idx="5">
                  <c:v>8</c:v>
                </c:pt>
                <c:pt idx="6">
                  <c:v>5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11</c:v>
                </c:pt>
                <c:pt idx="11">
                  <c:v>7</c:v>
                </c:pt>
                <c:pt idx="12">
                  <c:v>6</c:v>
                </c:pt>
                <c:pt idx="13">
                  <c:v>10</c:v>
                </c:pt>
                <c:pt idx="14">
                  <c:v>10</c:v>
                </c:pt>
                <c:pt idx="15">
                  <c:v>6</c:v>
                </c:pt>
                <c:pt idx="16">
                  <c:v>4</c:v>
                </c:pt>
                <c:pt idx="17">
                  <c:v>9</c:v>
                </c:pt>
                <c:pt idx="18">
                  <c:v>5</c:v>
                </c:pt>
                <c:pt idx="19">
                  <c:v>10</c:v>
                </c:pt>
                <c:pt idx="20">
                  <c:v>14</c:v>
                </c:pt>
                <c:pt idx="21">
                  <c:v>14</c:v>
                </c:pt>
                <c:pt idx="22">
                  <c:v>6</c:v>
                </c:pt>
                <c:pt idx="23">
                  <c:v>7</c:v>
                </c:pt>
                <c:pt idx="24">
                  <c:v>7</c:v>
                </c:pt>
                <c:pt idx="25">
                  <c:v>2</c:v>
                </c:pt>
                <c:pt idx="26">
                  <c:v>5</c:v>
                </c:pt>
                <c:pt idx="27">
                  <c:v>5</c:v>
                </c:pt>
                <c:pt idx="28">
                  <c:v>3</c:v>
                </c:pt>
                <c:pt idx="29">
                  <c:v>5</c:v>
                </c:pt>
                <c:pt idx="30">
                  <c:v>0</c:v>
                </c:pt>
                <c:pt idx="31">
                  <c:v>4</c:v>
                </c:pt>
                <c:pt idx="32">
                  <c:v>4</c:v>
                </c:pt>
                <c:pt idx="33">
                  <c:v>1</c:v>
                </c:pt>
                <c:pt idx="34">
                  <c:v>0</c:v>
                </c:pt>
                <c:pt idx="35">
                  <c:v>2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'Opt9'!$G$5:$G$40</c:f>
              <c:numCache>
                <c:formatCode>General</c:formatCode>
                <c:ptCount val="36"/>
                <c:pt idx="0">
                  <c:v>38.5</c:v>
                </c:pt>
                <c:pt idx="1">
                  <c:v>38.700000000000003</c:v>
                </c:pt>
                <c:pt idx="2">
                  <c:v>38.900000000000006</c:v>
                </c:pt>
                <c:pt idx="3">
                  <c:v>39.100000000000009</c:v>
                </c:pt>
                <c:pt idx="4">
                  <c:v>39.300000000000011</c:v>
                </c:pt>
                <c:pt idx="5">
                  <c:v>39.500000000000014</c:v>
                </c:pt>
                <c:pt idx="6">
                  <c:v>39.700000000000017</c:v>
                </c:pt>
                <c:pt idx="7">
                  <c:v>39.90000000000002</c:v>
                </c:pt>
                <c:pt idx="8">
                  <c:v>40.100000000000023</c:v>
                </c:pt>
                <c:pt idx="9">
                  <c:v>40.300000000000026</c:v>
                </c:pt>
                <c:pt idx="10">
                  <c:v>40.500000000000028</c:v>
                </c:pt>
                <c:pt idx="11">
                  <c:v>40.700000000000031</c:v>
                </c:pt>
                <c:pt idx="12">
                  <c:v>40.900000000000034</c:v>
                </c:pt>
                <c:pt idx="13">
                  <c:v>41.100000000000037</c:v>
                </c:pt>
                <c:pt idx="14">
                  <c:v>41.30000000000004</c:v>
                </c:pt>
                <c:pt idx="15">
                  <c:v>41.500000000000043</c:v>
                </c:pt>
                <c:pt idx="16">
                  <c:v>41.700000000000045</c:v>
                </c:pt>
                <c:pt idx="17">
                  <c:v>41.900000000000048</c:v>
                </c:pt>
                <c:pt idx="18">
                  <c:v>42.100000000000051</c:v>
                </c:pt>
                <c:pt idx="19">
                  <c:v>42.300000000000054</c:v>
                </c:pt>
                <c:pt idx="20">
                  <c:v>42.500000000000057</c:v>
                </c:pt>
                <c:pt idx="21">
                  <c:v>42.70000000000006</c:v>
                </c:pt>
                <c:pt idx="22">
                  <c:v>42.900000000000063</c:v>
                </c:pt>
                <c:pt idx="23">
                  <c:v>43.100000000000065</c:v>
                </c:pt>
                <c:pt idx="24">
                  <c:v>43.300000000000068</c:v>
                </c:pt>
                <c:pt idx="25">
                  <c:v>43.500000000000071</c:v>
                </c:pt>
                <c:pt idx="26">
                  <c:v>43.700000000000074</c:v>
                </c:pt>
                <c:pt idx="27">
                  <c:v>43.900000000000077</c:v>
                </c:pt>
                <c:pt idx="28">
                  <c:v>44.10000000000008</c:v>
                </c:pt>
                <c:pt idx="29">
                  <c:v>44.300000000000082</c:v>
                </c:pt>
                <c:pt idx="30">
                  <c:v>44.500000000000085</c:v>
                </c:pt>
                <c:pt idx="31">
                  <c:v>44.700000000000088</c:v>
                </c:pt>
                <c:pt idx="32">
                  <c:v>44.900000000000091</c:v>
                </c:pt>
                <c:pt idx="33">
                  <c:v>45.100000000000094</c:v>
                </c:pt>
                <c:pt idx="34">
                  <c:v>45.300000000000097</c:v>
                </c:pt>
                <c:pt idx="35">
                  <c:v>45.500000000000099</c:v>
                </c:pt>
              </c:numCache>
            </c:numRef>
          </c:cat>
          <c:val>
            <c:numRef>
              <c:f>'Opt9'!$K$5:$K$40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6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49243536"/>
        <c:axId val="649244096"/>
      </c:barChart>
      <c:catAx>
        <c:axId val="649243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49244096"/>
        <c:crosses val="autoZero"/>
        <c:auto val="1"/>
        <c:lblAlgn val="ctr"/>
        <c:lblOffset val="100"/>
        <c:noMultiLvlLbl val="0"/>
      </c:catAx>
      <c:valAx>
        <c:axId val="64924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49243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93250979458969E-2"/>
          <c:y val="4.4891122278056951E-2"/>
          <c:w val="0.90916330201913564"/>
          <c:h val="0.7412182131984207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'Opt8'!$G$5:$G$40</c:f>
              <c:numCache>
                <c:formatCode>General</c:formatCode>
                <c:ptCount val="36"/>
                <c:pt idx="0">
                  <c:v>16</c:v>
                </c:pt>
                <c:pt idx="1">
                  <c:v>16.399999999999999</c:v>
                </c:pt>
                <c:pt idx="2">
                  <c:v>16.799999999999997</c:v>
                </c:pt>
                <c:pt idx="3">
                  <c:v>17.199999999999996</c:v>
                </c:pt>
                <c:pt idx="4">
                  <c:v>17.599999999999994</c:v>
                </c:pt>
                <c:pt idx="5">
                  <c:v>17.999999999999993</c:v>
                </c:pt>
                <c:pt idx="6">
                  <c:v>18.399999999999991</c:v>
                </c:pt>
                <c:pt idx="7">
                  <c:v>18.79999999999999</c:v>
                </c:pt>
                <c:pt idx="8">
                  <c:v>19.199999999999989</c:v>
                </c:pt>
                <c:pt idx="9">
                  <c:v>19.599999999999987</c:v>
                </c:pt>
                <c:pt idx="10">
                  <c:v>19.999999999999986</c:v>
                </c:pt>
                <c:pt idx="11">
                  <c:v>20.399999999999984</c:v>
                </c:pt>
                <c:pt idx="12">
                  <c:v>20.799999999999983</c:v>
                </c:pt>
                <c:pt idx="13">
                  <c:v>21.199999999999982</c:v>
                </c:pt>
                <c:pt idx="14">
                  <c:v>21.59999999999998</c:v>
                </c:pt>
                <c:pt idx="15">
                  <c:v>21.999999999999979</c:v>
                </c:pt>
                <c:pt idx="16">
                  <c:v>22.399999999999977</c:v>
                </c:pt>
                <c:pt idx="17">
                  <c:v>22.799999999999976</c:v>
                </c:pt>
                <c:pt idx="18">
                  <c:v>23.199999999999974</c:v>
                </c:pt>
                <c:pt idx="19">
                  <c:v>23.599999999999973</c:v>
                </c:pt>
                <c:pt idx="20">
                  <c:v>23.999999999999972</c:v>
                </c:pt>
                <c:pt idx="21">
                  <c:v>24.39999999999997</c:v>
                </c:pt>
                <c:pt idx="22">
                  <c:v>24.799999999999969</c:v>
                </c:pt>
                <c:pt idx="23">
                  <c:v>25.199999999999967</c:v>
                </c:pt>
                <c:pt idx="24">
                  <c:v>25.599999999999966</c:v>
                </c:pt>
                <c:pt idx="25">
                  <c:v>25.999999999999964</c:v>
                </c:pt>
                <c:pt idx="26">
                  <c:v>26.399999999999963</c:v>
                </c:pt>
                <c:pt idx="27">
                  <c:v>26.799999999999962</c:v>
                </c:pt>
                <c:pt idx="28">
                  <c:v>27.19999999999996</c:v>
                </c:pt>
                <c:pt idx="29">
                  <c:v>27.599999999999959</c:v>
                </c:pt>
                <c:pt idx="30">
                  <c:v>27.999999999999957</c:v>
                </c:pt>
                <c:pt idx="31">
                  <c:v>28.399999999999956</c:v>
                </c:pt>
                <c:pt idx="32">
                  <c:v>28.799999999999955</c:v>
                </c:pt>
                <c:pt idx="33">
                  <c:v>29.199999999999953</c:v>
                </c:pt>
                <c:pt idx="34">
                  <c:v>29.599999999999952</c:v>
                </c:pt>
                <c:pt idx="35">
                  <c:v>29.99999999999995</c:v>
                </c:pt>
              </c:numCache>
            </c:numRef>
          </c:cat>
          <c:val>
            <c:numRef>
              <c:f>'Opt8'!$J$5:$J$40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9</c:v>
                </c:pt>
                <c:pt idx="4">
                  <c:v>9</c:v>
                </c:pt>
                <c:pt idx="5">
                  <c:v>11</c:v>
                </c:pt>
                <c:pt idx="6">
                  <c:v>6</c:v>
                </c:pt>
                <c:pt idx="7">
                  <c:v>7</c:v>
                </c:pt>
                <c:pt idx="8">
                  <c:v>3</c:v>
                </c:pt>
                <c:pt idx="9">
                  <c:v>13</c:v>
                </c:pt>
                <c:pt idx="10">
                  <c:v>8</c:v>
                </c:pt>
                <c:pt idx="11">
                  <c:v>10</c:v>
                </c:pt>
                <c:pt idx="12">
                  <c:v>14</c:v>
                </c:pt>
                <c:pt idx="13">
                  <c:v>11</c:v>
                </c:pt>
                <c:pt idx="14">
                  <c:v>4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7</c:v>
                </c:pt>
                <c:pt idx="24">
                  <c:v>9</c:v>
                </c:pt>
                <c:pt idx="25">
                  <c:v>4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9</c:v>
                </c:pt>
                <c:pt idx="31">
                  <c:v>9</c:v>
                </c:pt>
                <c:pt idx="32">
                  <c:v>3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rgbClr val="FF0000"/>
                </a:gs>
                <a:gs pos="56000">
                  <a:srgbClr val="FF2F2F"/>
                </a:gs>
                <a:gs pos="100000">
                  <a:srgbClr val="FF0000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'Opt8'!$G$5:$G$40</c:f>
              <c:numCache>
                <c:formatCode>General</c:formatCode>
                <c:ptCount val="36"/>
                <c:pt idx="0">
                  <c:v>16</c:v>
                </c:pt>
                <c:pt idx="1">
                  <c:v>16.399999999999999</c:v>
                </c:pt>
                <c:pt idx="2">
                  <c:v>16.799999999999997</c:v>
                </c:pt>
                <c:pt idx="3">
                  <c:v>17.199999999999996</c:v>
                </c:pt>
                <c:pt idx="4">
                  <c:v>17.599999999999994</c:v>
                </c:pt>
                <c:pt idx="5">
                  <c:v>17.999999999999993</c:v>
                </c:pt>
                <c:pt idx="6">
                  <c:v>18.399999999999991</c:v>
                </c:pt>
                <c:pt idx="7">
                  <c:v>18.79999999999999</c:v>
                </c:pt>
                <c:pt idx="8">
                  <c:v>19.199999999999989</c:v>
                </c:pt>
                <c:pt idx="9">
                  <c:v>19.599999999999987</c:v>
                </c:pt>
                <c:pt idx="10">
                  <c:v>19.999999999999986</c:v>
                </c:pt>
                <c:pt idx="11">
                  <c:v>20.399999999999984</c:v>
                </c:pt>
                <c:pt idx="12">
                  <c:v>20.799999999999983</c:v>
                </c:pt>
                <c:pt idx="13">
                  <c:v>21.199999999999982</c:v>
                </c:pt>
                <c:pt idx="14">
                  <c:v>21.59999999999998</c:v>
                </c:pt>
                <c:pt idx="15">
                  <c:v>21.999999999999979</c:v>
                </c:pt>
                <c:pt idx="16">
                  <c:v>22.399999999999977</c:v>
                </c:pt>
                <c:pt idx="17">
                  <c:v>22.799999999999976</c:v>
                </c:pt>
                <c:pt idx="18">
                  <c:v>23.199999999999974</c:v>
                </c:pt>
                <c:pt idx="19">
                  <c:v>23.599999999999973</c:v>
                </c:pt>
                <c:pt idx="20">
                  <c:v>23.999999999999972</c:v>
                </c:pt>
                <c:pt idx="21">
                  <c:v>24.39999999999997</c:v>
                </c:pt>
                <c:pt idx="22">
                  <c:v>24.799999999999969</c:v>
                </c:pt>
                <c:pt idx="23">
                  <c:v>25.199999999999967</c:v>
                </c:pt>
                <c:pt idx="24">
                  <c:v>25.599999999999966</c:v>
                </c:pt>
                <c:pt idx="25">
                  <c:v>25.999999999999964</c:v>
                </c:pt>
                <c:pt idx="26">
                  <c:v>26.399999999999963</c:v>
                </c:pt>
                <c:pt idx="27">
                  <c:v>26.799999999999962</c:v>
                </c:pt>
                <c:pt idx="28">
                  <c:v>27.19999999999996</c:v>
                </c:pt>
                <c:pt idx="29">
                  <c:v>27.599999999999959</c:v>
                </c:pt>
                <c:pt idx="30">
                  <c:v>27.999999999999957</c:v>
                </c:pt>
                <c:pt idx="31">
                  <c:v>28.399999999999956</c:v>
                </c:pt>
                <c:pt idx="32">
                  <c:v>28.799999999999955</c:v>
                </c:pt>
                <c:pt idx="33">
                  <c:v>29.199999999999953</c:v>
                </c:pt>
                <c:pt idx="34">
                  <c:v>29.599999999999952</c:v>
                </c:pt>
                <c:pt idx="35">
                  <c:v>29.99999999999995</c:v>
                </c:pt>
              </c:numCache>
            </c:numRef>
          </c:cat>
          <c:val>
            <c:numRef>
              <c:f>'Opt8'!$K$5:$K$40</c:f>
              <c:numCache>
                <c:formatCode>General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5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649246896"/>
        <c:axId val="652359168"/>
      </c:barChart>
      <c:catAx>
        <c:axId val="64924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B0F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52359168"/>
        <c:crosses val="autoZero"/>
        <c:auto val="1"/>
        <c:lblAlgn val="ctr"/>
        <c:lblOffset val="100"/>
        <c:noMultiLvlLbl val="0"/>
      </c:catAx>
      <c:valAx>
        <c:axId val="65235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4924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8</xdr:row>
      <xdr:rowOff>60960</xdr:rowOff>
    </xdr:from>
    <xdr:to>
      <xdr:col>8</xdr:col>
      <xdr:colOff>479667</xdr:colOff>
      <xdr:row>20</xdr:row>
      <xdr:rowOff>48312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35979</xdr:colOff>
      <xdr:row>8</xdr:row>
      <xdr:rowOff>83820</xdr:rowOff>
    </xdr:from>
    <xdr:to>
      <xdr:col>17</xdr:col>
      <xdr:colOff>580613</xdr:colOff>
      <xdr:row>20</xdr:row>
      <xdr:rowOff>94738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99059</xdr:colOff>
      <xdr:row>8</xdr:row>
      <xdr:rowOff>83821</xdr:rowOff>
    </xdr:from>
    <xdr:to>
      <xdr:col>26</xdr:col>
      <xdr:colOff>542746</xdr:colOff>
      <xdr:row>20</xdr:row>
      <xdr:rowOff>41399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99532</xdr:colOff>
      <xdr:row>27</xdr:row>
      <xdr:rowOff>53340</xdr:rowOff>
    </xdr:from>
    <xdr:to>
      <xdr:col>17</xdr:col>
      <xdr:colOff>455629</xdr:colOff>
      <xdr:row>39</xdr:row>
      <xdr:rowOff>134018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100238</xdr:colOff>
      <xdr:row>27</xdr:row>
      <xdr:rowOff>68580</xdr:rowOff>
    </xdr:from>
    <xdr:to>
      <xdr:col>8</xdr:col>
      <xdr:colOff>533400</xdr:colOff>
      <xdr:row>40</xdr:row>
      <xdr:rowOff>7620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23567</xdr:colOff>
      <xdr:row>27</xdr:row>
      <xdr:rowOff>76200</xdr:rowOff>
    </xdr:from>
    <xdr:to>
      <xdr:col>26</xdr:col>
      <xdr:colOff>565609</xdr:colOff>
      <xdr:row>39</xdr:row>
      <xdr:rowOff>136845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76200</xdr:colOff>
      <xdr:row>46</xdr:row>
      <xdr:rowOff>60960</xdr:rowOff>
    </xdr:from>
    <xdr:to>
      <xdr:col>8</xdr:col>
      <xdr:colOff>534185</xdr:colOff>
      <xdr:row>58</xdr:row>
      <xdr:rowOff>117835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101888</xdr:colOff>
      <xdr:row>46</xdr:row>
      <xdr:rowOff>60960</xdr:rowOff>
    </xdr:from>
    <xdr:to>
      <xdr:col>26</xdr:col>
      <xdr:colOff>533950</xdr:colOff>
      <xdr:row>58</xdr:row>
      <xdr:rowOff>85705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39278</xdr:colOff>
      <xdr:row>46</xdr:row>
      <xdr:rowOff>45720</xdr:rowOff>
    </xdr:from>
    <xdr:to>
      <xdr:col>17</xdr:col>
      <xdr:colOff>542041</xdr:colOff>
      <xdr:row>58</xdr:row>
      <xdr:rowOff>99060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453390</xdr:colOff>
      <xdr:row>1</xdr:row>
      <xdr:rowOff>125730</xdr:rowOff>
    </xdr:from>
    <xdr:to>
      <xdr:col>2</xdr:col>
      <xdr:colOff>399122</xdr:colOff>
      <xdr:row>2</xdr:row>
      <xdr:rowOff>119926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0065" y="173355"/>
          <a:ext cx="679157" cy="222796"/>
        </a:xfrm>
        <a:prstGeom prst="rect">
          <a:avLst/>
        </a:prstGeom>
      </xdr:spPr>
    </xdr:pic>
    <xdr:clientData/>
  </xdr:twoCellAnchor>
  <xdr:oneCellAnchor>
    <xdr:from>
      <xdr:col>1</xdr:col>
      <xdr:colOff>462915</xdr:colOff>
      <xdr:row>8</xdr:row>
      <xdr:rowOff>11431</xdr:rowOff>
    </xdr:from>
    <xdr:ext cx="508571" cy="171429"/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29590" y="1430656"/>
          <a:ext cx="508571" cy="171429"/>
        </a:xfrm>
        <a:prstGeom prst="rect">
          <a:avLst/>
        </a:prstGeom>
      </xdr:spPr>
    </xdr:pic>
    <xdr:clientData/>
  </xdr:oneCellAnchor>
  <xdr:oneCellAnchor>
    <xdr:from>
      <xdr:col>10</xdr:col>
      <xdr:colOff>529590</xdr:colOff>
      <xdr:row>27</xdr:row>
      <xdr:rowOff>40006</xdr:rowOff>
    </xdr:from>
    <xdr:ext cx="508571" cy="171429"/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30340" y="4335781"/>
          <a:ext cx="508571" cy="171429"/>
        </a:xfrm>
        <a:prstGeom prst="rect">
          <a:avLst/>
        </a:prstGeom>
      </xdr:spPr>
    </xdr:pic>
    <xdr:clientData/>
  </xdr:oneCellAnchor>
  <xdr:oneCellAnchor>
    <xdr:from>
      <xdr:col>1</xdr:col>
      <xdr:colOff>491490</xdr:colOff>
      <xdr:row>27</xdr:row>
      <xdr:rowOff>20956</xdr:rowOff>
    </xdr:from>
    <xdr:ext cx="508571" cy="171429"/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58165" y="4316731"/>
          <a:ext cx="508571" cy="171429"/>
        </a:xfrm>
        <a:prstGeom prst="rect">
          <a:avLst/>
        </a:prstGeom>
      </xdr:spPr>
    </xdr:pic>
    <xdr:clientData/>
  </xdr:oneCellAnchor>
  <xdr:oneCellAnchor>
    <xdr:from>
      <xdr:col>10</xdr:col>
      <xdr:colOff>501015</xdr:colOff>
      <xdr:row>8</xdr:row>
      <xdr:rowOff>20956</xdr:rowOff>
    </xdr:from>
    <xdr:ext cx="508571" cy="171429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01765" y="1440181"/>
          <a:ext cx="508571" cy="171429"/>
        </a:xfrm>
        <a:prstGeom prst="rect">
          <a:avLst/>
        </a:prstGeom>
      </xdr:spPr>
    </xdr:pic>
    <xdr:clientData/>
  </xdr:oneCellAnchor>
  <xdr:oneCellAnchor>
    <xdr:from>
      <xdr:col>19</xdr:col>
      <xdr:colOff>491490</xdr:colOff>
      <xdr:row>8</xdr:row>
      <xdr:rowOff>20956</xdr:rowOff>
    </xdr:from>
    <xdr:ext cx="508571" cy="171429"/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26315" y="1440181"/>
          <a:ext cx="508571" cy="171429"/>
        </a:xfrm>
        <a:prstGeom prst="rect">
          <a:avLst/>
        </a:prstGeom>
      </xdr:spPr>
    </xdr:pic>
    <xdr:clientData/>
  </xdr:oneCellAnchor>
  <xdr:oneCellAnchor>
    <xdr:from>
      <xdr:col>10</xdr:col>
      <xdr:colOff>491490</xdr:colOff>
      <xdr:row>46</xdr:row>
      <xdr:rowOff>20956</xdr:rowOff>
    </xdr:from>
    <xdr:ext cx="508571" cy="171429"/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92240" y="7193281"/>
          <a:ext cx="508571" cy="171429"/>
        </a:xfrm>
        <a:prstGeom prst="rect">
          <a:avLst/>
        </a:prstGeom>
      </xdr:spPr>
    </xdr:pic>
    <xdr:clientData/>
  </xdr:oneCellAnchor>
  <xdr:oneCellAnchor>
    <xdr:from>
      <xdr:col>1</xdr:col>
      <xdr:colOff>501015</xdr:colOff>
      <xdr:row>46</xdr:row>
      <xdr:rowOff>20956</xdr:rowOff>
    </xdr:from>
    <xdr:ext cx="508571" cy="171429"/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7690" y="7193281"/>
          <a:ext cx="508571" cy="171429"/>
        </a:xfrm>
        <a:prstGeom prst="rect">
          <a:avLst/>
        </a:prstGeom>
      </xdr:spPr>
    </xdr:pic>
    <xdr:clientData/>
  </xdr:oneCellAnchor>
  <xdr:oneCellAnchor>
    <xdr:from>
      <xdr:col>19</xdr:col>
      <xdr:colOff>481965</xdr:colOff>
      <xdr:row>27</xdr:row>
      <xdr:rowOff>11431</xdr:rowOff>
    </xdr:from>
    <xdr:ext cx="508571" cy="171429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16790" y="4307206"/>
          <a:ext cx="508571" cy="171429"/>
        </a:xfrm>
        <a:prstGeom prst="rect">
          <a:avLst/>
        </a:prstGeom>
      </xdr:spPr>
    </xdr:pic>
    <xdr:clientData/>
  </xdr:oneCellAnchor>
  <xdr:oneCellAnchor>
    <xdr:from>
      <xdr:col>19</xdr:col>
      <xdr:colOff>510540</xdr:colOff>
      <xdr:row>46</xdr:row>
      <xdr:rowOff>30481</xdr:rowOff>
    </xdr:from>
    <xdr:ext cx="508571" cy="171429"/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45365" y="7202806"/>
          <a:ext cx="508571" cy="171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A60"/>
  <sheetViews>
    <sheetView showRowColHeaders="0" tabSelected="1" zoomScaleNormal="100" workbookViewId="0">
      <selection activeCell="B8" sqref="B8:C8"/>
    </sheetView>
  </sheetViews>
  <sheetFormatPr defaultColWidth="8.75" defaultRowHeight="16.5" x14ac:dyDescent="0.3"/>
  <cols>
    <col min="1" max="1" width="0.875" style="1" customWidth="1"/>
    <col min="2" max="9" width="9.625" style="1" customWidth="1"/>
    <col min="10" max="10" width="0.875" style="1" customWidth="1"/>
    <col min="11" max="18" width="9.625" style="1" customWidth="1"/>
    <col min="19" max="19" width="0.875" style="1" customWidth="1"/>
    <col min="20" max="27" width="9.625" style="1" customWidth="1"/>
    <col min="28" max="16384" width="8.75" style="1"/>
  </cols>
  <sheetData>
    <row r="1" spans="2:27" ht="4.1500000000000004" customHeight="1" x14ac:dyDescent="0.3"/>
    <row r="2" spans="2:27" ht="18" customHeight="1" x14ac:dyDescent="0.3">
      <c r="B2" s="64"/>
      <c r="C2" s="65"/>
      <c r="D2" s="65"/>
      <c r="E2" s="66" t="s">
        <v>1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7">
        <f>RTD("cqg.rtd", ,"SystemInfo", "Linetime")</f>
        <v>42492.491782407407</v>
      </c>
      <c r="Z2" s="67"/>
      <c r="AA2" s="68"/>
    </row>
    <row r="3" spans="2:27" ht="18" customHeight="1" x14ac:dyDescent="0.3">
      <c r="B3" s="57"/>
      <c r="C3" s="58"/>
      <c r="D3" s="58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9"/>
      <c r="Z3" s="59"/>
      <c r="AA3" s="69"/>
    </row>
    <row r="4" spans="2:27" s="14" customFormat="1" ht="14.1" customHeight="1" x14ac:dyDescent="0.3">
      <c r="B4" s="49" t="s">
        <v>2</v>
      </c>
      <c r="C4" s="50"/>
      <c r="D4" s="49" t="s">
        <v>3</v>
      </c>
      <c r="E4" s="50"/>
      <c r="F4" s="15" t="s">
        <v>23</v>
      </c>
      <c r="G4" s="15" t="s">
        <v>24</v>
      </c>
      <c r="H4" s="15" t="s">
        <v>25</v>
      </c>
      <c r="I4" s="15" t="s">
        <v>26</v>
      </c>
      <c r="K4" s="49" t="s">
        <v>2</v>
      </c>
      <c r="L4" s="50"/>
      <c r="M4" s="49" t="s">
        <v>3</v>
      </c>
      <c r="N4" s="50"/>
      <c r="O4" s="15" t="s">
        <v>23</v>
      </c>
      <c r="P4" s="15" t="s">
        <v>24</v>
      </c>
      <c r="Q4" s="15" t="s">
        <v>25</v>
      </c>
      <c r="R4" s="15" t="s">
        <v>26</v>
      </c>
      <c r="S4" s="16"/>
      <c r="T4" s="49" t="s">
        <v>2</v>
      </c>
      <c r="U4" s="50"/>
      <c r="V4" s="49" t="s">
        <v>3</v>
      </c>
      <c r="W4" s="50"/>
      <c r="X4" s="15" t="s">
        <v>23</v>
      </c>
      <c r="Y4" s="15" t="s">
        <v>24</v>
      </c>
      <c r="Z4" s="15" t="s">
        <v>25</v>
      </c>
      <c r="AA4" s="15" t="s">
        <v>26</v>
      </c>
    </row>
    <row r="5" spans="2:27" s="14" customFormat="1" ht="15.95" customHeight="1" x14ac:dyDescent="0.3">
      <c r="B5" s="53" t="s">
        <v>16</v>
      </c>
      <c r="C5" s="54"/>
      <c r="D5" s="60" t="str">
        <f>RTD("cqg.rtd", ,"ContractData",B5, "Symbol",, "T")</f>
        <v>C.US.EPK1620650</v>
      </c>
      <c r="E5" s="61"/>
      <c r="F5" s="19">
        <f>RTD("cqg.rtd", ,"ContractData",D5, "MT_LastBidVolume",, "T")</f>
        <v>309</v>
      </c>
      <c r="G5" s="62" t="str">
        <f>RTD("cqg.rtd", ,"ContractData",D5, "Bid",, "T")&amp;" B"</f>
        <v>25.75 B</v>
      </c>
      <c r="H5" s="63" t="str">
        <f>RTD("cqg.rtd", ,"ContractData",D5, "Ask",, "T")&amp;" A"</f>
        <v>26.25 A</v>
      </c>
      <c r="I5" s="19">
        <f>RTD("cqg.rtd", ,"ContractData",D5, "MT_LastAskVolume",, "T")</f>
        <v>191</v>
      </c>
      <c r="K5" s="53" t="s">
        <v>14</v>
      </c>
      <c r="L5" s="54"/>
      <c r="M5" s="60" t="str">
        <f>RTD("cqg.rtd", ,"ContractData",K5, "Symbol",, "T")</f>
        <v>C.US.DSXK163025</v>
      </c>
      <c r="N5" s="61"/>
      <c r="O5" s="19">
        <f>RTD("cqg.rtd", ,"ContractData",M5, "MT_LastBidVolume",, "T")</f>
        <v>1</v>
      </c>
      <c r="P5" s="62" t="str">
        <f>RTD("cqg.rtd", ,"ContractData",M5, "Bid",, "T")&amp;" B"</f>
        <v>50.1 B</v>
      </c>
      <c r="Q5" s="63" t="str">
        <f>RTD("cqg.rtd", ,"ContractData",M5, "Ask",, "T")&amp;" A"</f>
        <v>51.3 A</v>
      </c>
      <c r="R5" s="19">
        <f>RTD("cqg.rtd", ,"ContractData",M5, "MT_LastAskVolume",, "T")</f>
        <v>1</v>
      </c>
      <c r="S5" s="13"/>
      <c r="T5" s="53" t="s">
        <v>28</v>
      </c>
      <c r="U5" s="54"/>
      <c r="V5" s="60" t="str">
        <f>RTD("cqg.rtd", ,"ContractData",T5, "Symbol",, "T")</f>
        <v>C.US.JNKK1616125</v>
      </c>
      <c r="W5" s="61"/>
      <c r="X5" s="19">
        <f>RTD("cqg.rtd", ,"ContractData",V5, "MT_LastBidVolume",, "T")</f>
        <v>8</v>
      </c>
      <c r="Y5" s="62" t="str">
        <f>RTD("cqg.rtd", ,"ContractData",V5, "Bid",, "T")&amp;" B"</f>
        <v>270 B</v>
      </c>
      <c r="Z5" s="63" t="str">
        <f>RTD("cqg.rtd", ,"ContractData",V5, "Ask",, "T")&amp;" A"</f>
        <v>290 A</v>
      </c>
      <c r="AA5" s="19">
        <f>RTD("cqg.rtd", ,"ContractData",V5, "MT_LastAskVolume",, "T")</f>
        <v>8</v>
      </c>
    </row>
    <row r="6" spans="2:27" s="14" customFormat="1" ht="15.95" customHeight="1" x14ac:dyDescent="0.3">
      <c r="B6" s="46" t="str">
        <f>RTD("cqg.rtd", ,"ContractData",B9, "LongDescription",, "T")</f>
        <v>E-Mini S&amp;P 500, Jun 16</v>
      </c>
      <c r="C6" s="47"/>
      <c r="D6" s="48"/>
      <c r="E6" s="21" t="s">
        <v>30</v>
      </c>
      <c r="F6" s="2">
        <f>RTD("cqg.rtd", ,"ContractData",D5, "ImpliedVolatility",, "T")</f>
        <v>13.65</v>
      </c>
      <c r="G6" s="2" t="str">
        <f>"NC: "&amp;TEXT(RTD("cqg.rtd", ,"ContractData",D5, "ImpVolNetChange",, "T"),"#.00")</f>
        <v>NC: .14</v>
      </c>
      <c r="H6" s="20" t="s">
        <v>27</v>
      </c>
      <c r="I6" s="19">
        <f>RTD("cqg.rtd", ,"ContractData",D5, "OptionDaysToExp",, "T")</f>
        <v>18</v>
      </c>
      <c r="K6" s="46" t="str">
        <f>RTD("cqg.rtd", ,"ContractData",K9, "LongDescription",, "T")</f>
        <v>EURO STOXX 50</v>
      </c>
      <c r="L6" s="47"/>
      <c r="M6" s="48"/>
      <c r="N6" s="21" t="s">
        <v>30</v>
      </c>
      <c r="O6" s="2">
        <f>RTD("cqg.rtd", ,"ContractData",K5, "ImpliedVolatility",, "T")</f>
        <v>18.52</v>
      </c>
      <c r="P6" s="2" t="str">
        <f>"NC: "&amp;TEXT(RTD("cqg.rtd", ,"ContractData",M5, "ImpVolNetChange",, "T"),"#.00")</f>
        <v>NC: 1.66</v>
      </c>
      <c r="Q6" s="20" t="s">
        <v>27</v>
      </c>
      <c r="R6" s="19">
        <f>RTD("cqg.rtd", ,"ContractData",M5, "OptionDaysToExp",, "T")</f>
        <v>18</v>
      </c>
      <c r="S6" s="13"/>
      <c r="T6" s="46" t="str">
        <f>RTD("cqg.rtd", ,"ContractData",T9, "LongDescription",, "T")</f>
        <v>Nikkei 225 Index</v>
      </c>
      <c r="U6" s="47"/>
      <c r="V6" s="48"/>
      <c r="W6" s="21" t="s">
        <v>30</v>
      </c>
      <c r="X6" s="2">
        <f>RTD("cqg.rtd", ,"ContractData",T5, "ImpliedVolatility",, "T")</f>
        <v>20.52</v>
      </c>
      <c r="Y6" s="2" t="str">
        <f>"NC: "&amp;TEXT(RTD("cqg.rtd", ,"ContractData",V5, "ImpVolNetChange",, "T"),"#.00")</f>
        <v>NC: -3.97</v>
      </c>
      <c r="Z6" s="20" t="s">
        <v>27</v>
      </c>
      <c r="AA6" s="19">
        <f>RTD("cqg.rtd", ,"ContractData",V5, "OptionDaysToExp",, "T")</f>
        <v>10</v>
      </c>
    </row>
    <row r="7" spans="2:27" s="14" customFormat="1" ht="14.1" customHeight="1" x14ac:dyDescent="0.3">
      <c r="B7" s="43" t="s">
        <v>35</v>
      </c>
      <c r="C7" s="44"/>
      <c r="D7" s="44" t="s">
        <v>34</v>
      </c>
      <c r="E7" s="45"/>
      <c r="F7" s="40" t="s">
        <v>33</v>
      </c>
      <c r="G7" s="41"/>
      <c r="H7" s="41"/>
      <c r="I7" s="42"/>
      <c r="K7" s="43" t="s">
        <v>35</v>
      </c>
      <c r="L7" s="44"/>
      <c r="M7" s="44" t="s">
        <v>34</v>
      </c>
      <c r="N7" s="45"/>
      <c r="O7" s="40" t="s">
        <v>33</v>
      </c>
      <c r="P7" s="41"/>
      <c r="Q7" s="41"/>
      <c r="R7" s="42"/>
      <c r="S7" s="13"/>
      <c r="T7" s="43" t="s">
        <v>35</v>
      </c>
      <c r="U7" s="44"/>
      <c r="V7" s="44" t="s">
        <v>34</v>
      </c>
      <c r="W7" s="45"/>
      <c r="X7" s="40" t="s">
        <v>33</v>
      </c>
      <c r="Y7" s="41"/>
      <c r="Z7" s="41"/>
      <c r="AA7" s="42"/>
    </row>
    <row r="8" spans="2:27" s="14" customFormat="1" ht="14.1" customHeight="1" x14ac:dyDescent="0.3">
      <c r="B8" s="51" t="s">
        <v>5</v>
      </c>
      <c r="C8" s="52"/>
      <c r="D8" s="23" t="s">
        <v>31</v>
      </c>
      <c r="E8" s="26" t="s">
        <v>32</v>
      </c>
      <c r="F8" s="2" t="str">
        <f>TEXT('Opt1'!D5,"#.00")&amp;" L"</f>
        <v>13.46 L</v>
      </c>
      <c r="G8" s="2" t="str">
        <f>"NC: "&amp;TEXT(RTD("cqg.rtd", ,"ContractData",B8, "NetLastQuote",, "T")*100,"#.00")</f>
        <v>NC: -.48</v>
      </c>
      <c r="H8" s="2" t="str">
        <f>TEXT(RTD("cqg.rtd",,"StudyData", B8,  "Bar",, "High",'Opt1'!F2,,"PrimaryOnly",,,,"T")*100,"#.00")&amp;" H"</f>
        <v>13.90 H</v>
      </c>
      <c r="I8" s="2" t="str">
        <f>TEXT(RTD("cqg.rtd",,"StudyData", B8,  "Bar",, "Low",'Opt1'!F2,,"PrimaryOnly",,,,"T")*100,"#.00")&amp;" L"</f>
        <v>13.37 L</v>
      </c>
      <c r="K8" s="51" t="s">
        <v>15</v>
      </c>
      <c r="L8" s="52"/>
      <c r="M8" s="23" t="s">
        <v>31</v>
      </c>
      <c r="N8" s="26" t="s">
        <v>32</v>
      </c>
      <c r="O8" s="2" t="str">
        <f>TEXT('Opt2'!D5,"#.00")&amp;" L"</f>
        <v>15.46 L</v>
      </c>
      <c r="P8" s="2" t="str">
        <f>"NC: "&amp;TEXT(RTD("cqg.rtd", ,"ContractData",K8, "NetLastQuote",, "T")*100,"#.00")</f>
        <v>NC: 1.24</v>
      </c>
      <c r="Q8" s="2" t="str">
        <f>TEXT(RTD("cqg.rtd",,"StudyData", K8,  "Bar",, "High",'Opt2'!F2,,"PrimaryOnly",,,,"T")*100,"#.00")&amp;" H"</f>
        <v>20.43 H</v>
      </c>
      <c r="R8" s="2" t="str">
        <f>TEXT(RTD("cqg.rtd",,"StudyData", K8,  "Bar",, "Low",'Opt2'!F2,,"PrimaryOnly",,,,"T")*100,"#.00")&amp;" L"</f>
        <v>13.85 L</v>
      </c>
      <c r="S8" s="13"/>
      <c r="T8" s="51" t="s">
        <v>29</v>
      </c>
      <c r="U8" s="52"/>
      <c r="V8" s="23" t="s">
        <v>31</v>
      </c>
      <c r="W8" s="26">
        <v>60</v>
      </c>
      <c r="X8" s="2" t="str">
        <f>TEXT('Opt3'!D5,"#.00")&amp;" L"</f>
        <v>26.19 L</v>
      </c>
      <c r="Y8" s="2" t="str">
        <f>"NC: "&amp;TEXT(RTD("cqg.rtd", ,"ContractData",T8, "NetLastQuote",, "T")*100,"#.00")</f>
        <v>NC: 4.84</v>
      </c>
      <c r="Z8" s="2" t="str">
        <f>TEXT(RTD("cqg.rtd",,"StudyData", T8,  "Bar",, "High",'Opt3'!F2,,"PrimaryOnly",,,,"T")*100,"#.00")&amp;" H"</f>
        <v>26.52 H</v>
      </c>
      <c r="AA8" s="2" t="str">
        <f>TEXT(RTD("cqg.rtd",,"StudyData", T8,  "Bar",, "Low",'Opt3'!F2,,"PrimaryOnly",,,,"T")*100,"#.00")&amp;" L"</f>
        <v>25.77 L</v>
      </c>
    </row>
    <row r="9" spans="2:27" ht="14.1" customHeight="1" x14ac:dyDescent="0.3">
      <c r="B9" s="22" t="str">
        <f>RTD("cqg.rtd", ,"ContractData", D5, "OptionUndSymbol",, "T")</f>
        <v>EPM6</v>
      </c>
      <c r="C9" s="3"/>
      <c r="D9" s="3"/>
      <c r="E9" s="3"/>
      <c r="F9" s="3"/>
      <c r="G9" s="3"/>
      <c r="H9" s="3"/>
      <c r="I9" s="4"/>
      <c r="K9" s="25" t="str">
        <f>RTD("cqg.rtd", ,"ContractData", M5, "OptionUndSymbol",, "T")</f>
        <v>SS5E</v>
      </c>
      <c r="L9" s="24"/>
      <c r="M9" s="24"/>
      <c r="N9" s="24"/>
      <c r="O9" s="3"/>
      <c r="P9" s="3"/>
      <c r="Q9" s="3"/>
      <c r="R9" s="4"/>
      <c r="S9" s="6"/>
      <c r="T9" s="22" t="str">
        <f>RTD("cqg.rtd", ,"ContractData", T5, "OptionUndSymbol",, "T")</f>
        <v>JNKC</v>
      </c>
      <c r="U9" s="3"/>
      <c r="V9" s="3"/>
      <c r="W9" s="3"/>
      <c r="X9" s="3"/>
      <c r="Y9" s="3"/>
      <c r="Z9" s="3"/>
      <c r="AA9" s="4"/>
    </row>
    <row r="10" spans="2:27" ht="14.1" customHeight="1" x14ac:dyDescent="0.3">
      <c r="B10" s="5"/>
      <c r="C10" s="6"/>
      <c r="D10" s="6"/>
      <c r="E10" s="6"/>
      <c r="F10" s="6"/>
      <c r="G10" s="6"/>
      <c r="H10" s="6"/>
      <c r="I10" s="7"/>
      <c r="K10" s="5"/>
      <c r="L10" s="6"/>
      <c r="M10" s="6"/>
      <c r="N10" s="6"/>
      <c r="O10" s="6"/>
      <c r="P10" s="6"/>
      <c r="Q10" s="6"/>
      <c r="R10" s="7"/>
      <c r="S10" s="6"/>
      <c r="T10" s="5"/>
      <c r="U10" s="6"/>
      <c r="V10" s="6"/>
      <c r="W10" s="6"/>
      <c r="X10" s="6"/>
      <c r="Y10" s="6"/>
      <c r="Z10" s="6"/>
      <c r="AA10" s="7"/>
    </row>
    <row r="11" spans="2:27" ht="14.1" customHeight="1" x14ac:dyDescent="0.3">
      <c r="B11" s="5"/>
      <c r="C11" s="6"/>
      <c r="D11" s="6"/>
      <c r="E11" s="6"/>
      <c r="F11" s="6"/>
      <c r="G11" s="6"/>
      <c r="H11" s="6"/>
      <c r="I11" s="7"/>
      <c r="K11" s="5"/>
      <c r="L11" s="6"/>
      <c r="M11" s="6"/>
      <c r="N11" s="6"/>
      <c r="O11" s="6"/>
      <c r="P11" s="6"/>
      <c r="Q11" s="6"/>
      <c r="R11" s="7"/>
      <c r="S11" s="6"/>
      <c r="T11" s="5"/>
      <c r="U11" s="6"/>
      <c r="V11" s="6"/>
      <c r="W11" s="6"/>
      <c r="X11" s="6"/>
      <c r="Y11" s="6"/>
      <c r="Z11" s="6"/>
      <c r="AA11" s="7"/>
    </row>
    <row r="12" spans="2:27" ht="14.1" customHeight="1" x14ac:dyDescent="0.3">
      <c r="B12" s="5"/>
      <c r="C12" s="6"/>
      <c r="D12" s="6"/>
      <c r="E12" s="6"/>
      <c r="F12" s="6"/>
      <c r="G12" s="6"/>
      <c r="H12" s="6"/>
      <c r="I12" s="7"/>
      <c r="K12" s="5"/>
      <c r="L12" s="6"/>
      <c r="M12" s="6"/>
      <c r="N12" s="6"/>
      <c r="O12" s="6"/>
      <c r="P12" s="6"/>
      <c r="Q12" s="6"/>
      <c r="R12" s="7"/>
      <c r="S12" s="6"/>
      <c r="T12" s="5"/>
      <c r="U12" s="6"/>
      <c r="V12" s="6"/>
      <c r="W12" s="6"/>
      <c r="X12" s="6"/>
      <c r="Y12" s="6"/>
      <c r="Z12" s="6"/>
      <c r="AA12" s="7"/>
    </row>
    <row r="13" spans="2:27" ht="14.1" customHeight="1" x14ac:dyDescent="0.3">
      <c r="B13" s="5"/>
      <c r="C13" s="6"/>
      <c r="D13" s="6"/>
      <c r="E13" s="6"/>
      <c r="F13" s="6"/>
      <c r="G13" s="6"/>
      <c r="H13" s="6"/>
      <c r="I13" s="7"/>
      <c r="K13" s="5"/>
      <c r="L13" s="6"/>
      <c r="M13" s="6"/>
      <c r="N13" s="6"/>
      <c r="O13" s="6"/>
      <c r="P13" s="6"/>
      <c r="Q13" s="6"/>
      <c r="R13" s="7"/>
      <c r="S13" s="6"/>
      <c r="T13" s="5"/>
      <c r="U13" s="6"/>
      <c r="V13" s="6"/>
      <c r="W13" s="6"/>
      <c r="X13" s="6"/>
      <c r="Y13" s="6"/>
      <c r="Z13" s="6"/>
      <c r="AA13" s="7"/>
    </row>
    <row r="14" spans="2:27" ht="14.1" customHeight="1" x14ac:dyDescent="0.3">
      <c r="B14" s="5"/>
      <c r="C14" s="6"/>
      <c r="D14" s="6"/>
      <c r="E14" s="6"/>
      <c r="F14" s="6"/>
      <c r="G14" s="6"/>
      <c r="H14" s="6"/>
      <c r="I14" s="7"/>
      <c r="K14" s="5"/>
      <c r="L14" s="6"/>
      <c r="M14" s="6"/>
      <c r="N14" s="6"/>
      <c r="O14" s="6"/>
      <c r="P14" s="6"/>
      <c r="Q14" s="6"/>
      <c r="R14" s="7"/>
      <c r="S14" s="6"/>
      <c r="T14" s="5"/>
      <c r="U14" s="6"/>
      <c r="V14" s="6"/>
      <c r="W14" s="6"/>
      <c r="X14" s="6"/>
      <c r="Y14" s="6"/>
      <c r="Z14" s="6"/>
      <c r="AA14" s="7"/>
    </row>
    <row r="15" spans="2:27" ht="14.1" customHeight="1" x14ac:dyDescent="0.3">
      <c r="B15" s="5"/>
      <c r="C15" s="6"/>
      <c r="D15" s="6"/>
      <c r="E15" s="6"/>
      <c r="F15" s="6"/>
      <c r="G15" s="6"/>
      <c r="H15" s="6"/>
      <c r="I15" s="7"/>
      <c r="K15" s="5"/>
      <c r="L15" s="6"/>
      <c r="M15" s="6"/>
      <c r="N15" s="6"/>
      <c r="O15" s="6"/>
      <c r="P15" s="6"/>
      <c r="Q15" s="6"/>
      <c r="R15" s="7"/>
      <c r="S15" s="6"/>
      <c r="T15" s="5"/>
      <c r="U15" s="6"/>
      <c r="V15" s="6"/>
      <c r="W15" s="6"/>
      <c r="X15" s="6"/>
      <c r="Y15" s="6"/>
      <c r="Z15" s="6"/>
      <c r="AA15" s="7"/>
    </row>
    <row r="16" spans="2:27" ht="14.1" customHeight="1" x14ac:dyDescent="0.3">
      <c r="B16" s="5"/>
      <c r="C16" s="6"/>
      <c r="D16" s="6"/>
      <c r="E16" s="6"/>
      <c r="F16" s="6"/>
      <c r="G16" s="6"/>
      <c r="H16" s="6"/>
      <c r="I16" s="7"/>
      <c r="K16" s="5"/>
      <c r="L16" s="6"/>
      <c r="M16" s="6"/>
      <c r="N16" s="6"/>
      <c r="O16" s="6"/>
      <c r="P16" s="6"/>
      <c r="Q16" s="6"/>
      <c r="R16" s="7"/>
      <c r="S16" s="6"/>
      <c r="T16" s="5"/>
      <c r="U16" s="6"/>
      <c r="V16" s="6"/>
      <c r="W16" s="6"/>
      <c r="X16" s="6"/>
      <c r="Y16" s="6"/>
      <c r="Z16" s="6"/>
      <c r="AA16" s="7"/>
    </row>
    <row r="17" spans="2:27" ht="14.1" customHeight="1" x14ac:dyDescent="0.3">
      <c r="B17" s="5"/>
      <c r="C17" s="6"/>
      <c r="D17" s="6"/>
      <c r="E17" s="6"/>
      <c r="F17" s="6"/>
      <c r="G17" s="6"/>
      <c r="H17" s="6"/>
      <c r="I17" s="7"/>
      <c r="K17" s="5"/>
      <c r="L17" s="6"/>
      <c r="M17" s="6"/>
      <c r="N17" s="6"/>
      <c r="O17" s="6"/>
      <c r="P17" s="6"/>
      <c r="Q17" s="6"/>
      <c r="R17" s="7"/>
      <c r="S17" s="6"/>
      <c r="T17" s="5"/>
      <c r="U17" s="6"/>
      <c r="V17" s="6"/>
      <c r="W17" s="6"/>
      <c r="X17" s="6"/>
      <c r="Y17" s="6"/>
      <c r="Z17" s="6"/>
      <c r="AA17" s="7"/>
    </row>
    <row r="18" spans="2:27" ht="14.1" customHeight="1" x14ac:dyDescent="0.3">
      <c r="B18" s="5"/>
      <c r="C18" s="6"/>
      <c r="D18" s="6"/>
      <c r="E18" s="6"/>
      <c r="F18" s="6"/>
      <c r="G18" s="6"/>
      <c r="H18" s="6"/>
      <c r="I18" s="7"/>
      <c r="K18" s="5"/>
      <c r="L18" s="6"/>
      <c r="M18" s="6"/>
      <c r="N18" s="6"/>
      <c r="O18" s="6"/>
      <c r="P18" s="6"/>
      <c r="Q18" s="6"/>
      <c r="R18" s="7"/>
      <c r="S18" s="6"/>
      <c r="T18" s="5"/>
      <c r="U18" s="6"/>
      <c r="V18" s="6"/>
      <c r="W18" s="6"/>
      <c r="X18" s="6"/>
      <c r="Y18" s="6"/>
      <c r="Z18" s="6"/>
      <c r="AA18" s="7"/>
    </row>
    <row r="19" spans="2:27" ht="14.1" customHeight="1" x14ac:dyDescent="0.3">
      <c r="B19" s="5"/>
      <c r="C19" s="6"/>
      <c r="D19" s="6"/>
      <c r="E19" s="6"/>
      <c r="F19" s="6"/>
      <c r="G19" s="6"/>
      <c r="H19" s="6"/>
      <c r="I19" s="7"/>
      <c r="K19" s="5"/>
      <c r="L19" s="6"/>
      <c r="M19" s="6"/>
      <c r="N19" s="6"/>
      <c r="O19" s="6"/>
      <c r="P19" s="6"/>
      <c r="Q19" s="6"/>
      <c r="R19" s="7"/>
      <c r="S19" s="6"/>
      <c r="T19" s="5"/>
      <c r="U19" s="6"/>
      <c r="V19" s="6"/>
      <c r="W19" s="6"/>
      <c r="X19" s="6"/>
      <c r="Y19" s="6"/>
      <c r="Z19" s="6"/>
      <c r="AA19" s="7"/>
    </row>
    <row r="20" spans="2:27" ht="0.95" customHeight="1" x14ac:dyDescent="0.3">
      <c r="B20" s="5"/>
      <c r="C20" s="6"/>
      <c r="D20" s="6"/>
      <c r="E20" s="6"/>
      <c r="F20" s="6"/>
      <c r="G20" s="6"/>
      <c r="H20" s="6"/>
      <c r="I20" s="7"/>
      <c r="K20" s="5"/>
      <c r="L20" s="6"/>
      <c r="M20" s="6"/>
      <c r="N20" s="6"/>
      <c r="O20" s="6"/>
      <c r="P20" s="6"/>
      <c r="Q20" s="6"/>
      <c r="R20" s="7"/>
      <c r="S20" s="6"/>
      <c r="T20" s="5"/>
      <c r="U20" s="6"/>
      <c r="V20" s="6"/>
      <c r="W20" s="6"/>
      <c r="X20" s="6"/>
      <c r="Y20" s="6"/>
      <c r="Z20" s="6"/>
      <c r="AA20" s="7"/>
    </row>
    <row r="21" spans="2:27" ht="0.95" customHeight="1" x14ac:dyDescent="0.3">
      <c r="B21" s="8"/>
      <c r="C21" s="9"/>
      <c r="D21" s="9"/>
      <c r="E21" s="9"/>
      <c r="F21" s="9"/>
      <c r="G21" s="9"/>
      <c r="H21" s="9"/>
      <c r="I21" s="10"/>
      <c r="K21" s="8"/>
      <c r="L21" s="9"/>
      <c r="M21" s="9"/>
      <c r="N21" s="9"/>
      <c r="O21" s="9"/>
      <c r="P21" s="9"/>
      <c r="Q21" s="9"/>
      <c r="R21" s="10"/>
      <c r="S21" s="6"/>
      <c r="T21" s="8"/>
      <c r="U21" s="9"/>
      <c r="V21" s="9"/>
      <c r="W21" s="9"/>
      <c r="X21" s="9"/>
      <c r="Y21" s="9"/>
      <c r="Z21" s="9"/>
      <c r="AA21" s="10"/>
    </row>
    <row r="22" spans="2:27" ht="4.9000000000000004" customHeight="1" x14ac:dyDescent="0.3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2:27" s="14" customFormat="1" ht="14.1" customHeight="1" x14ac:dyDescent="0.3">
      <c r="B23" s="49" t="s">
        <v>2</v>
      </c>
      <c r="C23" s="50"/>
      <c r="D23" s="49" t="s">
        <v>3</v>
      </c>
      <c r="E23" s="50"/>
      <c r="F23" s="15" t="s">
        <v>23</v>
      </c>
      <c r="G23" s="15" t="s">
        <v>24</v>
      </c>
      <c r="H23" s="15" t="s">
        <v>25</v>
      </c>
      <c r="I23" s="15" t="s">
        <v>26</v>
      </c>
      <c r="K23" s="49" t="s">
        <v>2</v>
      </c>
      <c r="L23" s="50"/>
      <c r="M23" s="49" t="s">
        <v>3</v>
      </c>
      <c r="N23" s="50"/>
      <c r="O23" s="15" t="s">
        <v>23</v>
      </c>
      <c r="P23" s="15" t="s">
        <v>24</v>
      </c>
      <c r="Q23" s="15" t="s">
        <v>25</v>
      </c>
      <c r="R23" s="15" t="s">
        <v>26</v>
      </c>
      <c r="S23" s="17"/>
      <c r="T23" s="49" t="s">
        <v>2</v>
      </c>
      <c r="U23" s="50"/>
      <c r="V23" s="49" t="s">
        <v>3</v>
      </c>
      <c r="W23" s="50"/>
      <c r="X23" s="15" t="s">
        <v>23</v>
      </c>
      <c r="Y23" s="15" t="s">
        <v>24</v>
      </c>
      <c r="Z23" s="15" t="s">
        <v>25</v>
      </c>
      <c r="AA23" s="15" t="s">
        <v>26</v>
      </c>
    </row>
    <row r="24" spans="2:27" s="14" customFormat="1" ht="15.95" customHeight="1" x14ac:dyDescent="0.3">
      <c r="B24" s="53" t="s">
        <v>8</v>
      </c>
      <c r="C24" s="54"/>
      <c r="D24" s="60" t="str">
        <f>RTD("cqg.rtd", ,"ContractData",B24, "Symbol",, "T")</f>
        <v>C.US.EU6K1611550</v>
      </c>
      <c r="E24" s="61"/>
      <c r="F24" s="19">
        <f>RTD("cqg.rtd", ,"ContractData",D24, "MT_LastBidVolume",, "T")</f>
        <v>135</v>
      </c>
      <c r="G24" s="62" t="str">
        <f>RTD("cqg.rtd", ,"ContractData",D24, "Bid",, "T")&amp;" B"</f>
        <v>0.0051 B</v>
      </c>
      <c r="H24" s="63" t="str">
        <f>RTD("cqg.rtd", ,"ContractData",D24, "Ask",, "T")&amp;" A"</f>
        <v>0.0053 A</v>
      </c>
      <c r="I24" s="19">
        <f>RTD("cqg.rtd", ,"ContractData",D24, "MT_LastAskVolume",, "T")</f>
        <v>175</v>
      </c>
      <c r="K24" s="53" t="s">
        <v>17</v>
      </c>
      <c r="L24" s="54"/>
      <c r="M24" s="60" t="str">
        <f>RTD("cqg.rtd", ,"ContractData",K24, "Symbol",, "T")</f>
        <v>C.US.DA6K167600</v>
      </c>
      <c r="N24" s="61"/>
      <c r="O24" s="19">
        <f>RTD("cqg.rtd", ,"ContractData",M24, "MT_LastBidVolume",, "T")</f>
        <v>11</v>
      </c>
      <c r="P24" s="62" t="str">
        <f>RTD("cqg.rtd", ,"ContractData",M24, "Bid",, "T")&amp;" B"</f>
        <v>0.0084 B</v>
      </c>
      <c r="Q24" s="63" t="str">
        <f>RTD("cqg.rtd", ,"ContractData",M24, "Ask",, "T")&amp;" A"</f>
        <v>0.0086 A</v>
      </c>
      <c r="R24" s="19">
        <f>RTD("cqg.rtd", ,"ContractData",M24, "MT_LastAskVolume",, "T")</f>
        <v>66</v>
      </c>
      <c r="S24" s="11"/>
      <c r="T24" s="53" t="s">
        <v>7</v>
      </c>
      <c r="U24" s="54"/>
      <c r="V24" s="60" t="str">
        <f>RTD("cqg.rtd", ,"ContractData",T24, "Symbol",, "T")</f>
        <v>C.US.GCEM161295</v>
      </c>
      <c r="W24" s="61"/>
      <c r="X24" s="19">
        <f>RTD("cqg.rtd", ,"ContractData",V24, "MT_LastBidVolume",, "T")</f>
        <v>9</v>
      </c>
      <c r="Y24" s="62" t="str">
        <f>RTD("cqg.rtd", ,"ContractData",V24, "Bid",, "T")&amp;" B"</f>
        <v>22.5 B</v>
      </c>
      <c r="Z24" s="63" t="str">
        <f>RTD("cqg.rtd", ,"ContractData",V24, "Ask",, "T")&amp;" A"</f>
        <v>23.1 A</v>
      </c>
      <c r="AA24" s="19">
        <f>RTD("cqg.rtd", ,"ContractData",V24, "MT_LastAskVolume",, "T")</f>
        <v>9</v>
      </c>
    </row>
    <row r="25" spans="2:27" s="14" customFormat="1" ht="15.95" customHeight="1" x14ac:dyDescent="0.3">
      <c r="B25" s="46" t="str">
        <f>RTD("cqg.rtd", ,"ContractData",B28, "LongDescription",, "T")</f>
        <v>Euro FX (Globex), Jun 16</v>
      </c>
      <c r="C25" s="47"/>
      <c r="D25" s="48"/>
      <c r="E25" s="21" t="s">
        <v>30</v>
      </c>
      <c r="F25" s="2">
        <f>RTD("cqg.rtd", ,"ContractData",B24, "ImpliedVolatility",, "T")</f>
        <v>12.68</v>
      </c>
      <c r="G25" s="2" t="str">
        <f>"NC: "&amp;TEXT(RTD("cqg.rtd", ,"ContractData",D24, "ImpVolNetChange",, "T"),"#.00")</f>
        <v>NC: 2.85</v>
      </c>
      <c r="H25" s="20" t="s">
        <v>27</v>
      </c>
      <c r="I25" s="19">
        <f>RTD("cqg.rtd", ,"ContractData",D24, "OptionDaysToExp",, "T")</f>
        <v>4</v>
      </c>
      <c r="K25" s="46" t="str">
        <f>RTD("cqg.rtd", ,"ContractData",K28, "LongDescription",, "T")</f>
        <v>Australian Dollar (Globex), Jun 16</v>
      </c>
      <c r="L25" s="47"/>
      <c r="M25" s="48"/>
      <c r="N25" s="21" t="s">
        <v>30</v>
      </c>
      <c r="O25" s="2">
        <f>RTD("cqg.rtd", ,"ContractData",K24, "ImpliedVolatility",, "T")</f>
        <v>20.51</v>
      </c>
      <c r="P25" s="2" t="str">
        <f>"NC: "&amp;TEXT(RTD("cqg.rtd", ,"ContractData",M24, "ImpVolNetChange",, "T"),"#.00")</f>
        <v>NC: 4.70</v>
      </c>
      <c r="Q25" s="20" t="s">
        <v>27</v>
      </c>
      <c r="R25" s="19">
        <f>RTD("cqg.rtd", ,"ContractData",M24, "OptionDaysToExp",, "T")</f>
        <v>4</v>
      </c>
      <c r="S25" s="11"/>
      <c r="T25" s="46" t="str">
        <f>RTD("cqg.rtd", ,"ContractData",T28, "LongDescription",, "T")</f>
        <v>Gold (Globex), Jun 16</v>
      </c>
      <c r="U25" s="47"/>
      <c r="V25" s="48"/>
      <c r="W25" s="21" t="s">
        <v>30</v>
      </c>
      <c r="X25" s="2">
        <f>RTD("cqg.rtd", ,"ContractData",T24, "ImpliedVolatility",, "T")</f>
        <v>17.399999999999999</v>
      </c>
      <c r="Y25" s="2" t="str">
        <f>"NC: "&amp;TEXT(RTD("cqg.rtd", ,"ContractData",V24, "ImpVolNetChange",, "T"),"#.00")</f>
        <v>NC: -.98</v>
      </c>
      <c r="Z25" s="20" t="s">
        <v>27</v>
      </c>
      <c r="AA25" s="19">
        <f>RTD("cqg.rtd", ,"ContractData",V24, "OptionDaysToExp",, "T")</f>
        <v>23</v>
      </c>
    </row>
    <row r="26" spans="2:27" s="14" customFormat="1" ht="14.1" customHeight="1" x14ac:dyDescent="0.3">
      <c r="B26" s="43" t="s">
        <v>35</v>
      </c>
      <c r="C26" s="44"/>
      <c r="D26" s="44" t="s">
        <v>34</v>
      </c>
      <c r="E26" s="45"/>
      <c r="F26" s="40" t="s">
        <v>33</v>
      </c>
      <c r="G26" s="41"/>
      <c r="H26" s="41"/>
      <c r="I26" s="42"/>
      <c r="K26" s="43" t="s">
        <v>35</v>
      </c>
      <c r="L26" s="44"/>
      <c r="M26" s="44" t="s">
        <v>34</v>
      </c>
      <c r="N26" s="45"/>
      <c r="O26" s="40" t="s">
        <v>33</v>
      </c>
      <c r="P26" s="41"/>
      <c r="Q26" s="41"/>
      <c r="R26" s="42"/>
      <c r="S26" s="11"/>
      <c r="T26" s="43" t="s">
        <v>35</v>
      </c>
      <c r="U26" s="44"/>
      <c r="V26" s="44" t="s">
        <v>34</v>
      </c>
      <c r="W26" s="45"/>
      <c r="X26" s="40" t="s">
        <v>33</v>
      </c>
      <c r="Y26" s="41"/>
      <c r="Z26" s="41"/>
      <c r="AA26" s="42"/>
    </row>
    <row r="27" spans="2:27" s="14" customFormat="1" ht="14.1" customHeight="1" x14ac:dyDescent="0.3">
      <c r="B27" s="51" t="s">
        <v>9</v>
      </c>
      <c r="C27" s="52"/>
      <c r="D27" s="23" t="s">
        <v>31</v>
      </c>
      <c r="E27" s="26" t="s">
        <v>32</v>
      </c>
      <c r="F27" s="2">
        <f>'Opt4'!D5</f>
        <v>9.49</v>
      </c>
      <c r="G27" s="2" t="str">
        <f>"NC: "&amp;TEXT(RTD("cqg.rtd", ,"ContractData",B27, "NetLastQuote",, "T")*100,"#.00")</f>
        <v>NC: .09</v>
      </c>
      <c r="H27" s="2" t="str">
        <f>TEXT(RTD("cqg.rtd",,"StudyData",B27,  "Bar",, "High",'Opt4'!F2,,"PrimaryOnly",,,,"T")*100,"#.00")&amp;" H"</f>
        <v>9.93 H</v>
      </c>
      <c r="I27" s="2" t="str">
        <f>TEXT(RTD("cqg.rtd",,"StudyData", $B$27,  "Bar",, "Low",'Opt4'!F2,,"PrimaryOnly",,,,"T")*100,"#.00")&amp;" L"</f>
        <v>8.86 L</v>
      </c>
      <c r="K27" s="51" t="s">
        <v>18</v>
      </c>
      <c r="L27" s="52"/>
      <c r="M27" s="23" t="s">
        <v>31</v>
      </c>
      <c r="N27" s="26" t="s">
        <v>32</v>
      </c>
      <c r="O27" s="2">
        <f>'Opt5'!D5</f>
        <v>12.709999999999999</v>
      </c>
      <c r="P27" s="2" t="str">
        <f>"NC: "&amp;TEXT(RTD("cqg.rtd", ,"ContractData",K27, "NetLastQuote",, "T")*100,"#.00")</f>
        <v>NC: -.04</v>
      </c>
      <c r="Q27" s="2" t="str">
        <f>TEXT(RTD("cqg.rtd",,"StudyData",K27,  "Bar",, "High",'Opt5'!F2,,"PrimaryOnly",,,,"T")*100,"#.00")&amp;" H"</f>
        <v>13.73 H</v>
      </c>
      <c r="R27" s="2" t="str">
        <f>TEXT(RTD("cqg.rtd",,"StudyData", K27,  "Bar",, "Low",'Opt5'!F2,,"PrimaryOnly",,,,"T")*100,"#.00")&amp;" L"</f>
        <v>12.54 L</v>
      </c>
      <c r="S27" s="12"/>
      <c r="T27" s="51" t="s">
        <v>6</v>
      </c>
      <c r="U27" s="52"/>
      <c r="V27" s="23" t="s">
        <v>31</v>
      </c>
      <c r="W27" s="26">
        <v>60</v>
      </c>
      <c r="X27" s="2">
        <f>'Opt6'!D5</f>
        <v>17.630000000000003</v>
      </c>
      <c r="Y27" s="2" t="str">
        <f>"NC: "&amp;TEXT(RTD("cqg.rtd", ,"ContractData",T27, "NetLastQuote",, "T")*100,"#.00")</f>
        <v>NC: -.41</v>
      </c>
      <c r="Z27" s="2" t="str">
        <f>TEXT(RTD("cqg.rtd",,"StudyData",T27,  "Bar",, "High",'Opt6'!F2,,"PrimaryOnly",,,,"T")*100,"#.00")&amp;" H"</f>
        <v>19.55 H</v>
      </c>
      <c r="AA27" s="2" t="str">
        <f>TEXT(RTD("cqg.rtd",,"StudyData",T27,  "Bar",, "Low",'Opt6'!F2,,"PrimaryOnly",,,,"T")*100,"#.00")&amp;" L"</f>
        <v>17.54 L</v>
      </c>
    </row>
    <row r="28" spans="2:27" ht="14.1" customHeight="1" x14ac:dyDescent="0.3">
      <c r="B28" s="22" t="str">
        <f>RTD("cqg.rtd", ,"ContractData", D24, "OptionUndSymbol",, "T")</f>
        <v>EU6M6</v>
      </c>
      <c r="C28" s="3"/>
      <c r="D28" s="3"/>
      <c r="E28" s="3"/>
      <c r="F28" s="3"/>
      <c r="G28" s="3"/>
      <c r="H28" s="3"/>
      <c r="I28" s="4"/>
      <c r="K28" s="25" t="str">
        <f>RTD("cqg.rtd", ,"ContractData", M24, "OptionUndSymbol",, "T")</f>
        <v>DA6M6</v>
      </c>
      <c r="L28" s="3"/>
      <c r="M28" s="3"/>
      <c r="N28" s="3"/>
      <c r="O28" s="3"/>
      <c r="P28" s="3"/>
      <c r="Q28" s="3"/>
      <c r="R28" s="4"/>
      <c r="S28" s="6"/>
      <c r="T28" s="22" t="str">
        <f>RTD("cqg.rtd", ,"ContractData", T24, "OptionUndSymbol",, "T")</f>
        <v>GCEM6</v>
      </c>
      <c r="U28" s="3"/>
      <c r="V28" s="3"/>
      <c r="W28" s="3"/>
      <c r="X28" s="3"/>
      <c r="Y28" s="3"/>
      <c r="Z28" s="3"/>
      <c r="AA28" s="4"/>
    </row>
    <row r="29" spans="2:27" ht="14.1" customHeight="1" x14ac:dyDescent="0.3">
      <c r="B29" s="5"/>
      <c r="C29" s="6"/>
      <c r="D29" s="6"/>
      <c r="E29" s="6"/>
      <c r="F29" s="6"/>
      <c r="G29" s="6"/>
      <c r="H29" s="6"/>
      <c r="I29" s="7"/>
      <c r="K29" s="5"/>
      <c r="L29" s="6"/>
      <c r="M29" s="6"/>
      <c r="N29" s="6"/>
      <c r="O29" s="6"/>
      <c r="P29" s="6"/>
      <c r="Q29" s="6"/>
      <c r="R29" s="7"/>
      <c r="S29" s="6"/>
      <c r="T29" s="5"/>
      <c r="U29" s="6"/>
      <c r="V29" s="6"/>
      <c r="W29" s="6"/>
      <c r="X29" s="6"/>
      <c r="Y29" s="6"/>
      <c r="Z29" s="6"/>
      <c r="AA29" s="7"/>
    </row>
    <row r="30" spans="2:27" ht="14.1" customHeight="1" x14ac:dyDescent="0.3">
      <c r="B30" s="5"/>
      <c r="C30" s="6"/>
      <c r="D30" s="6"/>
      <c r="E30" s="6"/>
      <c r="F30" s="6"/>
      <c r="G30" s="6"/>
      <c r="H30" s="6"/>
      <c r="I30" s="7"/>
      <c r="K30" s="5"/>
      <c r="L30" s="6"/>
      <c r="M30" s="6"/>
      <c r="N30" s="6"/>
      <c r="O30" s="6"/>
      <c r="P30" s="6"/>
      <c r="Q30" s="6"/>
      <c r="R30" s="7"/>
      <c r="S30" s="6"/>
      <c r="T30" s="5"/>
      <c r="U30" s="6"/>
      <c r="V30" s="6"/>
      <c r="W30" s="6"/>
      <c r="X30" s="6"/>
      <c r="Y30" s="6"/>
      <c r="Z30" s="6"/>
      <c r="AA30" s="7"/>
    </row>
    <row r="31" spans="2:27" ht="14.1" customHeight="1" x14ac:dyDescent="0.3">
      <c r="B31" s="5"/>
      <c r="C31" s="6"/>
      <c r="D31" s="6"/>
      <c r="E31" s="6"/>
      <c r="F31" s="6"/>
      <c r="G31" s="6"/>
      <c r="H31" s="6"/>
      <c r="I31" s="7"/>
      <c r="K31" s="5"/>
      <c r="L31" s="6"/>
      <c r="M31" s="6"/>
      <c r="N31" s="6"/>
      <c r="O31" s="6"/>
      <c r="P31" s="6"/>
      <c r="Q31" s="6"/>
      <c r="R31" s="7"/>
      <c r="S31" s="6"/>
      <c r="T31" s="5"/>
      <c r="U31" s="6"/>
      <c r="V31" s="6"/>
      <c r="W31" s="6"/>
      <c r="X31" s="6"/>
      <c r="Y31" s="6"/>
      <c r="Z31" s="6"/>
      <c r="AA31" s="7"/>
    </row>
    <row r="32" spans="2:27" ht="14.1" customHeight="1" x14ac:dyDescent="0.3">
      <c r="B32" s="5"/>
      <c r="C32" s="6"/>
      <c r="D32" s="6"/>
      <c r="E32" s="6"/>
      <c r="F32" s="6"/>
      <c r="G32" s="6"/>
      <c r="H32" s="6"/>
      <c r="I32" s="7"/>
      <c r="K32" s="5"/>
      <c r="L32" s="6"/>
      <c r="M32" s="6"/>
      <c r="N32" s="6"/>
      <c r="O32" s="6"/>
      <c r="P32" s="6"/>
      <c r="Q32" s="6"/>
      <c r="R32" s="7"/>
      <c r="S32" s="6"/>
      <c r="T32" s="5"/>
      <c r="U32" s="6"/>
      <c r="V32" s="6"/>
      <c r="W32" s="6"/>
      <c r="X32" s="6"/>
      <c r="Y32" s="6"/>
      <c r="Z32" s="6"/>
      <c r="AA32" s="7"/>
    </row>
    <row r="33" spans="2:27" ht="14.1" customHeight="1" x14ac:dyDescent="0.3">
      <c r="B33" s="5"/>
      <c r="C33" s="6"/>
      <c r="D33" s="6"/>
      <c r="E33" s="6"/>
      <c r="F33" s="6"/>
      <c r="G33" s="6"/>
      <c r="H33" s="6"/>
      <c r="I33" s="7"/>
      <c r="K33" s="5"/>
      <c r="L33" s="6"/>
      <c r="M33" s="6"/>
      <c r="N33" s="6"/>
      <c r="O33" s="6"/>
      <c r="P33" s="6"/>
      <c r="Q33" s="6"/>
      <c r="R33" s="7"/>
      <c r="S33" s="6"/>
      <c r="T33" s="5"/>
      <c r="U33" s="6"/>
      <c r="V33" s="6"/>
      <c r="W33" s="6"/>
      <c r="X33" s="6"/>
      <c r="Y33" s="6"/>
      <c r="Z33" s="6"/>
      <c r="AA33" s="7"/>
    </row>
    <row r="34" spans="2:27" ht="14.1" customHeight="1" x14ac:dyDescent="0.3">
      <c r="B34" s="5"/>
      <c r="C34" s="6"/>
      <c r="D34" s="6"/>
      <c r="E34" s="6"/>
      <c r="F34" s="6"/>
      <c r="G34" s="6"/>
      <c r="H34" s="6"/>
      <c r="I34" s="7"/>
      <c r="K34" s="5"/>
      <c r="L34" s="6"/>
      <c r="M34" s="6"/>
      <c r="N34" s="6"/>
      <c r="O34" s="6"/>
      <c r="P34" s="6"/>
      <c r="Q34" s="6"/>
      <c r="R34" s="7"/>
      <c r="S34" s="6"/>
      <c r="T34" s="5"/>
      <c r="U34" s="6"/>
      <c r="V34" s="6"/>
      <c r="W34" s="6"/>
      <c r="X34" s="6"/>
      <c r="Y34" s="6"/>
      <c r="Z34" s="6"/>
      <c r="AA34" s="7"/>
    </row>
    <row r="35" spans="2:27" ht="14.1" customHeight="1" x14ac:dyDescent="0.3">
      <c r="B35" s="5"/>
      <c r="C35" s="6"/>
      <c r="D35" s="6"/>
      <c r="E35" s="6"/>
      <c r="F35" s="6"/>
      <c r="G35" s="6"/>
      <c r="H35" s="6"/>
      <c r="I35" s="7"/>
      <c r="K35" s="5"/>
      <c r="L35" s="6"/>
      <c r="M35" s="6"/>
      <c r="N35" s="6"/>
      <c r="O35" s="6"/>
      <c r="P35" s="6"/>
      <c r="Q35" s="6"/>
      <c r="R35" s="7"/>
      <c r="S35" s="6"/>
      <c r="T35" s="5"/>
      <c r="U35" s="6"/>
      <c r="V35" s="6"/>
      <c r="W35" s="6"/>
      <c r="X35" s="6"/>
      <c r="Y35" s="6"/>
      <c r="Z35" s="6"/>
      <c r="AA35" s="7"/>
    </row>
    <row r="36" spans="2:27" ht="14.1" customHeight="1" x14ac:dyDescent="0.3">
      <c r="B36" s="5"/>
      <c r="C36" s="6"/>
      <c r="D36" s="6"/>
      <c r="E36" s="6"/>
      <c r="F36" s="6"/>
      <c r="G36" s="6"/>
      <c r="H36" s="6"/>
      <c r="I36" s="7"/>
      <c r="K36" s="5"/>
      <c r="L36" s="6"/>
      <c r="M36" s="6"/>
      <c r="N36" s="6"/>
      <c r="O36" s="6"/>
      <c r="P36" s="6"/>
      <c r="Q36" s="6"/>
      <c r="R36" s="7"/>
      <c r="S36" s="6"/>
      <c r="T36" s="5"/>
      <c r="U36" s="6"/>
      <c r="V36" s="6"/>
      <c r="W36" s="6"/>
      <c r="X36" s="6"/>
      <c r="Y36" s="6"/>
      <c r="Z36" s="6"/>
      <c r="AA36" s="7"/>
    </row>
    <row r="37" spans="2:27" ht="14.1" customHeight="1" x14ac:dyDescent="0.3">
      <c r="B37" s="5"/>
      <c r="C37" s="6"/>
      <c r="D37" s="6"/>
      <c r="E37" s="6"/>
      <c r="F37" s="6"/>
      <c r="G37" s="6"/>
      <c r="H37" s="6"/>
      <c r="I37" s="7"/>
      <c r="K37" s="5"/>
      <c r="L37" s="6"/>
      <c r="M37" s="6"/>
      <c r="N37" s="6"/>
      <c r="O37" s="6"/>
      <c r="P37" s="6"/>
      <c r="Q37" s="6"/>
      <c r="R37" s="7"/>
      <c r="S37" s="6"/>
      <c r="T37" s="5"/>
      <c r="U37" s="6"/>
      <c r="V37" s="6"/>
      <c r="W37" s="6"/>
      <c r="X37" s="6"/>
      <c r="Y37" s="6"/>
      <c r="Z37" s="6"/>
      <c r="AA37" s="7"/>
    </row>
    <row r="38" spans="2:27" ht="14.1" customHeight="1" x14ac:dyDescent="0.3">
      <c r="B38" s="5"/>
      <c r="C38" s="6"/>
      <c r="D38" s="6"/>
      <c r="E38" s="6"/>
      <c r="F38" s="6"/>
      <c r="G38" s="6"/>
      <c r="H38" s="6"/>
      <c r="I38" s="7"/>
      <c r="K38" s="5"/>
      <c r="L38" s="6"/>
      <c r="M38" s="6"/>
      <c r="N38" s="6"/>
      <c r="O38" s="6"/>
      <c r="P38" s="6"/>
      <c r="Q38" s="6"/>
      <c r="R38" s="7"/>
      <c r="S38" s="6"/>
      <c r="T38" s="5"/>
      <c r="U38" s="6"/>
      <c r="V38" s="6"/>
      <c r="W38" s="6"/>
      <c r="X38" s="6"/>
      <c r="Y38" s="6"/>
      <c r="Z38" s="6"/>
      <c r="AA38" s="7"/>
    </row>
    <row r="39" spans="2:27" ht="0.95" customHeight="1" x14ac:dyDescent="0.3">
      <c r="B39" s="5"/>
      <c r="C39" s="6"/>
      <c r="D39" s="6"/>
      <c r="E39" s="6"/>
      <c r="F39" s="6"/>
      <c r="G39" s="6"/>
      <c r="H39" s="6"/>
      <c r="I39" s="7"/>
      <c r="K39" s="5"/>
      <c r="L39" s="6"/>
      <c r="M39" s="6"/>
      <c r="N39" s="6"/>
      <c r="O39" s="6"/>
      <c r="P39" s="6"/>
      <c r="Q39" s="6"/>
      <c r="R39" s="7"/>
      <c r="S39" s="6"/>
      <c r="T39" s="5"/>
      <c r="U39" s="6"/>
      <c r="V39" s="6"/>
      <c r="W39" s="6"/>
      <c r="X39" s="6"/>
      <c r="Y39" s="6"/>
      <c r="Z39" s="6"/>
      <c r="AA39" s="7"/>
    </row>
    <row r="40" spans="2:27" ht="0.95" customHeight="1" x14ac:dyDescent="0.3">
      <c r="B40" s="8"/>
      <c r="C40" s="9"/>
      <c r="D40" s="9"/>
      <c r="E40" s="9"/>
      <c r="F40" s="9"/>
      <c r="G40" s="9"/>
      <c r="H40" s="9"/>
      <c r="I40" s="10"/>
      <c r="K40" s="8"/>
      <c r="L40" s="9"/>
      <c r="M40" s="9"/>
      <c r="N40" s="9"/>
      <c r="O40" s="9"/>
      <c r="P40" s="9"/>
      <c r="Q40" s="9"/>
      <c r="R40" s="10"/>
      <c r="S40" s="6"/>
      <c r="T40" s="8"/>
      <c r="U40" s="9"/>
      <c r="V40" s="9"/>
      <c r="W40" s="9"/>
      <c r="X40" s="9"/>
      <c r="Y40" s="9"/>
      <c r="Z40" s="9"/>
      <c r="AA40" s="10"/>
    </row>
    <row r="41" spans="2:27" ht="4.9000000000000004" customHeight="1" x14ac:dyDescent="0.3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2:27" s="14" customFormat="1" ht="14.1" customHeight="1" x14ac:dyDescent="0.3">
      <c r="B42" s="49" t="s">
        <v>2</v>
      </c>
      <c r="C42" s="50"/>
      <c r="D42" s="49" t="s">
        <v>3</v>
      </c>
      <c r="E42" s="50"/>
      <c r="F42" s="15" t="s">
        <v>23</v>
      </c>
      <c r="G42" s="15" t="s">
        <v>24</v>
      </c>
      <c r="H42" s="15" t="s">
        <v>25</v>
      </c>
      <c r="I42" s="15" t="s">
        <v>26</v>
      </c>
      <c r="K42" s="49" t="s">
        <v>2</v>
      </c>
      <c r="L42" s="50"/>
      <c r="M42" s="49" t="s">
        <v>3</v>
      </c>
      <c r="N42" s="50"/>
      <c r="O42" s="15" t="s">
        <v>23</v>
      </c>
      <c r="P42" s="15" t="s">
        <v>24</v>
      </c>
      <c r="Q42" s="15" t="s">
        <v>25</v>
      </c>
      <c r="R42" s="15" t="s">
        <v>26</v>
      </c>
      <c r="S42" s="18"/>
      <c r="T42" s="49" t="s">
        <v>2</v>
      </c>
      <c r="U42" s="50"/>
      <c r="V42" s="49" t="s">
        <v>3</v>
      </c>
      <c r="W42" s="50"/>
      <c r="X42" s="15" t="s">
        <v>23</v>
      </c>
      <c r="Y42" s="15" t="s">
        <v>24</v>
      </c>
      <c r="Z42" s="15" t="s">
        <v>25</v>
      </c>
      <c r="AA42" s="15" t="s">
        <v>26</v>
      </c>
    </row>
    <row r="43" spans="2:27" s="14" customFormat="1" ht="15.95" customHeight="1" x14ac:dyDescent="0.3">
      <c r="B43" s="53" t="s">
        <v>12</v>
      </c>
      <c r="C43" s="54"/>
      <c r="D43" s="60" t="str">
        <f>RTD("cqg.rtd", ,"ContractData",B43, "Symbol",, "T")</f>
        <v>C.US.ZSEM1610200</v>
      </c>
      <c r="E43" s="61"/>
      <c r="F43" s="19">
        <f>RTD("cqg.rtd", ,"ContractData",D43, "MT_LastBidVolume",, "T")</f>
        <v>49</v>
      </c>
      <c r="G43" s="62" t="str">
        <f>RTD("cqg.rtd", ,"ContractData",D43, "Bid",, "T")&amp;" B"</f>
        <v>32.75 B</v>
      </c>
      <c r="H43" s="63" t="str">
        <f>RTD("cqg.rtd", ,"ContractData",D43, "Ask",, "T")&amp;" A"</f>
        <v>33.5 A</v>
      </c>
      <c r="I43" s="19">
        <f>RTD("cqg.rtd", ,"ContractData",D43, "MT_LastAskVolume",, "T")</f>
        <v>49</v>
      </c>
      <c r="K43" s="53" t="s">
        <v>21</v>
      </c>
      <c r="L43" s="54"/>
      <c r="M43" s="60" t="str">
        <f>RTD("cqg.rtd", ,"ContractData",K43, "Symbol",, "T")</f>
        <v>P.US.ZCEM163850</v>
      </c>
      <c r="N43" s="61"/>
      <c r="O43" s="19">
        <f>RTD("cqg.rtd", ,"ContractData",M43, "MT_LastBidVolume",, "T")</f>
        <v>442</v>
      </c>
      <c r="P43" s="62" t="str">
        <f>RTD("cqg.rtd", ,"ContractData",M43, "Bid",, "T")&amp;" B"</f>
        <v>7.25 B</v>
      </c>
      <c r="Q43" s="63" t="str">
        <f>RTD("cqg.rtd", ,"ContractData",M43, "Ask",, "T")&amp;" A"</f>
        <v>7.625 A</v>
      </c>
      <c r="R43" s="19">
        <f>RTD("cqg.rtd", ,"ContractData",M43, "MT_LastAskVolume",, "T")</f>
        <v>748</v>
      </c>
      <c r="S43" s="18"/>
      <c r="T43" s="53" t="s">
        <v>22</v>
      </c>
      <c r="U43" s="54"/>
      <c r="V43" s="60" t="str">
        <f>RTD("cqg.rtd", ,"ContractData",T43, "Symbol",, "T")</f>
        <v>C.US.CLEM164500</v>
      </c>
      <c r="W43" s="61"/>
      <c r="X43" s="19">
        <f>RTD("cqg.rtd", ,"ContractData",V43, "MT_LastBidVolume",, "T")</f>
        <v>16</v>
      </c>
      <c r="Y43" s="62" t="str">
        <f>RTD("cqg.rtd", ,"ContractData",V43, "Bid",, "T")&amp;" B"</f>
        <v>1.41 B</v>
      </c>
      <c r="Z43" s="63" t="str">
        <f>RTD("cqg.rtd", ,"ContractData",V43, "Ask",, "T")&amp;" A"</f>
        <v>1.43 A</v>
      </c>
      <c r="AA43" s="19">
        <f>RTD("cqg.rtd", ,"ContractData",V43, "MT_LastAskVolume",, "T")</f>
        <v>26</v>
      </c>
    </row>
    <row r="44" spans="2:27" s="14" customFormat="1" ht="15.95" customHeight="1" x14ac:dyDescent="0.3">
      <c r="B44" s="46" t="str">
        <f>RTD("cqg.rtd", ,"ContractData",B47, "LongDescription",, "T")</f>
        <v>Soybeans (Globex), Jul 16</v>
      </c>
      <c r="C44" s="47"/>
      <c r="D44" s="48"/>
      <c r="E44" s="21" t="s">
        <v>30</v>
      </c>
      <c r="F44" s="2">
        <f>RTD("cqg.rtd", ,"ContractData",B43, "ImpliedVolatility",, "T")</f>
        <v>25.19</v>
      </c>
      <c r="G44" s="2" t="str">
        <f>"NC: "&amp;TEXT(RTD("cqg.rtd", ,"ContractData",D43, "ImpVolNetChange",, "T"),"#.00")</f>
        <v>NC: .26</v>
      </c>
      <c r="H44" s="20" t="s">
        <v>27</v>
      </c>
      <c r="I44" s="19">
        <f>RTD("cqg.rtd", ,"ContractData",D43, "OptionDaysToExp",, "T")</f>
        <v>18</v>
      </c>
      <c r="K44" s="46" t="str">
        <f>RTD("cqg.rtd", ,"ContractData",K47, "LongDescription",, "T")</f>
        <v>Corn (Globex), Jul 16</v>
      </c>
      <c r="L44" s="47"/>
      <c r="M44" s="48"/>
      <c r="N44" s="21" t="s">
        <v>30</v>
      </c>
      <c r="O44" s="2">
        <f>RTD("cqg.rtd", ,"ContractData",K43, "ImpliedVolatility",, "T")</f>
        <v>25.12</v>
      </c>
      <c r="P44" s="2" t="str">
        <f>"NC: "&amp;TEXT(RTD("cqg.rtd", ,"ContractData",M43, "ImpVolNetChange",, "T"),"#.00")</f>
        <v>NC: .62</v>
      </c>
      <c r="Q44" s="20" t="s">
        <v>27</v>
      </c>
      <c r="R44" s="19">
        <f>RTD("cqg.rtd", ,"ContractData",M43, "OptionDaysToExp",, "T")</f>
        <v>18</v>
      </c>
      <c r="S44" s="18"/>
      <c r="T44" s="46" t="str">
        <f>RTD("cqg.rtd", ,"ContractData",T47, "LongDescription",, "T")</f>
        <v>Crude Light (Globex), Jun 16</v>
      </c>
      <c r="U44" s="47"/>
      <c r="V44" s="48"/>
      <c r="W44" s="21" t="s">
        <v>30</v>
      </c>
      <c r="X44" s="2">
        <f>RTD("cqg.rtd", ,"ContractData",T43, "ImpliedVolatility",, "T")</f>
        <v>43.32</v>
      </c>
      <c r="Y44" s="2" t="str">
        <f>"NC: "&amp;TEXT(RTD("cqg.rtd", ,"ContractData",V43, "ImpVolNetChange",, "T"),"#.00")</f>
        <v>NC: 3.62</v>
      </c>
      <c r="Z44" s="20" t="s">
        <v>27</v>
      </c>
      <c r="AA44" s="19">
        <f>RTD("cqg.rtd", ,"ContractData",V43, "OptionDaysToExp",, "T")</f>
        <v>15</v>
      </c>
    </row>
    <row r="45" spans="2:27" s="14" customFormat="1" ht="14.1" customHeight="1" x14ac:dyDescent="0.3">
      <c r="B45" s="43" t="s">
        <v>35</v>
      </c>
      <c r="C45" s="44"/>
      <c r="D45" s="44" t="s">
        <v>34</v>
      </c>
      <c r="E45" s="45"/>
      <c r="F45" s="40" t="s">
        <v>33</v>
      </c>
      <c r="G45" s="41"/>
      <c r="H45" s="41"/>
      <c r="I45" s="42"/>
      <c r="K45" s="43" t="s">
        <v>35</v>
      </c>
      <c r="L45" s="44"/>
      <c r="M45" s="44" t="s">
        <v>34</v>
      </c>
      <c r="N45" s="45"/>
      <c r="O45" s="40" t="s">
        <v>33</v>
      </c>
      <c r="P45" s="41"/>
      <c r="Q45" s="41"/>
      <c r="R45" s="42"/>
      <c r="S45" s="18"/>
      <c r="T45" s="43" t="s">
        <v>35</v>
      </c>
      <c r="U45" s="44"/>
      <c r="V45" s="44" t="s">
        <v>34</v>
      </c>
      <c r="W45" s="45"/>
      <c r="X45" s="40" t="s">
        <v>33</v>
      </c>
      <c r="Y45" s="41"/>
      <c r="Z45" s="41"/>
      <c r="AA45" s="42"/>
    </row>
    <row r="46" spans="2:27" s="14" customFormat="1" ht="14.1" customHeight="1" x14ac:dyDescent="0.3">
      <c r="B46" s="51" t="s">
        <v>13</v>
      </c>
      <c r="C46" s="52"/>
      <c r="D46" s="23" t="s">
        <v>31</v>
      </c>
      <c r="E46" s="26">
        <v>60</v>
      </c>
      <c r="F46" s="2">
        <f>'Opt7'!D5</f>
        <v>23.97</v>
      </c>
      <c r="G46" s="2" t="str">
        <f>"NC: "&amp;TEXT(RTD("cqg.rtd", ,"ContractData",B46, "NetLastQuote",, "T")*100,"#.00")</f>
        <v>NC: .25</v>
      </c>
      <c r="H46" s="2" t="str">
        <f>TEXT(RTD("cqg.rtd",,"StudyData",B46,  "Bar",, "High",'Opt7'!F2,,"PrimaryOnly",,,,"T")*100,"#.00")&amp;" H"</f>
        <v>24.01 H</v>
      </c>
      <c r="I46" s="2" t="str">
        <f>TEXT(RTD("cqg.rtd",,"StudyData",B46,  "Bar",, "Low",'Opt7'!F2,,"PrimaryOnly",,,,"T")*100,"#.00")&amp;" L"</f>
        <v>22.81 L</v>
      </c>
      <c r="K46" s="51" t="s">
        <v>20</v>
      </c>
      <c r="L46" s="52"/>
      <c r="M46" s="23" t="s">
        <v>31</v>
      </c>
      <c r="N46" s="26">
        <v>60</v>
      </c>
      <c r="O46" s="2">
        <f>'Opt8'!D5</f>
        <v>27.46</v>
      </c>
      <c r="P46" s="2" t="str">
        <f>"NC: "&amp;TEXT(RTD("cqg.rtd", ,"ContractData",K46, "NetLastQuote",, "T")*100,"#.00")</f>
        <v>NC: -.38</v>
      </c>
      <c r="Q46" s="2" t="str">
        <f>TEXT(RTD("cqg.rtd",,"StudyData",K46,  "Bar",, "High",'Opt8'!F2,,"PrimaryOnly",,,,"T")*100,"#.00")&amp;" H"</f>
        <v>30.37 H</v>
      </c>
      <c r="R46" s="2" t="str">
        <f>TEXT(RTD("cqg.rtd",,"StudyData",K46,  "Bar",, "Low",'Opt8'!F2,,"PrimaryOnly",,,,"T")*100,"#.00")&amp;" L"</f>
        <v>24.00 L</v>
      </c>
      <c r="S46" s="18"/>
      <c r="T46" s="51" t="s">
        <v>19</v>
      </c>
      <c r="U46" s="52"/>
      <c r="V46" s="23" t="s">
        <v>31</v>
      </c>
      <c r="W46" s="26">
        <v>60</v>
      </c>
      <c r="X46" s="2">
        <f>'Opt9'!D5</f>
        <v>41.02</v>
      </c>
      <c r="Y46" s="2" t="str">
        <f>"NC: "&amp;TEXT(RTD("cqg.rtd", ,"ContractData",T46, "NetLastQuote",, "T")*100,"#.00")</f>
        <v>NC: 2.58</v>
      </c>
      <c r="Z46" s="2" t="str">
        <f>TEXT(RTD("cqg.rtd",,"StudyData",T46,  "Bar",, "High",'Opt9'!F2,,"PrimaryOnly",,,,"T")*100,"#.00")&amp;" H"</f>
        <v>41.11 H</v>
      </c>
      <c r="AA46" s="2" t="str">
        <f>TEXT(RTD("cqg.rtd",,"StudyData",T46,  "Bar",, "Low",'Opt9'!F2,,"PrimaryOnly",,,,"T")*100,"#.00")&amp;" L"</f>
        <v>39.42 L</v>
      </c>
    </row>
    <row r="47" spans="2:27" ht="14.1" customHeight="1" x14ac:dyDescent="0.3">
      <c r="B47" s="22" t="str">
        <f>RTD("cqg.rtd", ,"ContractData", D43, "OptionUndSymbol",, "T")</f>
        <v>ZSEN6</v>
      </c>
      <c r="C47" s="3"/>
      <c r="D47" s="3"/>
      <c r="E47" s="3"/>
      <c r="F47" s="3"/>
      <c r="G47" s="3"/>
      <c r="H47" s="3"/>
      <c r="I47" s="4"/>
      <c r="K47" s="22" t="str">
        <f>RTD("cqg.rtd", ,"ContractData", M43, "OptionUndSymbol",, "T")</f>
        <v>ZCEN6</v>
      </c>
      <c r="L47" s="3"/>
      <c r="M47" s="3"/>
      <c r="N47" s="3"/>
      <c r="O47" s="3"/>
      <c r="P47" s="3"/>
      <c r="Q47" s="3"/>
      <c r="R47" s="4"/>
      <c r="S47" s="6"/>
      <c r="T47" s="22" t="str">
        <f>RTD("cqg.rtd", ,"ContractData", V43, "OptionUndSymbol",, "T")</f>
        <v>CLEM6</v>
      </c>
      <c r="U47" s="3"/>
      <c r="V47" s="3"/>
      <c r="W47" s="3"/>
      <c r="X47" s="3"/>
      <c r="Y47" s="3"/>
      <c r="Z47" s="3"/>
      <c r="AA47" s="4"/>
    </row>
    <row r="48" spans="2:27" ht="14.1" customHeight="1" x14ac:dyDescent="0.3">
      <c r="B48" s="5"/>
      <c r="C48" s="6"/>
      <c r="D48" s="6"/>
      <c r="E48" s="6"/>
      <c r="F48" s="6"/>
      <c r="G48" s="6"/>
      <c r="H48" s="6"/>
      <c r="I48" s="7"/>
      <c r="K48" s="5"/>
      <c r="L48" s="6"/>
      <c r="M48" s="6"/>
      <c r="N48" s="6"/>
      <c r="O48" s="6"/>
      <c r="P48" s="6"/>
      <c r="Q48" s="6"/>
      <c r="R48" s="7"/>
      <c r="T48" s="5"/>
      <c r="U48" s="6"/>
      <c r="V48" s="6"/>
      <c r="W48" s="6"/>
      <c r="X48" s="6"/>
      <c r="Y48" s="6"/>
      <c r="Z48" s="6"/>
      <c r="AA48" s="7"/>
    </row>
    <row r="49" spans="2:27" ht="14.1" customHeight="1" x14ac:dyDescent="0.3">
      <c r="B49" s="5"/>
      <c r="C49" s="6"/>
      <c r="D49" s="6"/>
      <c r="E49" s="6"/>
      <c r="F49" s="6"/>
      <c r="G49" s="6"/>
      <c r="H49" s="6"/>
      <c r="I49" s="7"/>
      <c r="K49" s="5"/>
      <c r="L49" s="6"/>
      <c r="M49" s="6"/>
      <c r="N49" s="6"/>
      <c r="O49" s="6"/>
      <c r="P49" s="6"/>
      <c r="Q49" s="6"/>
      <c r="R49" s="7"/>
      <c r="T49" s="5"/>
      <c r="U49" s="6"/>
      <c r="V49" s="6"/>
      <c r="W49" s="6"/>
      <c r="X49" s="6"/>
      <c r="Y49" s="6"/>
      <c r="Z49" s="6"/>
      <c r="AA49" s="7"/>
    </row>
    <row r="50" spans="2:27" ht="14.1" customHeight="1" x14ac:dyDescent="0.3">
      <c r="B50" s="5"/>
      <c r="C50" s="6"/>
      <c r="D50" s="6"/>
      <c r="E50" s="6"/>
      <c r="F50" s="6"/>
      <c r="G50" s="6"/>
      <c r="H50" s="6"/>
      <c r="I50" s="7"/>
      <c r="K50" s="5"/>
      <c r="L50" s="6"/>
      <c r="M50" s="6"/>
      <c r="N50" s="6"/>
      <c r="O50" s="6"/>
      <c r="P50" s="6"/>
      <c r="Q50" s="6"/>
      <c r="R50" s="7"/>
      <c r="T50" s="5"/>
      <c r="U50" s="6"/>
      <c r="V50" s="6"/>
      <c r="W50" s="6"/>
      <c r="X50" s="6"/>
      <c r="Y50" s="6"/>
      <c r="Z50" s="6"/>
      <c r="AA50" s="7"/>
    </row>
    <row r="51" spans="2:27" ht="14.1" customHeight="1" x14ac:dyDescent="0.3">
      <c r="B51" s="5"/>
      <c r="C51" s="6"/>
      <c r="D51" s="6"/>
      <c r="E51" s="6"/>
      <c r="F51" s="6"/>
      <c r="G51" s="6"/>
      <c r="H51" s="6"/>
      <c r="I51" s="7"/>
      <c r="K51" s="5"/>
      <c r="L51" s="6"/>
      <c r="M51" s="6"/>
      <c r="N51" s="6"/>
      <c r="O51" s="6"/>
      <c r="P51" s="6"/>
      <c r="Q51" s="6"/>
      <c r="R51" s="7"/>
      <c r="T51" s="5"/>
      <c r="U51" s="6"/>
      <c r="V51" s="6"/>
      <c r="W51" s="6"/>
      <c r="X51" s="6"/>
      <c r="Y51" s="6"/>
      <c r="Z51" s="6"/>
      <c r="AA51" s="7"/>
    </row>
    <row r="52" spans="2:27" ht="14.1" customHeight="1" x14ac:dyDescent="0.3">
      <c r="B52" s="5"/>
      <c r="C52" s="6"/>
      <c r="D52" s="6"/>
      <c r="E52" s="6"/>
      <c r="F52" s="6"/>
      <c r="G52" s="6"/>
      <c r="H52" s="6"/>
      <c r="I52" s="7"/>
      <c r="K52" s="5"/>
      <c r="L52" s="6"/>
      <c r="M52" s="6"/>
      <c r="N52" s="6"/>
      <c r="O52" s="6"/>
      <c r="P52" s="6"/>
      <c r="Q52" s="6"/>
      <c r="R52" s="7"/>
      <c r="T52" s="5"/>
      <c r="U52" s="6"/>
      <c r="V52" s="6"/>
      <c r="W52" s="6"/>
      <c r="X52" s="6"/>
      <c r="Y52" s="6"/>
      <c r="Z52" s="6"/>
      <c r="AA52" s="7"/>
    </row>
    <row r="53" spans="2:27" ht="14.1" customHeight="1" x14ac:dyDescent="0.3">
      <c r="B53" s="5"/>
      <c r="C53" s="6"/>
      <c r="D53" s="6"/>
      <c r="E53" s="6"/>
      <c r="F53" s="6"/>
      <c r="G53" s="6"/>
      <c r="H53" s="6"/>
      <c r="I53" s="7"/>
      <c r="K53" s="5"/>
      <c r="L53" s="6"/>
      <c r="M53" s="6"/>
      <c r="N53" s="6"/>
      <c r="O53" s="6"/>
      <c r="P53" s="6"/>
      <c r="Q53" s="6"/>
      <c r="R53" s="7"/>
      <c r="T53" s="5"/>
      <c r="U53" s="6"/>
      <c r="V53" s="6"/>
      <c r="W53" s="6"/>
      <c r="X53" s="6"/>
      <c r="Y53" s="6"/>
      <c r="Z53" s="6"/>
      <c r="AA53" s="7"/>
    </row>
    <row r="54" spans="2:27" ht="14.1" customHeight="1" x14ac:dyDescent="0.3">
      <c r="B54" s="5"/>
      <c r="C54" s="6"/>
      <c r="D54" s="6"/>
      <c r="E54" s="6"/>
      <c r="F54" s="6"/>
      <c r="G54" s="6"/>
      <c r="H54" s="6"/>
      <c r="I54" s="7"/>
      <c r="K54" s="5"/>
      <c r="L54" s="6"/>
      <c r="M54" s="6"/>
      <c r="N54" s="6"/>
      <c r="O54" s="6"/>
      <c r="P54" s="6"/>
      <c r="Q54" s="6"/>
      <c r="R54" s="7"/>
      <c r="T54" s="5"/>
      <c r="U54" s="6"/>
      <c r="V54" s="6"/>
      <c r="W54" s="6"/>
      <c r="X54" s="6"/>
      <c r="Y54" s="6"/>
      <c r="Z54" s="6"/>
      <c r="AA54" s="7"/>
    </row>
    <row r="55" spans="2:27" ht="14.1" customHeight="1" x14ac:dyDescent="0.3">
      <c r="B55" s="5"/>
      <c r="C55" s="6"/>
      <c r="D55" s="6"/>
      <c r="E55" s="6"/>
      <c r="F55" s="6"/>
      <c r="G55" s="6"/>
      <c r="H55" s="6"/>
      <c r="I55" s="7"/>
      <c r="K55" s="5"/>
      <c r="L55" s="6"/>
      <c r="M55" s="6"/>
      <c r="N55" s="6"/>
      <c r="O55" s="6"/>
      <c r="P55" s="6"/>
      <c r="Q55" s="6"/>
      <c r="R55" s="7"/>
      <c r="T55" s="5"/>
      <c r="U55" s="6"/>
      <c r="V55" s="6"/>
      <c r="W55" s="6"/>
      <c r="X55" s="6"/>
      <c r="Y55" s="6"/>
      <c r="Z55" s="6"/>
      <c r="AA55" s="7"/>
    </row>
    <row r="56" spans="2:27" ht="14.1" customHeight="1" x14ac:dyDescent="0.3">
      <c r="B56" s="5"/>
      <c r="C56" s="6"/>
      <c r="D56" s="6"/>
      <c r="E56" s="6"/>
      <c r="F56" s="6"/>
      <c r="G56" s="6"/>
      <c r="H56" s="6"/>
      <c r="I56" s="7"/>
      <c r="K56" s="5"/>
      <c r="L56" s="6"/>
      <c r="M56" s="6"/>
      <c r="N56" s="6"/>
      <c r="O56" s="6"/>
      <c r="P56" s="6"/>
      <c r="Q56" s="6"/>
      <c r="R56" s="7"/>
      <c r="T56" s="5"/>
      <c r="U56" s="6"/>
      <c r="V56" s="6"/>
      <c r="W56" s="6"/>
      <c r="X56" s="6"/>
      <c r="Y56" s="6"/>
      <c r="Z56" s="6"/>
      <c r="AA56" s="7"/>
    </row>
    <row r="57" spans="2:27" ht="14.1" customHeight="1" x14ac:dyDescent="0.3">
      <c r="B57" s="5"/>
      <c r="C57" s="6"/>
      <c r="D57" s="6"/>
      <c r="E57" s="6"/>
      <c r="F57" s="6"/>
      <c r="G57" s="6"/>
      <c r="H57" s="6"/>
      <c r="I57" s="7"/>
      <c r="K57" s="5"/>
      <c r="L57" s="6"/>
      <c r="M57" s="6"/>
      <c r="N57" s="6"/>
      <c r="O57" s="6"/>
      <c r="P57" s="6"/>
      <c r="Q57" s="6"/>
      <c r="R57" s="7"/>
      <c r="T57" s="5"/>
      <c r="U57" s="6"/>
      <c r="V57" s="6"/>
      <c r="W57" s="6"/>
      <c r="X57" s="6"/>
      <c r="Y57" s="6"/>
      <c r="Z57" s="6"/>
      <c r="AA57" s="7"/>
    </row>
    <row r="58" spans="2:27" ht="14.1" customHeight="1" x14ac:dyDescent="0.3">
      <c r="B58" s="5"/>
      <c r="C58" s="6"/>
      <c r="D58" s="6"/>
      <c r="E58" s="6"/>
      <c r="F58" s="6"/>
      <c r="G58" s="6"/>
      <c r="H58" s="6"/>
      <c r="I58" s="7"/>
      <c r="K58" s="5"/>
      <c r="L58" s="6"/>
      <c r="M58" s="6"/>
      <c r="N58" s="6"/>
      <c r="O58" s="6"/>
      <c r="P58" s="6"/>
      <c r="Q58" s="6"/>
      <c r="R58" s="7"/>
      <c r="T58" s="5"/>
      <c r="U58" s="6"/>
      <c r="V58" s="6"/>
      <c r="W58" s="6"/>
      <c r="X58" s="6"/>
      <c r="Y58" s="6"/>
      <c r="Z58" s="6"/>
      <c r="AA58" s="7"/>
    </row>
    <row r="59" spans="2:27" ht="0.95" customHeight="1" x14ac:dyDescent="0.3">
      <c r="B59" s="8"/>
      <c r="C59" s="9"/>
      <c r="D59" s="9"/>
      <c r="E59" s="9"/>
      <c r="F59" s="9"/>
      <c r="G59" s="9"/>
      <c r="H59" s="9"/>
      <c r="I59" s="10"/>
      <c r="K59" s="8"/>
      <c r="L59" s="9"/>
      <c r="M59" s="9"/>
      <c r="N59" s="9"/>
      <c r="O59" s="9"/>
      <c r="P59" s="9"/>
      <c r="Q59" s="9"/>
      <c r="R59" s="10"/>
      <c r="T59" s="8"/>
      <c r="U59" s="9"/>
      <c r="V59" s="9"/>
      <c r="W59" s="9"/>
      <c r="X59" s="9"/>
      <c r="Y59" s="9"/>
      <c r="Z59" s="9"/>
      <c r="AA59" s="10"/>
    </row>
    <row r="60" spans="2:27" x14ac:dyDescent="0.3">
      <c r="B60" s="35" t="s">
        <v>38</v>
      </c>
      <c r="C60" s="36"/>
      <c r="D60" s="36"/>
      <c r="E60" s="36"/>
      <c r="F60" s="36"/>
      <c r="G60" s="36"/>
      <c r="H60" s="36"/>
      <c r="I60" s="37"/>
      <c r="K60" s="38" t="s">
        <v>36</v>
      </c>
      <c r="L60" s="39"/>
      <c r="M60" s="39"/>
      <c r="N60" s="39"/>
      <c r="O60" s="34">
        <f>RTD("cqg.rtd", ,"SystemInfo", "Linetime")</f>
        <v>42492.491782407407</v>
      </c>
      <c r="P60" s="34"/>
      <c r="Q60" s="27"/>
      <c r="R60" s="28"/>
      <c r="T60" s="38" t="s">
        <v>37</v>
      </c>
      <c r="U60" s="39"/>
      <c r="V60" s="39"/>
      <c r="W60" s="39"/>
      <c r="X60" s="34">
        <f>RTD("cqg.rtd", ,"SystemInfo", "Linetime")+6/24</f>
        <v>42492.741782407407</v>
      </c>
      <c r="Y60" s="34"/>
      <c r="Z60" s="27"/>
      <c r="AA60" s="28"/>
    </row>
  </sheetData>
  <sheetProtection algorithmName="SHA-512" hashValue="qyqV9qPK90dVR2llvblwjsoMLZt7tAgAZyU4wVYuumJEFLFfTkJ+7x/leWRNwO0dQ/KrBPEpIBjANsEuCTf4rg==" saltValue="BVLaC++epuy1o/FB6xzTtQ==" spinCount="100000" sheet="1" objects="1" scenarios="1" selectLockedCells="1"/>
  <mergeCells count="90">
    <mergeCell ref="E2:X3"/>
    <mergeCell ref="Y2:AA3"/>
    <mergeCell ref="B43:C43"/>
    <mergeCell ref="B24:C24"/>
    <mergeCell ref="K24:L24"/>
    <mergeCell ref="T43:U43"/>
    <mergeCell ref="K43:L43"/>
    <mergeCell ref="B25:D25"/>
    <mergeCell ref="K25:M25"/>
    <mergeCell ref="T25:V25"/>
    <mergeCell ref="M26:N26"/>
    <mergeCell ref="O26:R26"/>
    <mergeCell ref="T26:U26"/>
    <mergeCell ref="V26:W26"/>
    <mergeCell ref="D42:E42"/>
    <mergeCell ref="D43:E43"/>
    <mergeCell ref="T24:U24"/>
    <mergeCell ref="K6:M6"/>
    <mergeCell ref="B6:D6"/>
    <mergeCell ref="K23:L23"/>
    <mergeCell ref="B23:C23"/>
    <mergeCell ref="B27:C27"/>
    <mergeCell ref="B4:C4"/>
    <mergeCell ref="D4:E4"/>
    <mergeCell ref="K4:L4"/>
    <mergeCell ref="K8:L8"/>
    <mergeCell ref="T4:U4"/>
    <mergeCell ref="V4:W4"/>
    <mergeCell ref="V5:W5"/>
    <mergeCell ref="T8:U8"/>
    <mergeCell ref="V7:W7"/>
    <mergeCell ref="X7:AA7"/>
    <mergeCell ref="M4:N4"/>
    <mergeCell ref="M5:N5"/>
    <mergeCell ref="K5:L5"/>
    <mergeCell ref="T5:U5"/>
    <mergeCell ref="T6:V6"/>
    <mergeCell ref="T46:U46"/>
    <mergeCell ref="D23:E23"/>
    <mergeCell ref="D24:E24"/>
    <mergeCell ref="B8:C8"/>
    <mergeCell ref="D5:E5"/>
    <mergeCell ref="T27:U27"/>
    <mergeCell ref="F7:I7"/>
    <mergeCell ref="B7:C7"/>
    <mergeCell ref="D7:E7"/>
    <mergeCell ref="K7:L7"/>
    <mergeCell ref="M7:N7"/>
    <mergeCell ref="O7:R7"/>
    <mergeCell ref="T7:U7"/>
    <mergeCell ref="B26:C26"/>
    <mergeCell ref="D26:E26"/>
    <mergeCell ref="F26:I26"/>
    <mergeCell ref="B46:C46"/>
    <mergeCell ref="B5:C5"/>
    <mergeCell ref="B22:AA22"/>
    <mergeCell ref="M23:N23"/>
    <mergeCell ref="V23:W23"/>
    <mergeCell ref="M24:N24"/>
    <mergeCell ref="V24:W24"/>
    <mergeCell ref="B41:AA41"/>
    <mergeCell ref="T23:U23"/>
    <mergeCell ref="K42:L42"/>
    <mergeCell ref="M42:N42"/>
    <mergeCell ref="M43:N43"/>
    <mergeCell ref="K27:L27"/>
    <mergeCell ref="K46:L46"/>
    <mergeCell ref="T42:U42"/>
    <mergeCell ref="V42:W42"/>
    <mergeCell ref="X26:AA26"/>
    <mergeCell ref="B45:C45"/>
    <mergeCell ref="D45:E45"/>
    <mergeCell ref="F45:I45"/>
    <mergeCell ref="K45:L45"/>
    <mergeCell ref="M45:N45"/>
    <mergeCell ref="O45:R45"/>
    <mergeCell ref="T45:U45"/>
    <mergeCell ref="V45:W45"/>
    <mergeCell ref="X45:AA45"/>
    <mergeCell ref="V43:W43"/>
    <mergeCell ref="K26:L26"/>
    <mergeCell ref="B44:D44"/>
    <mergeCell ref="K44:M44"/>
    <mergeCell ref="T44:V44"/>
    <mergeCell ref="B42:C42"/>
    <mergeCell ref="X60:Y60"/>
    <mergeCell ref="B60:I60"/>
    <mergeCell ref="O60:P60"/>
    <mergeCell ref="K60:N60"/>
    <mergeCell ref="T60:W6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K204"/>
  <sheetViews>
    <sheetView workbookViewId="0">
      <selection sqref="A1:XFD1048576"/>
    </sheetView>
  </sheetViews>
  <sheetFormatPr defaultColWidth="8.75" defaultRowHeight="16.5" x14ac:dyDescent="0.3"/>
  <cols>
    <col min="1" max="3" width="8.75" style="29"/>
    <col min="4" max="4" width="13.375" style="29" customWidth="1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33">
        <f>RTD("cqg.rtd", , "ContractData",D4,"PrimarySessionOpenTime","0")</f>
        <v>0.33333333333333331</v>
      </c>
    </row>
    <row r="2" spans="2:11" x14ac:dyDescent="0.3">
      <c r="B2" s="29">
        <f xml:space="preserve"> RTD("cqg.rtd",,"StudyData", $D$4,  "Bar",, "Close",$E$4,C5,"primaryOnly",,,,"T")</f>
        <v>0.41020000000000001</v>
      </c>
      <c r="C2" s="29" t="s">
        <v>11</v>
      </c>
      <c r="D2" s="33">
        <f>RTD("cqg.rtd", , "ContractData",D4,"PrimarySessionCloseTime")</f>
        <v>0.5625</v>
      </c>
      <c r="E2" s="29">
        <f>D2-D1</f>
        <v>0.22916666666666669</v>
      </c>
      <c r="F2" s="29">
        <f>ROUND(IF(E2&gt;0,E2*1440,1440+(1440*E2)),0)</f>
        <v>330</v>
      </c>
      <c r="G2" s="29">
        <f>ROUNDDOWN(G4,0)</f>
        <v>38</v>
      </c>
      <c r="H2" s="29">
        <f>ROUNDUP(H4,0)</f>
        <v>46</v>
      </c>
      <c r="I2" s="31">
        <f>ROUND(ROUNDUP(((H2-G2)/35),2),1)</f>
        <v>0.2</v>
      </c>
    </row>
    <row r="3" spans="2:11" x14ac:dyDescent="0.3">
      <c r="G3" s="29">
        <f>IF((G4-G2)&gt;0.5,0.5,0)</f>
        <v>0.5</v>
      </c>
      <c r="K3" s="30"/>
    </row>
    <row r="4" spans="2:11" x14ac:dyDescent="0.3">
      <c r="D4" s="29" t="str">
        <f>Main!T46</f>
        <v>CLECIV</v>
      </c>
      <c r="E4" s="29">
        <f>Main!W46</f>
        <v>60</v>
      </c>
      <c r="G4" s="29">
        <f>MIN(D5:D204)</f>
        <v>38.58</v>
      </c>
      <c r="H4" s="29">
        <f>MAX(D5:D204)</f>
        <v>45.47</v>
      </c>
      <c r="J4" s="29">
        <f>G5+I4</f>
        <v>38.5</v>
      </c>
    </row>
    <row r="5" spans="2:11" x14ac:dyDescent="0.3">
      <c r="C5" s="29">
        <v>0</v>
      </c>
      <c r="D5" s="29">
        <f>IF(RTD("cqg.rtd",,"StudyData", $D$4,  "Bar",, "Close",$E$4,C5,"PrimaryOnly",,,,"T")="","",RTD("cqg.rtd",,"StudyData", $D$4,  "Bar",, "Close",$E$4,C5,"PrimaryOnly",,,,"T")*100)</f>
        <v>41.02</v>
      </c>
      <c r="G5" s="29">
        <f>G2+G3</f>
        <v>38.5</v>
      </c>
      <c r="H5" s="29">
        <f>D5</f>
        <v>41.02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>IF(RTD("cqg.rtd",,"StudyData", $D$4,  "Bar",, "Close",$E$4,C6,"PrimaryOnly",,,,"T")="","",RTD("cqg.rtd",,"StudyData", $D$4,  "Bar",, "Close",$E$4,C6,"PrimaryOnly",,,,"T")*100)</f>
        <v>40.760000000000005</v>
      </c>
      <c r="G6" s="29">
        <f>G5+$I$2</f>
        <v>38.700000000000003</v>
      </c>
      <c r="H6" s="29">
        <f t="shared" ref="H6:H69" si="0">D6</f>
        <v>40.760000000000005</v>
      </c>
      <c r="J6" s="29">
        <v>1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>IF(RTD("cqg.rtd",,"StudyData", $D$4,  "Bar",, "Close",$E$4,C7,"PrimaryOnly",,,,"T")="","",RTD("cqg.rtd",,"StudyData", $D$4,  "Bar",, "Close",$E$4,C7,"PrimaryOnly",,,,"T")*100)</f>
        <v>40.619999999999997</v>
      </c>
      <c r="G7" s="29">
        <f t="shared" ref="G7:G40" si="3">G6+$I$2</f>
        <v>38.900000000000006</v>
      </c>
      <c r="H7" s="29">
        <f t="shared" si="0"/>
        <v>40.619999999999997</v>
      </c>
      <c r="J7" s="29">
        <v>0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>IF(RTD("cqg.rtd",,"StudyData", $D$4,  "Bar",, "Close",$E$4,C8,"PrimaryOnly",,,,"T")="","",RTD("cqg.rtd",,"StudyData", $D$4,  "Bar",, "Close",$E$4,C8,"PrimaryOnly",,,,"T")*100)</f>
        <v>40.22</v>
      </c>
      <c r="G8" s="29">
        <f t="shared" si="3"/>
        <v>39.100000000000009</v>
      </c>
      <c r="H8" s="29">
        <f t="shared" si="0"/>
        <v>40.22</v>
      </c>
      <c r="J8" s="29">
        <v>1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>IF(RTD("cqg.rtd",,"StudyData", $D$4,  "Bar",, "Close",$E$4,C9,"PrimaryOnly",,,,"T")="","",RTD("cqg.rtd",,"StudyData", $D$4,  "Bar",, "Close",$E$4,C9,"PrimaryOnly",,,,"T")*100)</f>
        <v>39.46</v>
      </c>
      <c r="G9" s="29">
        <f t="shared" si="3"/>
        <v>39.300000000000011</v>
      </c>
      <c r="H9" s="29">
        <f t="shared" si="0"/>
        <v>39.46</v>
      </c>
      <c r="J9" s="29">
        <v>5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>IF(RTD("cqg.rtd",,"StudyData", $D$4,  "Bar",, "Close",$E$4,C10,"PrimaryOnly",,,,"T")="","",RTD("cqg.rtd",,"StudyData", $D$4,  "Bar",, "Close",$E$4,C10,"PrimaryOnly",,,,"T")*100)</f>
        <v>39.51</v>
      </c>
      <c r="G10" s="29">
        <f t="shared" si="3"/>
        <v>39.500000000000014</v>
      </c>
      <c r="H10" s="29">
        <f t="shared" si="0"/>
        <v>39.51</v>
      </c>
      <c r="J10" s="29">
        <v>8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>IF(RTD("cqg.rtd",,"StudyData", $D$4,  "Bar",, "Close",$E$4,C11,"PrimaryOnly",,,,"T")="","",RTD("cqg.rtd",,"StudyData", $D$4,  "Bar",, "Close",$E$4,C11,"PrimaryOnly",,,,"T")*100)</f>
        <v>39.290000000000006</v>
      </c>
      <c r="G11" s="29">
        <f t="shared" si="3"/>
        <v>39.700000000000017</v>
      </c>
      <c r="H11" s="29">
        <f t="shared" si="0"/>
        <v>39.290000000000006</v>
      </c>
      <c r="J11" s="29">
        <v>5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>IF(RTD("cqg.rtd",,"StudyData", $D$4,  "Bar",, "Close",$E$4,C12,"PrimaryOnly",,,,"T")="","",RTD("cqg.rtd",,"StudyData", $D$4,  "Bar",, "Close",$E$4,C12,"PrimaryOnly",,,,"T")*100)</f>
        <v>39.550000000000004</v>
      </c>
      <c r="G12" s="29">
        <f t="shared" si="3"/>
        <v>39.90000000000002</v>
      </c>
      <c r="H12" s="29">
        <f t="shared" si="0"/>
        <v>39.550000000000004</v>
      </c>
      <c r="J12" s="29">
        <v>8</v>
      </c>
      <c r="K12" s="31" t="e">
        <f t="shared" si="1"/>
        <v>#N/A</v>
      </c>
    </row>
    <row r="13" spans="2:11" x14ac:dyDescent="0.3">
      <c r="C13" s="29">
        <f t="shared" si="2"/>
        <v>-8</v>
      </c>
      <c r="D13" s="29">
        <f>IF(RTD("cqg.rtd",,"StudyData", $D$4,  "Bar",, "Close",$E$4,C13,"PrimaryOnly",,,,"T")="","",RTD("cqg.rtd",,"StudyData", $D$4,  "Bar",, "Close",$E$4,C13,"PrimaryOnly",,,,"T")*100)</f>
        <v>39.46</v>
      </c>
      <c r="G13" s="29">
        <f t="shared" si="3"/>
        <v>40.100000000000023</v>
      </c>
      <c r="H13" s="29">
        <f t="shared" si="0"/>
        <v>39.46</v>
      </c>
      <c r="J13" s="29">
        <v>8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>IF(RTD("cqg.rtd",,"StudyData", $D$4,  "Bar",, "Close",$E$4,C14,"PrimaryOnly",,,,"T")="","",RTD("cqg.rtd",,"StudyData", $D$4,  "Bar",, "Close",$E$4,C14,"PrimaryOnly",,,,"T")*100)</f>
        <v>39.65</v>
      </c>
      <c r="G14" s="29">
        <f t="shared" si="3"/>
        <v>40.300000000000026</v>
      </c>
      <c r="H14" s="29">
        <f t="shared" si="0"/>
        <v>39.65</v>
      </c>
      <c r="J14" s="29">
        <v>7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>IF(RTD("cqg.rtd",,"StudyData", $D$4,  "Bar",, "Close",$E$4,C15,"PrimaryOnly",,,,"T")="","",RTD("cqg.rtd",,"StudyData", $D$4,  "Bar",, "Close",$E$4,C15,"PrimaryOnly",,,,"T")*100)</f>
        <v>39.479999999999997</v>
      </c>
      <c r="G15" s="29">
        <f t="shared" si="3"/>
        <v>40.500000000000028</v>
      </c>
      <c r="H15" s="29">
        <f t="shared" si="0"/>
        <v>39.479999999999997</v>
      </c>
      <c r="J15" s="29">
        <v>11</v>
      </c>
      <c r="K15" s="31" t="e">
        <f t="shared" si="1"/>
        <v>#N/A</v>
      </c>
    </row>
    <row r="16" spans="2:11" x14ac:dyDescent="0.3">
      <c r="C16" s="29">
        <f t="shared" si="2"/>
        <v>-11</v>
      </c>
      <c r="D16" s="29">
        <f>IF(RTD("cqg.rtd",,"StudyData", $D$4,  "Bar",, "Close",$E$4,C16,"PrimaryOnly",,,,"T")="","",RTD("cqg.rtd",,"StudyData", $D$4,  "Bar",, "Close",$E$4,C16,"PrimaryOnly",,,,"T")*100)</f>
        <v>39.81</v>
      </c>
      <c r="G16" s="29">
        <f t="shared" si="3"/>
        <v>40.700000000000031</v>
      </c>
      <c r="H16" s="29">
        <f t="shared" si="0"/>
        <v>39.81</v>
      </c>
      <c r="J16" s="29">
        <v>7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>IF(RTD("cqg.rtd",,"StudyData", $D$4,  "Bar",, "Close",$E$4,C17,"PrimaryOnly",,,,"T")="","",RTD("cqg.rtd",,"StudyData", $D$4,  "Bar",, "Close",$E$4,C17,"PrimaryOnly",,,,"T")*100)</f>
        <v>39.4</v>
      </c>
      <c r="G17" s="29">
        <f t="shared" si="3"/>
        <v>40.900000000000034</v>
      </c>
      <c r="H17" s="29">
        <f t="shared" si="0"/>
        <v>39.4</v>
      </c>
      <c r="J17" s="29">
        <v>6</v>
      </c>
      <c r="K17" s="31">
        <f t="shared" si="1"/>
        <v>6</v>
      </c>
    </row>
    <row r="18" spans="3:11" x14ac:dyDescent="0.3">
      <c r="C18" s="29">
        <f t="shared" si="2"/>
        <v>-13</v>
      </c>
      <c r="D18" s="29">
        <f>IF(RTD("cqg.rtd",,"StudyData", $D$4,  "Bar",, "Close",$E$4,C18,"PrimaryOnly",,,,"T")="","",RTD("cqg.rtd",,"StudyData", $D$4,  "Bar",, "Close",$E$4,C18,"PrimaryOnly",,,,"T")*100)</f>
        <v>39.72</v>
      </c>
      <c r="G18" s="29">
        <f t="shared" si="3"/>
        <v>41.100000000000037</v>
      </c>
      <c r="H18" s="29">
        <f t="shared" si="0"/>
        <v>39.72</v>
      </c>
      <c r="J18" s="29">
        <v>10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>IF(RTD("cqg.rtd",,"StudyData", $D$4,  "Bar",, "Close",$E$4,C19,"PrimaryOnly",,,,"T")="","",RTD("cqg.rtd",,"StudyData", $D$4,  "Bar",, "Close",$E$4,C19,"PrimaryOnly",,,,"T")*100)</f>
        <v>39.71</v>
      </c>
      <c r="G19" s="29">
        <f t="shared" si="3"/>
        <v>41.30000000000004</v>
      </c>
      <c r="H19" s="29">
        <f t="shared" si="0"/>
        <v>39.71</v>
      </c>
      <c r="J19" s="29">
        <v>10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>IF(RTD("cqg.rtd",,"StudyData", $D$4,  "Bar",, "Close",$E$4,C20,"PrimaryOnly",,,,"T")="","",RTD("cqg.rtd",,"StudyData", $D$4,  "Bar",, "Close",$E$4,C20,"PrimaryOnly",,,,"T")*100)</f>
        <v>40.39</v>
      </c>
      <c r="G20" s="29">
        <f t="shared" si="3"/>
        <v>41.500000000000043</v>
      </c>
      <c r="H20" s="29">
        <f t="shared" si="0"/>
        <v>40.39</v>
      </c>
      <c r="J20" s="29">
        <v>6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>IF(RTD("cqg.rtd",,"StudyData", $D$4,  "Bar",, "Close",$E$4,C21,"PrimaryOnly",,,,"T")="","",RTD("cqg.rtd",,"StudyData", $D$4,  "Bar",, "Close",$E$4,C21,"PrimaryOnly",,,,"T")*100)</f>
        <v>40</v>
      </c>
      <c r="G21" s="29">
        <f t="shared" si="3"/>
        <v>41.700000000000045</v>
      </c>
      <c r="H21" s="29">
        <f t="shared" si="0"/>
        <v>40</v>
      </c>
      <c r="J21" s="29">
        <v>4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>IF(RTD("cqg.rtd",,"StudyData", $D$4,  "Bar",, "Close",$E$4,C22,"PrimaryOnly",,,,"T")="","",RTD("cqg.rtd",,"StudyData", $D$4,  "Bar",, "Close",$E$4,C22,"PrimaryOnly",,,,"T")*100)</f>
        <v>39.96</v>
      </c>
      <c r="G22" s="29">
        <f t="shared" si="3"/>
        <v>41.900000000000048</v>
      </c>
      <c r="H22" s="29">
        <f t="shared" si="0"/>
        <v>39.96</v>
      </c>
      <c r="J22" s="29">
        <v>9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>IF(RTD("cqg.rtd",,"StudyData", $D$4,  "Bar",, "Close",$E$4,C23,"PrimaryOnly",,,,"T")="","",RTD("cqg.rtd",,"StudyData", $D$4,  "Bar",, "Close",$E$4,C23,"PrimaryOnly",,,,"T")*100)</f>
        <v>40.31</v>
      </c>
      <c r="G23" s="29">
        <f t="shared" si="3"/>
        <v>42.100000000000051</v>
      </c>
      <c r="H23" s="29">
        <f t="shared" si="0"/>
        <v>40.31</v>
      </c>
      <c r="J23" s="29">
        <v>5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>IF(RTD("cqg.rtd",,"StudyData", $D$4,  "Bar",, "Close",$E$4,C24,"PrimaryOnly",,,,"T")="","",RTD("cqg.rtd",,"StudyData", $D$4,  "Bar",, "Close",$E$4,C24,"PrimaryOnly",,,,"T")*100)</f>
        <v>40.630000000000003</v>
      </c>
      <c r="G24" s="29">
        <f t="shared" si="3"/>
        <v>42.300000000000054</v>
      </c>
      <c r="H24" s="29">
        <f t="shared" si="0"/>
        <v>40.630000000000003</v>
      </c>
      <c r="J24" s="29">
        <v>10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>IF(RTD("cqg.rtd",,"StudyData", $D$4,  "Bar",, "Close",$E$4,C25,"PrimaryOnly",,,,"T")="","",RTD("cqg.rtd",,"StudyData", $D$4,  "Bar",, "Close",$E$4,C25,"PrimaryOnly",,,,"T")*100)</f>
        <v>41.19</v>
      </c>
      <c r="G25" s="29">
        <f t="shared" si="3"/>
        <v>42.500000000000057</v>
      </c>
      <c r="H25" s="29">
        <f t="shared" si="0"/>
        <v>41.19</v>
      </c>
      <c r="J25" s="29">
        <v>14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>IF(RTD("cqg.rtd",,"StudyData", $D$4,  "Bar",, "Close",$E$4,C26,"PrimaryOnly",,,,"T")="","",RTD("cqg.rtd",,"StudyData", $D$4,  "Bar",, "Close",$E$4,C26,"PrimaryOnly",,,,"T")*100)</f>
        <v>40.229999999999997</v>
      </c>
      <c r="G26" s="29">
        <f t="shared" si="3"/>
        <v>42.70000000000006</v>
      </c>
      <c r="H26" s="29">
        <f t="shared" si="0"/>
        <v>40.229999999999997</v>
      </c>
      <c r="J26" s="29">
        <v>14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>IF(RTD("cqg.rtd",,"StudyData", $D$4,  "Bar",, "Close",$E$4,C27,"PrimaryOnly",,,,"T")="","",RTD("cqg.rtd",,"StudyData", $D$4,  "Bar",, "Close",$E$4,C27,"PrimaryOnly",,,,"T")*100)</f>
        <v>39.26</v>
      </c>
      <c r="G27" s="29">
        <f t="shared" si="3"/>
        <v>42.900000000000063</v>
      </c>
      <c r="H27" s="29">
        <f t="shared" si="0"/>
        <v>39.26</v>
      </c>
      <c r="J27" s="29">
        <v>6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>IF(RTD("cqg.rtd",,"StudyData", $D$4,  "Bar",, "Close",$E$4,C28,"PrimaryOnly",,,,"T")="","",RTD("cqg.rtd",,"StudyData", $D$4,  "Bar",, "Close",$E$4,C28,"PrimaryOnly",,,,"T")*100)</f>
        <v>39.71</v>
      </c>
      <c r="G28" s="29">
        <f t="shared" si="3"/>
        <v>43.100000000000065</v>
      </c>
      <c r="H28" s="29">
        <f t="shared" si="0"/>
        <v>39.71</v>
      </c>
      <c r="J28" s="29">
        <v>7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>IF(RTD("cqg.rtd",,"StudyData", $D$4,  "Bar",, "Close",$E$4,C29,"PrimaryOnly",,,,"T")="","",RTD("cqg.rtd",,"StudyData", $D$4,  "Bar",, "Close",$E$4,C29,"PrimaryOnly",,,,"T")*100)</f>
        <v>39.56</v>
      </c>
      <c r="G29" s="29">
        <f t="shared" si="3"/>
        <v>43.300000000000068</v>
      </c>
      <c r="H29" s="29">
        <f t="shared" si="0"/>
        <v>39.56</v>
      </c>
      <c r="J29" s="29">
        <v>7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>IF(RTD("cqg.rtd",,"StudyData", $D$4,  "Bar",, "Close",$E$4,C30,"PrimaryOnly",,,,"T")="","",RTD("cqg.rtd",,"StudyData", $D$4,  "Bar",, "Close",$E$4,C30,"PrimaryOnly",,,,"T")*100)</f>
        <v>39.450000000000003</v>
      </c>
      <c r="G30" s="29">
        <f t="shared" si="3"/>
        <v>43.500000000000071</v>
      </c>
      <c r="H30" s="29">
        <f t="shared" si="0"/>
        <v>39.450000000000003</v>
      </c>
      <c r="J30" s="29">
        <v>2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>IF(RTD("cqg.rtd",,"StudyData", $D$4,  "Bar",, "Close",$E$4,C31,"PrimaryOnly",,,,"T")="","",RTD("cqg.rtd",,"StudyData", $D$4,  "Bar",, "Close",$E$4,C31,"PrimaryOnly",,,,"T")*100)</f>
        <v>39.31</v>
      </c>
      <c r="G31" s="29">
        <f t="shared" si="3"/>
        <v>43.700000000000074</v>
      </c>
      <c r="H31" s="29">
        <f t="shared" si="0"/>
        <v>39.31</v>
      </c>
      <c r="J31" s="29">
        <v>5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>IF(RTD("cqg.rtd",,"StudyData", $D$4,  "Bar",, "Close",$E$4,C32,"PrimaryOnly",,,,"T")="","",RTD("cqg.rtd",,"StudyData", $D$4,  "Bar",, "Close",$E$4,C32,"PrimaryOnly",,,,"T")*100)</f>
        <v>39.31</v>
      </c>
      <c r="G32" s="29">
        <f t="shared" si="3"/>
        <v>43.900000000000077</v>
      </c>
      <c r="H32" s="29">
        <f t="shared" si="0"/>
        <v>39.31</v>
      </c>
      <c r="J32" s="29">
        <v>5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>IF(RTD("cqg.rtd",,"StudyData", $D$4,  "Bar",, "Close",$E$4,C33,"PrimaryOnly",,,,"T")="","",RTD("cqg.rtd",,"StudyData", $D$4,  "Bar",, "Close",$E$4,C33,"PrimaryOnly",,,,"T")*100)</f>
        <v>39.18</v>
      </c>
      <c r="G33" s="29">
        <f t="shared" si="3"/>
        <v>44.10000000000008</v>
      </c>
      <c r="H33" s="29">
        <f t="shared" si="0"/>
        <v>39.18</v>
      </c>
      <c r="J33" s="29">
        <v>3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>IF(RTD("cqg.rtd",,"StudyData", $D$4,  "Bar",, "Close",$E$4,C34,"PrimaryOnly",,,,"T")="","",RTD("cqg.rtd",,"StudyData", $D$4,  "Bar",, "Close",$E$4,C34,"PrimaryOnly",,,,"T")*100)</f>
        <v>39.35</v>
      </c>
      <c r="G34" s="29">
        <f t="shared" si="3"/>
        <v>44.300000000000082</v>
      </c>
      <c r="H34" s="29">
        <f t="shared" si="0"/>
        <v>39.35</v>
      </c>
      <c r="J34" s="29">
        <v>5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>IF(RTD("cqg.rtd",,"StudyData", $D$4,  "Bar",, "Close",$E$4,C35,"PrimaryOnly",,,,"T")="","",RTD("cqg.rtd",,"StudyData", $D$4,  "Bar",, "Close",$E$4,C35,"PrimaryOnly",,,,"T")*100)</f>
        <v>39.300000000000004</v>
      </c>
      <c r="G35" s="29">
        <f t="shared" si="3"/>
        <v>44.500000000000085</v>
      </c>
      <c r="H35" s="29">
        <f t="shared" si="0"/>
        <v>39.300000000000004</v>
      </c>
      <c r="J35" s="29">
        <v>0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>IF(RTD("cqg.rtd",,"StudyData", $D$4,  "Bar",, "Close",$E$4,C36,"PrimaryOnly",,,,"T")="","",RTD("cqg.rtd",,"StudyData", $D$4,  "Bar",, "Close",$E$4,C36,"PrimaryOnly",,,,"T")*100)</f>
        <v>39.25</v>
      </c>
      <c r="G36" s="29">
        <f t="shared" si="3"/>
        <v>44.700000000000088</v>
      </c>
      <c r="H36" s="29">
        <f t="shared" si="0"/>
        <v>39.25</v>
      </c>
      <c r="J36" s="29">
        <v>4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>IF(RTD("cqg.rtd",,"StudyData", $D$4,  "Bar",, "Close",$E$4,C37,"PrimaryOnly",,,,"T")="","",RTD("cqg.rtd",,"StudyData", $D$4,  "Bar",, "Close",$E$4,C37,"PrimaryOnly",,,,"T")*100)</f>
        <v>38.96</v>
      </c>
      <c r="G37" s="29">
        <f t="shared" si="3"/>
        <v>44.900000000000091</v>
      </c>
      <c r="H37" s="29">
        <f t="shared" si="0"/>
        <v>38.96</v>
      </c>
      <c r="J37" s="29">
        <v>4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>IF(RTD("cqg.rtd",,"StudyData", $D$4,  "Bar",, "Close",$E$4,C38,"PrimaryOnly",,,,"T")="","",RTD("cqg.rtd",,"StudyData", $D$4,  "Bar",, "Close",$E$4,C38,"PrimaryOnly",,,,"T")*100)</f>
        <v>38.58</v>
      </c>
      <c r="G38" s="29">
        <f t="shared" si="3"/>
        <v>45.100000000000094</v>
      </c>
      <c r="H38" s="29">
        <f t="shared" si="0"/>
        <v>38.58</v>
      </c>
      <c r="J38" s="29">
        <v>1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>IF(RTD("cqg.rtd",,"StudyData", $D$4,  "Bar",, "Close",$E$4,C39,"PrimaryOnly",,,,"T")="","",RTD("cqg.rtd",,"StudyData", $D$4,  "Bar",, "Close",$E$4,C39,"PrimaryOnly",,,,"T")*100)</f>
        <v>39.83</v>
      </c>
      <c r="G39" s="29">
        <f t="shared" si="3"/>
        <v>45.300000000000097</v>
      </c>
      <c r="H39" s="29">
        <f t="shared" si="0"/>
        <v>39.83</v>
      </c>
      <c r="J39" s="29">
        <v>0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>IF(RTD("cqg.rtd",,"StudyData", $D$4,  "Bar",, "Close",$E$4,C40,"PrimaryOnly",,,,"T")="","",RTD("cqg.rtd",,"StudyData", $D$4,  "Bar",, "Close",$E$4,C40,"PrimaryOnly",,,,"T")*100)</f>
        <v>40.06</v>
      </c>
      <c r="E40" s="32">
        <f xml:space="preserve"> RTD("cqg.rtd",,"StudyData", $D$4,  "Bar",, "Time",$E$4,C40,,,,,"T")</f>
        <v>42489</v>
      </c>
      <c r="G40" s="29">
        <f t="shared" si="3"/>
        <v>45.500000000000099</v>
      </c>
      <c r="H40" s="29">
        <f t="shared" si="0"/>
        <v>40.06</v>
      </c>
      <c r="J40" s="29">
        <v>2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>IF(RTD("cqg.rtd",,"StudyData", $D$4,  "Bar",, "Close",$E$4,C41,"PrimaryOnly",,,,"T")="","",RTD("cqg.rtd",,"StudyData", $D$4,  "Bar",, "Close",$E$4,C41,"PrimaryOnly",,,,"T")*100)</f>
        <v>39.72</v>
      </c>
      <c r="H41" s="29">
        <f t="shared" si="0"/>
        <v>39.72</v>
      </c>
    </row>
    <row r="42" spans="3:11" x14ac:dyDescent="0.3">
      <c r="C42" s="29">
        <f t="shared" si="2"/>
        <v>-37</v>
      </c>
      <c r="D42" s="29">
        <f>IF(RTD("cqg.rtd",,"StudyData", $D$4,  "Bar",, "Close",$E$4,C42,"PrimaryOnly",,,,"T")="","",RTD("cqg.rtd",,"StudyData", $D$4,  "Bar",, "Close",$E$4,C42,"PrimaryOnly",,,,"T")*100)</f>
        <v>39.989999999999995</v>
      </c>
      <c r="H42" s="29">
        <f t="shared" si="0"/>
        <v>39.989999999999995</v>
      </c>
    </row>
    <row r="43" spans="3:11" x14ac:dyDescent="0.3">
      <c r="C43" s="29">
        <f t="shared" si="2"/>
        <v>-38</v>
      </c>
      <c r="D43" s="29">
        <f>IF(RTD("cqg.rtd",,"StudyData", $D$4,  "Bar",, "Close",$E$4,C43,"PrimaryOnly",,,,"T")="","",RTD("cqg.rtd",,"StudyData", $D$4,  "Bar",, "Close",$E$4,C43,"PrimaryOnly",,,,"T")*100)</f>
        <v>39.79</v>
      </c>
      <c r="H43" s="29">
        <f t="shared" si="0"/>
        <v>39.79</v>
      </c>
    </row>
    <row r="44" spans="3:11" x14ac:dyDescent="0.3">
      <c r="C44" s="29">
        <f t="shared" si="2"/>
        <v>-39</v>
      </c>
      <c r="D44" s="29">
        <f>IF(RTD("cqg.rtd",,"StudyData", $D$4,  "Bar",, "Close",$E$4,C44,"PrimaryOnly",,,,"T")="","",RTD("cqg.rtd",,"StudyData", $D$4,  "Bar",, "Close",$E$4,C44,"PrimaryOnly",,,,"T")*100)</f>
        <v>40.150000000000006</v>
      </c>
      <c r="H44" s="29">
        <f t="shared" si="0"/>
        <v>40.150000000000006</v>
      </c>
    </row>
    <row r="45" spans="3:11" x14ac:dyDescent="0.3">
      <c r="C45" s="29">
        <f t="shared" si="2"/>
        <v>-40</v>
      </c>
      <c r="D45" s="29">
        <f>IF(RTD("cqg.rtd",,"StudyData", $D$4,  "Bar",, "Close",$E$4,C45,"PrimaryOnly",,,,"T")="","",RTD("cqg.rtd",,"StudyData", $D$4,  "Bar",, "Close",$E$4,C45,"PrimaryOnly",,,,"T")*100)</f>
        <v>40.43</v>
      </c>
      <c r="H45" s="29">
        <f t="shared" si="0"/>
        <v>40.43</v>
      </c>
    </row>
    <row r="46" spans="3:11" x14ac:dyDescent="0.3">
      <c r="C46" s="29">
        <f t="shared" si="2"/>
        <v>-41</v>
      </c>
      <c r="D46" s="29">
        <f>IF(RTD("cqg.rtd",,"StudyData", $D$4,  "Bar",, "Close",$E$4,C46,"PrimaryOnly",,,,"T")="","",RTD("cqg.rtd",,"StudyData", $D$4,  "Bar",, "Close",$E$4,C46,"PrimaryOnly",,,,"T")*100)</f>
        <v>40.31</v>
      </c>
      <c r="H46" s="29">
        <f t="shared" si="0"/>
        <v>40.31</v>
      </c>
    </row>
    <row r="47" spans="3:11" x14ac:dyDescent="0.3">
      <c r="C47" s="29">
        <f t="shared" si="2"/>
        <v>-42</v>
      </c>
      <c r="D47" s="29">
        <f>IF(RTD("cqg.rtd",,"StudyData", $D$4,  "Bar",, "Close",$E$4,C47,"PrimaryOnly",,,,"T")="","",RTD("cqg.rtd",,"StudyData", $D$4,  "Bar",, "Close",$E$4,C47,"PrimaryOnly",,,,"T")*100)</f>
        <v>40.21</v>
      </c>
      <c r="H47" s="29">
        <f t="shared" si="0"/>
        <v>40.21</v>
      </c>
    </row>
    <row r="48" spans="3:11" x14ac:dyDescent="0.3">
      <c r="C48" s="29">
        <f t="shared" si="2"/>
        <v>-43</v>
      </c>
      <c r="D48" s="29">
        <f>IF(RTD("cqg.rtd",,"StudyData", $D$4,  "Bar",, "Close",$E$4,C48,"PrimaryOnly",,,,"T")="","",RTD("cqg.rtd",,"StudyData", $D$4,  "Bar",, "Close",$E$4,C48,"PrimaryOnly",,,,"T")*100)</f>
        <v>40.21</v>
      </c>
      <c r="H48" s="29">
        <f t="shared" si="0"/>
        <v>40.21</v>
      </c>
    </row>
    <row r="49" spans="3:8" x14ac:dyDescent="0.3">
      <c r="C49" s="29">
        <f t="shared" si="2"/>
        <v>-44</v>
      </c>
      <c r="D49" s="29">
        <f>IF(RTD("cqg.rtd",,"StudyData", $D$4,  "Bar",, "Close",$E$4,C49,"PrimaryOnly",,,,"T")="","",RTD("cqg.rtd",,"StudyData", $D$4,  "Bar",, "Close",$E$4,C49,"PrimaryOnly",,,,"T")*100)</f>
        <v>40.68</v>
      </c>
      <c r="H49" s="29">
        <f t="shared" si="0"/>
        <v>40.68</v>
      </c>
    </row>
    <row r="50" spans="3:8" x14ac:dyDescent="0.3">
      <c r="C50" s="29">
        <f t="shared" si="2"/>
        <v>-45</v>
      </c>
      <c r="D50" s="29">
        <f>IF(RTD("cqg.rtd",,"StudyData", $D$4,  "Bar",, "Close",$E$4,C50,"PrimaryOnly",,,,"T")="","",RTD("cqg.rtd",,"StudyData", $D$4,  "Bar",, "Close",$E$4,C50,"PrimaryOnly",,,,"T")*100)</f>
        <v>40.589999999999996</v>
      </c>
      <c r="H50" s="29">
        <f t="shared" si="0"/>
        <v>40.589999999999996</v>
      </c>
    </row>
    <row r="51" spans="3:8" x14ac:dyDescent="0.3">
      <c r="C51" s="29">
        <f t="shared" si="2"/>
        <v>-46</v>
      </c>
      <c r="D51" s="29">
        <f>IF(RTD("cqg.rtd",,"StudyData", $D$4,  "Bar",, "Close",$E$4,C51,"PrimaryOnly",,,,"T")="","",RTD("cqg.rtd",,"StudyData", $D$4,  "Bar",, "Close",$E$4,C51,"PrimaryOnly",,,,"T")*100)</f>
        <v>39.770000000000003</v>
      </c>
      <c r="H51" s="29">
        <f t="shared" si="0"/>
        <v>39.770000000000003</v>
      </c>
    </row>
    <row r="52" spans="3:8" x14ac:dyDescent="0.3">
      <c r="C52" s="29">
        <f t="shared" si="2"/>
        <v>-47</v>
      </c>
      <c r="D52" s="29">
        <f>IF(RTD("cqg.rtd",,"StudyData", $D$4,  "Bar",, "Close",$E$4,C52,"PrimaryOnly",,,,"T")="","",RTD("cqg.rtd",,"StudyData", $D$4,  "Bar",, "Close",$E$4,C52,"PrimaryOnly",,,,"T")*100)</f>
        <v>40.479999999999997</v>
      </c>
      <c r="H52" s="29">
        <f t="shared" si="0"/>
        <v>40.479999999999997</v>
      </c>
    </row>
    <row r="53" spans="3:8" x14ac:dyDescent="0.3">
      <c r="C53" s="29">
        <f t="shared" si="2"/>
        <v>-48</v>
      </c>
      <c r="D53" s="29">
        <f>IF(RTD("cqg.rtd",,"StudyData", $D$4,  "Bar",, "Close",$E$4,C53,"PrimaryOnly",,,,"T")="","",RTD("cqg.rtd",,"StudyData", $D$4,  "Bar",, "Close",$E$4,C53,"PrimaryOnly",,,,"T")*100)</f>
        <v>39.700000000000003</v>
      </c>
      <c r="H53" s="29">
        <f t="shared" si="0"/>
        <v>39.700000000000003</v>
      </c>
    </row>
    <row r="54" spans="3:8" x14ac:dyDescent="0.3">
      <c r="C54" s="29">
        <f t="shared" si="2"/>
        <v>-49</v>
      </c>
      <c r="D54" s="29">
        <f>IF(RTD("cqg.rtd",,"StudyData", $D$4,  "Bar",, "Close",$E$4,C54,"PrimaryOnly",,,,"T")="","",RTD("cqg.rtd",,"StudyData", $D$4,  "Bar",, "Close",$E$4,C54,"PrimaryOnly",,,,"T")*100)</f>
        <v>39.92</v>
      </c>
      <c r="H54" s="29">
        <f t="shared" si="0"/>
        <v>39.92</v>
      </c>
    </row>
    <row r="55" spans="3:8" x14ac:dyDescent="0.3">
      <c r="C55" s="29">
        <f t="shared" si="2"/>
        <v>-50</v>
      </c>
      <c r="D55" s="29">
        <f>IF(RTD("cqg.rtd",,"StudyData", $D$4,  "Bar",, "Close",$E$4,C55,"PrimaryOnly",,,,"T")="","",RTD("cqg.rtd",,"StudyData", $D$4,  "Bar",, "Close",$E$4,C55,"PrimaryOnly",,,,"T")*100)</f>
        <v>40.29</v>
      </c>
      <c r="H55" s="29">
        <f t="shared" si="0"/>
        <v>40.29</v>
      </c>
    </row>
    <row r="56" spans="3:8" x14ac:dyDescent="0.3">
      <c r="C56" s="29">
        <f t="shared" si="2"/>
        <v>-51</v>
      </c>
      <c r="D56" s="29">
        <f>IF(RTD("cqg.rtd",,"StudyData", $D$4,  "Bar",, "Close",$E$4,C56,"PrimaryOnly",,,,"T")="","",RTD("cqg.rtd",,"StudyData", $D$4,  "Bar",, "Close",$E$4,C56,"PrimaryOnly",,,,"T")*100)</f>
        <v>41.14</v>
      </c>
      <c r="H56" s="29">
        <f t="shared" si="0"/>
        <v>41.14</v>
      </c>
    </row>
    <row r="57" spans="3:8" x14ac:dyDescent="0.3">
      <c r="C57" s="29">
        <f t="shared" si="2"/>
        <v>-52</v>
      </c>
      <c r="D57" s="29">
        <f>IF(RTD("cqg.rtd",,"StudyData", $D$4,  "Bar",, "Close",$E$4,C57,"PrimaryOnly",,,,"T")="","",RTD("cqg.rtd",,"StudyData", $D$4,  "Bar",, "Close",$E$4,C57,"PrimaryOnly",,,,"T")*100)</f>
        <v>40.050000000000004</v>
      </c>
      <c r="H57" s="29">
        <f t="shared" si="0"/>
        <v>40.050000000000004</v>
      </c>
    </row>
    <row r="58" spans="3:8" x14ac:dyDescent="0.3">
      <c r="C58" s="29">
        <f t="shared" si="2"/>
        <v>-53</v>
      </c>
      <c r="D58" s="29">
        <f>IF(RTD("cqg.rtd",,"StudyData", $D$4,  "Bar",, "Close",$E$4,C58,"PrimaryOnly",,,,"T")="","",RTD("cqg.rtd",,"StudyData", $D$4,  "Bar",, "Close",$E$4,C58,"PrimaryOnly",,,,"T")*100)</f>
        <v>40.42</v>
      </c>
      <c r="H58" s="29">
        <f t="shared" si="0"/>
        <v>40.42</v>
      </c>
    </row>
    <row r="59" spans="3:8" x14ac:dyDescent="0.3">
      <c r="C59" s="29">
        <f t="shared" si="2"/>
        <v>-54</v>
      </c>
      <c r="D59" s="29">
        <f>IF(RTD("cqg.rtd",,"StudyData", $D$4,  "Bar",, "Close",$E$4,C59,"PrimaryOnly",,,,"T")="","",RTD("cqg.rtd",,"StudyData", $D$4,  "Bar",, "Close",$E$4,C59,"PrimaryOnly",,,,"T")*100)</f>
        <v>40.020000000000003</v>
      </c>
      <c r="H59" s="29">
        <f t="shared" si="0"/>
        <v>40.020000000000003</v>
      </c>
    </row>
    <row r="60" spans="3:8" x14ac:dyDescent="0.3">
      <c r="C60" s="29">
        <f t="shared" si="2"/>
        <v>-55</v>
      </c>
      <c r="D60" s="29">
        <f>IF(RTD("cqg.rtd",,"StudyData", $D$4,  "Bar",, "Close",$E$4,C60,"PrimaryOnly",,,,"T")="","",RTD("cqg.rtd",,"StudyData", $D$4,  "Bar",, "Close",$E$4,C60,"PrimaryOnly",,,,"T")*100)</f>
        <v>40.43</v>
      </c>
      <c r="H60" s="29">
        <f t="shared" si="0"/>
        <v>40.43</v>
      </c>
    </row>
    <row r="61" spans="3:8" x14ac:dyDescent="0.3">
      <c r="C61" s="29">
        <f t="shared" si="2"/>
        <v>-56</v>
      </c>
      <c r="D61" s="29">
        <f>IF(RTD("cqg.rtd",,"StudyData", $D$4,  "Bar",, "Close",$E$4,C61,"PrimaryOnly",,,,"T")="","",RTD("cqg.rtd",,"StudyData", $D$4,  "Bar",, "Close",$E$4,C61,"PrimaryOnly",,,,"T")*100)</f>
        <v>40.14</v>
      </c>
      <c r="H61" s="29">
        <f t="shared" si="0"/>
        <v>40.14</v>
      </c>
    </row>
    <row r="62" spans="3:8" x14ac:dyDescent="0.3">
      <c r="C62" s="29">
        <f t="shared" si="2"/>
        <v>-57</v>
      </c>
      <c r="D62" s="29">
        <f>IF(RTD("cqg.rtd",,"StudyData", $D$4,  "Bar",, "Close",$E$4,C62,"PrimaryOnly",,,,"T")="","",RTD("cqg.rtd",,"StudyData", $D$4,  "Bar",, "Close",$E$4,C62,"PrimaryOnly",,,,"T")*100)</f>
        <v>40.33</v>
      </c>
      <c r="H62" s="29">
        <f t="shared" si="0"/>
        <v>40.33</v>
      </c>
    </row>
    <row r="63" spans="3:8" x14ac:dyDescent="0.3">
      <c r="C63" s="29">
        <f t="shared" si="2"/>
        <v>-58</v>
      </c>
      <c r="D63" s="29">
        <f>IF(RTD("cqg.rtd",,"StudyData", $D$4,  "Bar",, "Close",$E$4,C63,"PrimaryOnly",,,,"T")="","",RTD("cqg.rtd",,"StudyData", $D$4,  "Bar",, "Close",$E$4,C63,"PrimaryOnly",,,,"T")*100)</f>
        <v>41.74</v>
      </c>
      <c r="H63" s="29">
        <f t="shared" si="0"/>
        <v>41.74</v>
      </c>
    </row>
    <row r="64" spans="3:8" x14ac:dyDescent="0.3">
      <c r="C64" s="29">
        <f t="shared" si="2"/>
        <v>-59</v>
      </c>
      <c r="D64" s="29">
        <f>IF(RTD("cqg.rtd",,"StudyData", $D$4,  "Bar",, "Close",$E$4,C64,"PrimaryOnly",,,,"T")="","",RTD("cqg.rtd",,"StudyData", $D$4,  "Bar",, "Close",$E$4,C64,"PrimaryOnly",,,,"T")*100)</f>
        <v>41.83</v>
      </c>
      <c r="H64" s="29">
        <f t="shared" si="0"/>
        <v>41.83</v>
      </c>
    </row>
    <row r="65" spans="3:8" x14ac:dyDescent="0.3">
      <c r="C65" s="29">
        <f t="shared" si="2"/>
        <v>-60</v>
      </c>
      <c r="D65" s="29">
        <f>IF(RTD("cqg.rtd",,"StudyData", $D$4,  "Bar",, "Close",$E$4,C65,"PrimaryOnly",,,,"T")="","",RTD("cqg.rtd",,"StudyData", $D$4,  "Bar",, "Close",$E$4,C65,"PrimaryOnly",,,,"T")*100)</f>
        <v>42.6</v>
      </c>
      <c r="H65" s="29">
        <f t="shared" si="0"/>
        <v>42.6</v>
      </c>
    </row>
    <row r="66" spans="3:8" x14ac:dyDescent="0.3">
      <c r="C66" s="29">
        <f t="shared" si="2"/>
        <v>-61</v>
      </c>
      <c r="D66" s="29">
        <f>IF(RTD("cqg.rtd",,"StudyData", $D$4,  "Bar",, "Close",$E$4,C66,"PrimaryOnly",,,,"T")="","",RTD("cqg.rtd",,"StudyData", $D$4,  "Bar",, "Close",$E$4,C66,"PrimaryOnly",,,,"T")*100)</f>
        <v>43.09</v>
      </c>
      <c r="H66" s="29">
        <f t="shared" si="0"/>
        <v>43.09</v>
      </c>
    </row>
    <row r="67" spans="3:8" x14ac:dyDescent="0.3">
      <c r="C67" s="29">
        <f t="shared" si="2"/>
        <v>-62</v>
      </c>
      <c r="D67" s="29">
        <f>IF(RTD("cqg.rtd",,"StudyData", $D$4,  "Bar",, "Close",$E$4,C67,"PrimaryOnly",,,,"T")="","",RTD("cqg.rtd",,"StudyData", $D$4,  "Bar",, "Close",$E$4,C67,"PrimaryOnly",,,,"T")*100)</f>
        <v>43.36</v>
      </c>
      <c r="H67" s="29">
        <f t="shared" si="0"/>
        <v>43.36</v>
      </c>
    </row>
    <row r="68" spans="3:8" x14ac:dyDescent="0.3">
      <c r="C68" s="29">
        <f t="shared" si="2"/>
        <v>-63</v>
      </c>
      <c r="D68" s="29">
        <f>IF(RTD("cqg.rtd",,"StudyData", $D$4,  "Bar",, "Close",$E$4,C68,"PrimaryOnly",,,,"T")="","",RTD("cqg.rtd",,"StudyData", $D$4,  "Bar",, "Close",$E$4,C68,"PrimaryOnly",,,,"T")*100)</f>
        <v>44.269999999999996</v>
      </c>
      <c r="H68" s="29">
        <f t="shared" si="0"/>
        <v>44.269999999999996</v>
      </c>
    </row>
    <row r="69" spans="3:8" x14ac:dyDescent="0.3">
      <c r="C69" s="29">
        <f t="shared" si="2"/>
        <v>-64</v>
      </c>
      <c r="D69" s="29">
        <f>IF(RTD("cqg.rtd",,"StudyData", $D$4,  "Bar",, "Close",$E$4,C69,"PrimaryOnly",,,,"T")="","",RTD("cqg.rtd",,"StudyData", $D$4,  "Bar",, "Close",$E$4,C69,"PrimaryOnly",,,,"T")*100)</f>
        <v>45.01</v>
      </c>
      <c r="H69" s="29">
        <f t="shared" si="0"/>
        <v>45.01</v>
      </c>
    </row>
    <row r="70" spans="3:8" x14ac:dyDescent="0.3">
      <c r="C70" s="29">
        <f t="shared" si="2"/>
        <v>-65</v>
      </c>
      <c r="D70" s="29">
        <f>IF(RTD("cqg.rtd",,"StudyData", $D$4,  "Bar",, "Close",$E$4,C70,"PrimaryOnly",,,,"T")="","",RTD("cqg.rtd",,"StudyData", $D$4,  "Bar",, "Close",$E$4,C70,"PrimaryOnly",,,,"T")*100)</f>
        <v>44.73</v>
      </c>
      <c r="H70" s="29">
        <f t="shared" ref="H70:H133" si="4">D70</f>
        <v>44.73</v>
      </c>
    </row>
    <row r="71" spans="3:8" x14ac:dyDescent="0.3">
      <c r="C71" s="29">
        <f t="shared" ref="C71:C134" si="5">C70-1</f>
        <v>-66</v>
      </c>
      <c r="D71" s="29">
        <f>IF(RTD("cqg.rtd",,"StudyData", $D$4,  "Bar",, "Close",$E$4,C71,"PrimaryOnly",,,,"T")="","",RTD("cqg.rtd",,"StudyData", $D$4,  "Bar",, "Close",$E$4,C71,"PrimaryOnly",,,,"T")*100)</f>
        <v>44.72</v>
      </c>
      <c r="H71" s="29">
        <f t="shared" si="4"/>
        <v>44.72</v>
      </c>
    </row>
    <row r="72" spans="3:8" x14ac:dyDescent="0.3">
      <c r="C72" s="29">
        <f t="shared" si="5"/>
        <v>-67</v>
      </c>
      <c r="D72" s="29">
        <f>IF(RTD("cqg.rtd",,"StudyData", $D$4,  "Bar",, "Close",$E$4,C72,"PrimaryOnly",,,,"T")="","",RTD("cqg.rtd",,"StudyData", $D$4,  "Bar",, "Close",$E$4,C72,"PrimaryOnly",,,,"T")*100)</f>
        <v>44.62</v>
      </c>
      <c r="H72" s="29">
        <f t="shared" si="4"/>
        <v>44.62</v>
      </c>
    </row>
    <row r="73" spans="3:8" x14ac:dyDescent="0.3">
      <c r="C73" s="29">
        <f t="shared" si="5"/>
        <v>-68</v>
      </c>
      <c r="D73" s="29">
        <f>IF(RTD("cqg.rtd",,"StudyData", $D$4,  "Bar",, "Close",$E$4,C73,"PrimaryOnly",,,,"T")="","",RTD("cqg.rtd",,"StudyData", $D$4,  "Bar",, "Close",$E$4,C73,"PrimaryOnly",,,,"T")*100)</f>
        <v>44.64</v>
      </c>
      <c r="E73" s="32">
        <f xml:space="preserve"> RTD("cqg.rtd",,"StudyData", $D$4,  "Bar",, "Time",$E$4,C73,,,,,"T")</f>
        <v>42487.604166666664</v>
      </c>
      <c r="H73" s="29">
        <f t="shared" si="4"/>
        <v>44.64</v>
      </c>
    </row>
    <row r="74" spans="3:8" x14ac:dyDescent="0.3">
      <c r="C74" s="29">
        <f t="shared" si="5"/>
        <v>-69</v>
      </c>
      <c r="D74" s="29">
        <f>IF(RTD("cqg.rtd",,"StudyData", $D$4,  "Bar",, "Close",$E$4,C74,"PrimaryOnly",,,,"T")="","",RTD("cqg.rtd",,"StudyData", $D$4,  "Bar",, "Close",$E$4,C74,"PrimaryOnly",,,,"T")*100)</f>
        <v>43.79</v>
      </c>
      <c r="H74" s="29">
        <f t="shared" si="4"/>
        <v>43.79</v>
      </c>
    </row>
    <row r="75" spans="3:8" x14ac:dyDescent="0.3">
      <c r="C75" s="29">
        <f t="shared" si="5"/>
        <v>-70</v>
      </c>
      <c r="D75" s="29">
        <f>IF(RTD("cqg.rtd",,"StudyData", $D$4,  "Bar",, "Close",$E$4,C75,"PrimaryOnly",,,,"T")="","",RTD("cqg.rtd",,"StudyData", $D$4,  "Bar",, "Close",$E$4,C75,"PrimaryOnly",,,,"T")*100)</f>
        <v>42.11</v>
      </c>
      <c r="H75" s="29">
        <f t="shared" si="4"/>
        <v>42.11</v>
      </c>
    </row>
    <row r="76" spans="3:8" x14ac:dyDescent="0.3">
      <c r="C76" s="29">
        <f t="shared" si="5"/>
        <v>-71</v>
      </c>
      <c r="D76" s="29">
        <f>IF(RTD("cqg.rtd",,"StudyData", $D$4,  "Bar",, "Close",$E$4,C76,"PrimaryOnly",,,,"T")="","",RTD("cqg.rtd",,"StudyData", $D$4,  "Bar",, "Close",$E$4,C76,"PrimaryOnly",,,,"T")*100)</f>
        <v>42.38</v>
      </c>
      <c r="H76" s="29">
        <f t="shared" si="4"/>
        <v>42.38</v>
      </c>
    </row>
    <row r="77" spans="3:8" x14ac:dyDescent="0.3">
      <c r="C77" s="29">
        <f t="shared" si="5"/>
        <v>-72</v>
      </c>
      <c r="D77" s="29">
        <f>IF(RTD("cqg.rtd",,"StudyData", $D$4,  "Bar",, "Close",$E$4,C77,"PrimaryOnly",,,,"T")="","",RTD("cqg.rtd",,"StudyData", $D$4,  "Bar",, "Close",$E$4,C77,"PrimaryOnly",,,,"T")*100)</f>
        <v>42.33</v>
      </c>
      <c r="H77" s="29">
        <f t="shared" si="4"/>
        <v>42.33</v>
      </c>
    </row>
    <row r="78" spans="3:8" x14ac:dyDescent="0.3">
      <c r="C78" s="29">
        <f t="shared" si="5"/>
        <v>-73</v>
      </c>
      <c r="D78" s="29">
        <f>IF(RTD("cqg.rtd",,"StudyData", $D$4,  "Bar",, "Close",$E$4,C78,"PrimaryOnly",,,,"T")="","",RTD("cqg.rtd",,"StudyData", $D$4,  "Bar",, "Close",$E$4,C78,"PrimaryOnly",,,,"T")*100)</f>
        <v>42.24</v>
      </c>
      <c r="H78" s="29">
        <f t="shared" si="4"/>
        <v>42.24</v>
      </c>
    </row>
    <row r="79" spans="3:8" x14ac:dyDescent="0.3">
      <c r="C79" s="29">
        <f t="shared" si="5"/>
        <v>-74</v>
      </c>
      <c r="D79" s="29">
        <f>IF(RTD("cqg.rtd",,"StudyData", $D$4,  "Bar",, "Close",$E$4,C79,"PrimaryOnly",,,,"T")="","",RTD("cqg.rtd",,"StudyData", $D$4,  "Bar",, "Close",$E$4,C79,"PrimaryOnly",,,,"T")*100)</f>
        <v>42.99</v>
      </c>
      <c r="H79" s="29">
        <f t="shared" si="4"/>
        <v>42.99</v>
      </c>
    </row>
    <row r="80" spans="3:8" x14ac:dyDescent="0.3">
      <c r="C80" s="29">
        <f t="shared" si="5"/>
        <v>-75</v>
      </c>
      <c r="D80" s="29">
        <f>IF(RTD("cqg.rtd",,"StudyData", $D$4,  "Bar",, "Close",$E$4,C80,"PrimaryOnly",,,,"T")="","",RTD("cqg.rtd",,"StudyData", $D$4,  "Bar",, "Close",$E$4,C80,"PrimaryOnly",,,,"T")*100)</f>
        <v>43.6</v>
      </c>
      <c r="H80" s="29">
        <f t="shared" si="4"/>
        <v>43.6</v>
      </c>
    </row>
    <row r="81" spans="3:8" x14ac:dyDescent="0.3">
      <c r="C81" s="29">
        <f t="shared" si="5"/>
        <v>-76</v>
      </c>
      <c r="D81" s="29">
        <f>IF(RTD("cqg.rtd",,"StudyData", $D$4,  "Bar",, "Close",$E$4,C81,"PrimaryOnly",,,,"T")="","",RTD("cqg.rtd",,"StudyData", $D$4,  "Bar",, "Close",$E$4,C81,"PrimaryOnly",,,,"T")*100)</f>
        <v>42.9</v>
      </c>
      <c r="H81" s="29">
        <f t="shared" si="4"/>
        <v>42.9</v>
      </c>
    </row>
    <row r="82" spans="3:8" x14ac:dyDescent="0.3">
      <c r="C82" s="29">
        <f t="shared" si="5"/>
        <v>-77</v>
      </c>
      <c r="D82" s="29">
        <f>IF(RTD("cqg.rtd",,"StudyData", $D$4,  "Bar",, "Close",$E$4,C82,"PrimaryOnly",,,,"T")="","",RTD("cqg.rtd",,"StudyData", $D$4,  "Bar",, "Close",$E$4,C82,"PrimaryOnly",,,,"T")*100)</f>
        <v>42.76</v>
      </c>
      <c r="H82" s="29">
        <f t="shared" si="4"/>
        <v>42.76</v>
      </c>
    </row>
    <row r="83" spans="3:8" x14ac:dyDescent="0.3">
      <c r="C83" s="29">
        <f t="shared" si="5"/>
        <v>-78</v>
      </c>
      <c r="D83" s="29">
        <f>IF(RTD("cqg.rtd",,"StudyData", $D$4,  "Bar",, "Close",$E$4,C83,"PrimaryOnly",,,,"T")="","",RTD("cqg.rtd",,"StudyData", $D$4,  "Bar",, "Close",$E$4,C83,"PrimaryOnly",,,,"T")*100)</f>
        <v>42.480000000000004</v>
      </c>
      <c r="H83" s="29">
        <f t="shared" si="4"/>
        <v>42.480000000000004</v>
      </c>
    </row>
    <row r="84" spans="3:8" x14ac:dyDescent="0.3">
      <c r="C84" s="29">
        <f t="shared" si="5"/>
        <v>-79</v>
      </c>
      <c r="D84" s="29">
        <f>IF(RTD("cqg.rtd",,"StudyData", $D$4,  "Bar",, "Close",$E$4,C84,"PrimaryOnly",,,,"T")="","",RTD("cqg.rtd",,"StudyData", $D$4,  "Bar",, "Close",$E$4,C84,"PrimaryOnly",,,,"T")*100)</f>
        <v>42.49</v>
      </c>
      <c r="H84" s="29">
        <f t="shared" si="4"/>
        <v>42.49</v>
      </c>
    </row>
    <row r="85" spans="3:8" x14ac:dyDescent="0.3">
      <c r="C85" s="29">
        <f t="shared" si="5"/>
        <v>-80</v>
      </c>
      <c r="D85" s="29">
        <f>IF(RTD("cqg.rtd",,"StudyData", $D$4,  "Bar",, "Close",$E$4,C85,"PrimaryOnly",,,,"T")="","",RTD("cqg.rtd",,"StudyData", $D$4,  "Bar",, "Close",$E$4,C85,"PrimaryOnly",,,,"T")*100)</f>
        <v>42.49</v>
      </c>
      <c r="H85" s="29">
        <f t="shared" si="4"/>
        <v>42.49</v>
      </c>
    </row>
    <row r="86" spans="3:8" x14ac:dyDescent="0.3">
      <c r="C86" s="29">
        <f t="shared" si="5"/>
        <v>-81</v>
      </c>
      <c r="D86" s="29">
        <f>IF(RTD("cqg.rtd",,"StudyData", $D$4,  "Bar",, "Close",$E$4,C86,"PrimaryOnly",,,,"T")="","",RTD("cqg.rtd",,"StudyData", $D$4,  "Bar",, "Close",$E$4,C86,"PrimaryOnly",,,,"T")*100)</f>
        <v>43.18</v>
      </c>
      <c r="H86" s="29">
        <f t="shared" si="4"/>
        <v>43.18</v>
      </c>
    </row>
    <row r="87" spans="3:8" x14ac:dyDescent="0.3">
      <c r="C87" s="29">
        <f t="shared" si="5"/>
        <v>-82</v>
      </c>
      <c r="D87" s="29">
        <f>IF(RTD("cqg.rtd",,"StudyData", $D$4,  "Bar",, "Close",$E$4,C87,"PrimaryOnly",,,,"T")="","",RTD("cqg.rtd",,"StudyData", $D$4,  "Bar",, "Close",$E$4,C87,"PrimaryOnly",,,,"T")*100)</f>
        <v>42.84</v>
      </c>
      <c r="H87" s="29">
        <f t="shared" si="4"/>
        <v>42.84</v>
      </c>
    </row>
    <row r="88" spans="3:8" x14ac:dyDescent="0.3">
      <c r="C88" s="29">
        <f t="shared" si="5"/>
        <v>-83</v>
      </c>
      <c r="D88" s="29">
        <f>IF(RTD("cqg.rtd",,"StudyData", $D$4,  "Bar",, "Close",$E$4,C88,"PrimaryOnly",,,,"T")="","",RTD("cqg.rtd",,"StudyData", $D$4,  "Bar",, "Close",$E$4,C88,"PrimaryOnly",,,,"T")*100)</f>
        <v>42.699999999999996</v>
      </c>
      <c r="H88" s="29">
        <f t="shared" si="4"/>
        <v>42.699999999999996</v>
      </c>
    </row>
    <row r="89" spans="3:8" x14ac:dyDescent="0.3">
      <c r="C89" s="29">
        <f t="shared" si="5"/>
        <v>-84</v>
      </c>
      <c r="D89" s="29">
        <f>IF(RTD("cqg.rtd",,"StudyData", $D$4,  "Bar",, "Close",$E$4,C89,"PrimaryOnly",,,,"T")="","",RTD("cqg.rtd",,"StudyData", $D$4,  "Bar",, "Close",$E$4,C89,"PrimaryOnly",,,,"T")*100)</f>
        <v>42.870000000000005</v>
      </c>
      <c r="H89" s="29">
        <f t="shared" si="4"/>
        <v>42.870000000000005</v>
      </c>
    </row>
    <row r="90" spans="3:8" x14ac:dyDescent="0.3">
      <c r="C90" s="29">
        <f t="shared" si="5"/>
        <v>-85</v>
      </c>
      <c r="D90" s="29">
        <f>IF(RTD("cqg.rtd",,"StudyData", $D$4,  "Bar",, "Close",$E$4,C90,"PrimaryOnly",,,,"T")="","",RTD("cqg.rtd",,"StudyData", $D$4,  "Bar",, "Close",$E$4,C90,"PrimaryOnly",,,,"T")*100)</f>
        <v>42.66</v>
      </c>
      <c r="H90" s="29">
        <f t="shared" si="4"/>
        <v>42.66</v>
      </c>
    </row>
    <row r="91" spans="3:8" x14ac:dyDescent="0.3">
      <c r="C91" s="29">
        <f t="shared" si="5"/>
        <v>-86</v>
      </c>
      <c r="D91" s="29">
        <f>IF(RTD("cqg.rtd",,"StudyData", $D$4,  "Bar",, "Close",$E$4,C91,"PrimaryOnly",,,,"T")="","",RTD("cqg.rtd",,"StudyData", $D$4,  "Bar",, "Close",$E$4,C91,"PrimaryOnly",,,,"T")*100)</f>
        <v>42.620000000000005</v>
      </c>
      <c r="H91" s="29">
        <f t="shared" si="4"/>
        <v>42.620000000000005</v>
      </c>
    </row>
    <row r="92" spans="3:8" x14ac:dyDescent="0.3">
      <c r="C92" s="29">
        <f t="shared" si="5"/>
        <v>-87</v>
      </c>
      <c r="D92" s="29">
        <f>IF(RTD("cqg.rtd",,"StudyData", $D$4,  "Bar",, "Close",$E$4,C92,"PrimaryOnly",,,,"T")="","",RTD("cqg.rtd",,"StudyData", $D$4,  "Bar",, "Close",$E$4,C92,"PrimaryOnly",,,,"T")*100)</f>
        <v>42.42</v>
      </c>
      <c r="H92" s="29">
        <f t="shared" si="4"/>
        <v>42.42</v>
      </c>
    </row>
    <row r="93" spans="3:8" x14ac:dyDescent="0.3">
      <c r="C93" s="29">
        <f t="shared" si="5"/>
        <v>-88</v>
      </c>
      <c r="D93" s="29">
        <f>IF(RTD("cqg.rtd",,"StudyData", $D$4,  "Bar",, "Close",$E$4,C93,"PrimaryOnly",,,,"T")="","",RTD("cqg.rtd",,"StudyData", $D$4,  "Bar",, "Close",$E$4,C93,"PrimaryOnly",,,,"T")*100)</f>
        <v>43.669999999999995</v>
      </c>
      <c r="H93" s="29">
        <f t="shared" si="4"/>
        <v>43.669999999999995</v>
      </c>
    </row>
    <row r="94" spans="3:8" x14ac:dyDescent="0.3">
      <c r="C94" s="29">
        <f t="shared" si="5"/>
        <v>-89</v>
      </c>
      <c r="D94" s="29">
        <f>IF(RTD("cqg.rtd",,"StudyData", $D$4,  "Bar",, "Close",$E$4,C94,"PrimaryOnly",,,,"T")="","",RTD("cqg.rtd",,"StudyData", $D$4,  "Bar",, "Close",$E$4,C94,"PrimaryOnly",,,,"T")*100)</f>
        <v>43.34</v>
      </c>
      <c r="H94" s="29">
        <f t="shared" si="4"/>
        <v>43.34</v>
      </c>
    </row>
    <row r="95" spans="3:8" x14ac:dyDescent="0.3">
      <c r="C95" s="29">
        <f t="shared" si="5"/>
        <v>-90</v>
      </c>
      <c r="D95" s="29">
        <f>IF(RTD("cqg.rtd",,"StudyData", $D$4,  "Bar",, "Close",$E$4,C95,"PrimaryOnly",,,,"T")="","",RTD("cqg.rtd",,"StudyData", $D$4,  "Bar",, "Close",$E$4,C95,"PrimaryOnly",,,,"T")*100)</f>
        <v>44.29</v>
      </c>
      <c r="H95" s="29">
        <f t="shared" si="4"/>
        <v>44.29</v>
      </c>
    </row>
    <row r="96" spans="3:8" x14ac:dyDescent="0.3">
      <c r="C96" s="29">
        <f t="shared" si="5"/>
        <v>-91</v>
      </c>
      <c r="D96" s="29">
        <f>IF(RTD("cqg.rtd",,"StudyData", $D$4,  "Bar",, "Close",$E$4,C96,"PrimaryOnly",,,,"T")="","",RTD("cqg.rtd",,"StudyData", $D$4,  "Bar",, "Close",$E$4,C96,"PrimaryOnly",,,,"T")*100)</f>
        <v>43.78</v>
      </c>
      <c r="H96" s="29">
        <f t="shared" si="4"/>
        <v>43.78</v>
      </c>
    </row>
    <row r="97" spans="3:8" x14ac:dyDescent="0.3">
      <c r="C97" s="29">
        <f t="shared" si="5"/>
        <v>-92</v>
      </c>
      <c r="D97" s="29">
        <f>IF(RTD("cqg.rtd",,"StudyData", $D$4,  "Bar",, "Close",$E$4,C97,"PrimaryOnly",,,,"T")="","",RTD("cqg.rtd",,"StudyData", $D$4,  "Bar",, "Close",$E$4,C97,"PrimaryOnly",,,,"T")*100)</f>
        <v>44.05</v>
      </c>
      <c r="H97" s="29">
        <f t="shared" si="4"/>
        <v>44.05</v>
      </c>
    </row>
    <row r="98" spans="3:8" x14ac:dyDescent="0.3">
      <c r="C98" s="29">
        <f t="shared" si="5"/>
        <v>-93</v>
      </c>
      <c r="D98" s="29">
        <f>IF(RTD("cqg.rtd",,"StudyData", $D$4,  "Bar",, "Close",$E$4,C98,"PrimaryOnly",,,,"T")="","",RTD("cqg.rtd",,"StudyData", $D$4,  "Bar",, "Close",$E$4,C98,"PrimaryOnly",,,,"T")*100)</f>
        <v>44.13</v>
      </c>
      <c r="H98" s="29">
        <f t="shared" si="4"/>
        <v>44.13</v>
      </c>
    </row>
    <row r="99" spans="3:8" x14ac:dyDescent="0.3">
      <c r="C99" s="29">
        <f t="shared" si="5"/>
        <v>-94</v>
      </c>
      <c r="D99" s="29">
        <f>IF(RTD("cqg.rtd",,"StudyData", $D$4,  "Bar",, "Close",$E$4,C99,"PrimaryOnly",,,,"T")="","",RTD("cqg.rtd",,"StudyData", $D$4,  "Bar",, "Close",$E$4,C99,"PrimaryOnly",,,,"T")*100)</f>
        <v>43.669999999999995</v>
      </c>
      <c r="H99" s="29">
        <f t="shared" si="4"/>
        <v>43.669999999999995</v>
      </c>
    </row>
    <row r="100" spans="3:8" x14ac:dyDescent="0.3">
      <c r="C100" s="29">
        <f t="shared" si="5"/>
        <v>-95</v>
      </c>
      <c r="D100" s="29">
        <f>IF(RTD("cqg.rtd",,"StudyData", $D$4,  "Bar",, "Close",$E$4,C100,"PrimaryOnly",,,,"T")="","",RTD("cqg.rtd",,"StudyData", $D$4,  "Bar",, "Close",$E$4,C100,"PrimaryOnly",,,,"T")*100)</f>
        <v>43.79</v>
      </c>
      <c r="H100" s="29">
        <f t="shared" si="4"/>
        <v>43.79</v>
      </c>
    </row>
    <row r="101" spans="3:8" x14ac:dyDescent="0.3">
      <c r="C101" s="29">
        <f t="shared" si="5"/>
        <v>-96</v>
      </c>
      <c r="D101" s="29">
        <f>IF(RTD("cqg.rtd",,"StudyData", $D$4,  "Bar",, "Close",$E$4,C101,"PrimaryOnly",,,,"T")="","",RTD("cqg.rtd",,"StudyData", $D$4,  "Bar",, "Close",$E$4,C101,"PrimaryOnly",,,,"T")*100)</f>
        <v>43.62</v>
      </c>
      <c r="H101" s="29">
        <f t="shared" si="4"/>
        <v>43.62</v>
      </c>
    </row>
    <row r="102" spans="3:8" x14ac:dyDescent="0.3">
      <c r="C102" s="29">
        <f t="shared" si="5"/>
        <v>-97</v>
      </c>
      <c r="D102" s="29">
        <f>IF(RTD("cqg.rtd",,"StudyData", $D$4,  "Bar",, "Close",$E$4,C102,"PrimaryOnly",,,,"T")="","",RTD("cqg.rtd",,"StudyData", $D$4,  "Bar",, "Close",$E$4,C102,"PrimaryOnly",,,,"T")*100)</f>
        <v>43.230000000000004</v>
      </c>
      <c r="H102" s="29">
        <f t="shared" si="4"/>
        <v>43.230000000000004</v>
      </c>
    </row>
    <row r="103" spans="3:8" x14ac:dyDescent="0.3">
      <c r="C103" s="29">
        <f t="shared" si="5"/>
        <v>-98</v>
      </c>
      <c r="D103" s="29">
        <f>IF(RTD("cqg.rtd",,"StudyData", $D$4,  "Bar",, "Close",$E$4,C103,"PrimaryOnly",,,,"T")="","",RTD("cqg.rtd",,"StudyData", $D$4,  "Bar",, "Close",$E$4,C103,"PrimaryOnly",,,,"T")*100)</f>
        <v>42.44</v>
      </c>
      <c r="H103" s="29">
        <f t="shared" si="4"/>
        <v>42.44</v>
      </c>
    </row>
    <row r="104" spans="3:8" x14ac:dyDescent="0.3">
      <c r="C104" s="29">
        <f t="shared" si="5"/>
        <v>-99</v>
      </c>
      <c r="D104" s="29">
        <f>IF(RTD("cqg.rtd",,"StudyData", $D$4,  "Bar",, "Close",$E$4,C104,"PrimaryOnly",,,,"T")="","",RTD("cqg.rtd",,"StudyData", $D$4,  "Bar",, "Close",$E$4,C104,"PrimaryOnly",,,,"T")*100)</f>
        <v>42.559999999999995</v>
      </c>
      <c r="E104" s="32">
        <f xml:space="preserve"> RTD("cqg.rtd",,"StudyData", $D$4,  "Bar",, "Time",$E$4,C104,,,,,"T")</f>
        <v>42486.333333333336</v>
      </c>
      <c r="H104" s="29">
        <f t="shared" si="4"/>
        <v>42.559999999999995</v>
      </c>
    </row>
    <row r="105" spans="3:8" x14ac:dyDescent="0.3">
      <c r="C105" s="29">
        <f t="shared" si="5"/>
        <v>-100</v>
      </c>
      <c r="D105" s="29">
        <f>IF(RTD("cqg.rtd",,"StudyData", $D$4,  "Bar",, "Close",$E$4,C105,"PrimaryOnly",,,,"T")="","",RTD("cqg.rtd",,"StudyData", $D$4,  "Bar",, "Close",$E$4,C105,"PrimaryOnly",,,,"T")*100)</f>
        <v>42.92</v>
      </c>
      <c r="H105" s="29">
        <f t="shared" si="4"/>
        <v>42.92</v>
      </c>
    </row>
    <row r="106" spans="3:8" x14ac:dyDescent="0.3">
      <c r="C106" s="29">
        <f t="shared" si="5"/>
        <v>-101</v>
      </c>
      <c r="D106" s="29">
        <f>IF(RTD("cqg.rtd",,"StudyData", $D$4,  "Bar",, "Close",$E$4,C106,"PrimaryOnly",,,,"T")="","",RTD("cqg.rtd",,"StudyData", $D$4,  "Bar",, "Close",$E$4,C106,"PrimaryOnly",,,,"T")*100)</f>
        <v>43.14</v>
      </c>
      <c r="H106" s="29">
        <f t="shared" si="4"/>
        <v>43.14</v>
      </c>
    </row>
    <row r="107" spans="3:8" x14ac:dyDescent="0.3">
      <c r="C107" s="29">
        <f t="shared" si="5"/>
        <v>-102</v>
      </c>
      <c r="D107" s="29">
        <f>IF(RTD("cqg.rtd",,"StudyData", $D$4,  "Bar",, "Close",$E$4,C107,"PrimaryOnly",,,,"T")="","",RTD("cqg.rtd",,"StudyData", $D$4,  "Bar",, "Close",$E$4,C107,"PrimaryOnly",,,,"T")*100)</f>
        <v>42.980000000000004</v>
      </c>
      <c r="H107" s="29">
        <f t="shared" si="4"/>
        <v>42.980000000000004</v>
      </c>
    </row>
    <row r="108" spans="3:8" x14ac:dyDescent="0.3">
      <c r="C108" s="29">
        <f t="shared" si="5"/>
        <v>-103</v>
      </c>
      <c r="D108" s="29">
        <f>IF(RTD("cqg.rtd",,"StudyData", $D$4,  "Bar",, "Close",$E$4,C108,"PrimaryOnly",,,,"T")="","",RTD("cqg.rtd",,"StudyData", $D$4,  "Bar",, "Close",$E$4,C108,"PrimaryOnly",,,,"T")*100)</f>
        <v>42.95</v>
      </c>
      <c r="H108" s="29">
        <f t="shared" si="4"/>
        <v>42.95</v>
      </c>
    </row>
    <row r="109" spans="3:8" x14ac:dyDescent="0.3">
      <c r="C109" s="29">
        <f t="shared" si="5"/>
        <v>-104</v>
      </c>
      <c r="D109" s="29">
        <f>IF(RTD("cqg.rtd",,"StudyData", $D$4,  "Bar",, "Close",$E$4,C109,"PrimaryOnly",,,,"T")="","",RTD("cqg.rtd",,"StudyData", $D$4,  "Bar",, "Close",$E$4,C109,"PrimaryOnly",,,,"T")*100)</f>
        <v>42.99</v>
      </c>
      <c r="H109" s="29">
        <f t="shared" si="4"/>
        <v>42.99</v>
      </c>
    </row>
    <row r="110" spans="3:8" x14ac:dyDescent="0.3">
      <c r="C110" s="29">
        <f t="shared" si="5"/>
        <v>-105</v>
      </c>
      <c r="D110" s="29">
        <f>IF(RTD("cqg.rtd",,"StudyData", $D$4,  "Bar",, "Close",$E$4,C110,"PrimaryOnly",,,,"T")="","",RTD("cqg.rtd",,"StudyData", $D$4,  "Bar",, "Close",$E$4,C110,"PrimaryOnly",,,,"T")*100)</f>
        <v>42.19</v>
      </c>
      <c r="H110" s="29">
        <f t="shared" si="4"/>
        <v>42.19</v>
      </c>
    </row>
    <row r="111" spans="3:8" x14ac:dyDescent="0.3">
      <c r="C111" s="29">
        <f t="shared" si="5"/>
        <v>-106</v>
      </c>
      <c r="D111" s="29">
        <f>IF(RTD("cqg.rtd",,"StudyData", $D$4,  "Bar",, "Close",$E$4,C111,"PrimaryOnly",,,,"T")="","",RTD("cqg.rtd",,"StudyData", $D$4,  "Bar",, "Close",$E$4,C111,"PrimaryOnly",,,,"T")*100)</f>
        <v>42.07</v>
      </c>
      <c r="H111" s="29">
        <f t="shared" si="4"/>
        <v>42.07</v>
      </c>
    </row>
    <row r="112" spans="3:8" x14ac:dyDescent="0.3">
      <c r="C112" s="29">
        <f t="shared" si="5"/>
        <v>-107</v>
      </c>
      <c r="D112" s="29">
        <f>IF(RTD("cqg.rtd",,"StudyData", $D$4,  "Bar",, "Close",$E$4,C112,"PrimaryOnly",,,,"T")="","",RTD("cqg.rtd",,"StudyData", $D$4,  "Bar",, "Close",$E$4,C112,"PrimaryOnly",,,,"T")*100)</f>
        <v>42.38</v>
      </c>
      <c r="H112" s="29">
        <f t="shared" si="4"/>
        <v>42.38</v>
      </c>
    </row>
    <row r="113" spans="3:8" x14ac:dyDescent="0.3">
      <c r="C113" s="29">
        <f t="shared" si="5"/>
        <v>-108</v>
      </c>
      <c r="D113" s="29">
        <f>IF(RTD("cqg.rtd",,"StudyData", $D$4,  "Bar",, "Close",$E$4,C113,"PrimaryOnly",,,,"T")="","",RTD("cqg.rtd",,"StudyData", $D$4,  "Bar",, "Close",$E$4,C113,"PrimaryOnly",,,,"T")*100)</f>
        <v>42.620000000000005</v>
      </c>
      <c r="H113" s="29">
        <f t="shared" si="4"/>
        <v>42.620000000000005</v>
      </c>
    </row>
    <row r="114" spans="3:8" x14ac:dyDescent="0.3">
      <c r="C114" s="29">
        <f t="shared" si="5"/>
        <v>-109</v>
      </c>
      <c r="D114" s="29">
        <f>IF(RTD("cqg.rtd",,"StudyData", $D$4,  "Bar",, "Close",$E$4,C114,"PrimaryOnly",,,,"T")="","",RTD("cqg.rtd",,"StudyData", $D$4,  "Bar",, "Close",$E$4,C114,"PrimaryOnly",,,,"T")*100)</f>
        <v>42.39</v>
      </c>
      <c r="H114" s="29">
        <f t="shared" si="4"/>
        <v>42.39</v>
      </c>
    </row>
    <row r="115" spans="3:8" x14ac:dyDescent="0.3">
      <c r="C115" s="29">
        <f t="shared" si="5"/>
        <v>-110</v>
      </c>
      <c r="D115" s="29">
        <f>IF(RTD("cqg.rtd",,"StudyData", $D$4,  "Bar",, "Close",$E$4,C115,"PrimaryOnly",,,,"T")="","",RTD("cqg.rtd",,"StudyData", $D$4,  "Bar",, "Close",$E$4,C115,"PrimaryOnly",,,,"T")*100)</f>
        <v>43.01</v>
      </c>
      <c r="H115" s="29">
        <f t="shared" si="4"/>
        <v>43.01</v>
      </c>
    </row>
    <row r="116" spans="3:8" x14ac:dyDescent="0.3">
      <c r="C116" s="29">
        <f t="shared" si="5"/>
        <v>-111</v>
      </c>
      <c r="D116" s="29">
        <f>IF(RTD("cqg.rtd",,"StudyData", $D$4,  "Bar",, "Close",$E$4,C116,"PrimaryOnly",,,,"T")="","",RTD("cqg.rtd",,"StudyData", $D$4,  "Bar",, "Close",$E$4,C116,"PrimaryOnly",,,,"T")*100)</f>
        <v>43.65</v>
      </c>
      <c r="H116" s="29">
        <f t="shared" si="4"/>
        <v>43.65</v>
      </c>
    </row>
    <row r="117" spans="3:8" x14ac:dyDescent="0.3">
      <c r="C117" s="29">
        <f t="shared" si="5"/>
        <v>-112</v>
      </c>
      <c r="D117" s="29">
        <f>IF(RTD("cqg.rtd",,"StudyData", $D$4,  "Bar",, "Close",$E$4,C117,"PrimaryOnly",,,,"T")="","",RTD("cqg.rtd",,"StudyData", $D$4,  "Bar",, "Close",$E$4,C117,"PrimaryOnly",,,,"T")*100)</f>
        <v>43.76</v>
      </c>
      <c r="H117" s="29">
        <f t="shared" si="4"/>
        <v>43.76</v>
      </c>
    </row>
    <row r="118" spans="3:8" x14ac:dyDescent="0.3">
      <c r="C118" s="29">
        <f t="shared" si="5"/>
        <v>-113</v>
      </c>
      <c r="D118" s="29">
        <f>IF(RTD("cqg.rtd",,"StudyData", $D$4,  "Bar",, "Close",$E$4,C118,"PrimaryOnly",,,,"T")="","",RTD("cqg.rtd",,"StudyData", $D$4,  "Bar",, "Close",$E$4,C118,"PrimaryOnly",,,,"T")*100)</f>
        <v>43.94</v>
      </c>
      <c r="H118" s="29">
        <f t="shared" si="4"/>
        <v>43.94</v>
      </c>
    </row>
    <row r="119" spans="3:8" x14ac:dyDescent="0.3">
      <c r="C119" s="29">
        <f t="shared" si="5"/>
        <v>-114</v>
      </c>
      <c r="D119" s="29">
        <f>IF(RTD("cqg.rtd",,"StudyData", $D$4,  "Bar",, "Close",$E$4,C119,"PrimaryOnly",,,,"T")="","",RTD("cqg.rtd",,"StudyData", $D$4,  "Bar",, "Close",$E$4,C119,"PrimaryOnly",,,,"T")*100)</f>
        <v>44.629999999999995</v>
      </c>
      <c r="H119" s="29">
        <f t="shared" si="4"/>
        <v>44.629999999999995</v>
      </c>
    </row>
    <row r="120" spans="3:8" x14ac:dyDescent="0.3">
      <c r="C120" s="29">
        <f t="shared" si="5"/>
        <v>-115</v>
      </c>
      <c r="D120" s="29">
        <f>IF(RTD("cqg.rtd",,"StudyData", $D$4,  "Bar",, "Close",$E$4,C120,"PrimaryOnly",,,,"T")="","",RTD("cqg.rtd",,"StudyData", $D$4,  "Bar",, "Close",$E$4,C120,"PrimaryOnly",,,,"T")*100)</f>
        <v>44.15</v>
      </c>
      <c r="H120" s="29">
        <f t="shared" si="4"/>
        <v>44.15</v>
      </c>
    </row>
    <row r="121" spans="3:8" x14ac:dyDescent="0.3">
      <c r="C121" s="29">
        <f t="shared" si="5"/>
        <v>-116</v>
      </c>
      <c r="D121" s="29">
        <f>IF(RTD("cqg.rtd",,"StudyData", $D$4,  "Bar",, "Close",$E$4,C121,"PrimaryOnly",,,,"T")="","",RTD("cqg.rtd",,"StudyData", $D$4,  "Bar",, "Close",$E$4,C121,"PrimaryOnly",,,,"T")*100)</f>
        <v>45.42</v>
      </c>
      <c r="H121" s="29">
        <f t="shared" si="4"/>
        <v>45.42</v>
      </c>
    </row>
    <row r="122" spans="3:8" x14ac:dyDescent="0.3">
      <c r="C122" s="29">
        <f t="shared" si="5"/>
        <v>-117</v>
      </c>
      <c r="D122" s="29">
        <f>IF(RTD("cqg.rtd",,"StudyData", $D$4,  "Bar",, "Close",$E$4,C122,"PrimaryOnly",,,,"T")="","",RTD("cqg.rtd",,"StudyData", $D$4,  "Bar",, "Close",$E$4,C122,"PrimaryOnly",,,,"T")*100)</f>
        <v>45.47</v>
      </c>
      <c r="H122" s="29">
        <f t="shared" si="4"/>
        <v>45.47</v>
      </c>
    </row>
    <row r="123" spans="3:8" x14ac:dyDescent="0.3">
      <c r="C123" s="29">
        <f t="shared" si="5"/>
        <v>-118</v>
      </c>
      <c r="D123" s="29">
        <f>IF(RTD("cqg.rtd",,"StudyData", $D$4,  "Bar",, "Close",$E$4,C123,"PrimaryOnly",,,,"T")="","",RTD("cqg.rtd",,"StudyData", $D$4,  "Bar",, "Close",$E$4,C123,"PrimaryOnly",,,,"T")*100)</f>
        <v>44.74</v>
      </c>
      <c r="H123" s="29">
        <f t="shared" si="4"/>
        <v>44.74</v>
      </c>
    </row>
    <row r="124" spans="3:8" x14ac:dyDescent="0.3">
      <c r="C124" s="29">
        <f t="shared" si="5"/>
        <v>-119</v>
      </c>
      <c r="D124" s="29">
        <f>IF(RTD("cqg.rtd",,"StudyData", $D$4,  "Bar",, "Close",$E$4,C124,"PrimaryOnly",,,,"T")="","",RTD("cqg.rtd",,"StudyData", $D$4,  "Bar",, "Close",$E$4,C124,"PrimaryOnly",,,,"T")*100)</f>
        <v>43.84</v>
      </c>
      <c r="H124" s="29">
        <f t="shared" si="4"/>
        <v>43.84</v>
      </c>
    </row>
    <row r="125" spans="3:8" x14ac:dyDescent="0.3">
      <c r="C125" s="29">
        <f t="shared" si="5"/>
        <v>-120</v>
      </c>
      <c r="D125" s="29">
        <f>IF(RTD("cqg.rtd",,"StudyData", $D$4,  "Bar",, "Close",$E$4,C125,"PrimaryOnly",,,,"T")="","",RTD("cqg.rtd",,"StudyData", $D$4,  "Bar",, "Close",$E$4,C125,"PrimaryOnly",,,,"T")*100)</f>
        <v>43.29</v>
      </c>
      <c r="H125" s="29">
        <f t="shared" si="4"/>
        <v>43.29</v>
      </c>
    </row>
    <row r="126" spans="3:8" x14ac:dyDescent="0.3">
      <c r="C126" s="29">
        <f t="shared" si="5"/>
        <v>-121</v>
      </c>
      <c r="D126" s="29">
        <f>IF(RTD("cqg.rtd",,"StudyData", $D$4,  "Bar",, "Close",$E$4,C126,"PrimaryOnly",,,,"T")="","",RTD("cqg.rtd",,"StudyData", $D$4,  "Bar",, "Close",$E$4,C126,"PrimaryOnly",,,,"T")*100)</f>
        <v>43.269999999999996</v>
      </c>
      <c r="H126" s="29">
        <f t="shared" si="4"/>
        <v>43.269999999999996</v>
      </c>
    </row>
    <row r="127" spans="3:8" x14ac:dyDescent="0.3">
      <c r="C127" s="29">
        <f t="shared" si="5"/>
        <v>-122</v>
      </c>
      <c r="D127" s="29">
        <f>IF(RTD("cqg.rtd",,"StudyData", $D$4,  "Bar",, "Close",$E$4,C127,"PrimaryOnly",,,,"T")="","",RTD("cqg.rtd",,"StudyData", $D$4,  "Bar",, "Close",$E$4,C127,"PrimaryOnly",,,,"T")*100)</f>
        <v>42.89</v>
      </c>
      <c r="H127" s="29">
        <f t="shared" si="4"/>
        <v>42.89</v>
      </c>
    </row>
    <row r="128" spans="3:8" x14ac:dyDescent="0.3">
      <c r="C128" s="29">
        <f t="shared" si="5"/>
        <v>-123</v>
      </c>
      <c r="D128" s="29">
        <f>IF(RTD("cqg.rtd",,"StudyData", $D$4,  "Bar",, "Close",$E$4,C128,"PrimaryOnly",,,,"T")="","",RTD("cqg.rtd",,"StudyData", $D$4,  "Bar",, "Close",$E$4,C128,"PrimaryOnly",,,,"T")*100)</f>
        <v>42.480000000000004</v>
      </c>
      <c r="H128" s="29">
        <f t="shared" si="4"/>
        <v>42.480000000000004</v>
      </c>
    </row>
    <row r="129" spans="3:8" x14ac:dyDescent="0.3">
      <c r="C129" s="29">
        <f t="shared" si="5"/>
        <v>-124</v>
      </c>
      <c r="D129" s="29">
        <f>IF(RTD("cqg.rtd",,"StudyData", $D$4,  "Bar",, "Close",$E$4,C129,"PrimaryOnly",,,,"T")="","",RTD("cqg.rtd",,"StudyData", $D$4,  "Bar",, "Close",$E$4,C129,"PrimaryOnly",,,,"T")*100)</f>
        <v>42.54</v>
      </c>
      <c r="H129" s="29">
        <f t="shared" si="4"/>
        <v>42.54</v>
      </c>
    </row>
    <row r="130" spans="3:8" x14ac:dyDescent="0.3">
      <c r="C130" s="29">
        <f t="shared" si="5"/>
        <v>-125</v>
      </c>
      <c r="D130" s="29">
        <f>IF(RTD("cqg.rtd",,"StudyData", $D$4,  "Bar",, "Close",$E$4,C130,"PrimaryOnly",,,,"T")="","",RTD("cqg.rtd",,"StudyData", $D$4,  "Bar",, "Close",$E$4,C130,"PrimaryOnly",,,,"T")*100)</f>
        <v>42.1</v>
      </c>
      <c r="H130" s="29">
        <f t="shared" si="4"/>
        <v>42.1</v>
      </c>
    </row>
    <row r="131" spans="3:8" x14ac:dyDescent="0.3">
      <c r="C131" s="29">
        <f t="shared" si="5"/>
        <v>-126</v>
      </c>
      <c r="D131" s="29">
        <f>IF(RTD("cqg.rtd",,"StudyData", $D$4,  "Bar",, "Close",$E$4,C131,"PrimaryOnly",,,,"T")="","",RTD("cqg.rtd",,"StudyData", $D$4,  "Bar",, "Close",$E$4,C131,"PrimaryOnly",,,,"T")*100)</f>
        <v>43.13</v>
      </c>
      <c r="H131" s="29">
        <f t="shared" si="4"/>
        <v>43.13</v>
      </c>
    </row>
    <row r="132" spans="3:8" x14ac:dyDescent="0.3">
      <c r="C132" s="29">
        <f t="shared" si="5"/>
        <v>-127</v>
      </c>
      <c r="D132" s="29">
        <f>IF(RTD("cqg.rtd",,"StudyData", $D$4,  "Bar",, "Close",$E$4,C132,"PrimaryOnly",,,,"T")="","",RTD("cqg.rtd",,"StudyData", $D$4,  "Bar",, "Close",$E$4,C132,"PrimaryOnly",,,,"T")*100)</f>
        <v>42.68</v>
      </c>
      <c r="H132" s="29">
        <f t="shared" si="4"/>
        <v>42.68</v>
      </c>
    </row>
    <row r="133" spans="3:8" x14ac:dyDescent="0.3">
      <c r="C133" s="29">
        <f t="shared" si="5"/>
        <v>-128</v>
      </c>
      <c r="D133" s="29">
        <f>IF(RTD("cqg.rtd",,"StudyData", $D$4,  "Bar",, "Close",$E$4,C133,"PrimaryOnly",,,,"T")="","",RTD("cqg.rtd",,"StudyData", $D$4,  "Bar",, "Close",$E$4,C133,"PrimaryOnly",,,,"T")*100)</f>
        <v>42.67</v>
      </c>
      <c r="H133" s="29">
        <f t="shared" si="4"/>
        <v>42.67</v>
      </c>
    </row>
    <row r="134" spans="3:8" x14ac:dyDescent="0.3">
      <c r="C134" s="29">
        <f t="shared" si="5"/>
        <v>-129</v>
      </c>
      <c r="D134" s="29">
        <f>IF(RTD("cqg.rtd",,"StudyData", $D$4,  "Bar",, "Close",$E$4,C134,"PrimaryOnly",,,,"T")="","",RTD("cqg.rtd",,"StudyData", $D$4,  "Bar",, "Close",$E$4,C134,"PrimaryOnly",,,,"T")*100)</f>
        <v>42.620000000000005</v>
      </c>
      <c r="H134" s="29">
        <f t="shared" ref="H134:H197" si="6">D134</f>
        <v>42.620000000000005</v>
      </c>
    </row>
    <row r="135" spans="3:8" x14ac:dyDescent="0.3">
      <c r="C135" s="29">
        <f t="shared" ref="C135:C198" si="7">C134-1</f>
        <v>-130</v>
      </c>
      <c r="D135" s="29">
        <f>IF(RTD("cqg.rtd",,"StudyData", $D$4,  "Bar",, "Close",$E$4,C135,"PrimaryOnly",,,,"T")="","",RTD("cqg.rtd",,"StudyData", $D$4,  "Bar",, "Close",$E$4,C135,"PrimaryOnly",,,,"T")*100)</f>
        <v>40.880000000000003</v>
      </c>
      <c r="H135" s="29">
        <f t="shared" si="6"/>
        <v>40.880000000000003</v>
      </c>
    </row>
    <row r="136" spans="3:8" x14ac:dyDescent="0.3">
      <c r="C136" s="29">
        <f t="shared" si="7"/>
        <v>-131</v>
      </c>
      <c r="D136" s="29">
        <f>IF(RTD("cqg.rtd",,"StudyData", $D$4,  "Bar",, "Close",$E$4,C136,"PrimaryOnly",,,,"T")="","",RTD("cqg.rtd",,"StudyData", $D$4,  "Bar",, "Close",$E$4,C136,"PrimaryOnly",,,,"T")*100)</f>
        <v>41.17</v>
      </c>
      <c r="H136" s="29">
        <f t="shared" si="6"/>
        <v>41.17</v>
      </c>
    </row>
    <row r="137" spans="3:8" x14ac:dyDescent="0.3">
      <c r="C137" s="29">
        <f t="shared" si="7"/>
        <v>-132</v>
      </c>
      <c r="D137" s="29">
        <f>IF(RTD("cqg.rtd",,"StudyData", $D$4,  "Bar",, "Close",$E$4,C137,"PrimaryOnly",,,,"T")="","",RTD("cqg.rtd",,"StudyData", $D$4,  "Bar",, "Close",$E$4,C137,"PrimaryOnly",,,,"T")*100)</f>
        <v>41.17</v>
      </c>
      <c r="H137" s="29">
        <f t="shared" si="6"/>
        <v>41.17</v>
      </c>
    </row>
    <row r="138" spans="3:8" x14ac:dyDescent="0.3">
      <c r="C138" s="29">
        <f t="shared" si="7"/>
        <v>-133</v>
      </c>
      <c r="D138" s="29">
        <f>IF(RTD("cqg.rtd",,"StudyData", $D$4,  "Bar",, "Close",$E$4,C138,"PrimaryOnly",,,,"T")="","",RTD("cqg.rtd",,"StudyData", $D$4,  "Bar",, "Close",$E$4,C138,"PrimaryOnly",,,,"T")*100)</f>
        <v>41.510000000000005</v>
      </c>
      <c r="H138" s="29">
        <f t="shared" si="6"/>
        <v>41.510000000000005</v>
      </c>
    </row>
    <row r="139" spans="3:8" x14ac:dyDescent="0.3">
      <c r="C139" s="29">
        <f t="shared" si="7"/>
        <v>-134</v>
      </c>
      <c r="D139" s="29">
        <f>IF(RTD("cqg.rtd",,"StudyData", $D$4,  "Bar",, "Close",$E$4,C139,"PrimaryOnly",,,,"T")="","",RTD("cqg.rtd",,"StudyData", $D$4,  "Bar",, "Close",$E$4,C139,"PrimaryOnly",,,,"T")*100)</f>
        <v>41.36</v>
      </c>
      <c r="H139" s="29">
        <f t="shared" si="6"/>
        <v>41.36</v>
      </c>
    </row>
    <row r="140" spans="3:8" x14ac:dyDescent="0.3">
      <c r="C140" s="29">
        <f t="shared" si="7"/>
        <v>-135</v>
      </c>
      <c r="D140" s="29">
        <f>IF(RTD("cqg.rtd",,"StudyData", $D$4,  "Bar",, "Close",$E$4,C140,"PrimaryOnly",,,,"T")="","",RTD("cqg.rtd",,"StudyData", $D$4,  "Bar",, "Close",$E$4,C140,"PrimaryOnly",,,,"T")*100)</f>
        <v>41.28</v>
      </c>
      <c r="H140" s="29">
        <f t="shared" si="6"/>
        <v>41.28</v>
      </c>
    </row>
    <row r="141" spans="3:8" x14ac:dyDescent="0.3">
      <c r="C141" s="29">
        <f t="shared" si="7"/>
        <v>-136</v>
      </c>
      <c r="D141" s="29">
        <f>IF(RTD("cqg.rtd",,"StudyData", $D$4,  "Bar",, "Close",$E$4,C141,"PrimaryOnly",,,,"T")="","",RTD("cqg.rtd",,"StudyData", $D$4,  "Bar",, "Close",$E$4,C141,"PrimaryOnly",,,,"T")*100)</f>
        <v>42.449999999999996</v>
      </c>
      <c r="H141" s="29">
        <f t="shared" si="6"/>
        <v>42.449999999999996</v>
      </c>
    </row>
    <row r="142" spans="3:8" x14ac:dyDescent="0.3">
      <c r="C142" s="29">
        <f t="shared" si="7"/>
        <v>-137</v>
      </c>
      <c r="D142" s="29">
        <f>IF(RTD("cqg.rtd",,"StudyData", $D$4,  "Bar",, "Close",$E$4,C142,"PrimaryOnly",,,,"T")="","",RTD("cqg.rtd",,"StudyData", $D$4,  "Bar",, "Close",$E$4,C142,"PrimaryOnly",,,,"T")*100)</f>
        <v>42.03</v>
      </c>
      <c r="H142" s="29">
        <f t="shared" si="6"/>
        <v>42.03</v>
      </c>
    </row>
    <row r="143" spans="3:8" x14ac:dyDescent="0.3">
      <c r="C143" s="29">
        <f t="shared" si="7"/>
        <v>-138</v>
      </c>
      <c r="D143" s="29">
        <f>IF(RTD("cqg.rtd",,"StudyData", $D$4,  "Bar",, "Close",$E$4,C143,"PrimaryOnly",,,,"T")="","",RTD("cqg.rtd",,"StudyData", $D$4,  "Bar",, "Close",$E$4,C143,"PrimaryOnly",,,,"T")*100)</f>
        <v>41.82</v>
      </c>
      <c r="H143" s="29">
        <f t="shared" si="6"/>
        <v>41.82</v>
      </c>
    </row>
    <row r="144" spans="3:8" x14ac:dyDescent="0.3">
      <c r="C144" s="29">
        <f t="shared" si="7"/>
        <v>-139</v>
      </c>
      <c r="D144" s="29">
        <f>IF(RTD("cqg.rtd",,"StudyData", $D$4,  "Bar",, "Close",$E$4,C144,"PrimaryOnly",,,,"T")="","",RTD("cqg.rtd",,"StudyData", $D$4,  "Bar",, "Close",$E$4,C144,"PrimaryOnly",,,,"T")*100)</f>
        <v>41.06</v>
      </c>
      <c r="H144" s="29">
        <f t="shared" si="6"/>
        <v>41.06</v>
      </c>
    </row>
    <row r="145" spans="3:8" x14ac:dyDescent="0.3">
      <c r="C145" s="29">
        <f t="shared" si="7"/>
        <v>-140</v>
      </c>
      <c r="D145" s="29">
        <f>IF(RTD("cqg.rtd",,"StudyData", $D$4,  "Bar",, "Close",$E$4,C145,"PrimaryOnly",,,,"T")="","",RTD("cqg.rtd",,"StudyData", $D$4,  "Bar",, "Close",$E$4,C145,"PrimaryOnly",,,,"T")*100)</f>
        <v>40.67</v>
      </c>
      <c r="H145" s="29">
        <f t="shared" si="6"/>
        <v>40.67</v>
      </c>
    </row>
    <row r="146" spans="3:8" x14ac:dyDescent="0.3">
      <c r="C146" s="29">
        <f t="shared" si="7"/>
        <v>-141</v>
      </c>
      <c r="D146" s="29">
        <f>IF(RTD("cqg.rtd",,"StudyData", $D$4,  "Bar",, "Close",$E$4,C146,"PrimaryOnly",,,,"T")="","",RTD("cqg.rtd",,"StudyData", $D$4,  "Bar",, "Close",$E$4,C146,"PrimaryOnly",,,,"T")*100)</f>
        <v>40.98</v>
      </c>
      <c r="H146" s="29">
        <f t="shared" si="6"/>
        <v>40.98</v>
      </c>
    </row>
    <row r="147" spans="3:8" x14ac:dyDescent="0.3">
      <c r="C147" s="29">
        <f t="shared" si="7"/>
        <v>-142</v>
      </c>
      <c r="D147" s="29">
        <f>IF(RTD("cqg.rtd",,"StudyData", $D$4,  "Bar",, "Close",$E$4,C147,"PrimaryOnly",,,,"T")="","",RTD("cqg.rtd",,"StudyData", $D$4,  "Bar",, "Close",$E$4,C147,"PrimaryOnly",,,,"T")*100)</f>
        <v>41.620000000000005</v>
      </c>
      <c r="H147" s="29">
        <f t="shared" si="6"/>
        <v>41.620000000000005</v>
      </c>
    </row>
    <row r="148" spans="3:8" x14ac:dyDescent="0.3">
      <c r="C148" s="29">
        <f t="shared" si="7"/>
        <v>-143</v>
      </c>
      <c r="D148" s="29">
        <f>IF(RTD("cqg.rtd",,"StudyData", $D$4,  "Bar",, "Close",$E$4,C148,"PrimaryOnly",,,,"T")="","",RTD("cqg.rtd",,"StudyData", $D$4,  "Bar",, "Close",$E$4,C148,"PrimaryOnly",,,,"T")*100)</f>
        <v>41.839999999999996</v>
      </c>
      <c r="H148" s="29">
        <f t="shared" si="6"/>
        <v>41.839999999999996</v>
      </c>
    </row>
    <row r="149" spans="3:8" x14ac:dyDescent="0.3">
      <c r="C149" s="29">
        <f t="shared" si="7"/>
        <v>-144</v>
      </c>
      <c r="D149" s="29">
        <f>IF(RTD("cqg.rtd",,"StudyData", $D$4,  "Bar",, "Close",$E$4,C149,"PrimaryOnly",,,,"T")="","",RTD("cqg.rtd",,"StudyData", $D$4,  "Bar",, "Close",$E$4,C149,"PrimaryOnly",,,,"T")*100)</f>
        <v>41.94</v>
      </c>
      <c r="H149" s="29">
        <f t="shared" si="6"/>
        <v>41.94</v>
      </c>
    </row>
    <row r="150" spans="3:8" x14ac:dyDescent="0.3">
      <c r="C150" s="29">
        <f t="shared" si="7"/>
        <v>-145</v>
      </c>
      <c r="D150" s="29">
        <f>IF(RTD("cqg.rtd",,"StudyData", $D$4,  "Bar",, "Close",$E$4,C150,"PrimaryOnly",,,,"T")="","",RTD("cqg.rtd",,"StudyData", $D$4,  "Bar",, "Close",$E$4,C150,"PrimaryOnly",,,,"T")*100)</f>
        <v>41.46</v>
      </c>
      <c r="H150" s="29">
        <f t="shared" si="6"/>
        <v>41.46</v>
      </c>
    </row>
    <row r="151" spans="3:8" x14ac:dyDescent="0.3">
      <c r="C151" s="29">
        <f t="shared" si="7"/>
        <v>-146</v>
      </c>
      <c r="D151" s="29">
        <f>IF(RTD("cqg.rtd",,"StudyData", $D$4,  "Bar",, "Close",$E$4,C151,"PrimaryOnly",,,,"T")="","",RTD("cqg.rtd",,"StudyData", $D$4,  "Bar",, "Close",$E$4,C151,"PrimaryOnly",,,,"T")*100)</f>
        <v>41.83</v>
      </c>
      <c r="H151" s="29">
        <f t="shared" si="6"/>
        <v>41.83</v>
      </c>
    </row>
    <row r="152" spans="3:8" x14ac:dyDescent="0.3">
      <c r="C152" s="29">
        <f t="shared" si="7"/>
        <v>-147</v>
      </c>
      <c r="D152" s="29">
        <f>IF(RTD("cqg.rtd",,"StudyData", $D$4,  "Bar",, "Close",$E$4,C152,"PrimaryOnly",,,,"T")="","",RTD("cqg.rtd",,"StudyData", $D$4,  "Bar",, "Close",$E$4,C152,"PrimaryOnly",,,,"T")*100)</f>
        <v>42.39</v>
      </c>
      <c r="H152" s="29">
        <f t="shared" si="6"/>
        <v>42.39</v>
      </c>
    </row>
    <row r="153" spans="3:8" x14ac:dyDescent="0.3">
      <c r="C153" s="29">
        <f t="shared" si="7"/>
        <v>-148</v>
      </c>
      <c r="D153" s="29">
        <f>IF(RTD("cqg.rtd",,"StudyData", $D$4,  "Bar",, "Close",$E$4,C153,"PrimaryOnly",,,,"T")="","",RTD("cqg.rtd",,"StudyData", $D$4,  "Bar",, "Close",$E$4,C153,"PrimaryOnly",,,,"T")*100)</f>
        <v>40.339999999999996</v>
      </c>
      <c r="H153" s="29">
        <f t="shared" si="6"/>
        <v>40.339999999999996</v>
      </c>
    </row>
    <row r="154" spans="3:8" x14ac:dyDescent="0.3">
      <c r="C154" s="29">
        <f t="shared" si="7"/>
        <v>-149</v>
      </c>
      <c r="D154" s="29">
        <f>IF(RTD("cqg.rtd",,"StudyData", $D$4,  "Bar",, "Close",$E$4,C154,"PrimaryOnly",,,,"T")="","",RTD("cqg.rtd",,"StudyData", $D$4,  "Bar",, "Close",$E$4,C154,"PrimaryOnly",,,,"T")*100)</f>
        <v>40.47</v>
      </c>
      <c r="H154" s="29">
        <f t="shared" si="6"/>
        <v>40.47</v>
      </c>
    </row>
    <row r="155" spans="3:8" x14ac:dyDescent="0.3">
      <c r="C155" s="29">
        <f t="shared" si="7"/>
        <v>-150</v>
      </c>
      <c r="D155" s="29">
        <f>IF(RTD("cqg.rtd",,"StudyData", $D$4,  "Bar",, "Close",$E$4,C155,"PrimaryOnly",,,,"T")="","",RTD("cqg.rtd",,"StudyData", $D$4,  "Bar",, "Close",$E$4,C155,"PrimaryOnly",,,,"T")*100)</f>
        <v>41.07</v>
      </c>
      <c r="H155" s="29">
        <f t="shared" si="6"/>
        <v>41.07</v>
      </c>
    </row>
    <row r="156" spans="3:8" x14ac:dyDescent="0.3">
      <c r="C156" s="29">
        <f t="shared" si="7"/>
        <v>-151</v>
      </c>
      <c r="D156" s="29">
        <f>IF(RTD("cqg.rtd",,"StudyData", $D$4,  "Bar",, "Close",$E$4,C156,"PrimaryOnly",,,,"T")="","",RTD("cqg.rtd",,"StudyData", $D$4,  "Bar",, "Close",$E$4,C156,"PrimaryOnly",,,,"T")*100)</f>
        <v>40.99</v>
      </c>
      <c r="H156" s="29">
        <f t="shared" si="6"/>
        <v>40.99</v>
      </c>
    </row>
    <row r="157" spans="3:8" x14ac:dyDescent="0.3">
      <c r="C157" s="29">
        <f t="shared" si="7"/>
        <v>-152</v>
      </c>
      <c r="D157" s="29">
        <f>IF(RTD("cqg.rtd",,"StudyData", $D$4,  "Bar",, "Close",$E$4,C157,"PrimaryOnly",,,,"T")="","",RTD("cqg.rtd",,"StudyData", $D$4,  "Bar",, "Close",$E$4,C157,"PrimaryOnly",,,,"T")*100)</f>
        <v>41.18</v>
      </c>
      <c r="H157" s="29">
        <f t="shared" si="6"/>
        <v>41.18</v>
      </c>
    </row>
    <row r="158" spans="3:8" x14ac:dyDescent="0.3">
      <c r="C158" s="29">
        <f t="shared" si="7"/>
        <v>-153</v>
      </c>
      <c r="D158" s="29">
        <f>IF(RTD("cqg.rtd",,"StudyData", $D$4,  "Bar",, "Close",$E$4,C158,"PrimaryOnly",,,,"T")="","",RTD("cqg.rtd",,"StudyData", $D$4,  "Bar",, "Close",$E$4,C158,"PrimaryOnly",,,,"T")*100)</f>
        <v>40.880000000000003</v>
      </c>
      <c r="H158" s="29">
        <f t="shared" si="6"/>
        <v>40.880000000000003</v>
      </c>
    </row>
    <row r="159" spans="3:8" x14ac:dyDescent="0.3">
      <c r="C159" s="29">
        <f t="shared" si="7"/>
        <v>-154</v>
      </c>
      <c r="D159" s="29">
        <f>IF(RTD("cqg.rtd",,"StudyData", $D$4,  "Bar",, "Close",$E$4,C159,"PrimaryOnly",,,,"T")="","",RTD("cqg.rtd",,"StudyData", $D$4,  "Bar",, "Close",$E$4,C159,"PrimaryOnly",,,,"T")*100)</f>
        <v>41.23</v>
      </c>
      <c r="H159" s="29">
        <f t="shared" si="6"/>
        <v>41.23</v>
      </c>
    </row>
    <row r="160" spans="3:8" x14ac:dyDescent="0.3">
      <c r="C160" s="29">
        <f t="shared" si="7"/>
        <v>-155</v>
      </c>
      <c r="D160" s="29">
        <f>IF(RTD("cqg.rtd",,"StudyData", $D$4,  "Bar",, "Close",$E$4,C160,"PrimaryOnly",,,,"T")="","",RTD("cqg.rtd",,"StudyData", $D$4,  "Bar",, "Close",$E$4,C160,"PrimaryOnly",,,,"T")*100)</f>
        <v>40.949999999999996</v>
      </c>
      <c r="H160" s="29">
        <f t="shared" si="6"/>
        <v>40.949999999999996</v>
      </c>
    </row>
    <row r="161" spans="3:8" x14ac:dyDescent="0.3">
      <c r="C161" s="29">
        <f t="shared" si="7"/>
        <v>-156</v>
      </c>
      <c r="D161" s="29">
        <f>IF(RTD("cqg.rtd",,"StudyData", $D$4,  "Bar",, "Close",$E$4,C161,"PrimaryOnly",,,,"T")="","",RTD("cqg.rtd",,"StudyData", $D$4,  "Bar",, "Close",$E$4,C161,"PrimaryOnly",,,,"T")*100)</f>
        <v>41.120000000000005</v>
      </c>
      <c r="H161" s="29">
        <f t="shared" si="6"/>
        <v>41.120000000000005</v>
      </c>
    </row>
    <row r="162" spans="3:8" x14ac:dyDescent="0.3">
      <c r="C162" s="29">
        <f t="shared" si="7"/>
        <v>-157</v>
      </c>
      <c r="D162" s="29">
        <f>IF(RTD("cqg.rtd",,"StudyData", $D$4,  "Bar",, "Close",$E$4,C162,"PrimaryOnly",,,,"T")="","",RTD("cqg.rtd",,"StudyData", $D$4,  "Bar",, "Close",$E$4,C162,"PrimaryOnly",,,,"T")*100)</f>
        <v>41.29</v>
      </c>
      <c r="H162" s="29">
        <f t="shared" si="6"/>
        <v>41.29</v>
      </c>
    </row>
    <row r="163" spans="3:8" x14ac:dyDescent="0.3">
      <c r="C163" s="29">
        <f t="shared" si="7"/>
        <v>-158</v>
      </c>
      <c r="D163" s="29">
        <f>IF(RTD("cqg.rtd",,"StudyData", $D$4,  "Bar",, "Close",$E$4,C163,"PrimaryOnly",,,,"T")="","",RTD("cqg.rtd",,"StudyData", $D$4,  "Bar",, "Close",$E$4,C163,"PrimaryOnly",,,,"T")*100)</f>
        <v>41.71</v>
      </c>
      <c r="H163" s="29">
        <f t="shared" si="6"/>
        <v>41.71</v>
      </c>
    </row>
    <row r="164" spans="3:8" x14ac:dyDescent="0.3">
      <c r="C164" s="29">
        <f t="shared" si="7"/>
        <v>-159</v>
      </c>
      <c r="D164" s="29">
        <f>IF(RTD("cqg.rtd",,"StudyData", $D$4,  "Bar",, "Close",$E$4,C164,"PrimaryOnly",,,,"T")="","",RTD("cqg.rtd",,"StudyData", $D$4,  "Bar",, "Close",$E$4,C164,"PrimaryOnly",,,,"T")*100)</f>
        <v>42.51</v>
      </c>
      <c r="H164" s="29">
        <f t="shared" si="6"/>
        <v>42.51</v>
      </c>
    </row>
    <row r="165" spans="3:8" x14ac:dyDescent="0.3">
      <c r="C165" s="29">
        <f t="shared" si="7"/>
        <v>-160</v>
      </c>
      <c r="D165" s="29">
        <f>IF(RTD("cqg.rtd",,"StudyData", $D$4,  "Bar",, "Close",$E$4,C165,"PrimaryOnly",,,,"T")="","",RTD("cqg.rtd",,"StudyData", $D$4,  "Bar",, "Close",$E$4,C165,"PrimaryOnly",,,,"T")*100)</f>
        <v>41.05</v>
      </c>
      <c r="H165" s="29">
        <f t="shared" si="6"/>
        <v>41.05</v>
      </c>
    </row>
    <row r="166" spans="3:8" x14ac:dyDescent="0.3">
      <c r="C166" s="29">
        <f t="shared" si="7"/>
        <v>-161</v>
      </c>
      <c r="D166" s="29">
        <f>IF(RTD("cqg.rtd",,"StudyData", $D$4,  "Bar",, "Close",$E$4,C166,"PrimaryOnly",,,,"T")="","",RTD("cqg.rtd",,"StudyData", $D$4,  "Bar",, "Close",$E$4,C166,"PrimaryOnly",,,,"T")*100)</f>
        <v>40.799999999999997</v>
      </c>
      <c r="H166" s="29">
        <f t="shared" si="6"/>
        <v>40.799999999999997</v>
      </c>
    </row>
    <row r="167" spans="3:8" x14ac:dyDescent="0.3">
      <c r="C167" s="29">
        <f t="shared" si="7"/>
        <v>-162</v>
      </c>
      <c r="D167" s="29">
        <f>IF(RTD("cqg.rtd",,"StudyData", $D$4,  "Bar",, "Close",$E$4,C167,"PrimaryOnly",,,,"T")="","",RTD("cqg.rtd",,"StudyData", $D$4,  "Bar",, "Close",$E$4,C167,"PrimaryOnly",,,,"T")*100)</f>
        <v>41.349999999999994</v>
      </c>
      <c r="H167" s="29">
        <f t="shared" si="6"/>
        <v>41.349999999999994</v>
      </c>
    </row>
    <row r="168" spans="3:8" x14ac:dyDescent="0.3">
      <c r="C168" s="29">
        <f t="shared" si="7"/>
        <v>-163</v>
      </c>
      <c r="D168" s="29">
        <f>IF(RTD("cqg.rtd",,"StudyData", $D$4,  "Bar",, "Close",$E$4,C168,"PrimaryOnly",,,,"T")="","",RTD("cqg.rtd",,"StudyData", $D$4,  "Bar",, "Close",$E$4,C168,"PrimaryOnly",,,,"T")*100)</f>
        <v>41.46</v>
      </c>
      <c r="H168" s="29">
        <f t="shared" si="6"/>
        <v>41.46</v>
      </c>
    </row>
    <row r="169" spans="3:8" x14ac:dyDescent="0.3">
      <c r="C169" s="29">
        <f t="shared" si="7"/>
        <v>-164</v>
      </c>
      <c r="D169" s="29">
        <f>IF(RTD("cqg.rtd",,"StudyData", $D$4,  "Bar",, "Close",$E$4,C169,"PrimaryOnly",,,,"T")="","",RTD("cqg.rtd",,"StudyData", $D$4,  "Bar",, "Close",$E$4,C169,"PrimaryOnly",,,,"T")*100)</f>
        <v>40.97</v>
      </c>
      <c r="H169" s="29">
        <f t="shared" si="6"/>
        <v>40.97</v>
      </c>
    </row>
    <row r="170" spans="3:8" x14ac:dyDescent="0.3">
      <c r="C170" s="29">
        <f t="shared" si="7"/>
        <v>-165</v>
      </c>
      <c r="D170" s="29">
        <f>IF(RTD("cqg.rtd",,"StudyData", $D$4,  "Bar",, "Close",$E$4,C170,"PrimaryOnly",,,,"T")="","",RTD("cqg.rtd",,"StudyData", $D$4,  "Bar",, "Close",$E$4,C170,"PrimaryOnly",,,,"T")*100)</f>
        <v>40.849999999999994</v>
      </c>
      <c r="H170" s="29">
        <f t="shared" si="6"/>
        <v>40.849999999999994</v>
      </c>
    </row>
    <row r="171" spans="3:8" x14ac:dyDescent="0.3">
      <c r="C171" s="29">
        <f t="shared" si="7"/>
        <v>-166</v>
      </c>
      <c r="D171" s="29">
        <f>IF(RTD("cqg.rtd",,"StudyData", $D$4,  "Bar",, "Close",$E$4,C171,"PrimaryOnly",,,,"T")="","",RTD("cqg.rtd",,"StudyData", $D$4,  "Bar",, "Close",$E$4,C171,"PrimaryOnly",,,,"T")*100)</f>
        <v>39.950000000000003</v>
      </c>
      <c r="H171" s="29">
        <f t="shared" si="6"/>
        <v>39.950000000000003</v>
      </c>
    </row>
    <row r="172" spans="3:8" x14ac:dyDescent="0.3">
      <c r="C172" s="29">
        <f t="shared" si="7"/>
        <v>-167</v>
      </c>
      <c r="D172" s="29">
        <f>IF(RTD("cqg.rtd",,"StudyData", $D$4,  "Bar",, "Close",$E$4,C172,"PrimaryOnly",,,,"T")="","",RTD("cqg.rtd",,"StudyData", $D$4,  "Bar",, "Close",$E$4,C172,"PrimaryOnly",,,,"T")*100)</f>
        <v>40.510000000000005</v>
      </c>
      <c r="H172" s="29">
        <f t="shared" si="6"/>
        <v>40.510000000000005</v>
      </c>
    </row>
    <row r="173" spans="3:8" x14ac:dyDescent="0.3">
      <c r="C173" s="29">
        <f t="shared" si="7"/>
        <v>-168</v>
      </c>
      <c r="D173" s="29">
        <f>IF(RTD("cqg.rtd",,"StudyData", $D$4,  "Bar",, "Close",$E$4,C173,"PrimaryOnly",,,,"T")="","",RTD("cqg.rtd",,"StudyData", $D$4,  "Bar",, "Close",$E$4,C173,"PrimaryOnly",,,,"T")*100)</f>
        <v>40.43</v>
      </c>
      <c r="H173" s="29">
        <f t="shared" si="6"/>
        <v>40.43</v>
      </c>
    </row>
    <row r="174" spans="3:8" x14ac:dyDescent="0.3">
      <c r="C174" s="29">
        <f t="shared" si="7"/>
        <v>-169</v>
      </c>
      <c r="D174" s="29">
        <f>IF(RTD("cqg.rtd",,"StudyData", $D$4,  "Bar",, "Close",$E$4,C174,"PrimaryOnly",,,,"T")="","",RTD("cqg.rtd",,"StudyData", $D$4,  "Bar",, "Close",$E$4,C174,"PrimaryOnly",,,,"T")*100)</f>
        <v>41.010000000000005</v>
      </c>
      <c r="H174" s="29">
        <f t="shared" si="6"/>
        <v>41.010000000000005</v>
      </c>
    </row>
    <row r="175" spans="3:8" x14ac:dyDescent="0.3">
      <c r="C175" s="29">
        <f t="shared" si="7"/>
        <v>-170</v>
      </c>
      <c r="D175" s="29">
        <f>IF(RTD("cqg.rtd",,"StudyData", $D$4,  "Bar",, "Close",$E$4,C175,"PrimaryOnly",,,,"T")="","",RTD("cqg.rtd",,"StudyData", $D$4,  "Bar",, "Close",$E$4,C175,"PrimaryOnly",,,,"T")*100)</f>
        <v>40.849999999999994</v>
      </c>
      <c r="H175" s="29">
        <f t="shared" si="6"/>
        <v>40.849999999999994</v>
      </c>
    </row>
    <row r="176" spans="3:8" x14ac:dyDescent="0.3">
      <c r="C176" s="29">
        <f t="shared" si="7"/>
        <v>-171</v>
      </c>
      <c r="D176" s="29">
        <f>IF(RTD("cqg.rtd",,"StudyData", $D$4,  "Bar",, "Close",$E$4,C176,"PrimaryOnly",,,,"T")="","",RTD("cqg.rtd",,"StudyData", $D$4,  "Bar",, "Close",$E$4,C176,"PrimaryOnly",,,,"T")*100)</f>
        <v>40.61</v>
      </c>
      <c r="H176" s="29">
        <f t="shared" si="6"/>
        <v>40.61</v>
      </c>
    </row>
    <row r="177" spans="3:8" x14ac:dyDescent="0.3">
      <c r="C177" s="29">
        <f t="shared" si="7"/>
        <v>-172</v>
      </c>
      <c r="D177" s="29">
        <f>IF(RTD("cqg.rtd",,"StudyData", $D$4,  "Bar",, "Close",$E$4,C177,"PrimaryOnly",,,,"T")="","",RTD("cqg.rtd",,"StudyData", $D$4,  "Bar",, "Close",$E$4,C177,"PrimaryOnly",,,,"T")*100)</f>
        <v>40.94</v>
      </c>
      <c r="H177" s="29">
        <f t="shared" si="6"/>
        <v>40.94</v>
      </c>
    </row>
    <row r="178" spans="3:8" x14ac:dyDescent="0.3">
      <c r="C178" s="29">
        <f t="shared" si="7"/>
        <v>-173</v>
      </c>
      <c r="D178" s="29">
        <f>IF(RTD("cqg.rtd",,"StudyData", $D$4,  "Bar",, "Close",$E$4,C178,"PrimaryOnly",,,,"T")="","",RTD("cqg.rtd",,"StudyData", $D$4,  "Bar",, "Close",$E$4,C178,"PrimaryOnly",,,,"T")*100)</f>
        <v>41.349999999999994</v>
      </c>
      <c r="H178" s="29">
        <f t="shared" si="6"/>
        <v>41.349999999999994</v>
      </c>
    </row>
    <row r="179" spans="3:8" x14ac:dyDescent="0.3">
      <c r="C179" s="29">
        <f t="shared" si="7"/>
        <v>-174</v>
      </c>
      <c r="D179" s="29">
        <f>IF(RTD("cqg.rtd",,"StudyData", $D$4,  "Bar",, "Close",$E$4,C179,"PrimaryOnly",,,,"T")="","",RTD("cqg.rtd",,"StudyData", $D$4,  "Bar",, "Close",$E$4,C179,"PrimaryOnly",,,,"T")*100)</f>
        <v>41.52</v>
      </c>
      <c r="H179" s="29">
        <f t="shared" si="6"/>
        <v>41.52</v>
      </c>
    </row>
    <row r="180" spans="3:8" x14ac:dyDescent="0.3">
      <c r="C180" s="29">
        <f t="shared" si="7"/>
        <v>-175</v>
      </c>
      <c r="D180" s="29">
        <f>IF(RTD("cqg.rtd",,"StudyData", $D$4,  "Bar",, "Close",$E$4,C180,"PrimaryOnly",,,,"T")="","",RTD("cqg.rtd",,"StudyData", $D$4,  "Bar",, "Close",$E$4,C180,"PrimaryOnly",,,,"T")*100)</f>
        <v>41.54</v>
      </c>
      <c r="H180" s="29">
        <f t="shared" si="6"/>
        <v>41.54</v>
      </c>
    </row>
    <row r="181" spans="3:8" x14ac:dyDescent="0.3">
      <c r="C181" s="29">
        <f t="shared" si="7"/>
        <v>-176</v>
      </c>
      <c r="D181" s="29">
        <f>IF(RTD("cqg.rtd",,"StudyData", $D$4,  "Bar",, "Close",$E$4,C181,"PrimaryOnly",,,,"T")="","",RTD("cqg.rtd",,"StudyData", $D$4,  "Bar",, "Close",$E$4,C181,"PrimaryOnly",,,,"T")*100)</f>
        <v>41.27</v>
      </c>
      <c r="H181" s="29">
        <f t="shared" si="6"/>
        <v>41.27</v>
      </c>
    </row>
    <row r="182" spans="3:8" x14ac:dyDescent="0.3">
      <c r="C182" s="29">
        <f t="shared" si="7"/>
        <v>-177</v>
      </c>
      <c r="D182" s="29">
        <f>IF(RTD("cqg.rtd",,"StudyData", $D$4,  "Bar",, "Close",$E$4,C182,"PrimaryOnly",,,,"T")="","",RTD("cqg.rtd",,"StudyData", $D$4,  "Bar",, "Close",$E$4,C182,"PrimaryOnly",,,,"T")*100)</f>
        <v>42.16</v>
      </c>
      <c r="H182" s="29">
        <f t="shared" si="6"/>
        <v>42.16</v>
      </c>
    </row>
    <row r="183" spans="3:8" x14ac:dyDescent="0.3">
      <c r="C183" s="29">
        <f t="shared" si="7"/>
        <v>-178</v>
      </c>
      <c r="D183" s="29">
        <f>IF(RTD("cqg.rtd",,"StudyData", $D$4,  "Bar",, "Close",$E$4,C183,"PrimaryOnly",,,,"T")="","",RTD("cqg.rtd",,"StudyData", $D$4,  "Bar",, "Close",$E$4,C183,"PrimaryOnly",,,,"T")*100)</f>
        <v>42.480000000000004</v>
      </c>
      <c r="H183" s="29">
        <f t="shared" si="6"/>
        <v>42.480000000000004</v>
      </c>
    </row>
    <row r="184" spans="3:8" x14ac:dyDescent="0.3">
      <c r="C184" s="29">
        <f t="shared" si="7"/>
        <v>-179</v>
      </c>
      <c r="D184" s="29">
        <f>IF(RTD("cqg.rtd",,"StudyData", $D$4,  "Bar",, "Close",$E$4,C184,"PrimaryOnly",,,,"T")="","",RTD("cqg.rtd",,"StudyData", $D$4,  "Bar",, "Close",$E$4,C184,"PrimaryOnly",,,,"T")*100)</f>
        <v>42.38</v>
      </c>
      <c r="H184" s="29">
        <f t="shared" si="6"/>
        <v>42.38</v>
      </c>
    </row>
    <row r="185" spans="3:8" x14ac:dyDescent="0.3">
      <c r="C185" s="29">
        <f t="shared" si="7"/>
        <v>-180</v>
      </c>
      <c r="D185" s="29">
        <f>IF(RTD("cqg.rtd",,"StudyData", $D$4,  "Bar",, "Close",$E$4,C185,"PrimaryOnly",,,,"T")="","",RTD("cqg.rtd",,"StudyData", $D$4,  "Bar",, "Close",$E$4,C185,"PrimaryOnly",,,,"T")*100)</f>
        <v>42.28</v>
      </c>
      <c r="H185" s="29">
        <f t="shared" si="6"/>
        <v>42.28</v>
      </c>
    </row>
    <row r="186" spans="3:8" x14ac:dyDescent="0.3">
      <c r="C186" s="29">
        <f t="shared" si="7"/>
        <v>-181</v>
      </c>
      <c r="D186" s="29">
        <f>IF(RTD("cqg.rtd",,"StudyData", $D$4,  "Bar",, "Close",$E$4,C186,"PrimaryOnly",,,,"T")="","",RTD("cqg.rtd",,"StudyData", $D$4,  "Bar",, "Close",$E$4,C186,"PrimaryOnly",,,,"T")*100)</f>
        <v>42.68</v>
      </c>
      <c r="H186" s="29">
        <f t="shared" si="6"/>
        <v>42.68</v>
      </c>
    </row>
    <row r="187" spans="3:8" x14ac:dyDescent="0.3">
      <c r="C187" s="29">
        <f t="shared" si="7"/>
        <v>-182</v>
      </c>
      <c r="D187" s="29">
        <f>IF(RTD("cqg.rtd",,"StudyData", $D$4,  "Bar",, "Close",$E$4,C187,"PrimaryOnly",,,,"T")="","",RTD("cqg.rtd",,"StudyData", $D$4,  "Bar",, "Close",$E$4,C187,"PrimaryOnly",,,,"T")*100)</f>
        <v>42.120000000000005</v>
      </c>
      <c r="H187" s="29">
        <f t="shared" si="6"/>
        <v>42.120000000000005</v>
      </c>
    </row>
    <row r="188" spans="3:8" x14ac:dyDescent="0.3">
      <c r="C188" s="29">
        <f t="shared" si="7"/>
        <v>-183</v>
      </c>
      <c r="D188" s="29">
        <f>IF(RTD("cqg.rtd",,"StudyData", $D$4,  "Bar",, "Close",$E$4,C188,"PrimaryOnly",,,,"T")="","",RTD("cqg.rtd",,"StudyData", $D$4,  "Bar",, "Close",$E$4,C188,"PrimaryOnly",,,,"T")*100)</f>
        <v>42.559999999999995</v>
      </c>
      <c r="H188" s="29">
        <f t="shared" si="6"/>
        <v>42.559999999999995</v>
      </c>
    </row>
    <row r="189" spans="3:8" x14ac:dyDescent="0.3">
      <c r="C189" s="29">
        <f t="shared" si="7"/>
        <v>-184</v>
      </c>
      <c r="D189" s="29">
        <f>IF(RTD("cqg.rtd",,"StudyData", $D$4,  "Bar",, "Close",$E$4,C189,"PrimaryOnly",,,,"T")="","",RTD("cqg.rtd",,"StudyData", $D$4,  "Bar",, "Close",$E$4,C189,"PrimaryOnly",,,,"T")*100)</f>
        <v>42.19</v>
      </c>
      <c r="H189" s="29">
        <f t="shared" si="6"/>
        <v>42.19</v>
      </c>
    </row>
    <row r="190" spans="3:8" x14ac:dyDescent="0.3">
      <c r="C190" s="29">
        <f t="shared" si="7"/>
        <v>-185</v>
      </c>
      <c r="D190" s="29">
        <f>IF(RTD("cqg.rtd",,"StudyData", $D$4,  "Bar",, "Close",$E$4,C190,"PrimaryOnly",,,,"T")="","",RTD("cqg.rtd",,"StudyData", $D$4,  "Bar",, "Close",$E$4,C190,"PrimaryOnly",,,,"T")*100)</f>
        <v>42.230000000000004</v>
      </c>
      <c r="H190" s="29">
        <f t="shared" si="6"/>
        <v>42.230000000000004</v>
      </c>
    </row>
    <row r="191" spans="3:8" x14ac:dyDescent="0.3">
      <c r="C191" s="29">
        <f t="shared" si="7"/>
        <v>-186</v>
      </c>
      <c r="D191" s="29">
        <f>IF(RTD("cqg.rtd",,"StudyData", $D$4,  "Bar",, "Close",$E$4,C191,"PrimaryOnly",,,,"T")="","",RTD("cqg.rtd",,"StudyData", $D$4,  "Bar",, "Close",$E$4,C191,"PrimaryOnly",,,,"T")*100)</f>
        <v>42.8</v>
      </c>
      <c r="H191" s="29">
        <f t="shared" si="6"/>
        <v>42.8</v>
      </c>
    </row>
    <row r="192" spans="3:8" x14ac:dyDescent="0.3">
      <c r="C192" s="29">
        <f t="shared" si="7"/>
        <v>-187</v>
      </c>
      <c r="D192" s="29">
        <f>IF(RTD("cqg.rtd",,"StudyData", $D$4,  "Bar",, "Close",$E$4,C192,"PrimaryOnly",,,,"T")="","",RTD("cqg.rtd",,"StudyData", $D$4,  "Bar",, "Close",$E$4,C192,"PrimaryOnly",,,,"T")*100)</f>
        <v>41.88</v>
      </c>
      <c r="H192" s="29">
        <f t="shared" si="6"/>
        <v>41.88</v>
      </c>
    </row>
    <row r="193" spans="3:8" x14ac:dyDescent="0.3">
      <c r="C193" s="29">
        <f t="shared" si="7"/>
        <v>-188</v>
      </c>
      <c r="D193" s="29">
        <f>IF(RTD("cqg.rtd",,"StudyData", $D$4,  "Bar",, "Close",$E$4,C193,"PrimaryOnly",,,,"T")="","",RTD("cqg.rtd",,"StudyData", $D$4,  "Bar",, "Close",$E$4,C193,"PrimaryOnly",,,,"T")*100)</f>
        <v>41.72</v>
      </c>
      <c r="H193" s="29">
        <f t="shared" si="6"/>
        <v>41.72</v>
      </c>
    </row>
    <row r="194" spans="3:8" x14ac:dyDescent="0.3">
      <c r="C194" s="29">
        <f t="shared" si="7"/>
        <v>-189</v>
      </c>
      <c r="D194" s="29">
        <f>IF(RTD("cqg.rtd",,"StudyData", $D$4,  "Bar",, "Close",$E$4,C194,"PrimaryOnly",,,,"T")="","",RTD("cqg.rtd",,"StudyData", $D$4,  "Bar",, "Close",$E$4,C194,"PrimaryOnly",,,,"T")*100)</f>
        <v>42.19</v>
      </c>
      <c r="H194" s="29">
        <f t="shared" si="6"/>
        <v>42.19</v>
      </c>
    </row>
    <row r="195" spans="3:8" x14ac:dyDescent="0.3">
      <c r="C195" s="29">
        <f t="shared" si="7"/>
        <v>-190</v>
      </c>
      <c r="D195" s="29">
        <f>IF(RTD("cqg.rtd",,"StudyData", $D$4,  "Bar",, "Close",$E$4,C195,"PrimaryOnly",,,,"T")="","",RTD("cqg.rtd",,"StudyData", $D$4,  "Bar",, "Close",$E$4,C195,"PrimaryOnly",,,,"T")*100)</f>
        <v>41.36</v>
      </c>
      <c r="H195" s="29">
        <f t="shared" si="6"/>
        <v>41.36</v>
      </c>
    </row>
    <row r="196" spans="3:8" x14ac:dyDescent="0.3">
      <c r="C196" s="29">
        <f t="shared" si="7"/>
        <v>-191</v>
      </c>
      <c r="D196" s="29">
        <f>IF(RTD("cqg.rtd",,"StudyData", $D$4,  "Bar",, "Close",$E$4,C196,"PrimaryOnly",,,,"T")="","",RTD("cqg.rtd",,"StudyData", $D$4,  "Bar",, "Close",$E$4,C196,"PrimaryOnly",,,,"T")*100)</f>
        <v>42.04</v>
      </c>
      <c r="H196" s="29">
        <f t="shared" si="6"/>
        <v>42.04</v>
      </c>
    </row>
    <row r="197" spans="3:8" x14ac:dyDescent="0.3">
      <c r="C197" s="29">
        <f t="shared" si="7"/>
        <v>-192</v>
      </c>
      <c r="D197" s="29">
        <f>IF(RTD("cqg.rtd",,"StudyData", $D$4,  "Bar",, "Close",$E$4,C197,"PrimaryOnly",,,,"T")="","",RTD("cqg.rtd",,"StudyData", $D$4,  "Bar",, "Close",$E$4,C197,"PrimaryOnly",,,,"T")*100)</f>
        <v>42.28</v>
      </c>
      <c r="H197" s="29">
        <f t="shared" si="6"/>
        <v>42.28</v>
      </c>
    </row>
    <row r="198" spans="3:8" x14ac:dyDescent="0.3">
      <c r="C198" s="29">
        <f t="shared" si="7"/>
        <v>-193</v>
      </c>
      <c r="D198" s="29">
        <f>IF(RTD("cqg.rtd",,"StudyData", $D$4,  "Bar",, "Close",$E$4,C198,"PrimaryOnly",,,,"T")="","",RTD("cqg.rtd",,"StudyData", $D$4,  "Bar",, "Close",$E$4,C198,"PrimaryOnly",,,,"T")*100)</f>
        <v>41.88</v>
      </c>
      <c r="H198" s="29">
        <f t="shared" ref="H198:H204" si="8">D198</f>
        <v>41.88</v>
      </c>
    </row>
    <row r="199" spans="3:8" x14ac:dyDescent="0.3">
      <c r="C199" s="29">
        <f t="shared" ref="C199:C204" si="9">C198-1</f>
        <v>-194</v>
      </c>
      <c r="D199" s="29">
        <f>IF(RTD("cqg.rtd",,"StudyData", $D$4,  "Bar",, "Close",$E$4,C199,"PrimaryOnly",,,,"T")="","",RTD("cqg.rtd",,"StudyData", $D$4,  "Bar",, "Close",$E$4,C199,"PrimaryOnly",,,,"T")*100)</f>
        <v>42.51</v>
      </c>
      <c r="H199" s="29">
        <f t="shared" si="8"/>
        <v>42.51</v>
      </c>
    </row>
    <row r="200" spans="3:8" x14ac:dyDescent="0.3">
      <c r="C200" s="29">
        <f t="shared" si="9"/>
        <v>-195</v>
      </c>
      <c r="D200" s="29">
        <f>IF(RTD("cqg.rtd",,"StudyData", $D$4,  "Bar",, "Close",$E$4,C200,"PrimaryOnly",,,,"T")="","",RTD("cqg.rtd",,"StudyData", $D$4,  "Bar",, "Close",$E$4,C200,"PrimaryOnly",,,,"T")*100)</f>
        <v>43.169999999999995</v>
      </c>
      <c r="H200" s="29">
        <f t="shared" si="8"/>
        <v>43.169999999999995</v>
      </c>
    </row>
    <row r="201" spans="3:8" x14ac:dyDescent="0.3">
      <c r="C201" s="29">
        <f t="shared" si="9"/>
        <v>-196</v>
      </c>
      <c r="D201" s="29">
        <f>IF(RTD("cqg.rtd",,"StudyData", $D$4,  "Bar",, "Close",$E$4,C201,"PrimaryOnly",,,,"T")="","",RTD("cqg.rtd",,"StudyData", $D$4,  "Bar",, "Close",$E$4,C201,"PrimaryOnly",,,,"T")*100)</f>
        <v>44.1</v>
      </c>
      <c r="H201" s="29">
        <f t="shared" si="8"/>
        <v>44.1</v>
      </c>
    </row>
    <row r="202" spans="3:8" x14ac:dyDescent="0.3">
      <c r="C202" s="29">
        <f t="shared" si="9"/>
        <v>-197</v>
      </c>
      <c r="D202" s="29">
        <f>IF(RTD("cqg.rtd",,"StudyData", $D$4,  "Bar",, "Close",$E$4,C202,"PrimaryOnly",,,,"T")="","",RTD("cqg.rtd",,"StudyData", $D$4,  "Bar",, "Close",$E$4,C202,"PrimaryOnly",,,,"T")*100)</f>
        <v>44.2</v>
      </c>
      <c r="H202" s="29">
        <f t="shared" si="8"/>
        <v>44.2</v>
      </c>
    </row>
    <row r="203" spans="3:8" x14ac:dyDescent="0.3">
      <c r="C203" s="29">
        <f t="shared" si="9"/>
        <v>-198</v>
      </c>
      <c r="D203" s="29">
        <f>IF(RTD("cqg.rtd",,"StudyData", $D$4,  "Bar",, "Close",$E$4,C203,"PrimaryOnly",,,,"T")="","",RTD("cqg.rtd",,"StudyData", $D$4,  "Bar",, "Close",$E$4,C203,"PrimaryOnly",,,,"T")*100)</f>
        <v>44.64</v>
      </c>
      <c r="H203" s="29">
        <f t="shared" si="8"/>
        <v>44.64</v>
      </c>
    </row>
    <row r="204" spans="3:8" x14ac:dyDescent="0.3">
      <c r="C204" s="29">
        <f t="shared" si="9"/>
        <v>-199</v>
      </c>
      <c r="D204" s="29">
        <f>IF(RTD("cqg.rtd",,"StudyData", $D$4,  "Bar",, "Close",$E$4,C204,"PrimaryOnly",,,,"T")="","",RTD("cqg.rtd",,"StudyData", $D$4,  "Bar",, "Close",$E$4,C204,"PrimaryOnly",,,,"T")*100)</f>
        <v>44.879999999999995</v>
      </c>
      <c r="E204" s="32">
        <f xml:space="preserve"> RTD("cqg.rtd",,"StudyData", $D$4,  "Bar",, "Time",$E$4,C204,,,,,"T")</f>
        <v>42480.166666666664</v>
      </c>
      <c r="H204" s="29">
        <f t="shared" si="8"/>
        <v>44.879999999999995</v>
      </c>
    </row>
  </sheetData>
  <sheetProtection algorithmName="SHA-512" hashValue="d4jX6tOnBVixYE10vOUeacv9xSURhvWfTpwxfNhLhmAWk4A1Gck1qcm2TVysxqRd0ovuJnz4m7hFN7oT/mJZ7A==" saltValue="WH8iihodsLZh9703652BB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1:K204"/>
  <sheetViews>
    <sheetView showRowColHeaders="0" workbookViewId="0">
      <selection sqref="A1:XFD1048576"/>
    </sheetView>
  </sheetViews>
  <sheetFormatPr defaultColWidth="8.75" defaultRowHeight="16.5" x14ac:dyDescent="0.3"/>
  <cols>
    <col min="1" max="4" width="8.75" style="29"/>
    <col min="5" max="5" width="14.625" style="29" bestFit="1" customWidth="1"/>
    <col min="6" max="16384" width="8.75" style="29"/>
  </cols>
  <sheetData>
    <row r="1" spans="3:11" x14ac:dyDescent="0.3">
      <c r="C1" s="29" t="s">
        <v>4</v>
      </c>
      <c r="D1" s="29">
        <f>RTD("cqg.rtd", , "ContractData",D4,"PrimarySessionOpenTime","0")</f>
        <v>0.35416666666666669</v>
      </c>
    </row>
    <row r="2" spans="3:11" x14ac:dyDescent="0.3">
      <c r="C2" s="29" t="s">
        <v>11</v>
      </c>
      <c r="D2" s="29">
        <f>RTD("cqg.rtd", , "ContractData",D4,"PrimarySessionCloseTime")</f>
        <v>0.63541666666666663</v>
      </c>
      <c r="E2" s="29">
        <f>D2-D1</f>
        <v>0.28124999999999994</v>
      </c>
      <c r="F2" s="29">
        <f>ROUND(IF(E2&gt;0,E2*1440,1440+(1440*E2)),0)</f>
        <v>405</v>
      </c>
      <c r="G2" s="29">
        <f>ROUNDDOWN(G4,0)</f>
        <v>10</v>
      </c>
      <c r="H2" s="29">
        <f>ROUNDUP(H4,0)</f>
        <v>29</v>
      </c>
      <c r="I2" s="29">
        <f>ROUND(ROUNDUP(((H2-G2)/35),2),1)</f>
        <v>0.6</v>
      </c>
      <c r="K2" s="29">
        <f>ROUND((H2-G2)/35,1)</f>
        <v>0.5</v>
      </c>
    </row>
    <row r="3" spans="3:11" x14ac:dyDescent="0.3">
      <c r="G3" s="29">
        <f>IF((G4-G2)&gt;0.5,0.5,0)</f>
        <v>0.5</v>
      </c>
      <c r="K3" s="30"/>
    </row>
    <row r="4" spans="3:11" x14ac:dyDescent="0.3">
      <c r="D4" s="29" t="str">
        <f>Main!B8</f>
        <v>EPCIV</v>
      </c>
      <c r="E4" s="29" t="str">
        <f>Main!E8</f>
        <v>D</v>
      </c>
      <c r="F4" s="29" t="s">
        <v>10</v>
      </c>
      <c r="G4" s="29">
        <f>MIN(D5:D204)</f>
        <v>10.56</v>
      </c>
      <c r="H4" s="29">
        <f>MAX(D5:D204)</f>
        <v>28.13</v>
      </c>
      <c r="I4" s="29">
        <f>(H4-G4)/20</f>
        <v>0.87850000000000006</v>
      </c>
      <c r="J4" s="29">
        <f>G5+I4</f>
        <v>11.378500000000001</v>
      </c>
    </row>
    <row r="5" spans="3:11" x14ac:dyDescent="0.3">
      <c r="C5" s="29">
        <v>0</v>
      </c>
      <c r="D5" s="29">
        <f xml:space="preserve"> IF(RTD("cqg.rtd",,"StudyData", $D$4,  "Bar",, "Close",$E$4,C5,"PrimaryOnly",,,,"T")="","",RTD("cqg.rtd",,"StudyData", $D$4,  "Bar",, "Close",$E$4,C5,"PrimaryOnly",,,,"T")*100)</f>
        <v>13.459999999999999</v>
      </c>
      <c r="G5" s="29">
        <f>G2+G3</f>
        <v>10.5</v>
      </c>
      <c r="H5" s="29">
        <f>D5</f>
        <v>13.459999999999999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3:11" x14ac:dyDescent="0.3">
      <c r="C6" s="29">
        <f>C5-1</f>
        <v>-1</v>
      </c>
      <c r="D6" s="29">
        <f xml:space="preserve"> IF(RTD("cqg.rtd",,"StudyData", $D$4,  "Bar",, "Close",$E$4,C6,"PrimaryOnly",,,,"T")="","",RTD("cqg.rtd",,"StudyData", $D$4,  "Bar",, "Close",$E$4,C6,"PrimaryOnly",,,,"T")*100)</f>
        <v>13.94</v>
      </c>
      <c r="G6" s="29">
        <f>G5+$I$2</f>
        <v>11.1</v>
      </c>
      <c r="H6" s="29">
        <f t="shared" ref="H6:H69" si="0">D6</f>
        <v>13.94</v>
      </c>
      <c r="J6" s="29">
        <v>4</v>
      </c>
      <c r="K6" s="31" t="e">
        <f t="shared" ref="K6:K40" si="1">IF(AND($D$5&gt;=G6,$D$5&lt;G7),IF(J6=0,1,J6),NA())</f>
        <v>#N/A</v>
      </c>
    </row>
    <row r="7" spans="3:11" x14ac:dyDescent="0.3">
      <c r="C7" s="29">
        <f t="shared" ref="C7:C40" si="2">C6-1</f>
        <v>-2</v>
      </c>
      <c r="D7" s="29">
        <f xml:space="preserve"> IF(RTD("cqg.rtd",,"StudyData", $D$4,  "Bar",, "Close",$E$4,C7,"PrimaryOnly",,,,"T")="","",RTD("cqg.rtd",,"StudyData", $D$4,  "Bar",, "Close",$E$4,C7,"PrimaryOnly",,,,"T")*100)</f>
        <v>13.07</v>
      </c>
      <c r="G7" s="29">
        <f t="shared" ref="G7:G40" si="3">G6+$I$2</f>
        <v>11.7</v>
      </c>
      <c r="H7" s="29">
        <f t="shared" si="0"/>
        <v>13.07</v>
      </c>
      <c r="J7" s="29">
        <v>6</v>
      </c>
      <c r="K7" s="31" t="e">
        <f t="shared" si="1"/>
        <v>#N/A</v>
      </c>
    </row>
    <row r="8" spans="3:11" x14ac:dyDescent="0.3">
      <c r="C8" s="29">
        <f t="shared" si="2"/>
        <v>-3</v>
      </c>
      <c r="D8" s="29">
        <f xml:space="preserve"> IF(RTD("cqg.rtd",,"StudyData", $D$4,  "Bar",, "Close",$E$4,C8,"PrimaryOnly",,,,"T")="","",RTD("cqg.rtd",,"StudyData", $D$4,  "Bar",, "Close",$E$4,C8,"PrimaryOnly",,,,"T")*100)</f>
        <v>12.04</v>
      </c>
      <c r="G8" s="29">
        <f t="shared" si="3"/>
        <v>12.299999999999999</v>
      </c>
      <c r="H8" s="29">
        <f t="shared" si="0"/>
        <v>12.04</v>
      </c>
      <c r="J8" s="29">
        <v>8</v>
      </c>
      <c r="K8" s="31" t="e">
        <f t="shared" si="1"/>
        <v>#N/A</v>
      </c>
    </row>
    <row r="9" spans="3:11" x14ac:dyDescent="0.3">
      <c r="C9" s="29">
        <f t="shared" si="2"/>
        <v>-4</v>
      </c>
      <c r="D9" s="29">
        <f xml:space="preserve"> IF(RTD("cqg.rtd",,"StudyData", $D$4,  "Bar",, "Close",$E$4,C9,"PrimaryOnly",,,,"T")="","",RTD("cqg.rtd",,"StudyData", $D$4,  "Bar",, "Close",$E$4,C9,"PrimaryOnly",,,,"T")*100)</f>
        <v>13.3</v>
      </c>
      <c r="G9" s="29">
        <f t="shared" si="3"/>
        <v>12.899999999999999</v>
      </c>
      <c r="H9" s="29">
        <f t="shared" si="0"/>
        <v>13.3</v>
      </c>
      <c r="J9" s="29">
        <v>18</v>
      </c>
      <c r="K9" s="31">
        <f t="shared" si="1"/>
        <v>18</v>
      </c>
    </row>
    <row r="10" spans="3:11" x14ac:dyDescent="0.3">
      <c r="C10" s="29">
        <f t="shared" si="2"/>
        <v>-5</v>
      </c>
      <c r="D10" s="29">
        <f xml:space="preserve"> IF(RTD("cqg.rtd",,"StudyData", $D$4,  "Bar",, "Close",$E$4,C10,"PrimaryOnly",,,,"T")="","",RTD("cqg.rtd",,"StudyData", $D$4,  "Bar",, "Close",$E$4,C10,"PrimaryOnly",,,,"T")*100)</f>
        <v>12.479999999999999</v>
      </c>
      <c r="G10" s="29">
        <f t="shared" si="3"/>
        <v>13.499999999999998</v>
      </c>
      <c r="H10" s="29">
        <f t="shared" si="0"/>
        <v>12.479999999999999</v>
      </c>
      <c r="J10" s="29">
        <v>20</v>
      </c>
      <c r="K10" s="31" t="e">
        <f t="shared" si="1"/>
        <v>#N/A</v>
      </c>
    </row>
    <row r="11" spans="3:11" x14ac:dyDescent="0.3">
      <c r="C11" s="29">
        <f t="shared" si="2"/>
        <v>-6</v>
      </c>
      <c r="D11" s="29">
        <f xml:space="preserve"> IF(RTD("cqg.rtd",,"StudyData", $D$4,  "Bar",, "Close",$E$4,C11,"PrimaryOnly",,,,"T")="","",RTD("cqg.rtd",,"StudyData", $D$4,  "Bar",, "Close",$E$4,C11,"PrimaryOnly",,,,"T")*100)</f>
        <v>12.47</v>
      </c>
      <c r="G11" s="29">
        <f t="shared" si="3"/>
        <v>14.099999999999998</v>
      </c>
      <c r="H11" s="29">
        <f t="shared" si="0"/>
        <v>12.47</v>
      </c>
      <c r="J11" s="29">
        <v>23</v>
      </c>
      <c r="K11" s="31" t="e">
        <f t="shared" si="1"/>
        <v>#N/A</v>
      </c>
    </row>
    <row r="12" spans="3:11" x14ac:dyDescent="0.3">
      <c r="C12" s="29">
        <f t="shared" si="2"/>
        <v>-7</v>
      </c>
      <c r="D12" s="29">
        <f xml:space="preserve"> IF(RTD("cqg.rtd",,"StudyData", $D$4,  "Bar",, "Close",$E$4,C12,"PrimaryOnly",,,,"T")="","",RTD("cqg.rtd",,"StudyData", $D$4,  "Bar",, "Close",$E$4,C12,"PrimaryOnly",,,,"T")*100)</f>
        <v>12.920000000000002</v>
      </c>
      <c r="G12" s="29">
        <f t="shared" si="3"/>
        <v>14.699999999999998</v>
      </c>
      <c r="H12" s="29">
        <f t="shared" si="0"/>
        <v>12.920000000000002</v>
      </c>
      <c r="J12" s="29">
        <v>9</v>
      </c>
      <c r="K12" s="31" t="e">
        <f t="shared" si="1"/>
        <v>#N/A</v>
      </c>
    </row>
    <row r="13" spans="3:11" x14ac:dyDescent="0.3">
      <c r="C13" s="29">
        <f t="shared" si="2"/>
        <v>-8</v>
      </c>
      <c r="D13" s="29">
        <f xml:space="preserve"> IF(RTD("cqg.rtd",,"StudyData", $D$4,  "Bar",, "Close",$E$4,C13,"PrimaryOnly",,,,"T")="","",RTD("cqg.rtd",,"StudyData", $D$4,  "Bar",, "Close",$E$4,C13,"PrimaryOnly",,,,"T")*100)</f>
        <v>12.19</v>
      </c>
      <c r="G13" s="29">
        <f t="shared" si="3"/>
        <v>15.299999999999997</v>
      </c>
      <c r="H13" s="29">
        <f t="shared" si="0"/>
        <v>12.19</v>
      </c>
      <c r="J13" s="29">
        <v>12</v>
      </c>
      <c r="K13" s="31" t="e">
        <f t="shared" si="1"/>
        <v>#N/A</v>
      </c>
    </row>
    <row r="14" spans="3:11" x14ac:dyDescent="0.3">
      <c r="C14" s="29">
        <f t="shared" si="2"/>
        <v>-9</v>
      </c>
      <c r="D14" s="29">
        <f xml:space="preserve"> IF(RTD("cqg.rtd",,"StudyData", $D$4,  "Bar",, "Close",$E$4,C14,"PrimaryOnly",,,,"T")="","",RTD("cqg.rtd",,"StudyData", $D$4,  "Bar",, "Close",$E$4,C14,"PrimaryOnly",,,,"T")*100)</f>
        <v>12.02</v>
      </c>
      <c r="G14" s="29">
        <f t="shared" si="3"/>
        <v>15.899999999999997</v>
      </c>
      <c r="H14" s="29">
        <f t="shared" si="0"/>
        <v>12.02</v>
      </c>
      <c r="J14" s="29">
        <v>9</v>
      </c>
      <c r="K14" s="31" t="e">
        <f t="shared" si="1"/>
        <v>#N/A</v>
      </c>
    </row>
    <row r="15" spans="3:11" x14ac:dyDescent="0.3">
      <c r="C15" s="29">
        <f t="shared" si="2"/>
        <v>-10</v>
      </c>
      <c r="D15" s="29">
        <f xml:space="preserve"> IF(RTD("cqg.rtd",,"StudyData", $D$4,  "Bar",, "Close",$E$4,C15,"PrimaryOnly",,,,"T")="","",RTD("cqg.rtd",,"StudyData", $D$4,  "Bar",, "Close",$E$4,C15,"PrimaryOnly",,,,"T")*100)</f>
        <v>12.16</v>
      </c>
      <c r="G15" s="29">
        <f t="shared" si="3"/>
        <v>16.499999999999996</v>
      </c>
      <c r="H15" s="29">
        <f t="shared" si="0"/>
        <v>12.16</v>
      </c>
      <c r="J15" s="29">
        <v>11</v>
      </c>
      <c r="K15" s="31" t="e">
        <f t="shared" si="1"/>
        <v>#N/A</v>
      </c>
    </row>
    <row r="16" spans="3:11" x14ac:dyDescent="0.3">
      <c r="C16" s="29">
        <f t="shared" si="2"/>
        <v>-11</v>
      </c>
      <c r="D16" s="29">
        <f xml:space="preserve"> IF(RTD("cqg.rtd",,"StudyData", $D$4,  "Bar",, "Close",$E$4,C16,"PrimaryOnly",,,,"T")="","",RTD("cqg.rtd",,"StudyData", $D$4,  "Bar",, "Close",$E$4,C16,"PrimaryOnly",,,,"T")*100)</f>
        <v>12.629999999999999</v>
      </c>
      <c r="G16" s="29">
        <f t="shared" si="3"/>
        <v>17.099999999999998</v>
      </c>
      <c r="H16" s="29">
        <f t="shared" si="0"/>
        <v>12.629999999999999</v>
      </c>
      <c r="J16" s="29">
        <v>7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 xml:space="preserve"> IF(RTD("cqg.rtd",,"StudyData", $D$4,  "Bar",, "Close",$E$4,C17,"PrimaryOnly",,,,"T")="","",RTD("cqg.rtd",,"StudyData", $D$4,  "Bar",, "Close",$E$4,C17,"PrimaryOnly",,,,"T")*100)</f>
        <v>12.58</v>
      </c>
      <c r="G17" s="29">
        <f t="shared" si="3"/>
        <v>17.7</v>
      </c>
      <c r="H17" s="29">
        <f t="shared" si="0"/>
        <v>12.58</v>
      </c>
      <c r="J17" s="29">
        <v>6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 xml:space="preserve"> IF(RTD("cqg.rtd",,"StudyData", $D$4,  "Bar",, "Close",$E$4,C18,"PrimaryOnly",,,,"T")="","",RTD("cqg.rtd",,"StudyData", $D$4,  "Bar",, "Close",$E$4,C18,"PrimaryOnly",,,,"T")*100)</f>
        <v>12.8</v>
      </c>
      <c r="G18" s="29">
        <f t="shared" si="3"/>
        <v>18.3</v>
      </c>
      <c r="H18" s="29">
        <f t="shared" si="0"/>
        <v>12.8</v>
      </c>
      <c r="J18" s="29">
        <v>9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 xml:space="preserve"> IF(RTD("cqg.rtd",,"StudyData", $D$4,  "Bar",, "Close",$E$4,C19,"PrimaryOnly",,,,"T")="","",RTD("cqg.rtd",,"StudyData", $D$4,  "Bar",, "Close",$E$4,C19,"PrimaryOnly",,,,"T")*100)</f>
        <v>13.65</v>
      </c>
      <c r="G19" s="29">
        <f t="shared" si="3"/>
        <v>18.900000000000002</v>
      </c>
      <c r="H19" s="29">
        <f t="shared" si="0"/>
        <v>13.65</v>
      </c>
      <c r="J19" s="29">
        <v>6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 xml:space="preserve"> IF(RTD("cqg.rtd",,"StudyData", $D$4,  "Bar",, "Close",$E$4,C20,"PrimaryOnly",,,,"T")="","",RTD("cqg.rtd",,"StudyData", $D$4,  "Bar",, "Close",$E$4,C20,"PrimaryOnly",,,,"T")*100)</f>
        <v>14.89</v>
      </c>
      <c r="G20" s="29">
        <f t="shared" si="3"/>
        <v>19.500000000000004</v>
      </c>
      <c r="H20" s="29">
        <f t="shared" si="0"/>
        <v>14.89</v>
      </c>
      <c r="J20" s="29">
        <v>7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 xml:space="preserve"> IF(RTD("cqg.rtd",,"StudyData", $D$4,  "Bar",, "Close",$E$4,C21,"PrimaryOnly",,,,"T")="","",RTD("cqg.rtd",,"StudyData", $D$4,  "Bar",, "Close",$E$4,C21,"PrimaryOnly",,,,"T")*100)</f>
        <v>14.2</v>
      </c>
      <c r="G21" s="29">
        <f t="shared" si="3"/>
        <v>20.100000000000005</v>
      </c>
      <c r="H21" s="29">
        <f t="shared" si="0"/>
        <v>14.2</v>
      </c>
      <c r="J21" s="29">
        <v>9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 xml:space="preserve"> IF(RTD("cqg.rtd",,"StudyData", $D$4,  "Bar",, "Close",$E$4,C22,"PrimaryOnly",,,,"T")="","",RTD("cqg.rtd",,"StudyData", $D$4,  "Bar",, "Close",$E$4,C22,"PrimaryOnly",,,,"T")*100)</f>
        <v>14.7</v>
      </c>
      <c r="G22" s="29">
        <f t="shared" si="3"/>
        <v>20.700000000000006</v>
      </c>
      <c r="H22" s="29">
        <f t="shared" si="0"/>
        <v>14.7</v>
      </c>
      <c r="J22" s="29">
        <v>10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 xml:space="preserve"> IF(RTD("cqg.rtd",,"StudyData", $D$4,  "Bar",, "Close",$E$4,C23,"PrimaryOnly",,,,"T")="","",RTD("cqg.rtd",,"StudyData", $D$4,  "Bar",, "Close",$E$4,C23,"PrimaryOnly",,,,"T")*100)</f>
        <v>13.3</v>
      </c>
      <c r="G23" s="29">
        <f t="shared" si="3"/>
        <v>21.300000000000008</v>
      </c>
      <c r="H23" s="29">
        <f t="shared" si="0"/>
        <v>13.3</v>
      </c>
      <c r="J23" s="29">
        <v>5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 xml:space="preserve"> IF(RTD("cqg.rtd",,"StudyData", $D$4,  "Bar",, "Close",$E$4,C24,"PrimaryOnly",,,,"T")="","",RTD("cqg.rtd",,"StudyData", $D$4,  "Bar",, "Close",$E$4,C24,"PrimaryOnly",,,,"T")*100)</f>
        <v>13.56</v>
      </c>
      <c r="G24" s="29">
        <f t="shared" si="3"/>
        <v>21.900000000000009</v>
      </c>
      <c r="H24" s="29">
        <f t="shared" si="0"/>
        <v>13.56</v>
      </c>
      <c r="J24" s="29">
        <v>5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 xml:space="preserve"> IF(RTD("cqg.rtd",,"StudyData", $D$4,  "Bar",, "Close",$E$4,C25,"PrimaryOnly",,,,"T")="","",RTD("cqg.rtd",,"StudyData", $D$4,  "Bar",, "Close",$E$4,C25,"PrimaryOnly",,,,"T")*100)</f>
        <v>13.100000000000001</v>
      </c>
      <c r="G25" s="29">
        <f t="shared" si="3"/>
        <v>22.500000000000011</v>
      </c>
      <c r="H25" s="29">
        <f t="shared" si="0"/>
        <v>13.100000000000001</v>
      </c>
      <c r="J25" s="29">
        <v>4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 xml:space="preserve"> IF(RTD("cqg.rtd",,"StudyData", $D$4,  "Bar",, "Close",$E$4,C26,"PrimaryOnly",,,,"T")="","",RTD("cqg.rtd",,"StudyData", $D$4,  "Bar",, "Close",$E$4,C26,"PrimaryOnly",,,,"T")*100)</f>
        <v>12.25</v>
      </c>
      <c r="G26" s="29">
        <f t="shared" si="3"/>
        <v>23.100000000000012</v>
      </c>
      <c r="H26" s="29">
        <f t="shared" si="0"/>
        <v>12.25</v>
      </c>
      <c r="J26" s="29">
        <v>5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 xml:space="preserve"> IF(RTD("cqg.rtd",,"StudyData", $D$4,  "Bar",, "Close",$E$4,C27,"PrimaryOnly",,,,"T")="","",RTD("cqg.rtd",,"StudyData", $D$4,  "Bar",, "Close",$E$4,C27,"PrimaryOnly",,,,"T")*100)</f>
        <v>12.740000000000002</v>
      </c>
      <c r="G27" s="29">
        <f t="shared" si="3"/>
        <v>23.700000000000014</v>
      </c>
      <c r="H27" s="29">
        <f t="shared" si="0"/>
        <v>12.740000000000002</v>
      </c>
      <c r="J27" s="29">
        <v>2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 xml:space="preserve"> IF(RTD("cqg.rtd",,"StudyData", $D$4,  "Bar",, "Close",$E$4,C28,"PrimaryOnly",,,,"T")="","",RTD("cqg.rtd",,"StudyData", $D$4,  "Bar",, "Close",$E$4,C28,"PrimaryOnly",,,,"T")*100)</f>
        <v>12.4</v>
      </c>
      <c r="G28" s="29">
        <f t="shared" si="3"/>
        <v>24.300000000000015</v>
      </c>
      <c r="H28" s="29">
        <f t="shared" si="0"/>
        <v>12.4</v>
      </c>
      <c r="J28" s="29">
        <v>2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 xml:space="preserve"> IF(RTD("cqg.rtd",,"StudyData", $D$4,  "Bar",, "Close",$E$4,C29,"PrimaryOnly",,,,"T")="","",RTD("cqg.rtd",,"StudyData", $D$4,  "Bar",, "Close",$E$4,C29,"PrimaryOnly",,,,"T")*100)</f>
        <v>12.49</v>
      </c>
      <c r="G29" s="29">
        <f t="shared" si="3"/>
        <v>24.900000000000016</v>
      </c>
      <c r="H29" s="29">
        <f t="shared" si="0"/>
        <v>12.49</v>
      </c>
      <c r="J29" s="29">
        <v>0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 xml:space="preserve"> IF(RTD("cqg.rtd",,"StudyData", $D$4,  "Bar",, "Close",$E$4,C30,"PrimaryOnly",,,,"T")="","",RTD("cqg.rtd",,"StudyData", $D$4,  "Bar",, "Close",$E$4,C30,"PrimaryOnly",,,,"T")*100)</f>
        <v>13.889999999999999</v>
      </c>
      <c r="G30" s="29">
        <f t="shared" si="3"/>
        <v>25.500000000000018</v>
      </c>
      <c r="H30" s="29">
        <f t="shared" si="0"/>
        <v>13.889999999999999</v>
      </c>
      <c r="J30" s="29">
        <v>1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 xml:space="preserve"> IF(RTD("cqg.rtd",,"StudyData", $D$4,  "Bar",, "Close",$E$4,C31,"PrimaryOnly",,,,"T")="","",RTD("cqg.rtd",,"StudyData", $D$4,  "Bar",, "Close",$E$4,C31,"PrimaryOnly",,,,"T")*100)</f>
        <v>13.780000000000001</v>
      </c>
      <c r="G31" s="29">
        <f t="shared" si="3"/>
        <v>26.100000000000019</v>
      </c>
      <c r="H31" s="29">
        <f t="shared" si="0"/>
        <v>13.780000000000001</v>
      </c>
      <c r="J31" s="29">
        <v>0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 xml:space="preserve"> IF(RTD("cqg.rtd",,"StudyData", $D$4,  "Bar",, "Close",$E$4,C32,"PrimaryOnly",,,,"T")="","",RTD("cqg.rtd",,"StudyData", $D$4,  "Bar",, "Close",$E$4,C32,"PrimaryOnly",,,,"T")*100)</f>
        <v>14.23</v>
      </c>
      <c r="G32" s="29">
        <f t="shared" si="3"/>
        <v>26.700000000000021</v>
      </c>
      <c r="H32" s="29">
        <f t="shared" si="0"/>
        <v>14.23</v>
      </c>
      <c r="J32" s="29">
        <v>1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 xml:space="preserve"> IF(RTD("cqg.rtd",,"StudyData", $D$4,  "Bar",, "Close",$E$4,C33,"PrimaryOnly",,,,"T")="","",RTD("cqg.rtd",,"StudyData", $D$4,  "Bar",, "Close",$E$4,C33,"PrimaryOnly",,,,"T")*100)</f>
        <v>13.07</v>
      </c>
      <c r="G33" s="29">
        <f t="shared" si="3"/>
        <v>27.300000000000022</v>
      </c>
      <c r="H33" s="29">
        <f t="shared" si="0"/>
        <v>13.07</v>
      </c>
      <c r="J33" s="29">
        <v>0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 xml:space="preserve"> IF(RTD("cqg.rtd",,"StudyData", $D$4,  "Bar",, "Close",$E$4,C34,"PrimaryOnly",,,,"T")="","",RTD("cqg.rtd",,"StudyData", $D$4,  "Bar",, "Close",$E$4,C34,"PrimaryOnly",,,,"T")*100)</f>
        <v>12.98</v>
      </c>
      <c r="G34" s="29">
        <f t="shared" si="3"/>
        <v>27.900000000000023</v>
      </c>
      <c r="H34" s="29">
        <f t="shared" si="0"/>
        <v>12.98</v>
      </c>
      <c r="J34" s="29">
        <v>0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 xml:space="preserve"> IF(RTD("cqg.rtd",,"StudyData", $D$4,  "Bar",, "Close",$E$4,C35,"PrimaryOnly",,,,"T")="","",RTD("cqg.rtd",,"StudyData", $D$4,  "Bar",, "Close",$E$4,C35,"PrimaryOnly",,,,"T")*100)</f>
        <v>13.58</v>
      </c>
      <c r="G35" s="29">
        <f t="shared" si="3"/>
        <v>28.500000000000025</v>
      </c>
      <c r="H35" s="29">
        <f t="shared" si="0"/>
        <v>13.58</v>
      </c>
      <c r="J35" s="29">
        <v>1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 xml:space="preserve"> IF(RTD("cqg.rtd",,"StudyData", $D$4,  "Bar",, "Close",$E$4,C36,"PrimaryOnly",,,,"T")="","",RTD("cqg.rtd",,"StudyData", $D$4,  "Bar",, "Close",$E$4,C36,"PrimaryOnly",,,,"T")*100)</f>
        <v>13.61</v>
      </c>
      <c r="G36" s="29">
        <f t="shared" si="3"/>
        <v>29.100000000000026</v>
      </c>
      <c r="H36" s="29">
        <f t="shared" si="0"/>
        <v>13.61</v>
      </c>
      <c r="J36" s="29">
        <v>0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 xml:space="preserve"> IF(RTD("cqg.rtd",,"StudyData", $D$4,  "Bar",, "Close",$E$4,C37,"PrimaryOnly",,,,"T")="","",RTD("cqg.rtd",,"StudyData", $D$4,  "Bar",, "Close",$E$4,C37,"PrimaryOnly",,,,"T")*100)</f>
        <v>14.38</v>
      </c>
      <c r="G37" s="29">
        <f t="shared" si="3"/>
        <v>29.700000000000028</v>
      </c>
      <c r="H37" s="29">
        <f t="shared" si="0"/>
        <v>14.38</v>
      </c>
      <c r="J37" s="29">
        <v>0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 xml:space="preserve"> IF(RTD("cqg.rtd",,"StudyData", $D$4,  "Bar",, "Close",$E$4,C38,"PrimaryOnly",,,,"T")="","",RTD("cqg.rtd",,"StudyData", $D$4,  "Bar",, "Close",$E$4,C38,"PrimaryOnly",,,,"T")*100)</f>
        <v>15.07</v>
      </c>
      <c r="G38" s="29">
        <f t="shared" si="3"/>
        <v>30.300000000000029</v>
      </c>
      <c r="H38" s="29">
        <f t="shared" si="0"/>
        <v>15.07</v>
      </c>
      <c r="J38" s="29">
        <v>0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 xml:space="preserve"> IF(RTD("cqg.rtd",,"StudyData", $D$4,  "Bar",, "Close",$E$4,C39,"PrimaryOnly",,,,"T")="","",RTD("cqg.rtd",,"StudyData", $D$4,  "Bar",, "Close",$E$4,C39,"PrimaryOnly",,,,"T")*100)</f>
        <v>15.02</v>
      </c>
      <c r="G39" s="29">
        <f t="shared" si="3"/>
        <v>30.900000000000031</v>
      </c>
      <c r="H39" s="29">
        <f t="shared" si="0"/>
        <v>15.02</v>
      </c>
      <c r="J39" s="29">
        <v>0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 xml:space="preserve"> IF(RTD("cqg.rtd",,"StudyData", $D$4,  "Bar",, "Close",$E$4,C40,"PrimaryOnly",,,,"T")="","",RTD("cqg.rtd",,"StudyData", $D$4,  "Bar",, "Close",$E$4,C40,"PrimaryOnly",,,,"T")*100)</f>
        <v>15.379999999999999</v>
      </c>
      <c r="E40" s="32">
        <f xml:space="preserve"> RTD("cqg.rtd",,"StudyData", $D$4,  "Bar",, "Time",$E$4,C40,,,,,"T")</f>
        <v>42440</v>
      </c>
      <c r="G40" s="29">
        <f t="shared" si="3"/>
        <v>31.500000000000032</v>
      </c>
      <c r="H40" s="29">
        <f t="shared" si="0"/>
        <v>15.379999999999999</v>
      </c>
      <c r="J40" s="29">
        <v>0</v>
      </c>
      <c r="K40" s="31" t="e">
        <f t="shared" si="1"/>
        <v>#N/A</v>
      </c>
    </row>
    <row r="41" spans="3:11" x14ac:dyDescent="0.3">
      <c r="C41" s="29">
        <f t="shared" ref="C41:C73" si="4">C40-1</f>
        <v>-36</v>
      </c>
      <c r="D41" s="29">
        <f xml:space="preserve"> IF(RTD("cqg.rtd",,"StudyData", $D$4,  "Bar",, "Close",$E$4,C41,"PrimaryOnly",,,,"T")="","",RTD("cqg.rtd",,"StudyData", $D$4,  "Bar",, "Close",$E$4,C41,"PrimaryOnly",,,,"T")*100)</f>
        <v>16.489999999999998</v>
      </c>
      <c r="H41" s="29">
        <f t="shared" si="0"/>
        <v>16.489999999999998</v>
      </c>
    </row>
    <row r="42" spans="3:11" x14ac:dyDescent="0.3">
      <c r="C42" s="29">
        <f t="shared" si="4"/>
        <v>-37</v>
      </c>
      <c r="D42" s="29">
        <f xml:space="preserve"> IF(RTD("cqg.rtd",,"StudyData", $D$4,  "Bar",, "Close",$E$4,C42,"PrimaryOnly",,,,"T")="","",RTD("cqg.rtd",,"StudyData", $D$4,  "Bar",, "Close",$E$4,C42,"PrimaryOnly",,,,"T")*100)</f>
        <v>16.650000000000002</v>
      </c>
      <c r="H42" s="29">
        <f t="shared" si="0"/>
        <v>16.650000000000002</v>
      </c>
    </row>
    <row r="43" spans="3:11" x14ac:dyDescent="0.3">
      <c r="C43" s="29">
        <f t="shared" si="4"/>
        <v>-38</v>
      </c>
      <c r="D43" s="29">
        <f xml:space="preserve"> IF(RTD("cqg.rtd",,"StudyData", $D$4,  "Bar",, "Close",$E$4,C43,"PrimaryOnly",,,,"T")="","",RTD("cqg.rtd",,"StudyData", $D$4,  "Bar",, "Close",$E$4,C43,"PrimaryOnly",,,,"T")*100)</f>
        <v>16.34</v>
      </c>
      <c r="H43" s="29">
        <f t="shared" si="0"/>
        <v>16.34</v>
      </c>
    </row>
    <row r="44" spans="3:11" x14ac:dyDescent="0.3">
      <c r="C44" s="29">
        <f t="shared" si="4"/>
        <v>-39</v>
      </c>
      <c r="D44" s="29">
        <f xml:space="preserve"> IF(RTD("cqg.rtd",,"StudyData", $D$4,  "Bar",, "Close",$E$4,C44,"PrimaryOnly",,,,"T")="","",RTD("cqg.rtd",,"StudyData", $D$4,  "Bar",, "Close",$E$4,C44,"PrimaryOnly",,,,"T")*100)</f>
        <v>15.43</v>
      </c>
      <c r="H44" s="29">
        <f t="shared" si="0"/>
        <v>15.43</v>
      </c>
    </row>
    <row r="45" spans="3:11" x14ac:dyDescent="0.3">
      <c r="C45" s="29">
        <f t="shared" si="4"/>
        <v>-40</v>
      </c>
      <c r="D45" s="29">
        <f xml:space="preserve"> IF(RTD("cqg.rtd",,"StudyData", $D$4,  "Bar",, "Close",$E$4,C45,"PrimaryOnly",,,,"T")="","",RTD("cqg.rtd",,"StudyData", $D$4,  "Bar",, "Close",$E$4,C45,"PrimaryOnly",,,,"T")*100)</f>
        <v>15.76</v>
      </c>
      <c r="H45" s="29">
        <f t="shared" si="0"/>
        <v>15.76</v>
      </c>
    </row>
    <row r="46" spans="3:11" x14ac:dyDescent="0.3">
      <c r="C46" s="29">
        <f t="shared" si="4"/>
        <v>-41</v>
      </c>
      <c r="D46" s="29">
        <f xml:space="preserve"> IF(RTD("cqg.rtd",,"StudyData", $D$4,  "Bar",, "Close",$E$4,C46,"PrimaryOnly",,,,"T")="","",RTD("cqg.rtd",,"StudyData", $D$4,  "Bar",, "Close",$E$4,C46,"PrimaryOnly",,,,"T")*100)</f>
        <v>15.290000000000001</v>
      </c>
      <c r="H46" s="29">
        <f t="shared" si="0"/>
        <v>15.290000000000001</v>
      </c>
    </row>
    <row r="47" spans="3:11" x14ac:dyDescent="0.3">
      <c r="C47" s="29">
        <f t="shared" si="4"/>
        <v>-42</v>
      </c>
      <c r="D47" s="29">
        <f xml:space="preserve"> IF(RTD("cqg.rtd",,"StudyData", $D$4,  "Bar",, "Close",$E$4,C47,"PrimaryOnly",,,,"T")="","",RTD("cqg.rtd",,"StudyData", $D$4,  "Bar",, "Close",$E$4,C47,"PrimaryOnly",,,,"T")*100)</f>
        <v>16</v>
      </c>
      <c r="H47" s="29">
        <f t="shared" si="0"/>
        <v>16</v>
      </c>
    </row>
    <row r="48" spans="3:11" x14ac:dyDescent="0.3">
      <c r="C48" s="29">
        <f t="shared" si="4"/>
        <v>-43</v>
      </c>
      <c r="D48" s="29">
        <f xml:space="preserve"> IF(RTD("cqg.rtd",,"StudyData", $D$4,  "Bar",, "Close",$E$4,C48,"PrimaryOnly",,,,"T")="","",RTD("cqg.rtd",,"StudyData", $D$4,  "Bar",, "Close",$E$4,C48,"PrimaryOnly",,,,"T")*100)</f>
        <v>16.13</v>
      </c>
      <c r="H48" s="29">
        <f t="shared" si="0"/>
        <v>16.13</v>
      </c>
    </row>
    <row r="49" spans="3:8" x14ac:dyDescent="0.3">
      <c r="C49" s="29">
        <f t="shared" si="4"/>
        <v>-44</v>
      </c>
      <c r="D49" s="29">
        <f xml:space="preserve"> IF(RTD("cqg.rtd",,"StudyData", $D$4,  "Bar",, "Close",$E$4,C49,"PrimaryOnly",,,,"T")="","",RTD("cqg.rtd",,"StudyData", $D$4,  "Bar",, "Close",$E$4,C49,"PrimaryOnly",,,,"T")*100)</f>
        <v>18.600000000000001</v>
      </c>
      <c r="H49" s="29">
        <f t="shared" si="0"/>
        <v>18.600000000000001</v>
      </c>
    </row>
    <row r="50" spans="3:8" x14ac:dyDescent="0.3">
      <c r="C50" s="29">
        <f t="shared" si="4"/>
        <v>-45</v>
      </c>
      <c r="D50" s="29">
        <f xml:space="preserve"> IF(RTD("cqg.rtd",,"StudyData", $D$4,  "Bar",, "Close",$E$4,C50,"PrimaryOnly",,,,"T")="","",RTD("cqg.rtd",,"StudyData", $D$4,  "Bar",, "Close",$E$4,C50,"PrimaryOnly",,,,"T")*100)</f>
        <v>18.05</v>
      </c>
      <c r="H50" s="29">
        <f t="shared" si="0"/>
        <v>18.05</v>
      </c>
    </row>
    <row r="51" spans="3:8" x14ac:dyDescent="0.3">
      <c r="C51" s="29">
        <f t="shared" si="4"/>
        <v>-46</v>
      </c>
      <c r="D51" s="29">
        <f xml:space="preserve"> IF(RTD("cqg.rtd",,"StudyData", $D$4,  "Bar",, "Close",$E$4,C51,"PrimaryOnly",,,,"T")="","",RTD("cqg.rtd",,"StudyData", $D$4,  "Bar",, "Close",$E$4,C51,"PrimaryOnly",,,,"T")*100)</f>
        <v>17.41</v>
      </c>
      <c r="H51" s="29">
        <f t="shared" si="0"/>
        <v>17.41</v>
      </c>
    </row>
    <row r="52" spans="3:8" x14ac:dyDescent="0.3">
      <c r="C52" s="29">
        <f t="shared" si="4"/>
        <v>-47</v>
      </c>
      <c r="D52" s="29">
        <f xml:space="preserve"> IF(RTD("cqg.rtd",,"StudyData", $D$4,  "Bar",, "Close",$E$4,C52,"PrimaryOnly",,,,"T")="","",RTD("cqg.rtd",,"StudyData", $D$4,  "Bar",, "Close",$E$4,C52,"PrimaryOnly",,,,"T")*100)</f>
        <v>17.82</v>
      </c>
      <c r="H52" s="29">
        <f t="shared" si="0"/>
        <v>17.82</v>
      </c>
    </row>
    <row r="53" spans="3:8" x14ac:dyDescent="0.3">
      <c r="C53" s="29">
        <f t="shared" si="4"/>
        <v>-48</v>
      </c>
      <c r="D53" s="29">
        <f xml:space="preserve"> IF(RTD("cqg.rtd",,"StudyData", $D$4,  "Bar",, "Close",$E$4,C53,"PrimaryOnly",,,,"T")="","",RTD("cqg.rtd",,"StudyData", $D$4,  "Bar",, "Close",$E$4,C53,"PrimaryOnly",,,,"T")*100)</f>
        <v>19.059999999999999</v>
      </c>
      <c r="H53" s="29">
        <f t="shared" si="0"/>
        <v>19.059999999999999</v>
      </c>
    </row>
    <row r="54" spans="3:8" x14ac:dyDescent="0.3">
      <c r="C54" s="29">
        <f t="shared" si="4"/>
        <v>-49</v>
      </c>
      <c r="D54" s="29">
        <f xml:space="preserve"> IF(RTD("cqg.rtd",,"StudyData", $D$4,  "Bar",, "Close",$E$4,C54,"PrimaryOnly",,,,"T")="","",RTD("cqg.rtd",,"StudyData", $D$4,  "Bar",, "Close",$E$4,C54,"PrimaryOnly",,,,"T")*100)</f>
        <v>17.96</v>
      </c>
      <c r="H54" s="29">
        <f t="shared" si="0"/>
        <v>17.96</v>
      </c>
    </row>
    <row r="55" spans="3:8" x14ac:dyDescent="0.3">
      <c r="C55" s="29">
        <f t="shared" si="4"/>
        <v>-50</v>
      </c>
      <c r="D55" s="29">
        <f xml:space="preserve"> IF(RTD("cqg.rtd",,"StudyData", $D$4,  "Bar",, "Close",$E$4,C55,"PrimaryOnly",,,,"T")="","",RTD("cqg.rtd",,"StudyData", $D$4,  "Bar",, "Close",$E$4,C55,"PrimaryOnly",,,,"T")*100)</f>
        <v>18.63</v>
      </c>
      <c r="H55" s="29">
        <f t="shared" si="0"/>
        <v>18.63</v>
      </c>
    </row>
    <row r="56" spans="3:8" x14ac:dyDescent="0.3">
      <c r="C56" s="29">
        <f t="shared" si="4"/>
        <v>-51</v>
      </c>
      <c r="D56" s="29">
        <f xml:space="preserve"> IF(RTD("cqg.rtd",,"StudyData", $D$4,  "Bar",, "Close",$E$4,C56,"PrimaryOnly",,,,"T")="","",RTD("cqg.rtd",,"StudyData", $D$4,  "Bar",, "Close",$E$4,C56,"PrimaryOnly",,,,"T")*100)</f>
        <v>18.98</v>
      </c>
      <c r="H56" s="29">
        <f t="shared" si="0"/>
        <v>18.98</v>
      </c>
    </row>
    <row r="57" spans="3:8" x14ac:dyDescent="0.3">
      <c r="C57" s="29">
        <f t="shared" si="4"/>
        <v>-52</v>
      </c>
      <c r="D57" s="29">
        <f xml:space="preserve"> IF(RTD("cqg.rtd",,"StudyData", $D$4,  "Bar",, "Close",$E$4,C57,"PrimaryOnly",,,,"T")="","",RTD("cqg.rtd",,"StudyData", $D$4,  "Bar",, "Close",$E$4,C57,"PrimaryOnly",,,,"T")*100)</f>
        <v>18.559999999999999</v>
      </c>
      <c r="H57" s="29">
        <f t="shared" si="0"/>
        <v>18.559999999999999</v>
      </c>
    </row>
    <row r="58" spans="3:8" x14ac:dyDescent="0.3">
      <c r="C58" s="29">
        <f t="shared" si="4"/>
        <v>-53</v>
      </c>
      <c r="D58" s="29">
        <f xml:space="preserve"> IF(RTD("cqg.rtd",,"StudyData", $D$4,  "Bar",, "Close",$E$4,C58,"PrimaryOnly",,,,"T")="","",RTD("cqg.rtd",,"StudyData", $D$4,  "Bar",, "Close",$E$4,C58,"PrimaryOnly",,,,"T")*100)</f>
        <v>21.01</v>
      </c>
      <c r="H58" s="29">
        <f t="shared" si="0"/>
        <v>21.01</v>
      </c>
    </row>
    <row r="59" spans="3:8" x14ac:dyDescent="0.3">
      <c r="C59" s="29">
        <f t="shared" si="4"/>
        <v>-54</v>
      </c>
      <c r="D59" s="29">
        <f xml:space="preserve"> IF(RTD("cqg.rtd",,"StudyData", $D$4,  "Bar",, "Close",$E$4,C59,"PrimaryOnly",,,,"T")="","",RTD("cqg.rtd",,"StudyData", $D$4,  "Bar",, "Close",$E$4,C59,"PrimaryOnly",,,,"T")*100)</f>
        <v>22.57</v>
      </c>
      <c r="H59" s="29">
        <f t="shared" si="0"/>
        <v>22.57</v>
      </c>
    </row>
    <row r="60" spans="3:8" x14ac:dyDescent="0.3">
      <c r="C60" s="29">
        <f t="shared" si="4"/>
        <v>-55</v>
      </c>
      <c r="D60" s="29">
        <f xml:space="preserve"> IF(RTD("cqg.rtd",,"StudyData", $D$4,  "Bar",, "Close",$E$4,C60,"PrimaryOnly",,,,"T")="","",RTD("cqg.rtd",,"StudyData", $D$4,  "Bar",, "Close",$E$4,C60,"PrimaryOnly",,,,"T")*100)</f>
        <v>24.19</v>
      </c>
      <c r="H60" s="29">
        <f t="shared" si="0"/>
        <v>24.19</v>
      </c>
    </row>
    <row r="61" spans="3:8" x14ac:dyDescent="0.3">
      <c r="C61" s="29">
        <f t="shared" si="4"/>
        <v>-56</v>
      </c>
      <c r="D61" s="29">
        <f xml:space="preserve"> IF(RTD("cqg.rtd",,"StudyData", $D$4,  "Bar",, "Close",$E$4,C61,"PrimaryOnly",,,,"T")="","",RTD("cqg.rtd",,"StudyData", $D$4,  "Bar",, "Close",$E$4,C61,"PrimaryOnly",,,,"T")*100)</f>
        <v>24.01</v>
      </c>
      <c r="H61" s="29">
        <f t="shared" si="0"/>
        <v>24.01</v>
      </c>
    </row>
    <row r="62" spans="3:8" x14ac:dyDescent="0.3">
      <c r="C62" s="29">
        <f t="shared" si="4"/>
        <v>-57</v>
      </c>
      <c r="D62" s="29">
        <f xml:space="preserve"> IF(RTD("cqg.rtd",,"StudyData", $D$4,  "Bar",, "Close",$E$4,C62,"PrimaryOnly",,,,"T")="","",RTD("cqg.rtd",,"StudyData", $D$4,  "Bar",, "Close",$E$4,C62,"PrimaryOnly",,,,"T")*100)</f>
        <v>23.36</v>
      </c>
      <c r="H62" s="29">
        <f t="shared" si="0"/>
        <v>23.36</v>
      </c>
    </row>
    <row r="63" spans="3:8" x14ac:dyDescent="0.3">
      <c r="C63" s="29">
        <f t="shared" si="4"/>
        <v>-58</v>
      </c>
      <c r="D63" s="29">
        <f xml:space="preserve"> IF(RTD("cqg.rtd",,"StudyData", $D$4,  "Bar",, "Close",$E$4,C63,"PrimaryOnly",,,,"T")="","",RTD("cqg.rtd",,"StudyData", $D$4,  "Bar",, "Close",$E$4,C63,"PrimaryOnly",,,,"T")*100)</f>
        <v>22.66</v>
      </c>
      <c r="H63" s="29">
        <f t="shared" si="0"/>
        <v>22.66</v>
      </c>
    </row>
    <row r="64" spans="3:8" x14ac:dyDescent="0.3">
      <c r="C64" s="29">
        <f t="shared" si="4"/>
        <v>-59</v>
      </c>
      <c r="D64" s="29">
        <f xml:space="preserve"> IF(RTD("cqg.rtd",,"StudyData", $D$4,  "Bar",, "Close",$E$4,C64,"PrimaryOnly",,,,"T")="","",RTD("cqg.rtd",,"StudyData", $D$4,  "Bar",, "Close",$E$4,C64,"PrimaryOnly",,,,"T")*100)</f>
        <v>21.25</v>
      </c>
      <c r="H64" s="29">
        <f t="shared" si="0"/>
        <v>21.25</v>
      </c>
    </row>
    <row r="65" spans="3:8" x14ac:dyDescent="0.3">
      <c r="C65" s="29">
        <f t="shared" si="4"/>
        <v>-60</v>
      </c>
      <c r="D65" s="29">
        <f xml:space="preserve"> IF(RTD("cqg.rtd",,"StudyData", $D$4,  "Bar",, "Close",$E$4,C65,"PrimaryOnly",,,,"T")="","",RTD("cqg.rtd",,"StudyData", $D$4,  "Bar",, "Close",$E$4,C65,"PrimaryOnly",,,,"T")*100)</f>
        <v>20.21</v>
      </c>
      <c r="H65" s="29">
        <f t="shared" si="0"/>
        <v>20.21</v>
      </c>
    </row>
    <row r="66" spans="3:8" x14ac:dyDescent="0.3">
      <c r="C66" s="29">
        <f t="shared" si="4"/>
        <v>-61</v>
      </c>
      <c r="D66" s="29">
        <f xml:space="preserve"> IF(RTD("cqg.rtd",,"StudyData", $D$4,  "Bar",, "Close",$E$4,C66,"PrimaryOnly",,,,"T")="","",RTD("cqg.rtd",,"StudyData", $D$4,  "Bar",, "Close",$E$4,C66,"PrimaryOnly",,,,"T")*100)</f>
        <v>19.53</v>
      </c>
      <c r="H66" s="29">
        <f t="shared" si="0"/>
        <v>19.53</v>
      </c>
    </row>
    <row r="67" spans="3:8" x14ac:dyDescent="0.3">
      <c r="C67" s="29">
        <f t="shared" si="4"/>
        <v>-62</v>
      </c>
      <c r="D67" s="29">
        <f xml:space="preserve"> IF(RTD("cqg.rtd",,"StudyData", $D$4,  "Bar",, "Close",$E$4,C67,"PrimaryOnly",,,,"T")="","",RTD("cqg.rtd",,"StudyData", $D$4,  "Bar",, "Close",$E$4,C67,"PrimaryOnly",,,,"T")*100)</f>
        <v>19.82</v>
      </c>
      <c r="H67" s="29">
        <f t="shared" si="0"/>
        <v>19.82</v>
      </c>
    </row>
    <row r="68" spans="3:8" x14ac:dyDescent="0.3">
      <c r="C68" s="29">
        <f t="shared" si="4"/>
        <v>-63</v>
      </c>
      <c r="D68" s="29">
        <f xml:space="preserve"> IF(RTD("cqg.rtd",,"StudyData", $D$4,  "Bar",, "Close",$E$4,C68,"PrimaryOnly",,,,"T")="","",RTD("cqg.rtd",,"StudyData", $D$4,  "Bar",, "Close",$E$4,C68,"PrimaryOnly",,,,"T")*100)</f>
        <v>18.279999999999998</v>
      </c>
      <c r="H68" s="29">
        <f t="shared" si="0"/>
        <v>18.279999999999998</v>
      </c>
    </row>
    <row r="69" spans="3:8" x14ac:dyDescent="0.3">
      <c r="C69" s="29">
        <f t="shared" si="4"/>
        <v>-64</v>
      </c>
      <c r="D69" s="29">
        <f xml:space="preserve"> IF(RTD("cqg.rtd",,"StudyData", $D$4,  "Bar",, "Close",$E$4,C69,"PrimaryOnly",,,,"T")="","",RTD("cqg.rtd",,"StudyData", $D$4,  "Bar",, "Close",$E$4,C69,"PrimaryOnly",,,,"T")*100)</f>
        <v>18.099999999999998</v>
      </c>
      <c r="H69" s="29">
        <f t="shared" si="0"/>
        <v>18.099999999999998</v>
      </c>
    </row>
    <row r="70" spans="3:8" x14ac:dyDescent="0.3">
      <c r="C70" s="29">
        <f t="shared" si="4"/>
        <v>-65</v>
      </c>
      <c r="D70" s="29">
        <f xml:space="preserve"> IF(RTD("cqg.rtd",,"StudyData", $D$4,  "Bar",, "Close",$E$4,C70,"PrimaryOnly",,,,"T")="","",RTD("cqg.rtd",,"StudyData", $D$4,  "Bar",, "Close",$E$4,C70,"PrimaryOnly",,,,"T")*100)</f>
        <v>19.66</v>
      </c>
      <c r="H70" s="29">
        <f t="shared" ref="H70:H133" si="5">D70</f>
        <v>19.66</v>
      </c>
    </row>
    <row r="71" spans="3:8" x14ac:dyDescent="0.3">
      <c r="C71" s="29">
        <f t="shared" si="4"/>
        <v>-66</v>
      </c>
      <c r="D71" s="29">
        <f xml:space="preserve"> IF(RTD("cqg.rtd",,"StudyData", $D$4,  "Bar",, "Close",$E$4,C71,"PrimaryOnly",,,,"T")="","",RTD("cqg.rtd",,"StudyData", $D$4,  "Bar",, "Close",$E$4,C71,"PrimaryOnly",,,,"T")*100)</f>
        <v>19.72</v>
      </c>
      <c r="H71" s="29">
        <f t="shared" si="5"/>
        <v>19.72</v>
      </c>
    </row>
    <row r="72" spans="3:8" x14ac:dyDescent="0.3">
      <c r="C72" s="29">
        <f t="shared" si="4"/>
        <v>-67</v>
      </c>
      <c r="D72" s="29">
        <f xml:space="preserve"> IF(RTD("cqg.rtd",,"StudyData", $D$4,  "Bar",, "Close",$E$4,C72,"PrimaryOnly",,,,"T")="","",RTD("cqg.rtd",,"StudyData", $D$4,  "Bar",, "Close",$E$4,C72,"PrimaryOnly",,,,"T")*100)</f>
        <v>21.349999999999998</v>
      </c>
      <c r="H72" s="29">
        <f t="shared" si="5"/>
        <v>21.349999999999998</v>
      </c>
    </row>
    <row r="73" spans="3:8" x14ac:dyDescent="0.3">
      <c r="C73" s="29">
        <f t="shared" si="4"/>
        <v>-68</v>
      </c>
      <c r="D73" s="29">
        <f xml:space="preserve"> IF(RTD("cqg.rtd",,"StudyData", $D$4,  "Bar",, "Close",$E$4,C73,"PrimaryOnly",,,,"T")="","",RTD("cqg.rtd",,"StudyData", $D$4,  "Bar",, "Close",$E$4,C73,"PrimaryOnly",,,,"T")*100)</f>
        <v>20.169999999999998</v>
      </c>
      <c r="E73" s="32">
        <f xml:space="preserve"> RTD("cqg.rtd",,"StudyData", $D$4,  "Bar",, "Time",$E$4,C73,,,,,"T")</f>
        <v>42394</v>
      </c>
      <c r="H73" s="29">
        <f t="shared" si="5"/>
        <v>20.169999999999998</v>
      </c>
    </row>
    <row r="74" spans="3:8" x14ac:dyDescent="0.3">
      <c r="C74" s="29">
        <f t="shared" ref="C74:C95" si="6">C73-1</f>
        <v>-69</v>
      </c>
      <c r="D74" s="29">
        <f xml:space="preserve"> IF(RTD("cqg.rtd",,"StudyData", $D$4,  "Bar",, "Close",$E$4,C74,"PrimaryOnly",,,,"T")="","",RTD("cqg.rtd",,"StudyData", $D$4,  "Bar",, "Close",$E$4,C74,"PrimaryOnly",,,,"T")*100)</f>
        <v>19.38</v>
      </c>
      <c r="H74" s="29">
        <f t="shared" si="5"/>
        <v>19.38</v>
      </c>
    </row>
    <row r="75" spans="3:8" x14ac:dyDescent="0.3">
      <c r="C75" s="29">
        <f t="shared" si="6"/>
        <v>-70</v>
      </c>
      <c r="D75" s="29">
        <f xml:space="preserve"> IF(RTD("cqg.rtd",,"StudyData", $D$4,  "Bar",, "Close",$E$4,C75,"PrimaryOnly",,,,"T")="","",RTD("cqg.rtd",,"StudyData", $D$4,  "Bar",, "Close",$E$4,C75,"PrimaryOnly",,,,"T")*100)</f>
        <v>22.17</v>
      </c>
      <c r="H75" s="29">
        <f t="shared" si="5"/>
        <v>22.17</v>
      </c>
    </row>
    <row r="76" spans="3:8" x14ac:dyDescent="0.3">
      <c r="C76" s="29">
        <f t="shared" si="6"/>
        <v>-71</v>
      </c>
      <c r="D76" s="29">
        <f xml:space="preserve"> IF(RTD("cqg.rtd",,"StudyData", $D$4,  "Bar",, "Close",$E$4,C76,"PrimaryOnly",,,,"T")="","",RTD("cqg.rtd",,"StudyData", $D$4,  "Bar",, "Close",$E$4,C76,"PrimaryOnly",,,,"T")*100)</f>
        <v>23.11</v>
      </c>
      <c r="H76" s="29">
        <f t="shared" si="5"/>
        <v>23.11</v>
      </c>
    </row>
    <row r="77" spans="3:8" x14ac:dyDescent="0.3">
      <c r="C77" s="29">
        <f t="shared" si="6"/>
        <v>-72</v>
      </c>
      <c r="D77" s="29">
        <f xml:space="preserve"> IF(RTD("cqg.rtd",,"StudyData", $D$4,  "Bar",, "Close",$E$4,C77,"PrimaryOnly",,,,"T")="","",RTD("cqg.rtd",,"StudyData", $D$4,  "Bar",, "Close",$E$4,C77,"PrimaryOnly",,,,"T")*100)</f>
        <v>21.44</v>
      </c>
      <c r="H77" s="29">
        <f t="shared" si="5"/>
        <v>21.44</v>
      </c>
    </row>
    <row r="78" spans="3:8" x14ac:dyDescent="0.3">
      <c r="C78" s="29">
        <f t="shared" si="6"/>
        <v>-73</v>
      </c>
      <c r="D78" s="29">
        <f xml:space="preserve"> IF(RTD("cqg.rtd",,"StudyData", $D$4,  "Bar",, "Close",$E$4,C78,"PrimaryOnly",,,,"T")="","",RTD("cqg.rtd",,"StudyData", $D$4,  "Bar",, "Close",$E$4,C78,"PrimaryOnly",,,,"T")*100)</f>
        <v>21.55</v>
      </c>
      <c r="H78" s="29">
        <f t="shared" si="5"/>
        <v>21.55</v>
      </c>
    </row>
    <row r="79" spans="3:8" x14ac:dyDescent="0.3">
      <c r="C79" s="29">
        <f t="shared" si="6"/>
        <v>-74</v>
      </c>
      <c r="D79" s="29">
        <f xml:space="preserve"> IF(RTD("cqg.rtd",,"StudyData", $D$4,  "Bar",, "Close",$E$4,C79,"PrimaryOnly",,,,"T")="","",RTD("cqg.rtd",,"StudyData", $D$4,  "Bar",, "Close",$E$4,C79,"PrimaryOnly",,,,"T")*100)</f>
        <v>20.25</v>
      </c>
      <c r="H79" s="29">
        <f t="shared" si="5"/>
        <v>20.25</v>
      </c>
    </row>
    <row r="80" spans="3:8" x14ac:dyDescent="0.3">
      <c r="C80" s="29">
        <f t="shared" si="6"/>
        <v>-75</v>
      </c>
      <c r="D80" s="29">
        <f xml:space="preserve"> IF(RTD("cqg.rtd",,"StudyData", $D$4,  "Bar",, "Close",$E$4,C80,"PrimaryOnly",,,,"T")="","",RTD("cqg.rtd",,"StudyData", $D$4,  "Bar",, "Close",$E$4,C80,"PrimaryOnly",,,,"T")*100)</f>
        <v>20.599999999999998</v>
      </c>
      <c r="H80" s="29">
        <f t="shared" si="5"/>
        <v>20.599999999999998</v>
      </c>
    </row>
    <row r="81" spans="3:8" x14ac:dyDescent="0.3">
      <c r="C81" s="29">
        <f t="shared" si="6"/>
        <v>-76</v>
      </c>
      <c r="D81" s="29">
        <f xml:space="preserve"> IF(RTD("cqg.rtd",,"StudyData", $D$4,  "Bar",, "Close",$E$4,C81,"PrimaryOnly",,,,"T")="","",RTD("cqg.rtd",,"StudyData", $D$4,  "Bar",, "Close",$E$4,C81,"PrimaryOnly",,,,"T")*100)</f>
        <v>19.18</v>
      </c>
      <c r="H81" s="29">
        <f t="shared" si="5"/>
        <v>19.18</v>
      </c>
    </row>
    <row r="82" spans="3:8" x14ac:dyDescent="0.3">
      <c r="C82" s="29">
        <f t="shared" si="6"/>
        <v>-77</v>
      </c>
      <c r="D82" s="29">
        <f xml:space="preserve"> IF(RTD("cqg.rtd",,"StudyData", $D$4,  "Bar",, "Close",$E$4,C82,"PrimaryOnly",,,,"T")="","",RTD("cqg.rtd",,"StudyData", $D$4,  "Bar",, "Close",$E$4,C82,"PrimaryOnly",,,,"T")*100)</f>
        <v>19.97</v>
      </c>
      <c r="H82" s="29">
        <f t="shared" si="5"/>
        <v>19.97</v>
      </c>
    </row>
    <row r="83" spans="3:8" x14ac:dyDescent="0.3">
      <c r="C83" s="29">
        <f t="shared" si="6"/>
        <v>-78</v>
      </c>
      <c r="D83" s="29">
        <f xml:space="preserve"> IF(RTD("cqg.rtd",,"StudyData", $D$4,  "Bar",, "Close",$E$4,C83,"PrimaryOnly",,,,"T")="","",RTD("cqg.rtd",,"StudyData", $D$4,  "Bar",, "Close",$E$4,C83,"PrimaryOnly",,,,"T")*100)</f>
        <v>21.6</v>
      </c>
      <c r="H83" s="29">
        <f t="shared" si="5"/>
        <v>21.6</v>
      </c>
    </row>
    <row r="84" spans="3:8" x14ac:dyDescent="0.3">
      <c r="C84" s="29">
        <f t="shared" si="6"/>
        <v>-79</v>
      </c>
      <c r="D84" s="29">
        <f xml:space="preserve"> IF(RTD("cqg.rtd",,"StudyData", $D$4,  "Bar",, "Close",$E$4,C84,"PrimaryOnly",,,,"T")="","",RTD("cqg.rtd",,"StudyData", $D$4,  "Bar",, "Close",$E$4,C84,"PrimaryOnly",,,,"T")*100)</f>
        <v>20.190000000000001</v>
      </c>
      <c r="H84" s="29">
        <f t="shared" si="5"/>
        <v>20.190000000000001</v>
      </c>
    </row>
    <row r="85" spans="3:8" x14ac:dyDescent="0.3">
      <c r="C85" s="29">
        <f t="shared" si="6"/>
        <v>-80</v>
      </c>
      <c r="D85" s="29">
        <f xml:space="preserve"> IF(RTD("cqg.rtd",,"StudyData", $D$4,  "Bar",, "Close",$E$4,C85,"PrimaryOnly",,,,"T")="","",RTD("cqg.rtd",,"StudyData", $D$4,  "Bar",, "Close",$E$4,C85,"PrimaryOnly",,,,"T")*100)</f>
        <v>17.48</v>
      </c>
      <c r="H85" s="29">
        <f t="shared" si="5"/>
        <v>17.48</v>
      </c>
    </row>
    <row r="86" spans="3:8" x14ac:dyDescent="0.3">
      <c r="C86" s="29">
        <f t="shared" si="6"/>
        <v>-81</v>
      </c>
      <c r="D86" s="29">
        <f xml:space="preserve"> IF(RTD("cqg.rtd",,"StudyData", $D$4,  "Bar",, "Close",$E$4,C86,"PrimaryOnly",,,,"T")="","",RTD("cqg.rtd",,"StudyData", $D$4,  "Bar",, "Close",$E$4,C86,"PrimaryOnly",,,,"T")*100)</f>
        <v>16.850000000000001</v>
      </c>
      <c r="H86" s="29">
        <f t="shared" si="5"/>
        <v>16.850000000000001</v>
      </c>
    </row>
    <row r="87" spans="3:8" x14ac:dyDescent="0.3">
      <c r="C87" s="29">
        <f t="shared" si="6"/>
        <v>-82</v>
      </c>
      <c r="D87" s="29">
        <f xml:space="preserve"> IF(RTD("cqg.rtd",,"StudyData", $D$4,  "Bar",, "Close",$E$4,C87,"PrimaryOnly",,,,"T")="","",RTD("cqg.rtd",,"StudyData", $D$4,  "Bar",, "Close",$E$4,C87,"PrimaryOnly",,,,"T")*100)</f>
        <v>17.04</v>
      </c>
      <c r="H87" s="29">
        <f t="shared" si="5"/>
        <v>17.04</v>
      </c>
    </row>
    <row r="88" spans="3:8" x14ac:dyDescent="0.3">
      <c r="C88" s="29">
        <f t="shared" si="6"/>
        <v>-83</v>
      </c>
      <c r="D88" s="29">
        <f xml:space="preserve"> IF(RTD("cqg.rtd",,"StudyData", $D$4,  "Bar",, "Close",$E$4,C88,"PrimaryOnly",,,,"T")="","",RTD("cqg.rtd",,"StudyData", $D$4,  "Bar",, "Close",$E$4,C88,"PrimaryOnly",,,,"T")*100)</f>
        <v>16.079999999999998</v>
      </c>
      <c r="H88" s="29">
        <f t="shared" si="5"/>
        <v>16.079999999999998</v>
      </c>
    </row>
    <row r="89" spans="3:8" x14ac:dyDescent="0.3">
      <c r="C89" s="29">
        <f t="shared" si="6"/>
        <v>-84</v>
      </c>
      <c r="D89" s="29">
        <f xml:space="preserve"> IF(RTD("cqg.rtd",,"StudyData", $D$4,  "Bar",, "Close",$E$4,C89,"PrimaryOnly",,,,"T")="","",RTD("cqg.rtd",,"StudyData", $D$4,  "Bar",, "Close",$E$4,C89,"PrimaryOnly",,,,"T")*100)</f>
        <v>14.790000000000001</v>
      </c>
      <c r="H89" s="29">
        <f t="shared" si="5"/>
        <v>14.790000000000001</v>
      </c>
    </row>
    <row r="90" spans="3:8" x14ac:dyDescent="0.3">
      <c r="C90" s="29">
        <f t="shared" si="6"/>
        <v>-85</v>
      </c>
      <c r="D90" s="29">
        <f xml:space="preserve"> IF(RTD("cqg.rtd",,"StudyData", $D$4,  "Bar",, "Close",$E$4,C90,"PrimaryOnly",,,,"T")="","",RTD("cqg.rtd",,"StudyData", $D$4,  "Bar",, "Close",$E$4,C90,"PrimaryOnly",,,,"T")*100)</f>
        <v>14.11</v>
      </c>
      <c r="H90" s="29">
        <f t="shared" si="5"/>
        <v>14.11</v>
      </c>
    </row>
    <row r="91" spans="3:8" x14ac:dyDescent="0.3">
      <c r="C91" s="29">
        <f t="shared" si="6"/>
        <v>-86</v>
      </c>
      <c r="D91" s="29">
        <f xml:space="preserve"> IF(RTD("cqg.rtd",,"StudyData", $D$4,  "Bar",, "Close",$E$4,C91,"PrimaryOnly",,,,"T")="","",RTD("cqg.rtd",,"StudyData", $D$4,  "Bar",, "Close",$E$4,C91,"PrimaryOnly",,,,"T")*100)</f>
        <v>14.75</v>
      </c>
      <c r="H91" s="29">
        <f t="shared" si="5"/>
        <v>14.75</v>
      </c>
    </row>
    <row r="92" spans="3:8" x14ac:dyDescent="0.3">
      <c r="C92" s="29">
        <f t="shared" si="6"/>
        <v>-87</v>
      </c>
      <c r="D92" s="29">
        <f xml:space="preserve"> IF(RTD("cqg.rtd",,"StudyData", $D$4,  "Bar",, "Close",$E$4,C92,"PrimaryOnly",,,,"T")="","",RTD("cqg.rtd",,"StudyData", $D$4,  "Bar",, "Close",$E$4,C92,"PrimaryOnly",,,,"T")*100)</f>
        <v>15.27</v>
      </c>
      <c r="H92" s="29">
        <f t="shared" si="5"/>
        <v>15.27</v>
      </c>
    </row>
    <row r="93" spans="3:8" x14ac:dyDescent="0.3">
      <c r="C93" s="29">
        <f t="shared" si="6"/>
        <v>-88</v>
      </c>
      <c r="D93" s="29">
        <f xml:space="preserve"> IF(RTD("cqg.rtd",,"StudyData", $D$4,  "Bar",, "Close",$E$4,C93,"PrimaryOnly",,,,"T")="","",RTD("cqg.rtd",,"StudyData", $D$4,  "Bar",, "Close",$E$4,C93,"PrimaryOnly",,,,"T")*100)</f>
        <v>15.02</v>
      </c>
      <c r="H93" s="29">
        <f t="shared" si="5"/>
        <v>15.02</v>
      </c>
    </row>
    <row r="94" spans="3:8" x14ac:dyDescent="0.3">
      <c r="C94" s="29">
        <f t="shared" si="6"/>
        <v>-89</v>
      </c>
      <c r="D94" s="29">
        <f xml:space="preserve"> IF(RTD("cqg.rtd",,"StudyData", $D$4,  "Bar",, "Close",$E$4,C94,"PrimaryOnly",,,,"T")="","",RTD("cqg.rtd",,"StudyData", $D$4,  "Bar",, "Close",$E$4,C94,"PrimaryOnly",,,,"T")*100)</f>
        <v>16.12</v>
      </c>
      <c r="H94" s="29">
        <f t="shared" si="5"/>
        <v>16.12</v>
      </c>
    </row>
    <row r="95" spans="3:8" x14ac:dyDescent="0.3">
      <c r="C95" s="29">
        <f t="shared" si="6"/>
        <v>-90</v>
      </c>
      <c r="D95" s="29">
        <f xml:space="preserve"> IF(RTD("cqg.rtd",,"StudyData", $D$4,  "Bar",, "Close",$E$4,C95,"PrimaryOnly",,,,"T")="","",RTD("cqg.rtd",,"StudyData", $D$4,  "Bar",, "Close",$E$4,C95,"PrimaryOnly",,,,"T")*100)</f>
        <v>16.420000000000002</v>
      </c>
      <c r="H95" s="29">
        <f t="shared" si="5"/>
        <v>16.420000000000002</v>
      </c>
    </row>
    <row r="96" spans="3:8" x14ac:dyDescent="0.3">
      <c r="C96" s="29">
        <f t="shared" ref="C96:C103" si="7">C95-1</f>
        <v>-91</v>
      </c>
      <c r="D96" s="29">
        <f xml:space="preserve"> IF(RTD("cqg.rtd",,"StudyData", $D$4,  "Bar",, "Close",$E$4,C96,"PrimaryOnly",,,,"T")="","",RTD("cqg.rtd",,"StudyData", $D$4,  "Bar",, "Close",$E$4,C96,"PrimaryOnly",,,,"T")*100)</f>
        <v>17.88</v>
      </c>
      <c r="H96" s="29">
        <f t="shared" si="5"/>
        <v>17.88</v>
      </c>
    </row>
    <row r="97" spans="3:8" x14ac:dyDescent="0.3">
      <c r="C97" s="29">
        <f t="shared" si="7"/>
        <v>-92</v>
      </c>
      <c r="D97" s="29">
        <f xml:space="preserve"> IF(RTD("cqg.rtd",,"StudyData", $D$4,  "Bar",, "Close",$E$4,C97,"PrimaryOnly",,,,"T")="","",RTD("cqg.rtd",,"StudyData", $D$4,  "Bar",, "Close",$E$4,C97,"PrimaryOnly",,,,"T")*100)</f>
        <v>17.61</v>
      </c>
      <c r="H97" s="29">
        <f t="shared" si="5"/>
        <v>17.61</v>
      </c>
    </row>
    <row r="98" spans="3:8" x14ac:dyDescent="0.3">
      <c r="C98" s="29">
        <f t="shared" si="7"/>
        <v>-93</v>
      </c>
      <c r="D98" s="29">
        <f xml:space="preserve"> IF(RTD("cqg.rtd",,"StudyData", $D$4,  "Bar",, "Close",$E$4,C98,"PrimaryOnly",,,,"T")="","",RTD("cqg.rtd",,"StudyData", $D$4,  "Bar",, "Close",$E$4,C98,"PrimaryOnly",,,,"T")*100)</f>
        <v>16.650000000000002</v>
      </c>
      <c r="H98" s="29">
        <f t="shared" si="5"/>
        <v>16.650000000000002</v>
      </c>
    </row>
    <row r="99" spans="3:8" x14ac:dyDescent="0.3">
      <c r="C99" s="29">
        <f t="shared" si="7"/>
        <v>-94</v>
      </c>
      <c r="D99" s="29">
        <f xml:space="preserve"> IF(RTD("cqg.rtd",,"StudyData", $D$4,  "Bar",, "Close",$E$4,C99,"PrimaryOnly",,,,"T")="","",RTD("cqg.rtd",,"StudyData", $D$4,  "Bar",, "Close",$E$4,C99,"PrimaryOnly",,,,"T")*100)</f>
        <v>17.5</v>
      </c>
      <c r="H99" s="29">
        <f t="shared" si="5"/>
        <v>17.5</v>
      </c>
    </row>
    <row r="100" spans="3:8" x14ac:dyDescent="0.3">
      <c r="C100" s="29">
        <f t="shared" si="7"/>
        <v>-95</v>
      </c>
      <c r="D100" s="29">
        <f xml:space="preserve"> IF(RTD("cqg.rtd",,"StudyData", $D$4,  "Bar",, "Close",$E$4,C100,"PrimaryOnly",,,,"T")="","",RTD("cqg.rtd",,"StudyData", $D$4,  "Bar",, "Close",$E$4,C100,"PrimaryOnly",,,,"T")*100)</f>
        <v>18.490000000000002</v>
      </c>
      <c r="H100" s="29">
        <f t="shared" si="5"/>
        <v>18.490000000000002</v>
      </c>
    </row>
    <row r="101" spans="3:8" x14ac:dyDescent="0.3">
      <c r="C101" s="29">
        <f t="shared" si="7"/>
        <v>-96</v>
      </c>
      <c r="D101" s="29">
        <f xml:space="preserve"> IF(RTD("cqg.rtd",,"StudyData", $D$4,  "Bar",, "Close",$E$4,C101,"PrimaryOnly",,,,"T")="","",RTD("cqg.rtd",,"StudyData", $D$4,  "Bar",, "Close",$E$4,C101,"PrimaryOnly",,,,"T")*100)</f>
        <v>19.350000000000001</v>
      </c>
      <c r="H101" s="29">
        <f t="shared" si="5"/>
        <v>19.350000000000001</v>
      </c>
    </row>
    <row r="102" spans="3:8" x14ac:dyDescent="0.3">
      <c r="C102" s="29">
        <f t="shared" si="7"/>
        <v>-97</v>
      </c>
      <c r="D102" s="29">
        <f xml:space="preserve"> IF(RTD("cqg.rtd",,"StudyData", $D$4,  "Bar",, "Close",$E$4,C102,"PrimaryOnly",,,,"T")="","",RTD("cqg.rtd",,"StudyData", $D$4,  "Bar",, "Close",$E$4,C102,"PrimaryOnly",,,,"T")*100)</f>
        <v>16.100000000000001</v>
      </c>
      <c r="H102" s="29">
        <f t="shared" si="5"/>
        <v>16.100000000000001</v>
      </c>
    </row>
    <row r="103" spans="3:8" x14ac:dyDescent="0.3">
      <c r="C103" s="29">
        <f t="shared" si="7"/>
        <v>-98</v>
      </c>
      <c r="D103" s="29">
        <f xml:space="preserve"> IF(RTD("cqg.rtd",,"StudyData", $D$4,  "Bar",, "Close",$E$4,C103,"PrimaryOnly",,,,"T")="","",RTD("cqg.rtd",,"StudyData", $D$4,  "Bar",, "Close",$E$4,C103,"PrimaryOnly",,,,"T")*100)</f>
        <v>16</v>
      </c>
      <c r="H103" s="29">
        <f t="shared" si="5"/>
        <v>16</v>
      </c>
    </row>
    <row r="104" spans="3:8" x14ac:dyDescent="0.3">
      <c r="C104" s="29">
        <f t="shared" ref="C104:C105" si="8">C103-1</f>
        <v>-99</v>
      </c>
      <c r="D104" s="29">
        <f xml:space="preserve"> IF(RTD("cqg.rtd",,"StudyData", $D$4,  "Bar",, "Close",$E$4,C104,"PrimaryOnly",,,,"T")="","",RTD("cqg.rtd",,"StudyData", $D$4,  "Bar",, "Close",$E$4,C104,"PrimaryOnly",,,,"T")*100)</f>
        <v>15.010000000000002</v>
      </c>
      <c r="E104" s="32">
        <f xml:space="preserve"> RTD("cqg.rtd",,"StudyData", $D$4,  "Bar",, "Time",$E$4,C104,,,,,"T")</f>
        <v>42346</v>
      </c>
      <c r="H104" s="29">
        <f t="shared" si="5"/>
        <v>15.010000000000002</v>
      </c>
    </row>
    <row r="105" spans="3:8" x14ac:dyDescent="0.3">
      <c r="C105" s="29">
        <f t="shared" si="8"/>
        <v>-100</v>
      </c>
      <c r="D105" s="29">
        <f xml:space="preserve"> IF(RTD("cqg.rtd",,"StudyData", $D$4,  "Bar",, "Close",$E$4,C105,"PrimaryOnly",,,,"T")="","",RTD("cqg.rtd",,"StudyData", $D$4,  "Bar",, "Close",$E$4,C105,"PrimaryOnly",,,,"T")*100)</f>
        <v>13.889999999999999</v>
      </c>
      <c r="H105" s="29">
        <f t="shared" si="5"/>
        <v>13.889999999999999</v>
      </c>
    </row>
    <row r="106" spans="3:8" x14ac:dyDescent="0.3">
      <c r="C106" s="29">
        <f t="shared" ref="C106:C169" si="9">C105-1</f>
        <v>-101</v>
      </c>
      <c r="D106" s="29">
        <f xml:space="preserve"> IF(RTD("cqg.rtd",,"StudyData", $D$4,  "Bar",, "Close",$E$4,C106,"PrimaryOnly",,,,"T")="","",RTD("cqg.rtd",,"StudyData", $D$4,  "Bar",, "Close",$E$4,C106,"PrimaryOnly",,,,"T")*100)</f>
        <v>13.639999999999999</v>
      </c>
      <c r="H106" s="29">
        <f t="shared" si="5"/>
        <v>13.639999999999999</v>
      </c>
    </row>
    <row r="107" spans="3:8" x14ac:dyDescent="0.3">
      <c r="C107" s="29">
        <f t="shared" si="9"/>
        <v>-102</v>
      </c>
      <c r="D107" s="29">
        <f xml:space="preserve"> IF(RTD("cqg.rtd",,"StudyData", $D$4,  "Bar",, "Close",$E$4,C107,"PrimaryOnly",,,,"T")="","",RTD("cqg.rtd",,"StudyData", $D$4,  "Bar",, "Close",$E$4,C107,"PrimaryOnly",,,,"T")*100)</f>
        <v>15.36</v>
      </c>
      <c r="H107" s="29">
        <f t="shared" si="5"/>
        <v>15.36</v>
      </c>
    </row>
    <row r="108" spans="3:8" x14ac:dyDescent="0.3">
      <c r="C108" s="29">
        <f t="shared" si="9"/>
        <v>-103</v>
      </c>
      <c r="D108" s="29">
        <f xml:space="preserve"> IF(RTD("cqg.rtd",,"StudyData", $D$4,  "Bar",, "Close",$E$4,C108,"PrimaryOnly",,,,"T")="","",RTD("cqg.rtd",,"StudyData", $D$4,  "Bar",, "Close",$E$4,C108,"PrimaryOnly",,,,"T")*100)</f>
        <v>13.850000000000001</v>
      </c>
      <c r="H108" s="29">
        <f t="shared" si="5"/>
        <v>13.850000000000001</v>
      </c>
    </row>
    <row r="109" spans="3:8" x14ac:dyDescent="0.3">
      <c r="C109" s="29">
        <f t="shared" si="9"/>
        <v>-104</v>
      </c>
      <c r="D109" s="29">
        <f xml:space="preserve"> IF(RTD("cqg.rtd",,"StudyData", $D$4,  "Bar",, "Close",$E$4,C109,"PrimaryOnly",,,,"T")="","",RTD("cqg.rtd",,"StudyData", $D$4,  "Bar",, "Close",$E$4,C109,"PrimaryOnly",,,,"T")*100)</f>
        <v>13.29</v>
      </c>
      <c r="H109" s="29">
        <f t="shared" si="5"/>
        <v>13.29</v>
      </c>
    </row>
    <row r="110" spans="3:8" x14ac:dyDescent="0.3">
      <c r="C110" s="29">
        <f t="shared" si="9"/>
        <v>-105</v>
      </c>
      <c r="D110" s="29">
        <f xml:space="preserve"> IF(RTD("cqg.rtd",,"StudyData", $D$4,  "Bar",, "Close",$E$4,C110,"PrimaryOnly",,,,"T")="","",RTD("cqg.rtd",,"StudyData", $D$4,  "Bar",, "Close",$E$4,C110,"PrimaryOnly",,,,"T")*100)</f>
        <v>13.16</v>
      </c>
      <c r="H110" s="29">
        <f t="shared" si="5"/>
        <v>13.16</v>
      </c>
    </row>
    <row r="111" spans="3:8" x14ac:dyDescent="0.3">
      <c r="C111" s="29">
        <f t="shared" si="9"/>
        <v>-106</v>
      </c>
      <c r="D111" s="29">
        <f xml:space="preserve"> IF(RTD("cqg.rtd",,"StudyData", $D$4,  "Bar",, "Close",$E$4,C111,"PrimaryOnly",,,,"T")="","",RTD("cqg.rtd",,"StudyData", $D$4,  "Bar",, "Close",$E$4,C111,"PrimaryOnly",,,,"T")*100)</f>
        <v>13.66</v>
      </c>
      <c r="H111" s="29">
        <f t="shared" si="5"/>
        <v>13.66</v>
      </c>
    </row>
    <row r="112" spans="3:8" x14ac:dyDescent="0.3">
      <c r="C112" s="29">
        <f t="shared" si="9"/>
        <v>-107</v>
      </c>
      <c r="D112" s="29">
        <f xml:space="preserve"> IF(RTD("cqg.rtd",,"StudyData", $D$4,  "Bar",, "Close",$E$4,C112,"PrimaryOnly",,,,"T")="","",RTD("cqg.rtd",,"StudyData", $D$4,  "Bar",, "Close",$E$4,C112,"PrimaryOnly",,,,"T")*100)</f>
        <v>13.389999999999999</v>
      </c>
      <c r="H112" s="29">
        <f t="shared" si="5"/>
        <v>13.389999999999999</v>
      </c>
    </row>
    <row r="113" spans="3:8" x14ac:dyDescent="0.3">
      <c r="C113" s="29">
        <f t="shared" si="9"/>
        <v>-108</v>
      </c>
      <c r="D113" s="29">
        <f xml:space="preserve"> IF(RTD("cqg.rtd",,"StudyData", $D$4,  "Bar",, "Close",$E$4,C113,"PrimaryOnly",,,,"T")="","",RTD("cqg.rtd",,"StudyData", $D$4,  "Bar",, "Close",$E$4,C113,"PrimaryOnly",,,,"T")*100)</f>
        <v>13.96</v>
      </c>
      <c r="H113" s="29">
        <f t="shared" si="5"/>
        <v>13.96</v>
      </c>
    </row>
    <row r="114" spans="3:8" x14ac:dyDescent="0.3">
      <c r="C114" s="29">
        <f t="shared" si="9"/>
        <v>-109</v>
      </c>
      <c r="D114" s="29">
        <f xml:space="preserve"> IF(RTD("cqg.rtd",,"StudyData", $D$4,  "Bar",, "Close",$E$4,C114,"PrimaryOnly",,,,"T")="","",RTD("cqg.rtd",,"StudyData", $D$4,  "Bar",, "Close",$E$4,C114,"PrimaryOnly",,,,"T")*100)</f>
        <v>13.750000000000002</v>
      </c>
      <c r="H114" s="29">
        <f t="shared" si="5"/>
        <v>13.750000000000002</v>
      </c>
    </row>
    <row r="115" spans="3:8" x14ac:dyDescent="0.3">
      <c r="C115" s="29">
        <f t="shared" si="9"/>
        <v>-110</v>
      </c>
      <c r="D115" s="29">
        <f xml:space="preserve"> IF(RTD("cqg.rtd",,"StudyData", $D$4,  "Bar",, "Close",$E$4,C115,"PrimaryOnly",,,,"T")="","",RTD("cqg.rtd",,"StudyData", $D$4,  "Bar",, "Close",$E$4,C115,"PrimaryOnly",,,,"T")*100)</f>
        <v>13.84</v>
      </c>
      <c r="H115" s="29">
        <f t="shared" si="5"/>
        <v>13.84</v>
      </c>
    </row>
    <row r="116" spans="3:8" x14ac:dyDescent="0.3">
      <c r="C116" s="29">
        <f t="shared" si="9"/>
        <v>-111</v>
      </c>
      <c r="D116" s="29">
        <f xml:space="preserve"> IF(RTD("cqg.rtd",,"StudyData", $D$4,  "Bar",, "Close",$E$4,C116,"PrimaryOnly",,,,"T")="","",RTD("cqg.rtd",,"StudyData", $D$4,  "Bar",, "Close",$E$4,C116,"PrimaryOnly",,,,"T")*100)</f>
        <v>14.66</v>
      </c>
      <c r="H116" s="29">
        <f t="shared" si="5"/>
        <v>14.66</v>
      </c>
    </row>
    <row r="117" spans="3:8" x14ac:dyDescent="0.3">
      <c r="C117" s="29">
        <f t="shared" si="9"/>
        <v>-112</v>
      </c>
      <c r="D117" s="29">
        <f xml:space="preserve"> IF(RTD("cqg.rtd",,"StudyData", $D$4,  "Bar",, "Close",$E$4,C117,"PrimaryOnly",,,,"T")="","",RTD("cqg.rtd",,"StudyData", $D$4,  "Bar",, "Close",$E$4,C117,"PrimaryOnly",,,,"T")*100)</f>
        <v>14.71</v>
      </c>
      <c r="H117" s="29">
        <f t="shared" si="5"/>
        <v>14.71</v>
      </c>
    </row>
    <row r="118" spans="3:8" x14ac:dyDescent="0.3">
      <c r="C118" s="29">
        <f t="shared" si="9"/>
        <v>-113</v>
      </c>
      <c r="D118" s="29">
        <f xml:space="preserve"> IF(RTD("cqg.rtd",,"StudyData", $D$4,  "Bar",, "Close",$E$4,C118,"PrimaryOnly",,,,"T")="","",RTD("cqg.rtd",,"StudyData", $D$4,  "Bar",, "Close",$E$4,C118,"PrimaryOnly",,,,"T")*100)</f>
        <v>15.559999999999999</v>
      </c>
      <c r="H118" s="29">
        <f t="shared" si="5"/>
        <v>15.559999999999999</v>
      </c>
    </row>
    <row r="119" spans="3:8" x14ac:dyDescent="0.3">
      <c r="C119" s="29">
        <f t="shared" si="9"/>
        <v>-114</v>
      </c>
      <c r="D119" s="29">
        <f xml:space="preserve"> IF(RTD("cqg.rtd",,"StudyData", $D$4,  "Bar",, "Close",$E$4,C119,"PrimaryOnly",,,,"T")="","",RTD("cqg.rtd",,"StudyData", $D$4,  "Bar",, "Close",$E$4,C119,"PrimaryOnly",,,,"T")*100)</f>
        <v>15.35</v>
      </c>
      <c r="H119" s="29">
        <f t="shared" si="5"/>
        <v>15.35</v>
      </c>
    </row>
    <row r="120" spans="3:8" x14ac:dyDescent="0.3">
      <c r="C120" s="29">
        <f t="shared" si="9"/>
        <v>-115</v>
      </c>
      <c r="D120" s="29">
        <f xml:space="preserve"> IF(RTD("cqg.rtd",,"StudyData", $D$4,  "Bar",, "Close",$E$4,C120,"PrimaryOnly",,,,"T")="","",RTD("cqg.rtd",,"StudyData", $D$4,  "Bar",, "Close",$E$4,C120,"PrimaryOnly",,,,"T")*100)</f>
        <v>17.25</v>
      </c>
      <c r="H120" s="29">
        <f t="shared" si="5"/>
        <v>17.25</v>
      </c>
    </row>
    <row r="121" spans="3:8" x14ac:dyDescent="0.3">
      <c r="C121" s="29">
        <f t="shared" si="9"/>
        <v>-116</v>
      </c>
      <c r="D121" s="29">
        <f xml:space="preserve"> IF(RTD("cqg.rtd",,"StudyData", $D$4,  "Bar",, "Close",$E$4,C121,"PrimaryOnly",,,,"T")="","",RTD("cqg.rtd",,"StudyData", $D$4,  "Bar",, "Close",$E$4,C121,"PrimaryOnly",,,,"T")*100)</f>
        <v>15.939999999999998</v>
      </c>
      <c r="H121" s="29">
        <f t="shared" si="5"/>
        <v>15.939999999999998</v>
      </c>
    </row>
    <row r="122" spans="3:8" x14ac:dyDescent="0.3">
      <c r="C122" s="29">
        <f t="shared" si="9"/>
        <v>-117</v>
      </c>
      <c r="D122" s="29">
        <f xml:space="preserve"> IF(RTD("cqg.rtd",,"StudyData", $D$4,  "Bar",, "Close",$E$4,C122,"PrimaryOnly",,,,"T")="","",RTD("cqg.rtd",,"StudyData", $D$4,  "Bar",, "Close",$E$4,C122,"PrimaryOnly",,,,"T")*100)</f>
        <v>14.280000000000001</v>
      </c>
      <c r="H122" s="29">
        <f t="shared" si="5"/>
        <v>14.280000000000001</v>
      </c>
    </row>
    <row r="123" spans="3:8" x14ac:dyDescent="0.3">
      <c r="C123" s="29">
        <f t="shared" si="9"/>
        <v>-118</v>
      </c>
      <c r="D123" s="29">
        <f xml:space="preserve"> IF(RTD("cqg.rtd",,"StudyData", $D$4,  "Bar",, "Close",$E$4,C123,"PrimaryOnly",,,,"T")="","",RTD("cqg.rtd",,"StudyData", $D$4,  "Bar",, "Close",$E$4,C123,"PrimaryOnly",,,,"T")*100)</f>
        <v>13.84</v>
      </c>
      <c r="H123" s="29">
        <f t="shared" si="5"/>
        <v>13.84</v>
      </c>
    </row>
    <row r="124" spans="3:8" x14ac:dyDescent="0.3">
      <c r="C124" s="29">
        <f t="shared" si="9"/>
        <v>-119</v>
      </c>
      <c r="D124" s="29">
        <f xml:space="preserve"> IF(RTD("cqg.rtd",,"StudyData", $D$4,  "Bar",, "Close",$E$4,C124,"PrimaryOnly",,,,"T")="","",RTD("cqg.rtd",,"StudyData", $D$4,  "Bar",, "Close",$E$4,C124,"PrimaryOnly",,,,"T")*100)</f>
        <v>14.38</v>
      </c>
      <c r="H124" s="29">
        <f t="shared" si="5"/>
        <v>14.38</v>
      </c>
    </row>
    <row r="125" spans="3:8" x14ac:dyDescent="0.3">
      <c r="C125" s="29">
        <f t="shared" si="9"/>
        <v>-120</v>
      </c>
      <c r="D125" s="29">
        <f xml:space="preserve"> IF(RTD("cqg.rtd",,"StudyData", $D$4,  "Bar",, "Close",$E$4,C125,"PrimaryOnly",,,,"T")="","",RTD("cqg.rtd",,"StudyData", $D$4,  "Bar",, "Close",$E$4,C125,"PrimaryOnly",,,,"T")*100)</f>
        <v>12.8</v>
      </c>
      <c r="H125" s="29">
        <f t="shared" si="5"/>
        <v>12.8</v>
      </c>
    </row>
    <row r="126" spans="3:8" x14ac:dyDescent="0.3">
      <c r="C126" s="29">
        <f t="shared" si="9"/>
        <v>-121</v>
      </c>
      <c r="D126" s="29">
        <f xml:space="preserve"> IF(RTD("cqg.rtd",,"StudyData", $D$4,  "Bar",, "Close",$E$4,C126,"PrimaryOnly",,,,"T")="","",RTD("cqg.rtd",,"StudyData", $D$4,  "Bar",, "Close",$E$4,C126,"PrimaryOnly",,,,"T")*100)</f>
        <v>12.959999999999999</v>
      </c>
      <c r="H126" s="29">
        <f t="shared" si="5"/>
        <v>12.959999999999999</v>
      </c>
    </row>
    <row r="127" spans="3:8" x14ac:dyDescent="0.3">
      <c r="C127" s="29">
        <f t="shared" si="9"/>
        <v>-122</v>
      </c>
      <c r="D127" s="29">
        <f xml:space="preserve"> IF(RTD("cqg.rtd",,"StudyData", $D$4,  "Bar",, "Close",$E$4,C127,"PrimaryOnly",,,,"T")="","",RTD("cqg.rtd",,"StudyData", $D$4,  "Bar",, "Close",$E$4,C127,"PrimaryOnly",,,,"T")*100)</f>
        <v>13.200000000000001</v>
      </c>
      <c r="H127" s="29">
        <f t="shared" si="5"/>
        <v>13.200000000000001</v>
      </c>
    </row>
    <row r="128" spans="3:8" x14ac:dyDescent="0.3">
      <c r="C128" s="29">
        <f t="shared" si="9"/>
        <v>-123</v>
      </c>
      <c r="D128" s="29">
        <f xml:space="preserve"> IF(RTD("cqg.rtd",,"StudyData", $D$4,  "Bar",, "Close",$E$4,C128,"PrimaryOnly",,,,"T")="","",RTD("cqg.rtd",,"StudyData", $D$4,  "Bar",, "Close",$E$4,C128,"PrimaryOnly",,,,"T")*100)</f>
        <v>12.770000000000001</v>
      </c>
      <c r="H128" s="29">
        <f t="shared" si="5"/>
        <v>12.770000000000001</v>
      </c>
    </row>
    <row r="129" spans="3:8" x14ac:dyDescent="0.3">
      <c r="C129" s="29">
        <f t="shared" si="9"/>
        <v>-124</v>
      </c>
      <c r="D129" s="29">
        <f xml:space="preserve"> IF(RTD("cqg.rtd",,"StudyData", $D$4,  "Bar",, "Close",$E$4,C129,"PrimaryOnly",,,,"T")="","",RTD("cqg.rtd",,"StudyData", $D$4,  "Bar",, "Close",$E$4,C129,"PrimaryOnly",,,,"T")*100)</f>
        <v>12.920000000000002</v>
      </c>
      <c r="H129" s="29">
        <f t="shared" si="5"/>
        <v>12.920000000000002</v>
      </c>
    </row>
    <row r="130" spans="3:8" x14ac:dyDescent="0.3">
      <c r="C130" s="29">
        <f t="shared" si="9"/>
        <v>-125</v>
      </c>
      <c r="D130" s="29">
        <f xml:space="preserve"> IF(RTD("cqg.rtd",,"StudyData", $D$4,  "Bar",, "Close",$E$4,C130,"PrimaryOnly",,,,"T")="","",RTD("cqg.rtd",,"StudyData", $D$4,  "Bar",, "Close",$E$4,C130,"PrimaryOnly",,,,"T")*100)</f>
        <v>13.66</v>
      </c>
      <c r="H130" s="29">
        <f t="shared" si="5"/>
        <v>13.66</v>
      </c>
    </row>
    <row r="131" spans="3:8" x14ac:dyDescent="0.3">
      <c r="C131" s="29">
        <f t="shared" si="9"/>
        <v>-126</v>
      </c>
      <c r="D131" s="29">
        <f xml:space="preserve"> IF(RTD("cqg.rtd",,"StudyData", $D$4,  "Bar",, "Close",$E$4,C131,"PrimaryOnly",,,,"T")="","",RTD("cqg.rtd",,"StudyData", $D$4,  "Bar",, "Close",$E$4,C131,"PrimaryOnly",,,,"T")*100)</f>
        <v>12.989999999999998</v>
      </c>
      <c r="H131" s="29">
        <f t="shared" si="5"/>
        <v>12.989999999999998</v>
      </c>
    </row>
    <row r="132" spans="3:8" x14ac:dyDescent="0.3">
      <c r="C132" s="29">
        <f t="shared" si="9"/>
        <v>-127</v>
      </c>
      <c r="D132" s="29">
        <f xml:space="preserve"> IF(RTD("cqg.rtd",,"StudyData", $D$4,  "Bar",, "Close",$E$4,C132,"PrimaryOnly",,,,"T")="","",RTD("cqg.rtd",,"StudyData", $D$4,  "Bar",, "Close",$E$4,C132,"PrimaryOnly",,,,"T")*100)</f>
        <v>13.669999999999998</v>
      </c>
      <c r="H132" s="29">
        <f t="shared" si="5"/>
        <v>13.669999999999998</v>
      </c>
    </row>
    <row r="133" spans="3:8" x14ac:dyDescent="0.3">
      <c r="C133" s="29">
        <f t="shared" si="9"/>
        <v>-128</v>
      </c>
      <c r="D133" s="29">
        <f xml:space="preserve"> IF(RTD("cqg.rtd",,"StudyData", $D$4,  "Bar",, "Close",$E$4,C133,"PrimaryOnly",,,,"T")="","",RTD("cqg.rtd",,"StudyData", $D$4,  "Bar",, "Close",$E$4,C133,"PrimaryOnly",,,,"T")*100)</f>
        <v>13.05</v>
      </c>
      <c r="H133" s="29">
        <f t="shared" si="5"/>
        <v>13.05</v>
      </c>
    </row>
    <row r="134" spans="3:8" x14ac:dyDescent="0.3">
      <c r="C134" s="29">
        <f t="shared" si="9"/>
        <v>-129</v>
      </c>
      <c r="D134" s="29">
        <f xml:space="preserve"> IF(RTD("cqg.rtd",,"StudyData", $D$4,  "Bar",, "Close",$E$4,C134,"PrimaryOnly",,,,"T")="","",RTD("cqg.rtd",,"StudyData", $D$4,  "Bar",, "Close",$E$4,C134,"PrimaryOnly",,,,"T")*100)</f>
        <v>13.54</v>
      </c>
      <c r="H134" s="29">
        <f t="shared" ref="H134:H197" si="10">D134</f>
        <v>13.54</v>
      </c>
    </row>
    <row r="135" spans="3:8" x14ac:dyDescent="0.3">
      <c r="C135" s="29">
        <f t="shared" si="9"/>
        <v>-130</v>
      </c>
      <c r="D135" s="29">
        <f xml:space="preserve"> IF(RTD("cqg.rtd",,"StudyData", $D$4,  "Bar",, "Close",$E$4,C135,"PrimaryOnly",,,,"T")="","",RTD("cqg.rtd",,"StudyData", $D$4,  "Bar",, "Close",$E$4,C135,"PrimaryOnly",,,,"T")*100)</f>
        <v>13.11</v>
      </c>
      <c r="H135" s="29">
        <f t="shared" si="10"/>
        <v>13.11</v>
      </c>
    </row>
    <row r="136" spans="3:8" x14ac:dyDescent="0.3">
      <c r="C136" s="29">
        <f t="shared" si="9"/>
        <v>-131</v>
      </c>
      <c r="D136" s="29">
        <f xml:space="preserve"> IF(RTD("cqg.rtd",,"StudyData", $D$4,  "Bar",, "Close",$E$4,C136,"PrimaryOnly",,,,"T")="","",RTD("cqg.rtd",,"StudyData", $D$4,  "Bar",, "Close",$E$4,C136,"PrimaryOnly",,,,"T")*100)</f>
        <v>12.509999999999998</v>
      </c>
      <c r="H136" s="29">
        <f t="shared" si="10"/>
        <v>12.509999999999998</v>
      </c>
    </row>
    <row r="137" spans="3:8" x14ac:dyDescent="0.3">
      <c r="C137" s="29">
        <f t="shared" si="9"/>
        <v>-132</v>
      </c>
      <c r="D137" s="29">
        <f xml:space="preserve"> IF(RTD("cqg.rtd",,"StudyData", $D$4,  "Bar",, "Close",$E$4,C137,"PrimaryOnly",,,,"T")="","",RTD("cqg.rtd",,"StudyData", $D$4,  "Bar",, "Close",$E$4,C137,"PrimaryOnly",,,,"T")*100)</f>
        <v>14.42</v>
      </c>
      <c r="H137" s="29">
        <f t="shared" si="10"/>
        <v>14.42</v>
      </c>
    </row>
    <row r="138" spans="3:8" x14ac:dyDescent="0.3">
      <c r="C138" s="29">
        <f t="shared" si="9"/>
        <v>-133</v>
      </c>
      <c r="D138" s="29">
        <f xml:space="preserve"> IF(RTD("cqg.rtd",,"StudyData", $D$4,  "Bar",, "Close",$E$4,C138,"PrimaryOnly",,,,"T")="","",RTD("cqg.rtd",,"StudyData", $D$4,  "Bar",, "Close",$E$4,C138,"PrimaryOnly",,,,"T")*100)</f>
        <v>13.950000000000001</v>
      </c>
      <c r="H138" s="29">
        <f t="shared" si="10"/>
        <v>13.950000000000001</v>
      </c>
    </row>
    <row r="139" spans="3:8" x14ac:dyDescent="0.3">
      <c r="C139" s="29">
        <f t="shared" si="9"/>
        <v>-134</v>
      </c>
      <c r="D139" s="29">
        <f xml:space="preserve"> IF(RTD("cqg.rtd",,"StudyData", $D$4,  "Bar",, "Close",$E$4,C139,"PrimaryOnly",,,,"T")="","",RTD("cqg.rtd",,"StudyData", $D$4,  "Bar",, "Close",$E$4,C139,"PrimaryOnly",,,,"T")*100)</f>
        <v>13.139999999999999</v>
      </c>
      <c r="H139" s="29">
        <f t="shared" si="10"/>
        <v>13.139999999999999</v>
      </c>
    </row>
    <row r="140" spans="3:8" x14ac:dyDescent="0.3">
      <c r="C140" s="29">
        <f t="shared" si="9"/>
        <v>-135</v>
      </c>
      <c r="D140" s="29">
        <f xml:space="preserve"> IF(RTD("cqg.rtd",,"StudyData", $D$4,  "Bar",, "Close",$E$4,C140,"PrimaryOnly",,,,"T")="","",RTD("cqg.rtd",,"StudyData", $D$4,  "Bar",, "Close",$E$4,C140,"PrimaryOnly",,,,"T")*100)</f>
        <v>13.83</v>
      </c>
      <c r="H140" s="29">
        <f t="shared" si="10"/>
        <v>13.83</v>
      </c>
    </row>
    <row r="141" spans="3:8" x14ac:dyDescent="0.3">
      <c r="C141" s="29">
        <f t="shared" si="9"/>
        <v>-136</v>
      </c>
      <c r="D141" s="29">
        <f xml:space="preserve"> IF(RTD("cqg.rtd",,"StudyData", $D$4,  "Bar",, "Close",$E$4,C141,"PrimaryOnly",,,,"T")="","",RTD("cqg.rtd",,"StudyData", $D$4,  "Bar",, "Close",$E$4,C141,"PrimaryOnly",,,,"T")*100)</f>
        <v>14.38</v>
      </c>
      <c r="H141" s="29">
        <f t="shared" si="10"/>
        <v>14.38</v>
      </c>
    </row>
    <row r="142" spans="3:8" x14ac:dyDescent="0.3">
      <c r="C142" s="29">
        <f t="shared" si="9"/>
        <v>-137</v>
      </c>
      <c r="D142" s="29">
        <f xml:space="preserve"> IF(RTD("cqg.rtd",,"StudyData", $D$4,  "Bar",, "Close",$E$4,C142,"PrimaryOnly",,,,"T")="","",RTD("cqg.rtd",,"StudyData", $D$4,  "Bar",, "Close",$E$4,C142,"PrimaryOnly",,,,"T")*100)</f>
        <v>15.6</v>
      </c>
      <c r="H142" s="29">
        <f t="shared" si="10"/>
        <v>15.6</v>
      </c>
    </row>
    <row r="143" spans="3:8" x14ac:dyDescent="0.3">
      <c r="C143" s="29">
        <f t="shared" si="9"/>
        <v>-138</v>
      </c>
      <c r="D143" s="29">
        <f xml:space="preserve"> IF(RTD("cqg.rtd",,"StudyData", $D$4,  "Bar",, "Close",$E$4,C143,"PrimaryOnly",,,,"T")="","",RTD("cqg.rtd",,"StudyData", $D$4,  "Bar",, "Close",$E$4,C143,"PrimaryOnly",,,,"T")*100)</f>
        <v>15.78</v>
      </c>
      <c r="H143" s="29">
        <f t="shared" si="10"/>
        <v>15.78</v>
      </c>
    </row>
    <row r="144" spans="3:8" x14ac:dyDescent="0.3">
      <c r="C144" s="29">
        <f t="shared" si="9"/>
        <v>-139</v>
      </c>
      <c r="D144" s="29">
        <f xml:space="preserve"> IF(RTD("cqg.rtd",,"StudyData", $D$4,  "Bar",, "Close",$E$4,C144,"PrimaryOnly",,,,"T")="","",RTD("cqg.rtd",,"StudyData", $D$4,  "Bar",, "Close",$E$4,C144,"PrimaryOnly",,,,"T")*100)</f>
        <v>13.969999999999999</v>
      </c>
      <c r="H144" s="29">
        <f t="shared" si="10"/>
        <v>13.969999999999999</v>
      </c>
    </row>
    <row r="145" spans="3:8" x14ac:dyDescent="0.3">
      <c r="C145" s="29">
        <f t="shared" si="9"/>
        <v>-140</v>
      </c>
      <c r="D145" s="29">
        <f xml:space="preserve"> IF(RTD("cqg.rtd",,"StudyData", $D$4,  "Bar",, "Close",$E$4,C145,"PrimaryOnly",,,,"T")="","",RTD("cqg.rtd",,"StudyData", $D$4,  "Bar",, "Close",$E$4,C145,"PrimaryOnly",,,,"T")*100)</f>
        <v>15.27</v>
      </c>
      <c r="H145" s="29">
        <f t="shared" si="10"/>
        <v>15.27</v>
      </c>
    </row>
    <row r="146" spans="3:8" x14ac:dyDescent="0.3">
      <c r="C146" s="29">
        <f t="shared" si="9"/>
        <v>-141</v>
      </c>
      <c r="D146" s="29">
        <f xml:space="preserve"> IF(RTD("cqg.rtd",,"StudyData", $D$4,  "Bar",, "Close",$E$4,C146,"PrimaryOnly",,,,"T")="","",RTD("cqg.rtd",,"StudyData", $D$4,  "Bar",, "Close",$E$4,C146,"PrimaryOnly",,,,"T")*100)</f>
        <v>15.65</v>
      </c>
      <c r="H146" s="29">
        <f t="shared" si="10"/>
        <v>15.65</v>
      </c>
    </row>
    <row r="147" spans="3:8" x14ac:dyDescent="0.3">
      <c r="C147" s="29">
        <f t="shared" si="9"/>
        <v>-142</v>
      </c>
      <c r="D147" s="29">
        <f xml:space="preserve"> IF(RTD("cqg.rtd",,"StudyData", $D$4,  "Bar",, "Close",$E$4,C147,"PrimaryOnly",,,,"T")="","",RTD("cqg.rtd",,"StudyData", $D$4,  "Bar",, "Close",$E$4,C147,"PrimaryOnly",,,,"T")*100)</f>
        <v>16.05</v>
      </c>
      <c r="H147" s="29">
        <f t="shared" si="10"/>
        <v>16.05</v>
      </c>
    </row>
    <row r="148" spans="3:8" x14ac:dyDescent="0.3">
      <c r="C148" s="29">
        <f t="shared" si="9"/>
        <v>-143</v>
      </c>
      <c r="D148" s="29">
        <f xml:space="preserve"> IF(RTD("cqg.rtd",,"StudyData", $D$4,  "Bar",, "Close",$E$4,C148,"PrimaryOnly",,,,"T")="","",RTD("cqg.rtd",,"StudyData", $D$4,  "Bar",, "Close",$E$4,C148,"PrimaryOnly",,,,"T")*100)</f>
        <v>17.940000000000001</v>
      </c>
      <c r="H148" s="29">
        <f t="shared" si="10"/>
        <v>17.940000000000001</v>
      </c>
    </row>
    <row r="149" spans="3:8" x14ac:dyDescent="0.3">
      <c r="C149" s="29">
        <f t="shared" si="9"/>
        <v>-144</v>
      </c>
      <c r="D149" s="29">
        <f xml:space="preserve"> IF(RTD("cqg.rtd",,"StudyData", $D$4,  "Bar",, "Close",$E$4,C149,"PrimaryOnly",,,,"T")="","",RTD("cqg.rtd",,"StudyData", $D$4,  "Bar",, "Close",$E$4,C149,"PrimaryOnly",,,,"T")*100)</f>
        <v>16.850000000000001</v>
      </c>
      <c r="H149" s="29">
        <f t="shared" si="10"/>
        <v>16.850000000000001</v>
      </c>
    </row>
    <row r="150" spans="3:8" x14ac:dyDescent="0.3">
      <c r="C150" s="29">
        <f t="shared" si="9"/>
        <v>-145</v>
      </c>
      <c r="D150" s="29">
        <f xml:space="preserve"> IF(RTD("cqg.rtd",,"StudyData", $D$4,  "Bar",, "Close",$E$4,C150,"PrimaryOnly",,,,"T")="","",RTD("cqg.rtd",,"StudyData", $D$4,  "Bar",, "Close",$E$4,C150,"PrimaryOnly",,,,"T")*100)</f>
        <v>18.47</v>
      </c>
      <c r="H150" s="29">
        <f t="shared" si="10"/>
        <v>18.47</v>
      </c>
    </row>
    <row r="151" spans="3:8" x14ac:dyDescent="0.3">
      <c r="C151" s="29">
        <f t="shared" si="9"/>
        <v>-146</v>
      </c>
      <c r="D151" s="29">
        <f xml:space="preserve"> IF(RTD("cqg.rtd",,"StudyData", $D$4,  "Bar",, "Close",$E$4,C151,"PrimaryOnly",,,,"T")="","",RTD("cqg.rtd",,"StudyData", $D$4,  "Bar",, "Close",$E$4,C151,"PrimaryOnly",,,,"T")*100)</f>
        <v>19.61</v>
      </c>
      <c r="H151" s="29">
        <f t="shared" si="10"/>
        <v>19.61</v>
      </c>
    </row>
    <row r="152" spans="3:8" x14ac:dyDescent="0.3">
      <c r="C152" s="29">
        <f t="shared" si="9"/>
        <v>-147</v>
      </c>
      <c r="D152" s="29">
        <f xml:space="preserve"> IF(RTD("cqg.rtd",,"StudyData", $D$4,  "Bar",, "Close",$E$4,C152,"PrimaryOnly",,,,"T")="","",RTD("cqg.rtd",,"StudyData", $D$4,  "Bar",, "Close",$E$4,C152,"PrimaryOnly",,,,"T")*100)</f>
        <v>22</v>
      </c>
      <c r="H152" s="29">
        <f t="shared" si="10"/>
        <v>22</v>
      </c>
    </row>
    <row r="153" spans="3:8" x14ac:dyDescent="0.3">
      <c r="C153" s="29">
        <f t="shared" si="9"/>
        <v>-148</v>
      </c>
      <c r="D153" s="29">
        <f xml:space="preserve"> IF(RTD("cqg.rtd",,"StudyData", $D$4,  "Bar",, "Close",$E$4,C153,"PrimaryOnly",,,,"T")="","",RTD("cqg.rtd",,"StudyData", $D$4,  "Bar",, "Close",$E$4,C153,"PrimaryOnly",,,,"T")*100)</f>
        <v>22.15</v>
      </c>
      <c r="H153" s="29">
        <f t="shared" si="10"/>
        <v>22.15</v>
      </c>
    </row>
    <row r="154" spans="3:8" x14ac:dyDescent="0.3">
      <c r="C154" s="29">
        <f t="shared" si="9"/>
        <v>-149</v>
      </c>
      <c r="D154" s="29">
        <f xml:space="preserve"> IF(RTD("cqg.rtd",,"StudyData", $D$4,  "Bar",, "Close",$E$4,C154,"PrimaryOnly",,,,"T")="","",RTD("cqg.rtd",,"StudyData", $D$4,  "Bar",, "Close",$E$4,C154,"PrimaryOnly",,,,"T")*100)</f>
        <v>21.91</v>
      </c>
      <c r="H154" s="29">
        <f t="shared" si="10"/>
        <v>21.91</v>
      </c>
    </row>
    <row r="155" spans="3:8" x14ac:dyDescent="0.3">
      <c r="C155" s="29">
        <f t="shared" si="9"/>
        <v>-150</v>
      </c>
      <c r="D155" s="29">
        <f xml:space="preserve"> IF(RTD("cqg.rtd",,"StudyData", $D$4,  "Bar",, "Close",$E$4,C155,"PrimaryOnly",,,,"T")="","",RTD("cqg.rtd",,"StudyData", $D$4,  "Bar",, "Close",$E$4,C155,"PrimaryOnly",,,,"T")*100)</f>
        <v>19.850000000000001</v>
      </c>
      <c r="H155" s="29">
        <f t="shared" si="10"/>
        <v>19.850000000000001</v>
      </c>
    </row>
    <row r="156" spans="3:8" x14ac:dyDescent="0.3">
      <c r="C156" s="29">
        <f t="shared" si="9"/>
        <v>-151</v>
      </c>
      <c r="D156" s="29">
        <f xml:space="preserve"> IF(RTD("cqg.rtd",,"StudyData", $D$4,  "Bar",, "Close",$E$4,C156,"PrimaryOnly",,,,"T")="","",RTD("cqg.rtd",,"StudyData", $D$4,  "Bar",, "Close",$E$4,C156,"PrimaryOnly",,,,"T")*100)</f>
        <v>19.57</v>
      </c>
      <c r="H156" s="29">
        <f t="shared" si="10"/>
        <v>19.57</v>
      </c>
    </row>
    <row r="157" spans="3:8" x14ac:dyDescent="0.3">
      <c r="C157" s="29">
        <f t="shared" si="9"/>
        <v>-152</v>
      </c>
      <c r="D157" s="29">
        <f xml:space="preserve"> IF(RTD("cqg.rtd",,"StudyData", $D$4,  "Bar",, "Close",$E$4,C157,"PrimaryOnly",,,,"T")="","",RTD("cqg.rtd",,"StudyData", $D$4,  "Bar",, "Close",$E$4,C157,"PrimaryOnly",,,,"T")*100)</f>
        <v>17.98</v>
      </c>
      <c r="H157" s="29">
        <f t="shared" si="10"/>
        <v>17.98</v>
      </c>
    </row>
    <row r="158" spans="3:8" x14ac:dyDescent="0.3">
      <c r="C158" s="29">
        <f t="shared" si="9"/>
        <v>-153</v>
      </c>
      <c r="D158" s="29">
        <f xml:space="preserve"> IF(RTD("cqg.rtd",,"StudyData", $D$4,  "Bar",, "Close",$E$4,C158,"PrimaryOnly",,,,"T")="","",RTD("cqg.rtd",,"StudyData", $D$4,  "Bar",, "Close",$E$4,C158,"PrimaryOnly",,,,"T")*100)</f>
        <v>19.489999999999998</v>
      </c>
      <c r="H158" s="29">
        <f t="shared" si="10"/>
        <v>19.489999999999998</v>
      </c>
    </row>
    <row r="159" spans="3:8" x14ac:dyDescent="0.3">
      <c r="C159" s="29">
        <f t="shared" si="9"/>
        <v>-154</v>
      </c>
      <c r="D159" s="29">
        <f xml:space="preserve"> IF(RTD("cqg.rtd",,"StudyData", $D$4,  "Bar",, "Close",$E$4,C159,"PrimaryOnly",,,,"T")="","",RTD("cqg.rtd",,"StudyData", $D$4,  "Bar",, "Close",$E$4,C159,"PrimaryOnly",,,,"T")*100)</f>
        <v>16.78</v>
      </c>
      <c r="H159" s="29">
        <f t="shared" si="10"/>
        <v>16.78</v>
      </c>
    </row>
    <row r="160" spans="3:8" x14ac:dyDescent="0.3">
      <c r="C160" s="29">
        <f t="shared" si="9"/>
        <v>-155</v>
      </c>
      <c r="D160" s="29">
        <f xml:space="preserve"> IF(RTD("cqg.rtd",,"StudyData", $D$4,  "Bar",, "Close",$E$4,C160,"PrimaryOnly",,,,"T")="","",RTD("cqg.rtd",,"StudyData", $D$4,  "Bar",, "Close",$E$4,C160,"PrimaryOnly",,,,"T")*100)</f>
        <v>19.21</v>
      </c>
      <c r="H160" s="29">
        <f t="shared" si="10"/>
        <v>19.21</v>
      </c>
    </row>
    <row r="161" spans="3:8" x14ac:dyDescent="0.3">
      <c r="C161" s="29">
        <f t="shared" si="9"/>
        <v>-156</v>
      </c>
      <c r="D161" s="29">
        <f xml:space="preserve"> IF(RTD("cqg.rtd",,"StudyData", $D$4,  "Bar",, "Close",$E$4,C161,"PrimaryOnly",,,,"T")="","",RTD("cqg.rtd",,"StudyData", $D$4,  "Bar",, "Close",$E$4,C161,"PrimaryOnly",,,,"T")*100)</f>
        <v>17.95</v>
      </c>
      <c r="H161" s="29">
        <f t="shared" si="10"/>
        <v>17.95</v>
      </c>
    </row>
    <row r="162" spans="3:8" x14ac:dyDescent="0.3">
      <c r="C162" s="29">
        <f t="shared" si="9"/>
        <v>-157</v>
      </c>
      <c r="D162" s="29">
        <f xml:space="preserve"> IF(RTD("cqg.rtd",,"StudyData", $D$4,  "Bar",, "Close",$E$4,C162,"PrimaryOnly",,,,"T")="","",RTD("cqg.rtd",,"StudyData", $D$4,  "Bar",, "Close",$E$4,C162,"PrimaryOnly",,,,"T")*100)</f>
        <v>17.62</v>
      </c>
      <c r="H162" s="29">
        <f t="shared" si="10"/>
        <v>17.62</v>
      </c>
    </row>
    <row r="163" spans="3:8" x14ac:dyDescent="0.3">
      <c r="C163" s="29">
        <f t="shared" si="9"/>
        <v>-158</v>
      </c>
      <c r="D163" s="29">
        <f xml:space="preserve"> IF(RTD("cqg.rtd",,"StudyData", $D$4,  "Bar",, "Close",$E$4,C163,"PrimaryOnly",,,,"T")="","",RTD("cqg.rtd",,"StudyData", $D$4,  "Bar",, "Close",$E$4,C163,"PrimaryOnly",,,,"T")*100)</f>
        <v>18.62</v>
      </c>
      <c r="H163" s="29">
        <f t="shared" si="10"/>
        <v>18.62</v>
      </c>
    </row>
    <row r="164" spans="3:8" x14ac:dyDescent="0.3">
      <c r="C164" s="29">
        <f t="shared" si="9"/>
        <v>-159</v>
      </c>
      <c r="D164" s="29">
        <f xml:space="preserve"> IF(RTD("cqg.rtd",,"StudyData", $D$4,  "Bar",, "Close",$E$4,C164,"PrimaryOnly",,,,"T")="","",RTD("cqg.rtd",,"StudyData", $D$4,  "Bar",, "Close",$E$4,C164,"PrimaryOnly",,,,"T")*100)</f>
        <v>20.28</v>
      </c>
      <c r="H164" s="29">
        <f t="shared" si="10"/>
        <v>20.28</v>
      </c>
    </row>
    <row r="165" spans="3:8" x14ac:dyDescent="0.3">
      <c r="C165" s="29">
        <f t="shared" si="9"/>
        <v>-160</v>
      </c>
      <c r="D165" s="29">
        <f xml:space="preserve"> IF(RTD("cqg.rtd",,"StudyData", $D$4,  "Bar",, "Close",$E$4,C165,"PrimaryOnly",,,,"T")="","",RTD("cqg.rtd",,"StudyData", $D$4,  "Bar",, "Close",$E$4,C165,"PrimaryOnly",,,,"T")*100)</f>
        <v>20.05</v>
      </c>
      <c r="H165" s="29">
        <f t="shared" si="10"/>
        <v>20.05</v>
      </c>
    </row>
    <row r="166" spans="3:8" x14ac:dyDescent="0.3">
      <c r="C166" s="29">
        <f t="shared" si="9"/>
        <v>-161</v>
      </c>
      <c r="D166" s="29">
        <f xml:space="preserve"> IF(RTD("cqg.rtd",,"StudyData", $D$4,  "Bar",, "Close",$E$4,C166,"PrimaryOnly",,,,"T")="","",RTD("cqg.rtd",,"StudyData", $D$4,  "Bar",, "Close",$E$4,C166,"PrimaryOnly",,,,"T")*100)</f>
        <v>20.36</v>
      </c>
      <c r="H166" s="29">
        <f t="shared" si="10"/>
        <v>20.36</v>
      </c>
    </row>
    <row r="167" spans="3:8" x14ac:dyDescent="0.3">
      <c r="C167" s="29">
        <f t="shared" si="9"/>
        <v>-162</v>
      </c>
      <c r="D167" s="29">
        <f xml:space="preserve"> IF(RTD("cqg.rtd",,"StudyData", $D$4,  "Bar",, "Close",$E$4,C167,"PrimaryOnly",,,,"T")="","",RTD("cqg.rtd",,"StudyData", $D$4,  "Bar",, "Close",$E$4,C167,"PrimaryOnly",,,,"T")*100)</f>
        <v>21.21</v>
      </c>
      <c r="H167" s="29">
        <f t="shared" si="10"/>
        <v>21.21</v>
      </c>
    </row>
    <row r="168" spans="3:8" x14ac:dyDescent="0.3">
      <c r="C168" s="29">
        <f t="shared" si="9"/>
        <v>-163</v>
      </c>
      <c r="D168" s="29">
        <f xml:space="preserve"> IF(RTD("cqg.rtd",,"StudyData", $D$4,  "Bar",, "Close",$E$4,C168,"PrimaryOnly",,,,"T")="","",RTD("cqg.rtd",,"StudyData", $D$4,  "Bar",, "Close",$E$4,C168,"PrimaryOnly",,,,"T")*100)</f>
        <v>20.43</v>
      </c>
      <c r="H168" s="29">
        <f t="shared" si="10"/>
        <v>20.43</v>
      </c>
    </row>
    <row r="169" spans="3:8" x14ac:dyDescent="0.3">
      <c r="C169" s="29">
        <f t="shared" si="9"/>
        <v>-164</v>
      </c>
      <c r="D169" s="29">
        <f xml:space="preserve"> IF(RTD("cqg.rtd",,"StudyData", $D$4,  "Bar",, "Close",$E$4,C169,"PrimaryOnly",,,,"T")="","",RTD("cqg.rtd",,"StudyData", $D$4,  "Bar",, "Close",$E$4,C169,"PrimaryOnly",,,,"T")*100)</f>
        <v>23.07</v>
      </c>
      <c r="H169" s="29">
        <f t="shared" si="10"/>
        <v>23.07</v>
      </c>
    </row>
    <row r="170" spans="3:8" x14ac:dyDescent="0.3">
      <c r="C170" s="29">
        <f t="shared" ref="C170:C173" si="11">C169-1</f>
        <v>-165</v>
      </c>
      <c r="D170" s="29">
        <f xml:space="preserve"> IF(RTD("cqg.rtd",,"StudyData", $D$4,  "Bar",, "Close",$E$4,C170,"PrimaryOnly",,,,"T")="","",RTD("cqg.rtd",,"StudyData", $D$4,  "Bar",, "Close",$E$4,C170,"PrimaryOnly",,,,"T")*100)</f>
        <v>21.37</v>
      </c>
      <c r="H170" s="29">
        <f t="shared" si="10"/>
        <v>21.37</v>
      </c>
    </row>
    <row r="171" spans="3:8" x14ac:dyDescent="0.3">
      <c r="C171" s="29">
        <f t="shared" si="11"/>
        <v>-166</v>
      </c>
      <c r="D171" s="29">
        <f xml:space="preserve"> IF(RTD("cqg.rtd",,"StudyData", $D$4,  "Bar",, "Close",$E$4,C171,"PrimaryOnly",,,,"T")="","",RTD("cqg.rtd",,"StudyData", $D$4,  "Bar",, "Close",$E$4,C171,"PrimaryOnly",,,,"T")*100)</f>
        <v>21.11</v>
      </c>
      <c r="H171" s="29">
        <f t="shared" si="10"/>
        <v>21.11</v>
      </c>
    </row>
    <row r="172" spans="3:8" x14ac:dyDescent="0.3">
      <c r="C172" s="29">
        <f t="shared" si="11"/>
        <v>-167</v>
      </c>
      <c r="D172" s="29">
        <f xml:space="preserve"> IF(RTD("cqg.rtd",,"StudyData", $D$4,  "Bar",, "Close",$E$4,C172,"PrimaryOnly",,,,"T")="","",RTD("cqg.rtd",,"StudyData", $D$4,  "Bar",, "Close",$E$4,C172,"PrimaryOnly",,,,"T")*100)</f>
        <v>25.41</v>
      </c>
      <c r="H172" s="29">
        <f t="shared" si="10"/>
        <v>25.41</v>
      </c>
    </row>
    <row r="173" spans="3:8" x14ac:dyDescent="0.3">
      <c r="C173" s="29">
        <f t="shared" si="11"/>
        <v>-168</v>
      </c>
      <c r="D173" s="29">
        <f xml:space="preserve"> IF(RTD("cqg.rtd",,"StudyData", $D$4,  "Bar",, "Close",$E$4,C173,"PrimaryOnly",,,,"T")="","",RTD("cqg.rtd",,"StudyData", $D$4,  "Bar",, "Close",$E$4,C173,"PrimaryOnly",,,,"T")*100)</f>
        <v>22.61</v>
      </c>
      <c r="H173" s="29">
        <f t="shared" si="10"/>
        <v>22.61</v>
      </c>
    </row>
    <row r="174" spans="3:8" x14ac:dyDescent="0.3">
      <c r="C174" s="29">
        <f t="shared" ref="C174:C196" si="12">C173-1</f>
        <v>-169</v>
      </c>
      <c r="D174" s="29">
        <f xml:space="preserve"> IF(RTD("cqg.rtd",,"StudyData", $D$4,  "Bar",, "Close",$E$4,C174,"PrimaryOnly",,,,"T")="","",RTD("cqg.rtd",,"StudyData", $D$4,  "Bar",, "Close",$E$4,C174,"PrimaryOnly",,,,"T")*100)</f>
        <v>20.68</v>
      </c>
      <c r="H174" s="29">
        <f t="shared" si="10"/>
        <v>20.68</v>
      </c>
    </row>
    <row r="175" spans="3:8" x14ac:dyDescent="0.3">
      <c r="C175" s="29">
        <f t="shared" si="12"/>
        <v>-170</v>
      </c>
      <c r="D175" s="29">
        <f xml:space="preserve"> IF(RTD("cqg.rtd",,"StudyData", $D$4,  "Bar",, "Close",$E$4,C175,"PrimaryOnly",,,,"T")="","",RTD("cqg.rtd",,"StudyData", $D$4,  "Bar",, "Close",$E$4,C175,"PrimaryOnly",,,,"T")*100)</f>
        <v>20.66</v>
      </c>
      <c r="H175" s="29">
        <f t="shared" si="10"/>
        <v>20.66</v>
      </c>
    </row>
    <row r="176" spans="3:8" x14ac:dyDescent="0.3">
      <c r="C176" s="29">
        <f t="shared" si="12"/>
        <v>-171</v>
      </c>
      <c r="D176" s="29">
        <f xml:space="preserve"> IF(RTD("cqg.rtd",,"StudyData", $D$4,  "Bar",, "Close",$E$4,C176,"PrimaryOnly",,,,"T")="","",RTD("cqg.rtd",,"StudyData", $D$4,  "Bar",, "Close",$E$4,C176,"PrimaryOnly",,,,"T")*100)</f>
        <v>22.59</v>
      </c>
      <c r="H176" s="29">
        <f t="shared" si="10"/>
        <v>22.59</v>
      </c>
    </row>
    <row r="177" spans="3:8" x14ac:dyDescent="0.3">
      <c r="C177" s="29">
        <f t="shared" si="12"/>
        <v>-172</v>
      </c>
      <c r="D177" s="29">
        <f xml:space="preserve"> IF(RTD("cqg.rtd",,"StudyData", $D$4,  "Bar",, "Close",$E$4,C177,"PrimaryOnly",,,,"T")="","",RTD("cqg.rtd",,"StudyData", $D$4,  "Bar",, "Close",$E$4,C177,"PrimaryOnly",,,,"T")*100)</f>
        <v>26.63</v>
      </c>
      <c r="H177" s="29">
        <f t="shared" si="10"/>
        <v>26.63</v>
      </c>
    </row>
    <row r="178" spans="3:8" x14ac:dyDescent="0.3">
      <c r="C178" s="29">
        <f t="shared" si="12"/>
        <v>-173</v>
      </c>
      <c r="D178" s="29">
        <f xml:space="preserve"> IF(RTD("cqg.rtd",,"StudyData", $D$4,  "Bar",, "Close",$E$4,C178,"PrimaryOnly",,,,"T")="","",RTD("cqg.rtd",,"StudyData", $D$4,  "Bar",, "Close",$E$4,C178,"PrimaryOnly",,,,"T")*100)</f>
        <v>28.13</v>
      </c>
      <c r="H178" s="29">
        <f t="shared" si="10"/>
        <v>28.13</v>
      </c>
    </row>
    <row r="179" spans="3:8" x14ac:dyDescent="0.3">
      <c r="C179" s="29">
        <f t="shared" si="12"/>
        <v>-174</v>
      </c>
      <c r="D179" s="29">
        <f xml:space="preserve"> IF(RTD("cqg.rtd",,"StudyData", $D$4,  "Bar",, "Close",$E$4,C179,"PrimaryOnly",,,,"T")="","",RTD("cqg.rtd",,"StudyData", $D$4,  "Bar",, "Close",$E$4,C179,"PrimaryOnly",,,,"T")*100)</f>
        <v>21.08</v>
      </c>
      <c r="H179" s="29">
        <f t="shared" si="10"/>
        <v>21.08</v>
      </c>
    </row>
    <row r="180" spans="3:8" x14ac:dyDescent="0.3">
      <c r="C180" s="29">
        <f t="shared" si="12"/>
        <v>-175</v>
      </c>
      <c r="D180" s="29">
        <f xml:space="preserve"> IF(RTD("cqg.rtd",,"StudyData", $D$4,  "Bar",, "Close",$E$4,C180,"PrimaryOnly",,,,"T")="","",RTD("cqg.rtd",,"StudyData", $D$4,  "Bar",, "Close",$E$4,C180,"PrimaryOnly",,,,"T")*100)</f>
        <v>16.71</v>
      </c>
      <c r="H180" s="29">
        <f t="shared" si="10"/>
        <v>16.71</v>
      </c>
    </row>
    <row r="181" spans="3:8" x14ac:dyDescent="0.3">
      <c r="C181" s="29">
        <f t="shared" si="12"/>
        <v>-176</v>
      </c>
      <c r="D181" s="29">
        <f xml:space="preserve"> IF(RTD("cqg.rtd",,"StudyData", $D$4,  "Bar",, "Close",$E$4,C181,"PrimaryOnly",,,,"T")="","",RTD("cqg.rtd",,"StudyData", $D$4,  "Bar",, "Close",$E$4,C181,"PrimaryOnly",,,,"T")*100)</f>
        <v>13.51</v>
      </c>
      <c r="H181" s="29">
        <f t="shared" si="10"/>
        <v>13.51</v>
      </c>
    </row>
    <row r="182" spans="3:8" x14ac:dyDescent="0.3">
      <c r="C182" s="29">
        <f t="shared" si="12"/>
        <v>-177</v>
      </c>
      <c r="D182" s="29">
        <f xml:space="preserve"> IF(RTD("cqg.rtd",,"StudyData", $D$4,  "Bar",, "Close",$E$4,C182,"PrimaryOnly",,,,"T")="","",RTD("cqg.rtd",,"StudyData", $D$4,  "Bar",, "Close",$E$4,C182,"PrimaryOnly",,,,"T")*100)</f>
        <v>12.57</v>
      </c>
      <c r="H182" s="29">
        <f t="shared" si="10"/>
        <v>12.57</v>
      </c>
    </row>
    <row r="183" spans="3:8" x14ac:dyDescent="0.3">
      <c r="C183" s="29">
        <f t="shared" si="12"/>
        <v>-178</v>
      </c>
      <c r="D183" s="29">
        <f xml:space="preserve"> IF(RTD("cqg.rtd",,"StudyData", $D$4,  "Bar",, "Close",$E$4,C183,"PrimaryOnly",,,,"T")="","",RTD("cqg.rtd",,"StudyData", $D$4,  "Bar",, "Close",$E$4,C183,"PrimaryOnly",,,,"T")*100)</f>
        <v>12.1</v>
      </c>
      <c r="H183" s="29">
        <f t="shared" si="10"/>
        <v>12.1</v>
      </c>
    </row>
    <row r="184" spans="3:8" x14ac:dyDescent="0.3">
      <c r="C184" s="29">
        <f t="shared" si="12"/>
        <v>-179</v>
      </c>
      <c r="D184" s="29">
        <f xml:space="preserve"> IF(RTD("cqg.rtd",,"StudyData", $D$4,  "Bar",, "Close",$E$4,C184,"PrimaryOnly",,,,"T")="","",RTD("cqg.rtd",,"StudyData", $D$4,  "Bar",, "Close",$E$4,C184,"PrimaryOnly",,,,"T")*100)</f>
        <v>12.559999999999999</v>
      </c>
      <c r="H184" s="29">
        <f t="shared" si="10"/>
        <v>12.559999999999999</v>
      </c>
    </row>
    <row r="185" spans="3:8" x14ac:dyDescent="0.3">
      <c r="C185" s="29">
        <f t="shared" si="12"/>
        <v>-180</v>
      </c>
      <c r="D185" s="29">
        <f xml:space="preserve"> IF(RTD("cqg.rtd",,"StudyData", $D$4,  "Bar",, "Close",$E$4,C185,"PrimaryOnly",,,,"T")="","",RTD("cqg.rtd",,"StudyData", $D$4,  "Bar",, "Close",$E$4,C185,"PrimaryOnly",,,,"T")*100)</f>
        <v>13.11</v>
      </c>
      <c r="H185" s="29">
        <f t="shared" si="10"/>
        <v>13.11</v>
      </c>
    </row>
    <row r="186" spans="3:8" x14ac:dyDescent="0.3">
      <c r="C186" s="29">
        <f t="shared" si="12"/>
        <v>-181</v>
      </c>
      <c r="D186" s="29">
        <f xml:space="preserve"> IF(RTD("cqg.rtd",,"StudyData", $D$4,  "Bar",, "Close",$E$4,C186,"PrimaryOnly",,,,"T")="","",RTD("cqg.rtd",,"StudyData", $D$4,  "Bar",, "Close",$E$4,C186,"PrimaryOnly",,,,"T")*100)</f>
        <v>13.29</v>
      </c>
      <c r="H186" s="29">
        <f t="shared" si="10"/>
        <v>13.29</v>
      </c>
    </row>
    <row r="187" spans="3:8" x14ac:dyDescent="0.3">
      <c r="C187" s="29">
        <f t="shared" si="12"/>
        <v>-182</v>
      </c>
      <c r="D187" s="29">
        <f xml:space="preserve"> IF(RTD("cqg.rtd",,"StudyData", $D$4,  "Bar",, "Close",$E$4,C187,"PrimaryOnly",,,,"T")="","",RTD("cqg.rtd",,"StudyData", $D$4,  "Bar",, "Close",$E$4,C187,"PrimaryOnly",,,,"T")*100)</f>
        <v>12.8</v>
      </c>
      <c r="H187" s="29">
        <f t="shared" si="10"/>
        <v>12.8</v>
      </c>
    </row>
    <row r="188" spans="3:8" x14ac:dyDescent="0.3">
      <c r="C188" s="29">
        <f t="shared" si="12"/>
        <v>-183</v>
      </c>
      <c r="D188" s="29">
        <f xml:space="preserve"> IF(RTD("cqg.rtd",,"StudyData", $D$4,  "Bar",, "Close",$E$4,C188,"PrimaryOnly",,,,"T")="","",RTD("cqg.rtd",,"StudyData", $D$4,  "Bar",, "Close",$E$4,C188,"PrimaryOnly",,,,"T")*100)</f>
        <v>11.44</v>
      </c>
      <c r="H188" s="29">
        <f t="shared" si="10"/>
        <v>11.44</v>
      </c>
    </row>
    <row r="189" spans="3:8" x14ac:dyDescent="0.3">
      <c r="C189" s="29">
        <f t="shared" si="12"/>
        <v>-184</v>
      </c>
      <c r="D189" s="29">
        <f xml:space="preserve"> IF(RTD("cqg.rtd",,"StudyData", $D$4,  "Bar",, "Close",$E$4,C189,"PrimaryOnly",,,,"T")="","",RTD("cqg.rtd",,"StudyData", $D$4,  "Bar",, "Close",$E$4,C189,"PrimaryOnly",,,,"T")*100)</f>
        <v>12.85</v>
      </c>
      <c r="H189" s="29">
        <f t="shared" si="10"/>
        <v>12.85</v>
      </c>
    </row>
    <row r="190" spans="3:8" x14ac:dyDescent="0.3">
      <c r="C190" s="29">
        <f t="shared" si="12"/>
        <v>-185</v>
      </c>
      <c r="D190" s="29">
        <f xml:space="preserve"> IF(RTD("cqg.rtd",,"StudyData", $D$4,  "Bar",, "Close",$E$4,C190,"PrimaryOnly",,,,"T")="","",RTD("cqg.rtd",,"StudyData", $D$4,  "Bar",, "Close",$E$4,C190,"PrimaryOnly",,,,"T")*100)</f>
        <v>12.73</v>
      </c>
      <c r="H190" s="29">
        <f t="shared" si="10"/>
        <v>12.73</v>
      </c>
    </row>
    <row r="191" spans="3:8" x14ac:dyDescent="0.3">
      <c r="C191" s="29">
        <f t="shared" si="12"/>
        <v>-186</v>
      </c>
      <c r="D191" s="29">
        <f xml:space="preserve"> IF(RTD("cqg.rtd",,"StudyData", $D$4,  "Bar",, "Close",$E$4,C191,"PrimaryOnly",,,,"T")="","",RTD("cqg.rtd",,"StudyData", $D$4,  "Bar",, "Close",$E$4,C191,"PrimaryOnly",,,,"T")*100)</f>
        <v>11.469999999999999</v>
      </c>
      <c r="H191" s="29">
        <f t="shared" si="10"/>
        <v>11.469999999999999</v>
      </c>
    </row>
    <row r="192" spans="3:8" x14ac:dyDescent="0.3">
      <c r="C192" s="29">
        <f t="shared" si="12"/>
        <v>-187</v>
      </c>
      <c r="D192" s="29">
        <f xml:space="preserve"> IF(RTD("cqg.rtd",,"StudyData", $D$4,  "Bar",, "Close",$E$4,C192,"PrimaryOnly",,,,"T")="","",RTD("cqg.rtd",,"StudyData", $D$4,  "Bar",, "Close",$E$4,C192,"PrimaryOnly",,,,"T")*100)</f>
        <v>11.940000000000001</v>
      </c>
      <c r="H192" s="29">
        <f t="shared" si="10"/>
        <v>11.940000000000001</v>
      </c>
    </row>
    <row r="193" spans="3:8" x14ac:dyDescent="0.3">
      <c r="C193" s="29">
        <f t="shared" si="12"/>
        <v>-188</v>
      </c>
      <c r="D193" s="29">
        <f xml:space="preserve"> IF(RTD("cqg.rtd",,"StudyData", $D$4,  "Bar",, "Close",$E$4,C193,"PrimaryOnly",,,,"T")="","",RTD("cqg.rtd",,"StudyData", $D$4,  "Bar",, "Close",$E$4,C193,"PrimaryOnly",,,,"T")*100)</f>
        <v>11.48</v>
      </c>
      <c r="H193" s="29">
        <f t="shared" si="10"/>
        <v>11.48</v>
      </c>
    </row>
    <row r="194" spans="3:8" x14ac:dyDescent="0.3">
      <c r="C194" s="29">
        <f t="shared" si="12"/>
        <v>-189</v>
      </c>
      <c r="D194" s="29">
        <f xml:space="preserve"> IF(RTD("cqg.rtd",,"StudyData", $D$4,  "Bar",, "Close",$E$4,C194,"PrimaryOnly",,,,"T")="","",RTD("cqg.rtd",,"StudyData", $D$4,  "Bar",, "Close",$E$4,C194,"PrimaryOnly",,,,"T")*100)</f>
        <v>11.42</v>
      </c>
      <c r="H194" s="29">
        <f t="shared" si="10"/>
        <v>11.42</v>
      </c>
    </row>
    <row r="195" spans="3:8" x14ac:dyDescent="0.3">
      <c r="C195" s="29">
        <f t="shared" si="12"/>
        <v>-190</v>
      </c>
      <c r="D195" s="29">
        <f xml:space="preserve"> IF(RTD("cqg.rtd",,"StudyData", $D$4,  "Bar",, "Close",$E$4,C195,"PrimaryOnly",,,,"T")="","",RTD("cqg.rtd",,"StudyData", $D$4,  "Bar",, "Close",$E$4,C195,"PrimaryOnly",,,,"T")*100)</f>
        <v>11.53</v>
      </c>
      <c r="H195" s="29">
        <f t="shared" si="10"/>
        <v>11.53</v>
      </c>
    </row>
    <row r="196" spans="3:8" x14ac:dyDescent="0.3">
      <c r="C196" s="29">
        <f t="shared" si="12"/>
        <v>-191</v>
      </c>
      <c r="D196" s="29">
        <f xml:space="preserve"> IF(RTD("cqg.rtd",,"StudyData", $D$4,  "Bar",, "Close",$E$4,C196,"PrimaryOnly",,,,"T")="","",RTD("cqg.rtd",,"StudyData", $D$4,  "Bar",, "Close",$E$4,C196,"PrimaryOnly",,,,"T")*100)</f>
        <v>11.5</v>
      </c>
      <c r="H196" s="29">
        <f t="shared" si="10"/>
        <v>11.5</v>
      </c>
    </row>
    <row r="197" spans="3:8" x14ac:dyDescent="0.3">
      <c r="C197" s="29">
        <f t="shared" ref="C197:C204" si="13">C196-1</f>
        <v>-192</v>
      </c>
      <c r="D197" s="29">
        <f xml:space="preserve"> IF(RTD("cqg.rtd",,"StudyData", $D$4,  "Bar",, "Close",$E$4,C197,"PrimaryOnly",,,,"T")="","",RTD("cqg.rtd",,"StudyData", $D$4,  "Bar",, "Close",$E$4,C197,"PrimaryOnly",,,,"T")*100)</f>
        <v>11.76</v>
      </c>
      <c r="H197" s="29">
        <f t="shared" si="10"/>
        <v>11.76</v>
      </c>
    </row>
    <row r="198" spans="3:8" x14ac:dyDescent="0.3">
      <c r="C198" s="29">
        <f t="shared" si="13"/>
        <v>-193</v>
      </c>
      <c r="D198" s="29">
        <f xml:space="preserve"> IF(RTD("cqg.rtd",,"StudyData", $D$4,  "Bar",, "Close",$E$4,C198,"PrimaryOnly",,,,"T")="","",RTD("cqg.rtd",,"StudyData", $D$4,  "Bar",, "Close",$E$4,C198,"PrimaryOnly",,,,"T")*100)</f>
        <v>13.639999999999999</v>
      </c>
      <c r="H198" s="29">
        <f t="shared" ref="H198:H204" si="14">D198</f>
        <v>13.639999999999999</v>
      </c>
    </row>
    <row r="199" spans="3:8" x14ac:dyDescent="0.3">
      <c r="C199" s="29">
        <f t="shared" si="13"/>
        <v>-194</v>
      </c>
      <c r="D199" s="29">
        <f xml:space="preserve"> IF(RTD("cqg.rtd",,"StudyData", $D$4,  "Bar",, "Close",$E$4,C199,"PrimaryOnly",,,,"T")="","",RTD("cqg.rtd",,"StudyData", $D$4,  "Bar",, "Close",$E$4,C199,"PrimaryOnly",,,,"T")*100)</f>
        <v>12.49</v>
      </c>
      <c r="H199" s="29">
        <f t="shared" si="14"/>
        <v>12.49</v>
      </c>
    </row>
    <row r="200" spans="3:8" x14ac:dyDescent="0.3">
      <c r="C200" s="29">
        <f t="shared" si="13"/>
        <v>-195</v>
      </c>
      <c r="D200" s="29">
        <f xml:space="preserve"> IF(RTD("cqg.rtd",,"StudyData", $D$4,  "Bar",, "Close",$E$4,C200,"PrimaryOnly",,,,"T")="","",RTD("cqg.rtd",,"StudyData", $D$4,  "Bar",, "Close",$E$4,C200,"PrimaryOnly",,,,"T")*100)</f>
        <v>10.95</v>
      </c>
      <c r="H200" s="29">
        <f t="shared" si="14"/>
        <v>10.95</v>
      </c>
    </row>
    <row r="201" spans="3:8" x14ac:dyDescent="0.3">
      <c r="C201" s="29">
        <f t="shared" si="13"/>
        <v>-196</v>
      </c>
      <c r="D201" s="29">
        <f xml:space="preserve"> IF(RTD("cqg.rtd",,"StudyData", $D$4,  "Bar",, "Close",$E$4,C201,"PrimaryOnly",,,,"T")="","",RTD("cqg.rtd",,"StudyData", $D$4,  "Bar",, "Close",$E$4,C201,"PrimaryOnly",,,,"T")*100)</f>
        <v>10.56</v>
      </c>
      <c r="H201" s="29">
        <f t="shared" si="14"/>
        <v>10.56</v>
      </c>
    </row>
    <row r="202" spans="3:8" x14ac:dyDescent="0.3">
      <c r="C202" s="29">
        <f t="shared" si="13"/>
        <v>-197</v>
      </c>
      <c r="D202" s="29">
        <f xml:space="preserve"> IF(RTD("cqg.rtd",,"StudyData", $D$4,  "Bar",, "Close",$E$4,C202,"PrimaryOnly",,,,"T")="","",RTD("cqg.rtd",,"StudyData", $D$4,  "Bar",, "Close",$E$4,C202,"PrimaryOnly",,,,"T")*100)</f>
        <v>12.47</v>
      </c>
      <c r="H202" s="29">
        <f t="shared" si="14"/>
        <v>12.47</v>
      </c>
    </row>
    <row r="203" spans="3:8" x14ac:dyDescent="0.3">
      <c r="C203" s="29">
        <f t="shared" si="13"/>
        <v>-198</v>
      </c>
      <c r="D203" s="29">
        <f xml:space="preserve"> IF(RTD("cqg.rtd",,"StudyData", $D$4,  "Bar",, "Close",$E$4,C203,"PrimaryOnly",,,,"T")="","",RTD("cqg.rtd",,"StudyData", $D$4,  "Bar",, "Close",$E$4,C203,"PrimaryOnly",,,,"T")*100)</f>
        <v>10.870000000000001</v>
      </c>
      <c r="H203" s="29">
        <f t="shared" si="14"/>
        <v>10.870000000000001</v>
      </c>
    </row>
    <row r="204" spans="3:8" x14ac:dyDescent="0.3">
      <c r="C204" s="29">
        <f t="shared" si="13"/>
        <v>-199</v>
      </c>
      <c r="D204" s="29">
        <f xml:space="preserve"> IF(RTD("cqg.rtd",,"StudyData", $D$4,  "Bar",, "Close",$E$4,C204,"PrimaryOnly",,,,"T")="","",RTD("cqg.rtd",,"StudyData", $D$4,  "Bar",, "Close",$E$4,C204,"PrimaryOnly",,,,"T")*100)</f>
        <v>10.879999999999999</v>
      </c>
      <c r="E204" s="32">
        <f xml:space="preserve"> RTD("cqg.rtd",,"StudyData", $D$4,  "Bar",, "Time",$E$4,C204,,,,,"T")</f>
        <v>42202</v>
      </c>
      <c r="H204" s="29">
        <f t="shared" si="14"/>
        <v>10.879999999999999</v>
      </c>
    </row>
  </sheetData>
  <sheetProtection algorithmName="SHA-512" hashValue="6l1VLve7BRRSjQICrxIfKdurresecNbNl0ub+fd1iQg430zFA0ueV6wpfdEIePkf4+3C38i0PU9S7VLP+M0h3Q==" saltValue="EszqsFJNjOl80jIv77Tpu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K204"/>
  <sheetViews>
    <sheetView workbookViewId="0">
      <selection sqref="A1:XFD1048576"/>
    </sheetView>
  </sheetViews>
  <sheetFormatPr defaultColWidth="8.75" defaultRowHeight="16.5" x14ac:dyDescent="0.3"/>
  <cols>
    <col min="1" max="1" width="8.75" style="29"/>
    <col min="2" max="2" width="11.625" style="29" bestFit="1" customWidth="1"/>
    <col min="3" max="4" width="8.75" style="29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29">
        <f>RTD("cqg.rtd", , "ContractData",D4,"PrimarySessionOpenTime","0")</f>
        <v>8.3333333333333329E-2</v>
      </c>
    </row>
    <row r="2" spans="2:11" x14ac:dyDescent="0.3">
      <c r="B2" s="29">
        <f xml:space="preserve"> RTD("cqg.rtd",,"StudyData", $D$4,  "Bar",, "Close",$E$4,C5,"primaryOnly",,,,"T")</f>
        <v>0.15459999999999999</v>
      </c>
      <c r="C2" s="29" t="s">
        <v>11</v>
      </c>
      <c r="D2" s="29">
        <f>RTD("cqg.rtd", , "ContractData",D4,"PrimarySessionCloseTime")</f>
        <v>0.4375</v>
      </c>
      <c r="E2" s="29">
        <f>D2-D1</f>
        <v>0.35416666666666669</v>
      </c>
      <c r="F2" s="29">
        <f>ROUND(IF(E2&gt;0,E2*1440,1440+(1440*E2)),0)</f>
        <v>510</v>
      </c>
      <c r="G2" s="29">
        <f>ROUNDDOWN(G4,0)</f>
        <v>11</v>
      </c>
      <c r="H2" s="29">
        <f>ROUNDUP(H4,0)</f>
        <v>31</v>
      </c>
      <c r="I2" s="29">
        <f>ROUND(ROUNDUP(((H2-G2)/35),2),1)</f>
        <v>0.6</v>
      </c>
    </row>
    <row r="3" spans="2:11" x14ac:dyDescent="0.3">
      <c r="G3" s="29">
        <f>IF((G4-G2)&gt;0.5,0.5,0)</f>
        <v>0</v>
      </c>
      <c r="K3" s="30" t="s">
        <v>0</v>
      </c>
    </row>
    <row r="4" spans="2:11" x14ac:dyDescent="0.3">
      <c r="B4" s="33">
        <f>D1</f>
        <v>8.3333333333333329E-2</v>
      </c>
      <c r="D4" s="29" t="str">
        <f>Main!K8</f>
        <v>DSXCIV</v>
      </c>
      <c r="E4" s="29" t="str">
        <f>Main!N8</f>
        <v>D</v>
      </c>
      <c r="G4" s="29">
        <f>MIN(D5:D204)</f>
        <v>11.360000000000001</v>
      </c>
      <c r="H4" s="29">
        <f>MAX(D5:D204)</f>
        <v>30.55</v>
      </c>
      <c r="I4" s="29">
        <f>(H4-G4)/20</f>
        <v>0.95949999999999991</v>
      </c>
      <c r="J4" s="29">
        <f>G5+I4</f>
        <v>11.9595</v>
      </c>
    </row>
    <row r="5" spans="2:11" x14ac:dyDescent="0.3">
      <c r="B5" s="33">
        <f>D2</f>
        <v>0.4375</v>
      </c>
      <c r="C5" s="29">
        <v>0</v>
      </c>
      <c r="D5" s="29">
        <f xml:space="preserve"> IF(RTD("cqg.rtd",,"StudyData", $D$4,  "Bar",, "Close",$E$4,C5,"PrimaryOnly",,,,"T")="","",RTD("cqg.rtd",,"StudyData", $D$4,  "Bar",, "Close",$E$4,C5,"PrimaryOnly",,,,"T")*100)</f>
        <v>15.459999999999999</v>
      </c>
      <c r="G5" s="29">
        <f>G2+G3</f>
        <v>11</v>
      </c>
      <c r="H5" s="29">
        <f>D5</f>
        <v>15.459999999999999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 xml:space="preserve"> IF(RTD("cqg.rtd",,"StudyData", $D$4,  "Bar",, "Close",$E$4,C6,"PrimaryOnly",,,,"T")="","",RTD("cqg.rtd",,"StudyData", $D$4,  "Bar",, "Close",$E$4,C6,"PrimaryOnly",,,,"T")*100)</f>
        <v>14.219999999999999</v>
      </c>
      <c r="G6" s="29">
        <f>G5+$I$2</f>
        <v>11.6</v>
      </c>
      <c r="H6" s="29">
        <f t="shared" ref="H6:H69" si="0">D6</f>
        <v>14.219999999999999</v>
      </c>
      <c r="J6" s="29">
        <v>2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 xml:space="preserve"> IF(RTD("cqg.rtd",,"StudyData", $D$4,  "Bar",, "Close",$E$4,C7,"PrimaryOnly",,,,"T")="","",RTD("cqg.rtd",,"StudyData", $D$4,  "Bar",, "Close",$E$4,C7,"PrimaryOnly",,,,"T")*100)</f>
        <v>12.13</v>
      </c>
      <c r="G7" s="29">
        <f t="shared" ref="G7:G40" si="3">G6+$I$2</f>
        <v>12.2</v>
      </c>
      <c r="H7" s="29">
        <f t="shared" si="0"/>
        <v>12.13</v>
      </c>
      <c r="J7" s="29">
        <v>9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 xml:space="preserve"> IF(RTD("cqg.rtd",,"StudyData", $D$4,  "Bar",, "Close",$E$4,C8,"PrimaryOnly",,,,"T")="","",RTD("cqg.rtd",,"StudyData", $D$4,  "Bar",, "Close",$E$4,C8,"PrimaryOnly",,,,"T")*100)</f>
        <v>11.91</v>
      </c>
      <c r="G8" s="29">
        <f t="shared" si="3"/>
        <v>12.799999999999999</v>
      </c>
      <c r="H8" s="29">
        <f t="shared" si="0"/>
        <v>11.91</v>
      </c>
      <c r="J8" s="29">
        <v>3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 xml:space="preserve"> IF(RTD("cqg.rtd",,"StudyData", $D$4,  "Bar",, "Close",$E$4,C9,"PrimaryOnly",,,,"T")="","",RTD("cqg.rtd",,"StudyData", $D$4,  "Bar",, "Close",$E$4,C9,"PrimaryOnly",,,,"T")*100)</f>
        <v>11.700000000000001</v>
      </c>
      <c r="G9" s="29">
        <f t="shared" si="3"/>
        <v>13.399999999999999</v>
      </c>
      <c r="H9" s="29">
        <f t="shared" si="0"/>
        <v>11.700000000000001</v>
      </c>
      <c r="J9" s="29">
        <v>3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 xml:space="preserve"> IF(RTD("cqg.rtd",,"StudyData", $D$4,  "Bar",, "Close",$E$4,C10,"PrimaryOnly",,,,"T")="","",RTD("cqg.rtd",,"StudyData", $D$4,  "Bar",, "Close",$E$4,C10,"PrimaryOnly",,,,"T")*100)</f>
        <v>11.899999999999999</v>
      </c>
      <c r="G10" s="29">
        <f t="shared" si="3"/>
        <v>13.999999999999998</v>
      </c>
      <c r="H10" s="29">
        <f t="shared" si="0"/>
        <v>11.899999999999999</v>
      </c>
      <c r="J10" s="29">
        <v>4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 xml:space="preserve"> IF(RTD("cqg.rtd",,"StudyData", $D$4,  "Bar",, "Close",$E$4,C11,"PrimaryOnly",,,,"T")="","",RTD("cqg.rtd",,"StudyData", $D$4,  "Bar",, "Close",$E$4,C11,"PrimaryOnly",,,,"T")*100)</f>
        <v>11.95</v>
      </c>
      <c r="G11" s="29">
        <f t="shared" si="3"/>
        <v>14.599999999999998</v>
      </c>
      <c r="H11" s="29">
        <f t="shared" si="0"/>
        <v>11.95</v>
      </c>
      <c r="J11" s="29">
        <v>7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 xml:space="preserve"> IF(RTD("cqg.rtd",,"StudyData", $D$4,  "Bar",, "Close",$E$4,C12,"PrimaryOnly",,,,"T")="","",RTD("cqg.rtd",,"StudyData", $D$4,  "Bar",, "Close",$E$4,C12,"PrimaryOnly",,,,"T")*100)</f>
        <v>11.700000000000001</v>
      </c>
      <c r="G12" s="29">
        <f t="shared" si="3"/>
        <v>15.199999999999998</v>
      </c>
      <c r="H12" s="29">
        <f t="shared" si="0"/>
        <v>11.700000000000001</v>
      </c>
      <c r="J12" s="29">
        <v>2</v>
      </c>
      <c r="K12" s="31">
        <f t="shared" si="1"/>
        <v>2</v>
      </c>
    </row>
    <row r="13" spans="2:11" x14ac:dyDescent="0.3">
      <c r="C13" s="29">
        <f t="shared" si="2"/>
        <v>-8</v>
      </c>
      <c r="D13" s="29">
        <f xml:space="preserve"> IF(RTD("cqg.rtd",,"StudyData", $D$4,  "Bar",, "Close",$E$4,C13,"PrimaryOnly",,,,"T")="","",RTD("cqg.rtd",,"StudyData", $D$4,  "Bar",, "Close",$E$4,C13,"PrimaryOnly",,,,"T")*100)</f>
        <v>11.360000000000001</v>
      </c>
      <c r="G13" s="29">
        <f t="shared" si="3"/>
        <v>15.799999999999997</v>
      </c>
      <c r="H13" s="29">
        <f t="shared" si="0"/>
        <v>11.360000000000001</v>
      </c>
      <c r="J13" s="29">
        <v>8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 xml:space="preserve"> IF(RTD("cqg.rtd",,"StudyData", $D$4,  "Bar",, "Close",$E$4,C14,"PrimaryOnly",,,,"T")="","",RTD("cqg.rtd",,"StudyData", $D$4,  "Bar",, "Close",$E$4,C14,"PrimaryOnly",,,,"T")*100)</f>
        <v>11.540000000000001</v>
      </c>
      <c r="G14" s="29">
        <f t="shared" si="3"/>
        <v>16.399999999999999</v>
      </c>
      <c r="H14" s="29">
        <f t="shared" si="0"/>
        <v>11.540000000000001</v>
      </c>
      <c r="J14" s="29">
        <v>6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 xml:space="preserve"> IF(RTD("cqg.rtd",,"StudyData", $D$4,  "Bar",, "Close",$E$4,C15,"PrimaryOnly",,,,"T")="","",RTD("cqg.rtd",,"StudyData", $D$4,  "Bar",, "Close",$E$4,C15,"PrimaryOnly",,,,"T")*100)</f>
        <v>12.02</v>
      </c>
      <c r="G15" s="29">
        <f t="shared" si="3"/>
        <v>17</v>
      </c>
      <c r="H15" s="29">
        <f t="shared" si="0"/>
        <v>12.02</v>
      </c>
      <c r="J15" s="29">
        <v>7</v>
      </c>
      <c r="K15" s="31" t="e">
        <f t="shared" si="1"/>
        <v>#N/A</v>
      </c>
    </row>
    <row r="16" spans="2:11" x14ac:dyDescent="0.3">
      <c r="C16" s="29">
        <f t="shared" si="2"/>
        <v>-11</v>
      </c>
      <c r="D16" s="29">
        <f xml:space="preserve"> IF(RTD("cqg.rtd",,"StudyData", $D$4,  "Bar",, "Close",$E$4,C16,"PrimaryOnly",,,,"T")="","",RTD("cqg.rtd",,"StudyData", $D$4,  "Bar",, "Close",$E$4,C16,"PrimaryOnly",,,,"T")*100)</f>
        <v>11.75</v>
      </c>
      <c r="G16" s="29">
        <f t="shared" si="3"/>
        <v>17.600000000000001</v>
      </c>
      <c r="H16" s="29">
        <f t="shared" si="0"/>
        <v>11.75</v>
      </c>
      <c r="J16" s="29">
        <v>12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 xml:space="preserve"> IF(RTD("cqg.rtd",,"StudyData", $D$4,  "Bar",, "Close",$E$4,C17,"PrimaryOnly",,,,"T")="","",RTD("cqg.rtd",,"StudyData", $D$4,  "Bar",, "Close",$E$4,C17,"PrimaryOnly",,,,"T")*100)</f>
        <v>11.77</v>
      </c>
      <c r="G17" s="29">
        <f t="shared" si="3"/>
        <v>18.200000000000003</v>
      </c>
      <c r="H17" s="29">
        <f t="shared" si="0"/>
        <v>11.77</v>
      </c>
      <c r="J17" s="29">
        <v>9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 xml:space="preserve"> IF(RTD("cqg.rtd",,"StudyData", $D$4,  "Bar",, "Close",$E$4,C18,"PrimaryOnly",,,,"T")="","",RTD("cqg.rtd",,"StudyData", $D$4,  "Bar",, "Close",$E$4,C18,"PrimaryOnly",,,,"T")*100)</f>
        <v>12.24</v>
      </c>
      <c r="G18" s="29">
        <f t="shared" si="3"/>
        <v>18.800000000000004</v>
      </c>
      <c r="H18" s="29">
        <f t="shared" si="0"/>
        <v>12.24</v>
      </c>
      <c r="J18" s="29">
        <v>11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 xml:space="preserve"> IF(RTD("cqg.rtd",,"StudyData", $D$4,  "Bar",, "Close",$E$4,C19,"PrimaryOnly",,,,"T")="","",RTD("cqg.rtd",,"StudyData", $D$4,  "Bar",, "Close",$E$4,C19,"PrimaryOnly",,,,"T")*100)</f>
        <v>13.54</v>
      </c>
      <c r="G19" s="29">
        <f t="shared" si="3"/>
        <v>19.400000000000006</v>
      </c>
      <c r="H19" s="29">
        <f t="shared" si="0"/>
        <v>13.54</v>
      </c>
      <c r="J19" s="29">
        <v>14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 xml:space="preserve"> IF(RTD("cqg.rtd",,"StudyData", $D$4,  "Bar",, "Close",$E$4,C20,"PrimaryOnly",,,,"T")="","",RTD("cqg.rtd",,"StudyData", $D$4,  "Bar",, "Close",$E$4,C20,"PrimaryOnly",,,,"T")*100)</f>
        <v>14.030000000000001</v>
      </c>
      <c r="G20" s="29">
        <f t="shared" si="3"/>
        <v>20.000000000000007</v>
      </c>
      <c r="H20" s="29">
        <f t="shared" si="0"/>
        <v>14.030000000000001</v>
      </c>
      <c r="J20" s="29">
        <v>8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 xml:space="preserve"> IF(RTD("cqg.rtd",,"StudyData", $D$4,  "Bar",, "Close",$E$4,C21,"PrimaryOnly",,,,"T")="","",RTD("cqg.rtd",,"StudyData", $D$4,  "Bar",, "Close",$E$4,C21,"PrimaryOnly",,,,"T")*100)</f>
        <v>14.2</v>
      </c>
      <c r="G21" s="29">
        <f t="shared" si="3"/>
        <v>20.600000000000009</v>
      </c>
      <c r="H21" s="29">
        <f t="shared" si="0"/>
        <v>14.2</v>
      </c>
      <c r="J21" s="29">
        <v>9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 xml:space="preserve"> IF(RTD("cqg.rtd",,"StudyData", $D$4,  "Bar",, "Close",$E$4,C22,"PrimaryOnly",,,,"T")="","",RTD("cqg.rtd",,"StudyData", $D$4,  "Bar",, "Close",$E$4,C22,"PrimaryOnly",,,,"T")*100)</f>
        <v>15.110000000000001</v>
      </c>
      <c r="G22" s="29">
        <f t="shared" si="3"/>
        <v>21.20000000000001</v>
      </c>
      <c r="H22" s="29">
        <f t="shared" si="0"/>
        <v>15.110000000000001</v>
      </c>
      <c r="J22" s="29">
        <v>6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 xml:space="preserve"> IF(RTD("cqg.rtd",,"StudyData", $D$4,  "Bar",, "Close",$E$4,C23,"PrimaryOnly",,,,"T")="","",RTD("cqg.rtd",,"StudyData", $D$4,  "Bar",, "Close",$E$4,C23,"PrimaryOnly",,,,"T")*100)</f>
        <v>14.01</v>
      </c>
      <c r="G23" s="29">
        <f t="shared" si="3"/>
        <v>21.800000000000011</v>
      </c>
      <c r="H23" s="29">
        <f t="shared" si="0"/>
        <v>14.01</v>
      </c>
      <c r="J23" s="29">
        <v>9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 xml:space="preserve"> IF(RTD("cqg.rtd",,"StudyData", $D$4,  "Bar",, "Close",$E$4,C24,"PrimaryOnly",,,,"T")="","",RTD("cqg.rtd",,"StudyData", $D$4,  "Bar",, "Close",$E$4,C24,"PrimaryOnly",,,,"T")*100)</f>
        <v>14.81</v>
      </c>
      <c r="G24" s="29">
        <f t="shared" si="3"/>
        <v>22.400000000000013</v>
      </c>
      <c r="H24" s="29">
        <f t="shared" si="0"/>
        <v>14.81</v>
      </c>
      <c r="J24" s="29">
        <v>4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 xml:space="preserve"> IF(RTD("cqg.rtd",,"StudyData", $D$4,  "Bar",, "Close",$E$4,C25,"PrimaryOnly",,,,"T")="","",RTD("cqg.rtd",,"StudyData", $D$4,  "Bar",, "Close",$E$4,C25,"PrimaryOnly",,,,"T")*100)</f>
        <v>13.489999999999998</v>
      </c>
      <c r="G25" s="29">
        <f t="shared" si="3"/>
        <v>23.000000000000014</v>
      </c>
      <c r="H25" s="29">
        <f t="shared" si="0"/>
        <v>13.489999999999998</v>
      </c>
      <c r="J25" s="29">
        <v>2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 xml:space="preserve"> IF(RTD("cqg.rtd",,"StudyData", $D$4,  "Bar",, "Close",$E$4,C26,"PrimaryOnly",,,,"T")="","",RTD("cqg.rtd",,"StudyData", $D$4,  "Bar",, "Close",$E$4,C26,"PrimaryOnly",,,,"T")*100)</f>
        <v>14.330000000000002</v>
      </c>
      <c r="G26" s="29">
        <f t="shared" si="3"/>
        <v>23.600000000000016</v>
      </c>
      <c r="H26" s="29">
        <f t="shared" si="0"/>
        <v>14.330000000000002</v>
      </c>
      <c r="J26" s="29">
        <v>11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 xml:space="preserve"> IF(RTD("cqg.rtd",,"StudyData", $D$4,  "Bar",, "Close",$E$4,C27,"PrimaryOnly",,,,"T")="","",RTD("cqg.rtd",,"StudyData", $D$4,  "Bar",, "Close",$E$4,C27,"PrimaryOnly",,,,"T")*100)</f>
        <v>13.55</v>
      </c>
      <c r="G27" s="29">
        <f t="shared" si="3"/>
        <v>24.200000000000017</v>
      </c>
      <c r="H27" s="29">
        <f t="shared" si="0"/>
        <v>13.55</v>
      </c>
      <c r="J27" s="29">
        <v>7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 xml:space="preserve"> IF(RTD("cqg.rtd",,"StudyData", $D$4,  "Bar",, "Close",$E$4,C28,"PrimaryOnly",,,,"T")="","",RTD("cqg.rtd",,"StudyData", $D$4,  "Bar",, "Close",$E$4,C28,"PrimaryOnly",,,,"T")*100)</f>
        <v>12.540000000000001</v>
      </c>
      <c r="G28" s="29">
        <f t="shared" si="3"/>
        <v>24.800000000000018</v>
      </c>
      <c r="H28" s="29">
        <f t="shared" si="0"/>
        <v>12.540000000000001</v>
      </c>
      <c r="J28" s="29">
        <v>9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 xml:space="preserve"> IF(RTD("cqg.rtd",,"StudyData", $D$4,  "Bar",, "Close",$E$4,C29,"PrimaryOnly",,,,"T")="","",RTD("cqg.rtd",,"StudyData", $D$4,  "Bar",, "Close",$E$4,C29,"PrimaryOnly",,,,"T")*100)</f>
        <v>13.83</v>
      </c>
      <c r="G29" s="29">
        <f t="shared" si="3"/>
        <v>25.40000000000002</v>
      </c>
      <c r="H29" s="29">
        <f t="shared" si="0"/>
        <v>13.83</v>
      </c>
      <c r="J29" s="29">
        <v>12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 xml:space="preserve"> IF(RTD("cqg.rtd",,"StudyData", $D$4,  "Bar",, "Close",$E$4,C30,"PrimaryOnly",,,,"T")="","",RTD("cqg.rtd",,"StudyData", $D$4,  "Bar",, "Close",$E$4,C30,"PrimaryOnly",,,,"T")*100)</f>
        <v>14.549999999999999</v>
      </c>
      <c r="G30" s="29">
        <f t="shared" si="3"/>
        <v>26.000000000000021</v>
      </c>
      <c r="H30" s="29">
        <f t="shared" si="0"/>
        <v>14.549999999999999</v>
      </c>
      <c r="J30" s="29">
        <v>6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 xml:space="preserve"> IF(RTD("cqg.rtd",,"StudyData", $D$4,  "Bar",, "Close",$E$4,C31,"PrimaryOnly",,,,"T")="","",RTD("cqg.rtd",,"StudyData", $D$4,  "Bar",, "Close",$E$4,C31,"PrimaryOnly",,,,"T")*100)</f>
        <v>13.139999999999999</v>
      </c>
      <c r="G31" s="29">
        <f t="shared" si="3"/>
        <v>26.600000000000023</v>
      </c>
      <c r="H31" s="29">
        <f t="shared" si="0"/>
        <v>13.139999999999999</v>
      </c>
      <c r="J31" s="29">
        <v>5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 xml:space="preserve"> IF(RTD("cqg.rtd",,"StudyData", $D$4,  "Bar",, "Close",$E$4,C32,"PrimaryOnly",,,,"T")="","",RTD("cqg.rtd",,"StudyData", $D$4,  "Bar",, "Close",$E$4,C32,"PrimaryOnly",,,,"T")*100)</f>
        <v>12.94</v>
      </c>
      <c r="G32" s="29">
        <f t="shared" si="3"/>
        <v>27.200000000000024</v>
      </c>
      <c r="H32" s="29">
        <f t="shared" si="0"/>
        <v>12.94</v>
      </c>
      <c r="J32" s="29">
        <v>4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 xml:space="preserve"> IF(RTD("cqg.rtd",,"StudyData", $D$4,  "Bar",, "Close",$E$4,C33,"PrimaryOnly",,,,"T")="","",RTD("cqg.rtd",,"StudyData", $D$4,  "Bar",, "Close",$E$4,C33,"PrimaryOnly",,,,"T")*100)</f>
        <v>13.11</v>
      </c>
      <c r="G33" s="29">
        <f t="shared" si="3"/>
        <v>27.800000000000026</v>
      </c>
      <c r="H33" s="29">
        <f t="shared" si="0"/>
        <v>13.11</v>
      </c>
      <c r="J33" s="29">
        <v>5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 xml:space="preserve"> IF(RTD("cqg.rtd",,"StudyData", $D$4,  "Bar",, "Close",$E$4,C34,"PrimaryOnly",,,,"T")="","",RTD("cqg.rtd",,"StudyData", $D$4,  "Bar",, "Close",$E$4,C34,"PrimaryOnly",,,,"T")*100)</f>
        <v>12.690000000000001</v>
      </c>
      <c r="G34" s="29">
        <f t="shared" si="3"/>
        <v>28.400000000000027</v>
      </c>
      <c r="H34" s="29">
        <f t="shared" si="0"/>
        <v>12.690000000000001</v>
      </c>
      <c r="J34" s="29">
        <v>3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 xml:space="preserve"> IF(RTD("cqg.rtd",,"StudyData", $D$4,  "Bar",, "Close",$E$4,C35,"PrimaryOnly",,,,"T")="","",RTD("cqg.rtd",,"StudyData", $D$4,  "Bar",, "Close",$E$4,C35,"PrimaryOnly",,,,"T")*100)</f>
        <v>14.23</v>
      </c>
      <c r="G35" s="29">
        <f t="shared" si="3"/>
        <v>29.000000000000028</v>
      </c>
      <c r="H35" s="29">
        <f t="shared" si="0"/>
        <v>14.23</v>
      </c>
      <c r="J35" s="29">
        <v>1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 xml:space="preserve"> IF(RTD("cqg.rtd",,"StudyData", $D$4,  "Bar",, "Close",$E$4,C36,"PrimaryOnly",,,,"T")="","",RTD("cqg.rtd",,"StudyData", $D$4,  "Bar",, "Close",$E$4,C36,"PrimaryOnly",,,,"T")*100)</f>
        <v>15.55</v>
      </c>
      <c r="G36" s="29">
        <f t="shared" si="3"/>
        <v>29.60000000000003</v>
      </c>
      <c r="H36" s="29">
        <f t="shared" si="0"/>
        <v>15.55</v>
      </c>
      <c r="J36" s="29">
        <v>0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 xml:space="preserve"> IF(RTD("cqg.rtd",,"StudyData", $D$4,  "Bar",, "Close",$E$4,C37,"PrimaryOnly",,,,"T")="","",RTD("cqg.rtd",,"StudyData", $D$4,  "Bar",, "Close",$E$4,C37,"PrimaryOnly",,,,"T")*100)</f>
        <v>15.770000000000001</v>
      </c>
      <c r="G37" s="29">
        <f t="shared" si="3"/>
        <v>30.200000000000031</v>
      </c>
      <c r="H37" s="29">
        <f t="shared" si="0"/>
        <v>15.770000000000001</v>
      </c>
      <c r="J37" s="29">
        <v>0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 xml:space="preserve"> IF(RTD("cqg.rtd",,"StudyData", $D$4,  "Bar",, "Close",$E$4,C38,"PrimaryOnly",,,,"T")="","",RTD("cqg.rtd",,"StudyData", $D$4,  "Bar",, "Close",$E$4,C38,"PrimaryOnly",,,,"T")*100)</f>
        <v>15.43</v>
      </c>
      <c r="G38" s="29">
        <f t="shared" si="3"/>
        <v>30.800000000000033</v>
      </c>
      <c r="H38" s="29">
        <f t="shared" si="0"/>
        <v>15.43</v>
      </c>
      <c r="J38" s="29">
        <v>2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 xml:space="preserve"> IF(RTD("cqg.rtd",,"StudyData", $D$4,  "Bar",, "Close",$E$4,C39,"PrimaryOnly",,,,"T")="","",RTD("cqg.rtd",,"StudyData", $D$4,  "Bar",, "Close",$E$4,C39,"PrimaryOnly",,,,"T")*100)</f>
        <v>16.760000000000002</v>
      </c>
      <c r="G39" s="29">
        <f t="shared" si="3"/>
        <v>31.400000000000034</v>
      </c>
      <c r="H39" s="29">
        <f t="shared" si="0"/>
        <v>16.760000000000002</v>
      </c>
      <c r="J39" s="29">
        <v>0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 xml:space="preserve"> IF(RTD("cqg.rtd",,"StudyData", $D$4,  "Bar",, "Close",$E$4,C40,"PrimaryOnly",,,,"T")="","",RTD("cqg.rtd",,"StudyData", $D$4,  "Bar",, "Close",$E$4,C40,"PrimaryOnly",,,,"T")*100)</f>
        <v>19.079999999999998</v>
      </c>
      <c r="E40" s="32">
        <f xml:space="preserve"> RTD("cqg.rtd",,"StudyData", $D$4,  "Bar",, "Time",$E$4,C40,,,,,"T")</f>
        <v>42439</v>
      </c>
      <c r="G40" s="29">
        <f t="shared" si="3"/>
        <v>32.000000000000036</v>
      </c>
      <c r="H40" s="29">
        <f t="shared" si="0"/>
        <v>19.079999999999998</v>
      </c>
      <c r="J40" s="29">
        <v>0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 xml:space="preserve"> IF(RTD("cqg.rtd",,"StudyData", $D$4,  "Bar",, "Close",$E$4,C41,"PrimaryOnly",,,,"T")="","",RTD("cqg.rtd",,"StudyData", $D$4,  "Bar",, "Close",$E$4,C41,"PrimaryOnly",,,,"T")*100)</f>
        <v>19.89</v>
      </c>
      <c r="H41" s="29">
        <f t="shared" si="0"/>
        <v>19.89</v>
      </c>
    </row>
    <row r="42" spans="3:11" x14ac:dyDescent="0.3">
      <c r="C42" s="29">
        <f t="shared" si="2"/>
        <v>-37</v>
      </c>
      <c r="D42" s="29">
        <f xml:space="preserve"> IF(RTD("cqg.rtd",,"StudyData", $D$4,  "Bar",, "Close",$E$4,C42,"PrimaryOnly",,,,"T")="","",RTD("cqg.rtd",,"StudyData", $D$4,  "Bar",, "Close",$E$4,C42,"PrimaryOnly",,,,"T")*100)</f>
        <v>19.689999999999998</v>
      </c>
      <c r="H42" s="29">
        <f t="shared" si="0"/>
        <v>19.689999999999998</v>
      </c>
    </row>
    <row r="43" spans="3:11" x14ac:dyDescent="0.3">
      <c r="C43" s="29">
        <f t="shared" si="2"/>
        <v>-38</v>
      </c>
      <c r="D43" s="29">
        <f xml:space="preserve"> IF(RTD("cqg.rtd",,"StudyData", $D$4,  "Bar",, "Close",$E$4,C43,"PrimaryOnly",,,,"T")="","",RTD("cqg.rtd",,"StudyData", $D$4,  "Bar",, "Close",$E$4,C43,"PrimaryOnly",,,,"T")*100)</f>
        <v>18.32</v>
      </c>
      <c r="H43" s="29">
        <f t="shared" si="0"/>
        <v>18.32</v>
      </c>
    </row>
    <row r="44" spans="3:11" x14ac:dyDescent="0.3">
      <c r="C44" s="29">
        <f t="shared" si="2"/>
        <v>-39</v>
      </c>
      <c r="D44" s="29">
        <f xml:space="preserve"> IF(RTD("cqg.rtd",,"StudyData", $D$4,  "Bar",, "Close",$E$4,C44,"PrimaryOnly",,,,"T")="","",RTD("cqg.rtd",,"StudyData", $D$4,  "Bar",, "Close",$E$4,C44,"PrimaryOnly",,,,"T")*100)</f>
        <v>16.470000000000002</v>
      </c>
      <c r="H44" s="29">
        <f t="shared" si="0"/>
        <v>16.470000000000002</v>
      </c>
    </row>
    <row r="45" spans="3:11" x14ac:dyDescent="0.3">
      <c r="C45" s="29">
        <f t="shared" si="2"/>
        <v>-40</v>
      </c>
      <c r="D45" s="29">
        <f xml:space="preserve"> IF(RTD("cqg.rtd",,"StudyData", $D$4,  "Bar",, "Close",$E$4,C45,"PrimaryOnly",,,,"T")="","",RTD("cqg.rtd",,"StudyData", $D$4,  "Bar",, "Close",$E$4,C45,"PrimaryOnly",,,,"T")*100)</f>
        <v>18.690000000000001</v>
      </c>
      <c r="H45" s="29">
        <f t="shared" si="0"/>
        <v>18.690000000000001</v>
      </c>
    </row>
    <row r="46" spans="3:11" x14ac:dyDescent="0.3">
      <c r="C46" s="29">
        <f t="shared" si="2"/>
        <v>-41</v>
      </c>
      <c r="D46" s="29">
        <f xml:space="preserve"> IF(RTD("cqg.rtd",,"StudyData", $D$4,  "Bar",, "Close",$E$4,C46,"PrimaryOnly",,,,"T")="","",RTD("cqg.rtd",,"StudyData", $D$4,  "Bar",, "Close",$E$4,C46,"PrimaryOnly",,,,"T")*100)</f>
        <v>20.13</v>
      </c>
      <c r="H46" s="29">
        <f t="shared" si="0"/>
        <v>20.13</v>
      </c>
    </row>
    <row r="47" spans="3:11" x14ac:dyDescent="0.3">
      <c r="C47" s="29">
        <f t="shared" si="2"/>
        <v>-42</v>
      </c>
      <c r="D47" s="29">
        <f xml:space="preserve"> IF(RTD("cqg.rtd",,"StudyData", $D$4,  "Bar",, "Close",$E$4,C47,"PrimaryOnly",,,,"T")="","",RTD("cqg.rtd",,"StudyData", $D$4,  "Bar",, "Close",$E$4,C47,"PrimaryOnly",,,,"T")*100)</f>
        <v>21.2</v>
      </c>
      <c r="H47" s="29">
        <f t="shared" si="0"/>
        <v>21.2</v>
      </c>
    </row>
    <row r="48" spans="3:11" x14ac:dyDescent="0.3">
      <c r="C48" s="29">
        <f t="shared" si="2"/>
        <v>-43</v>
      </c>
      <c r="D48" s="29">
        <f xml:space="preserve"> IF(RTD("cqg.rtd",,"StudyData", $D$4,  "Bar",, "Close",$E$4,C48,"PrimaryOnly",,,,"T")="","",RTD("cqg.rtd",,"StudyData", $D$4,  "Bar",, "Close",$E$4,C48,"PrimaryOnly",,,,"T")*100)</f>
        <v>22.1</v>
      </c>
      <c r="H48" s="29">
        <f t="shared" si="0"/>
        <v>22.1</v>
      </c>
    </row>
    <row r="49" spans="3:8" x14ac:dyDescent="0.3">
      <c r="C49" s="29">
        <f t="shared" si="2"/>
        <v>-44</v>
      </c>
      <c r="D49" s="29">
        <f xml:space="preserve"> IF(RTD("cqg.rtd",,"StudyData", $D$4,  "Bar",, "Close",$E$4,C49,"PrimaryOnly",,,,"T")="","",RTD("cqg.rtd",,"StudyData", $D$4,  "Bar",, "Close",$E$4,C49,"PrimaryOnly",,,,"T")*100)</f>
        <v>22.23</v>
      </c>
      <c r="H49" s="29">
        <f t="shared" si="0"/>
        <v>22.23</v>
      </c>
    </row>
    <row r="50" spans="3:8" x14ac:dyDescent="0.3">
      <c r="C50" s="29">
        <f t="shared" si="2"/>
        <v>-45</v>
      </c>
      <c r="D50" s="29">
        <f xml:space="preserve"> IF(RTD("cqg.rtd",,"StudyData", $D$4,  "Bar",, "Close",$E$4,C50,"PrimaryOnly",,,,"T")="","",RTD("cqg.rtd",,"StudyData", $D$4,  "Bar",, "Close",$E$4,C50,"PrimaryOnly",,,,"T")*100)</f>
        <v>23.68</v>
      </c>
      <c r="H50" s="29">
        <f t="shared" si="0"/>
        <v>23.68</v>
      </c>
    </row>
    <row r="51" spans="3:8" x14ac:dyDescent="0.3">
      <c r="C51" s="29">
        <f t="shared" si="2"/>
        <v>-46</v>
      </c>
      <c r="D51" s="29">
        <f xml:space="preserve"> IF(RTD("cqg.rtd",,"StudyData", $D$4,  "Bar",, "Close",$E$4,C51,"PrimaryOnly",,,,"T")="","",RTD("cqg.rtd",,"StudyData", $D$4,  "Bar",, "Close",$E$4,C51,"PrimaryOnly",,,,"T")*100)</f>
        <v>25.169999999999998</v>
      </c>
      <c r="H51" s="29">
        <f t="shared" si="0"/>
        <v>25.169999999999998</v>
      </c>
    </row>
    <row r="52" spans="3:8" x14ac:dyDescent="0.3">
      <c r="C52" s="29">
        <f t="shared" si="2"/>
        <v>-47</v>
      </c>
      <c r="D52" s="29">
        <f xml:space="preserve"> IF(RTD("cqg.rtd",,"StudyData", $D$4,  "Bar",, "Close",$E$4,C52,"PrimaryOnly",,,,"T")="","",RTD("cqg.rtd",,"StudyData", $D$4,  "Bar",, "Close",$E$4,C52,"PrimaryOnly",,,,"T")*100)</f>
        <v>23.28</v>
      </c>
      <c r="H52" s="29">
        <f t="shared" si="0"/>
        <v>23.28</v>
      </c>
    </row>
    <row r="53" spans="3:8" x14ac:dyDescent="0.3">
      <c r="C53" s="29">
        <f t="shared" si="2"/>
        <v>-48</v>
      </c>
      <c r="D53" s="29">
        <f xml:space="preserve"> IF(RTD("cqg.rtd",,"StudyData", $D$4,  "Bar",, "Close",$E$4,C53,"PrimaryOnly",,,,"T")="","",RTD("cqg.rtd",,"StudyData", $D$4,  "Bar",, "Close",$E$4,C53,"PrimaryOnly",,,,"T")*100)</f>
        <v>22.57</v>
      </c>
      <c r="H53" s="29">
        <f t="shared" si="0"/>
        <v>22.57</v>
      </c>
    </row>
    <row r="54" spans="3:8" x14ac:dyDescent="0.3">
      <c r="C54" s="29">
        <f t="shared" si="2"/>
        <v>-49</v>
      </c>
      <c r="D54" s="29">
        <f xml:space="preserve"> IF(RTD("cqg.rtd",,"StudyData", $D$4,  "Bar",, "Close",$E$4,C54,"PrimaryOnly",,,,"T")="","",RTD("cqg.rtd",,"StudyData", $D$4,  "Bar",, "Close",$E$4,C54,"PrimaryOnly",,,,"T")*100)</f>
        <v>24.83</v>
      </c>
      <c r="H54" s="29">
        <f t="shared" si="0"/>
        <v>24.83</v>
      </c>
    </row>
    <row r="55" spans="3:8" x14ac:dyDescent="0.3">
      <c r="C55" s="29">
        <f t="shared" si="2"/>
        <v>-50</v>
      </c>
      <c r="D55" s="29">
        <f xml:space="preserve"> IF(RTD("cqg.rtd",,"StudyData", $D$4,  "Bar",, "Close",$E$4,C55,"PrimaryOnly",,,,"T")="","",RTD("cqg.rtd",,"StudyData", $D$4,  "Bar",, "Close",$E$4,C55,"PrimaryOnly",,,,"T")*100)</f>
        <v>24.29</v>
      </c>
      <c r="H55" s="29">
        <f t="shared" si="0"/>
        <v>24.29</v>
      </c>
    </row>
    <row r="56" spans="3:8" x14ac:dyDescent="0.3">
      <c r="C56" s="29">
        <f t="shared" si="2"/>
        <v>-51</v>
      </c>
      <c r="D56" s="29">
        <f xml:space="preserve"> IF(RTD("cqg.rtd",,"StudyData", $D$4,  "Bar",, "Close",$E$4,C56,"PrimaryOnly",,,,"T")="","",RTD("cqg.rtd",,"StudyData", $D$4,  "Bar",, "Close",$E$4,C56,"PrimaryOnly",,,,"T")*100)</f>
        <v>23.990000000000002</v>
      </c>
      <c r="H56" s="29">
        <f t="shared" si="0"/>
        <v>23.990000000000002</v>
      </c>
    </row>
    <row r="57" spans="3:8" x14ac:dyDescent="0.3">
      <c r="C57" s="29">
        <f t="shared" si="2"/>
        <v>-52</v>
      </c>
      <c r="D57" s="29">
        <f xml:space="preserve"> IF(RTD("cqg.rtd",,"StudyData", $D$4,  "Bar",, "Close",$E$4,C57,"PrimaryOnly",,,,"T")="","",RTD("cqg.rtd",,"StudyData", $D$4,  "Bar",, "Close",$E$4,C57,"PrimaryOnly",,,,"T")*100)</f>
        <v>26.400000000000002</v>
      </c>
      <c r="H57" s="29">
        <f t="shared" si="0"/>
        <v>26.400000000000002</v>
      </c>
    </row>
    <row r="58" spans="3:8" x14ac:dyDescent="0.3">
      <c r="C58" s="29">
        <f t="shared" si="2"/>
        <v>-53</v>
      </c>
      <c r="D58" s="29">
        <f xml:space="preserve"> IF(RTD("cqg.rtd",,"StudyData", $D$4,  "Bar",, "Close",$E$4,C58,"PrimaryOnly",,,,"T")="","",RTD("cqg.rtd",,"StudyData", $D$4,  "Bar",, "Close",$E$4,C58,"PrimaryOnly",,,,"T")*100)</f>
        <v>26.669999999999998</v>
      </c>
      <c r="H58" s="29">
        <f t="shared" si="0"/>
        <v>26.669999999999998</v>
      </c>
    </row>
    <row r="59" spans="3:8" x14ac:dyDescent="0.3">
      <c r="C59" s="29">
        <f t="shared" si="2"/>
        <v>-54</v>
      </c>
      <c r="D59" s="29">
        <f xml:space="preserve"> IF(RTD("cqg.rtd",,"StudyData", $D$4,  "Bar",, "Close",$E$4,C59,"PrimaryOnly",,,,"T")="","",RTD("cqg.rtd",,"StudyData", $D$4,  "Bar",, "Close",$E$4,C59,"PrimaryOnly",,,,"T")*100)</f>
        <v>28.67</v>
      </c>
      <c r="H59" s="29">
        <f t="shared" si="0"/>
        <v>28.67</v>
      </c>
    </row>
    <row r="60" spans="3:8" x14ac:dyDescent="0.3">
      <c r="C60" s="29">
        <f t="shared" si="2"/>
        <v>-55</v>
      </c>
      <c r="D60" s="29">
        <f xml:space="preserve"> IF(RTD("cqg.rtd",,"StudyData", $D$4,  "Bar",, "Close",$E$4,C60,"PrimaryOnly",,,,"T")="","",RTD("cqg.rtd",,"StudyData", $D$4,  "Bar",, "Close",$E$4,C60,"PrimaryOnly",,,,"T")*100)</f>
        <v>30.55</v>
      </c>
      <c r="H60" s="29">
        <f t="shared" si="0"/>
        <v>30.55</v>
      </c>
    </row>
    <row r="61" spans="3:8" x14ac:dyDescent="0.3">
      <c r="C61" s="29">
        <f t="shared" si="2"/>
        <v>-56</v>
      </c>
      <c r="D61" s="29">
        <f xml:space="preserve"> IF(RTD("cqg.rtd",,"StudyData", $D$4,  "Bar",, "Close",$E$4,C61,"PrimaryOnly",,,,"T")="","",RTD("cqg.rtd",,"StudyData", $D$4,  "Bar",, "Close",$E$4,C61,"PrimaryOnly",,,,"T")*100)</f>
        <v>27.310000000000002</v>
      </c>
      <c r="H61" s="29">
        <f t="shared" si="0"/>
        <v>27.310000000000002</v>
      </c>
    </row>
    <row r="62" spans="3:8" x14ac:dyDescent="0.3">
      <c r="C62" s="29">
        <f t="shared" si="2"/>
        <v>-57</v>
      </c>
      <c r="D62" s="29">
        <f xml:space="preserve"> IF(RTD("cqg.rtd",,"StudyData", $D$4,  "Bar",, "Close",$E$4,C62,"PrimaryOnly",,,,"T")="","",RTD("cqg.rtd",,"StudyData", $D$4,  "Bar",, "Close",$E$4,C62,"PrimaryOnly",,,,"T")*100)</f>
        <v>27.939999999999998</v>
      </c>
      <c r="H62" s="29">
        <f t="shared" si="0"/>
        <v>27.939999999999998</v>
      </c>
    </row>
    <row r="63" spans="3:8" x14ac:dyDescent="0.3">
      <c r="C63" s="29">
        <f t="shared" si="2"/>
        <v>-58</v>
      </c>
      <c r="D63" s="29">
        <f xml:space="preserve"> IF(RTD("cqg.rtd",,"StudyData", $D$4,  "Bar",, "Close",$E$4,C63,"PrimaryOnly",,,,"T")="","",RTD("cqg.rtd",,"StudyData", $D$4,  "Bar",, "Close",$E$4,C63,"PrimaryOnly",,,,"T")*100)</f>
        <v>27.41</v>
      </c>
      <c r="H63" s="29">
        <f t="shared" si="0"/>
        <v>27.41</v>
      </c>
    </row>
    <row r="64" spans="3:8" x14ac:dyDescent="0.3">
      <c r="C64" s="29">
        <f t="shared" si="2"/>
        <v>-59</v>
      </c>
      <c r="D64" s="29">
        <f xml:space="preserve"> IF(RTD("cqg.rtd",,"StudyData", $D$4,  "Bar",, "Close",$E$4,C64,"PrimaryOnly",,,,"T")="","",RTD("cqg.rtd",,"StudyData", $D$4,  "Bar",, "Close",$E$4,C64,"PrimaryOnly",,,,"T")*100)</f>
        <v>25.759999999999998</v>
      </c>
      <c r="H64" s="29">
        <f t="shared" si="0"/>
        <v>25.759999999999998</v>
      </c>
    </row>
    <row r="65" spans="3:8" x14ac:dyDescent="0.3">
      <c r="C65" s="29">
        <f t="shared" si="2"/>
        <v>-60</v>
      </c>
      <c r="D65" s="29">
        <f xml:space="preserve"> IF(RTD("cqg.rtd",,"StudyData", $D$4,  "Bar",, "Close",$E$4,C65,"PrimaryOnly",,,,"T")="","",RTD("cqg.rtd",,"StudyData", $D$4,  "Bar",, "Close",$E$4,C65,"PrimaryOnly",,,,"T")*100)</f>
        <v>25.41</v>
      </c>
      <c r="H65" s="29">
        <f t="shared" si="0"/>
        <v>25.41</v>
      </c>
    </row>
    <row r="66" spans="3:8" x14ac:dyDescent="0.3">
      <c r="C66" s="29">
        <f t="shared" si="2"/>
        <v>-61</v>
      </c>
      <c r="D66" s="29">
        <f xml:space="preserve"> IF(RTD("cqg.rtd",,"StudyData", $D$4,  "Bar",, "Close",$E$4,C66,"PrimaryOnly",,,,"T")="","",RTD("cqg.rtd",,"StudyData", $D$4,  "Bar",, "Close",$E$4,C66,"PrimaryOnly",,,,"T")*100)</f>
        <v>25.8</v>
      </c>
      <c r="H66" s="29">
        <f t="shared" si="0"/>
        <v>25.8</v>
      </c>
    </row>
    <row r="67" spans="3:8" x14ac:dyDescent="0.3">
      <c r="C67" s="29">
        <f t="shared" si="2"/>
        <v>-62</v>
      </c>
      <c r="D67" s="29">
        <f xml:space="preserve"> IF(RTD("cqg.rtd",,"StudyData", $D$4,  "Bar",, "Close",$E$4,C67,"PrimaryOnly",,,,"T")="","",RTD("cqg.rtd",,"StudyData", $D$4,  "Bar",, "Close",$E$4,C67,"PrimaryOnly",,,,"T")*100)</f>
        <v>24.77</v>
      </c>
      <c r="H67" s="29">
        <f t="shared" si="0"/>
        <v>24.77</v>
      </c>
    </row>
    <row r="68" spans="3:8" x14ac:dyDescent="0.3">
      <c r="C68" s="29">
        <f t="shared" si="2"/>
        <v>-63</v>
      </c>
      <c r="D68" s="29">
        <f xml:space="preserve"> IF(RTD("cqg.rtd",,"StudyData", $D$4,  "Bar",, "Close",$E$4,C68,"PrimaryOnly",,,,"T")="","",RTD("cqg.rtd",,"StudyData", $D$4,  "Bar",, "Close",$E$4,C68,"PrimaryOnly",,,,"T")*100)</f>
        <v>23.29</v>
      </c>
      <c r="H68" s="29">
        <f t="shared" si="0"/>
        <v>23.29</v>
      </c>
    </row>
    <row r="69" spans="3:8" x14ac:dyDescent="0.3">
      <c r="C69" s="29">
        <f t="shared" si="2"/>
        <v>-64</v>
      </c>
      <c r="D69" s="29">
        <f xml:space="preserve"> IF(RTD("cqg.rtd",,"StudyData", $D$4,  "Bar",, "Close",$E$4,C69,"PrimaryOnly",,,,"T")="","",RTD("cqg.rtd",,"StudyData", $D$4,  "Bar",, "Close",$E$4,C69,"PrimaryOnly",,,,"T")*100)</f>
        <v>23.5</v>
      </c>
      <c r="H69" s="29">
        <f t="shared" si="0"/>
        <v>23.5</v>
      </c>
    </row>
    <row r="70" spans="3:8" x14ac:dyDescent="0.3">
      <c r="C70" s="29">
        <f t="shared" si="2"/>
        <v>-65</v>
      </c>
      <c r="D70" s="29">
        <f xml:space="preserve"> IF(RTD("cqg.rtd",,"StudyData", $D$4,  "Bar",, "Close",$E$4,C70,"PrimaryOnly",,,,"T")="","",RTD("cqg.rtd",,"StudyData", $D$4,  "Bar",, "Close",$E$4,C70,"PrimaryOnly",,,,"T")*100)</f>
        <v>25.009999999999998</v>
      </c>
      <c r="H70" s="29">
        <f t="shared" ref="H70:H133" si="4">D70</f>
        <v>25.009999999999998</v>
      </c>
    </row>
    <row r="71" spans="3:8" x14ac:dyDescent="0.3">
      <c r="C71" s="29">
        <f t="shared" ref="C71:C134" si="5">C70-1</f>
        <v>-66</v>
      </c>
      <c r="D71" s="29">
        <f xml:space="preserve"> IF(RTD("cqg.rtd",,"StudyData", $D$4,  "Bar",, "Close",$E$4,C71,"PrimaryOnly",,,,"T")="","",RTD("cqg.rtd",,"StudyData", $D$4,  "Bar",, "Close",$E$4,C71,"PrimaryOnly",,,,"T")*100)</f>
        <v>23.580000000000002</v>
      </c>
      <c r="H71" s="29">
        <f t="shared" si="4"/>
        <v>23.580000000000002</v>
      </c>
    </row>
    <row r="72" spans="3:8" x14ac:dyDescent="0.3">
      <c r="C72" s="29">
        <f t="shared" si="5"/>
        <v>-67</v>
      </c>
      <c r="D72" s="29">
        <f xml:space="preserve"> IF(RTD("cqg.rtd",,"StudyData", $D$4,  "Bar",, "Close",$E$4,C72,"PrimaryOnly",,,,"T")="","",RTD("cqg.rtd",,"StudyData", $D$4,  "Bar",, "Close",$E$4,C72,"PrimaryOnly",,,,"T")*100)</f>
        <v>23.5</v>
      </c>
      <c r="H72" s="29">
        <f t="shared" si="4"/>
        <v>23.5</v>
      </c>
    </row>
    <row r="73" spans="3:8" x14ac:dyDescent="0.3">
      <c r="C73" s="29">
        <f t="shared" si="5"/>
        <v>-68</v>
      </c>
      <c r="D73" s="29">
        <f xml:space="preserve"> IF(RTD("cqg.rtd",,"StudyData", $D$4,  "Bar",, "Close",$E$4,C73,"PrimaryOnly",,,,"T")="","",RTD("cqg.rtd",,"StudyData", $D$4,  "Bar",, "Close",$E$4,C73,"PrimaryOnly",,,,"T")*100)</f>
        <v>23.93</v>
      </c>
      <c r="E73" s="32">
        <f xml:space="preserve"> RTD("cqg.rtd",,"StudyData", $D$4,  "Bar",, "Time",$E$4,C73,,,,,"T")</f>
        <v>42394</v>
      </c>
      <c r="H73" s="29">
        <f t="shared" si="4"/>
        <v>23.93</v>
      </c>
    </row>
    <row r="74" spans="3:8" x14ac:dyDescent="0.3">
      <c r="C74" s="29">
        <f t="shared" si="5"/>
        <v>-69</v>
      </c>
      <c r="D74" s="29">
        <f xml:space="preserve"> IF(RTD("cqg.rtd",,"StudyData", $D$4,  "Bar",, "Close",$E$4,C74,"PrimaryOnly",,,,"T")="","",RTD("cqg.rtd",,"StudyData", $D$4,  "Bar",, "Close",$E$4,C74,"PrimaryOnly",,,,"T")*100)</f>
        <v>23.5</v>
      </c>
      <c r="H74" s="29">
        <f t="shared" si="4"/>
        <v>23.5</v>
      </c>
    </row>
    <row r="75" spans="3:8" x14ac:dyDescent="0.3">
      <c r="C75" s="29">
        <f t="shared" si="5"/>
        <v>-70</v>
      </c>
      <c r="D75" s="29">
        <f xml:space="preserve"> IF(RTD("cqg.rtd",,"StudyData", $D$4,  "Bar",, "Close",$E$4,C75,"PrimaryOnly",,,,"T")="","",RTD("cqg.rtd",,"StudyData", $D$4,  "Bar",, "Close",$E$4,C75,"PrimaryOnly",,,,"T")*100)</f>
        <v>26.19</v>
      </c>
      <c r="H75" s="29">
        <f t="shared" si="4"/>
        <v>26.19</v>
      </c>
    </row>
    <row r="76" spans="3:8" x14ac:dyDescent="0.3">
      <c r="C76" s="29">
        <f t="shared" si="5"/>
        <v>-71</v>
      </c>
      <c r="D76" s="29">
        <f xml:space="preserve"> IF(RTD("cqg.rtd",,"StudyData", $D$4,  "Bar",, "Close",$E$4,C76,"PrimaryOnly",,,,"T")="","",RTD("cqg.rtd",,"StudyData", $D$4,  "Bar",, "Close",$E$4,C76,"PrimaryOnly",,,,"T")*100)</f>
        <v>28.16</v>
      </c>
      <c r="H76" s="29">
        <f t="shared" si="4"/>
        <v>28.16</v>
      </c>
    </row>
    <row r="77" spans="3:8" x14ac:dyDescent="0.3">
      <c r="C77" s="29">
        <f t="shared" si="5"/>
        <v>-72</v>
      </c>
      <c r="D77" s="29">
        <f xml:space="preserve"> IF(RTD("cqg.rtd",,"StudyData", $D$4,  "Bar",, "Close",$E$4,C77,"PrimaryOnly",,,,"T")="","",RTD("cqg.rtd",,"StudyData", $D$4,  "Bar",, "Close",$E$4,C77,"PrimaryOnly",,,,"T")*100)</f>
        <v>25.03</v>
      </c>
      <c r="H77" s="29">
        <f t="shared" si="4"/>
        <v>25.03</v>
      </c>
    </row>
    <row r="78" spans="3:8" x14ac:dyDescent="0.3">
      <c r="C78" s="29">
        <f t="shared" si="5"/>
        <v>-73</v>
      </c>
      <c r="D78" s="29">
        <f xml:space="preserve"> IF(RTD("cqg.rtd",,"StudyData", $D$4,  "Bar",, "Close",$E$4,C78,"PrimaryOnly",,,,"T")="","",RTD("cqg.rtd",,"StudyData", $D$4,  "Bar",, "Close",$E$4,C78,"PrimaryOnly",,,,"T")*100)</f>
        <v>27.18</v>
      </c>
      <c r="H78" s="29">
        <f t="shared" si="4"/>
        <v>27.18</v>
      </c>
    </row>
    <row r="79" spans="3:8" x14ac:dyDescent="0.3">
      <c r="C79" s="29">
        <f t="shared" si="5"/>
        <v>-74</v>
      </c>
      <c r="D79" s="29">
        <f xml:space="preserve"> IF(RTD("cqg.rtd",,"StudyData", $D$4,  "Bar",, "Close",$E$4,C79,"PrimaryOnly",,,,"T")="","",RTD("cqg.rtd",,"StudyData", $D$4,  "Bar",, "Close",$E$4,C79,"PrimaryOnly",,,,"T")*100)</f>
        <v>27.87</v>
      </c>
      <c r="H79" s="29">
        <f t="shared" si="4"/>
        <v>27.87</v>
      </c>
    </row>
    <row r="80" spans="3:8" x14ac:dyDescent="0.3">
      <c r="C80" s="29">
        <f t="shared" si="5"/>
        <v>-75</v>
      </c>
      <c r="D80" s="29">
        <f xml:space="preserve"> IF(RTD("cqg.rtd",,"StudyData", $D$4,  "Bar",, "Close",$E$4,C80,"PrimaryOnly",,,,"T")="","",RTD("cqg.rtd",,"StudyData", $D$4,  "Bar",, "Close",$E$4,C80,"PrimaryOnly",,,,"T")*100)</f>
        <v>24.98</v>
      </c>
      <c r="H80" s="29">
        <f t="shared" si="4"/>
        <v>24.98</v>
      </c>
    </row>
    <row r="81" spans="3:8" x14ac:dyDescent="0.3">
      <c r="C81" s="29">
        <f t="shared" si="5"/>
        <v>-76</v>
      </c>
      <c r="D81" s="29">
        <f xml:space="preserve"> IF(RTD("cqg.rtd",,"StudyData", $D$4,  "Bar",, "Close",$E$4,C81,"PrimaryOnly",,,,"T")="","",RTD("cqg.rtd",,"StudyData", $D$4,  "Bar",, "Close",$E$4,C81,"PrimaryOnly",,,,"T")*100)</f>
        <v>23.32</v>
      </c>
      <c r="H81" s="29">
        <f t="shared" si="4"/>
        <v>23.32</v>
      </c>
    </row>
    <row r="82" spans="3:8" x14ac:dyDescent="0.3">
      <c r="C82" s="29">
        <f t="shared" si="5"/>
        <v>-77</v>
      </c>
      <c r="D82" s="29">
        <f xml:space="preserve"> IF(RTD("cqg.rtd",,"StudyData", $D$4,  "Bar",, "Close",$E$4,C82,"PrimaryOnly",,,,"T")="","",RTD("cqg.rtd",,"StudyData", $D$4,  "Bar",, "Close",$E$4,C82,"PrimaryOnly",,,,"T")*100)</f>
        <v>23.56</v>
      </c>
      <c r="H82" s="29">
        <f t="shared" si="4"/>
        <v>23.56</v>
      </c>
    </row>
    <row r="83" spans="3:8" x14ac:dyDescent="0.3">
      <c r="C83" s="29">
        <f t="shared" si="5"/>
        <v>-78</v>
      </c>
      <c r="D83" s="29">
        <f xml:space="preserve"> IF(RTD("cqg.rtd",,"StudyData", $D$4,  "Bar",, "Close",$E$4,C83,"PrimaryOnly",,,,"T")="","",RTD("cqg.rtd",,"StudyData", $D$4,  "Bar",, "Close",$E$4,C83,"PrimaryOnly",,,,"T")*100)</f>
        <v>24.41</v>
      </c>
      <c r="H83" s="29">
        <f t="shared" si="4"/>
        <v>24.41</v>
      </c>
    </row>
    <row r="84" spans="3:8" x14ac:dyDescent="0.3">
      <c r="C84" s="29">
        <f t="shared" si="5"/>
        <v>-79</v>
      </c>
      <c r="D84" s="29">
        <f xml:space="preserve"> IF(RTD("cqg.rtd",,"StudyData", $D$4,  "Bar",, "Close",$E$4,C84,"PrimaryOnly",,,,"T")="","",RTD("cqg.rtd",,"StudyData", $D$4,  "Bar",, "Close",$E$4,C84,"PrimaryOnly",,,,"T")*100)</f>
        <v>24.98</v>
      </c>
      <c r="H84" s="29">
        <f t="shared" si="4"/>
        <v>24.98</v>
      </c>
    </row>
    <row r="85" spans="3:8" x14ac:dyDescent="0.3">
      <c r="C85" s="29">
        <f t="shared" si="5"/>
        <v>-80</v>
      </c>
      <c r="D85" s="29">
        <f xml:space="preserve"> IF(RTD("cqg.rtd",,"StudyData", $D$4,  "Bar",, "Close",$E$4,C85,"PrimaryOnly",,,,"T")="","",RTD("cqg.rtd",,"StudyData", $D$4,  "Bar",, "Close",$E$4,C85,"PrimaryOnly",,,,"T")*100)</f>
        <v>24.51</v>
      </c>
      <c r="H85" s="29">
        <f t="shared" si="4"/>
        <v>24.51</v>
      </c>
    </row>
    <row r="86" spans="3:8" x14ac:dyDescent="0.3">
      <c r="C86" s="29">
        <f t="shared" si="5"/>
        <v>-81</v>
      </c>
      <c r="D86" s="29">
        <f xml:space="preserve"> IF(RTD("cqg.rtd",,"StudyData", $D$4,  "Bar",, "Close",$E$4,C86,"PrimaryOnly",,,,"T")="","",RTD("cqg.rtd",,"StudyData", $D$4,  "Bar",, "Close",$E$4,C86,"PrimaryOnly",,,,"T")*100)</f>
        <v>21.59</v>
      </c>
      <c r="H86" s="29">
        <f t="shared" si="4"/>
        <v>21.59</v>
      </c>
    </row>
    <row r="87" spans="3:8" x14ac:dyDescent="0.3">
      <c r="C87" s="29">
        <f t="shared" si="5"/>
        <v>-82</v>
      </c>
      <c r="D87" s="29">
        <f xml:space="preserve"> IF(RTD("cqg.rtd",,"StudyData", $D$4,  "Bar",, "Close",$E$4,C87,"PrimaryOnly",,,,"T")="","",RTD("cqg.rtd",,"StudyData", $D$4,  "Bar",, "Close",$E$4,C87,"PrimaryOnly",,,,"T")*100)</f>
        <v>21.45</v>
      </c>
      <c r="H87" s="29">
        <f t="shared" si="4"/>
        <v>21.45</v>
      </c>
    </row>
    <row r="88" spans="3:8" x14ac:dyDescent="0.3">
      <c r="C88" s="29">
        <f t="shared" si="5"/>
        <v>-83</v>
      </c>
      <c r="D88" s="29">
        <f xml:space="preserve"> IF(RTD("cqg.rtd",,"StudyData", $D$4,  "Bar",, "Close",$E$4,C88,"PrimaryOnly",,,,"T")="","",RTD("cqg.rtd",,"StudyData", $D$4,  "Bar",, "Close",$E$4,C88,"PrimaryOnly",,,,"T")*100)</f>
        <v>21.87</v>
      </c>
      <c r="H88" s="29">
        <f t="shared" si="4"/>
        <v>21.87</v>
      </c>
    </row>
    <row r="89" spans="3:8" x14ac:dyDescent="0.3">
      <c r="C89" s="29">
        <f t="shared" si="5"/>
        <v>-84</v>
      </c>
      <c r="D89" s="29">
        <f xml:space="preserve"> IF(RTD("cqg.rtd",,"StudyData", $D$4,  "Bar",, "Close",$E$4,C89,"PrimaryOnly",,,,"T")="","",RTD("cqg.rtd",,"StudyData", $D$4,  "Bar",, "Close",$E$4,C89,"PrimaryOnly",,,,"T")*100)</f>
        <v>18.62</v>
      </c>
      <c r="H89" s="29">
        <f t="shared" si="4"/>
        <v>18.62</v>
      </c>
    </row>
    <row r="90" spans="3:8" x14ac:dyDescent="0.3">
      <c r="C90" s="29">
        <f t="shared" si="5"/>
        <v>-85</v>
      </c>
      <c r="D90" s="29">
        <f xml:space="preserve"> IF(RTD("cqg.rtd",,"StudyData", $D$4,  "Bar",, "Close",$E$4,C90,"PrimaryOnly",,,,"T")="","",RTD("cqg.rtd",,"StudyData", $D$4,  "Bar",, "Close",$E$4,C90,"PrimaryOnly",,,,"T")*100)</f>
        <v>18.310000000000002</v>
      </c>
      <c r="H90" s="29">
        <f t="shared" si="4"/>
        <v>18.310000000000002</v>
      </c>
    </row>
    <row r="91" spans="3:8" x14ac:dyDescent="0.3">
      <c r="C91" s="29">
        <f t="shared" si="5"/>
        <v>-86</v>
      </c>
      <c r="D91" s="29">
        <f xml:space="preserve"> IF(RTD("cqg.rtd",,"StudyData", $D$4,  "Bar",, "Close",$E$4,C91,"PrimaryOnly",,,,"T")="","",RTD("cqg.rtd",,"StudyData", $D$4,  "Bar",, "Close",$E$4,C91,"PrimaryOnly",,,,"T")*100)</f>
        <v>19.059999999999999</v>
      </c>
      <c r="H91" s="29">
        <f t="shared" si="4"/>
        <v>19.059999999999999</v>
      </c>
    </row>
    <row r="92" spans="3:8" x14ac:dyDescent="0.3">
      <c r="C92" s="29">
        <f t="shared" si="5"/>
        <v>-87</v>
      </c>
      <c r="D92" s="29">
        <f xml:space="preserve"> IF(RTD("cqg.rtd",,"StudyData", $D$4,  "Bar",, "Close",$E$4,C92,"PrimaryOnly",,,,"T")="","",RTD("cqg.rtd",,"StudyData", $D$4,  "Bar",, "Close",$E$4,C92,"PrimaryOnly",,,,"T")*100)</f>
        <v>18.16</v>
      </c>
      <c r="H92" s="29">
        <f t="shared" si="4"/>
        <v>18.16</v>
      </c>
    </row>
    <row r="93" spans="3:8" x14ac:dyDescent="0.3">
      <c r="C93" s="29">
        <f t="shared" si="5"/>
        <v>-88</v>
      </c>
      <c r="D93" s="29">
        <f xml:space="preserve"> IF(RTD("cqg.rtd",,"StudyData", $D$4,  "Bar",, "Close",$E$4,C93,"PrimaryOnly",,,,"T")="","",RTD("cqg.rtd",,"StudyData", $D$4,  "Bar",, "Close",$E$4,C93,"PrimaryOnly",,,,"T")*100)</f>
        <v>20.119999999999997</v>
      </c>
      <c r="H93" s="29">
        <f t="shared" si="4"/>
        <v>20.119999999999997</v>
      </c>
    </row>
    <row r="94" spans="3:8" x14ac:dyDescent="0.3">
      <c r="C94" s="29">
        <f t="shared" si="5"/>
        <v>-89</v>
      </c>
      <c r="D94" s="29">
        <f xml:space="preserve"> IF(RTD("cqg.rtd",,"StudyData", $D$4,  "Bar",, "Close",$E$4,C94,"PrimaryOnly",,,,"T")="","",RTD("cqg.rtd",,"StudyData", $D$4,  "Bar",, "Close",$E$4,C94,"PrimaryOnly",,,,"T")*100)</f>
        <v>20.75</v>
      </c>
      <c r="H94" s="29">
        <f t="shared" si="4"/>
        <v>20.75</v>
      </c>
    </row>
    <row r="95" spans="3:8" x14ac:dyDescent="0.3">
      <c r="C95" s="29">
        <f t="shared" si="5"/>
        <v>-90</v>
      </c>
      <c r="D95" s="29">
        <f xml:space="preserve"> IF(RTD("cqg.rtd",,"StudyData", $D$4,  "Bar",, "Close",$E$4,C95,"PrimaryOnly",,,,"T")="","",RTD("cqg.rtd",,"StudyData", $D$4,  "Bar",, "Close",$E$4,C95,"PrimaryOnly",,,,"T")*100)</f>
        <v>20.74</v>
      </c>
      <c r="H95" s="29">
        <f t="shared" si="4"/>
        <v>20.74</v>
      </c>
    </row>
    <row r="96" spans="3:8" x14ac:dyDescent="0.3">
      <c r="C96" s="29">
        <f t="shared" si="5"/>
        <v>-91</v>
      </c>
      <c r="D96" s="29">
        <f xml:space="preserve"> IF(RTD("cqg.rtd",,"StudyData", $D$4,  "Bar",, "Close",$E$4,C96,"PrimaryOnly",,,,"T")="","",RTD("cqg.rtd",,"StudyData", $D$4,  "Bar",, "Close",$E$4,C96,"PrimaryOnly",,,,"T")*100)</f>
        <v>19.96</v>
      </c>
      <c r="H96" s="29">
        <f t="shared" si="4"/>
        <v>19.96</v>
      </c>
    </row>
    <row r="97" spans="3:8" x14ac:dyDescent="0.3">
      <c r="C97" s="29">
        <f t="shared" si="5"/>
        <v>-92</v>
      </c>
      <c r="D97" s="29">
        <f xml:space="preserve"> IF(RTD("cqg.rtd",,"StudyData", $D$4,  "Bar",, "Close",$E$4,C97,"PrimaryOnly",,,,"T")="","",RTD("cqg.rtd",,"StudyData", $D$4,  "Bar",, "Close",$E$4,C97,"PrimaryOnly",,,,"T")*100)</f>
        <v>21.21</v>
      </c>
      <c r="H97" s="29">
        <f t="shared" si="4"/>
        <v>21.21</v>
      </c>
    </row>
    <row r="98" spans="3:8" x14ac:dyDescent="0.3">
      <c r="C98" s="29">
        <f t="shared" si="5"/>
        <v>-93</v>
      </c>
      <c r="D98" s="29">
        <f xml:space="preserve"> IF(RTD("cqg.rtd",,"StudyData", $D$4,  "Bar",, "Close",$E$4,C98,"PrimaryOnly",,,,"T")="","",RTD("cqg.rtd",,"StudyData", $D$4,  "Bar",, "Close",$E$4,C98,"PrimaryOnly",,,,"T")*100)</f>
        <v>23.03</v>
      </c>
      <c r="H98" s="29">
        <f t="shared" si="4"/>
        <v>23.03</v>
      </c>
    </row>
    <row r="99" spans="3:8" x14ac:dyDescent="0.3">
      <c r="C99" s="29">
        <f t="shared" si="5"/>
        <v>-94</v>
      </c>
      <c r="D99" s="29">
        <f xml:space="preserve"> IF(RTD("cqg.rtd",,"StudyData", $D$4,  "Bar",, "Close",$E$4,C99,"PrimaryOnly",,,,"T")="","",RTD("cqg.rtd",,"StudyData", $D$4,  "Bar",, "Close",$E$4,C99,"PrimaryOnly",,,,"T")*100)</f>
        <v>24.67</v>
      </c>
      <c r="H99" s="29">
        <f t="shared" si="4"/>
        <v>24.67</v>
      </c>
    </row>
    <row r="100" spans="3:8" x14ac:dyDescent="0.3">
      <c r="C100" s="29">
        <f t="shared" si="5"/>
        <v>-95</v>
      </c>
      <c r="D100" s="29">
        <f xml:space="preserve"> IF(RTD("cqg.rtd",,"StudyData", $D$4,  "Bar",, "Close",$E$4,C100,"PrimaryOnly",,,,"T")="","",RTD("cqg.rtd",,"StudyData", $D$4,  "Bar",, "Close",$E$4,C100,"PrimaryOnly",,,,"T")*100)</f>
        <v>22.88</v>
      </c>
      <c r="H100" s="29">
        <f t="shared" si="4"/>
        <v>22.88</v>
      </c>
    </row>
    <row r="101" spans="3:8" x14ac:dyDescent="0.3">
      <c r="C101" s="29">
        <f t="shared" si="5"/>
        <v>-96</v>
      </c>
      <c r="D101" s="29">
        <f xml:space="preserve"> IF(RTD("cqg.rtd",,"StudyData", $D$4,  "Bar",, "Close",$E$4,C101,"PrimaryOnly",,,,"T")="","",RTD("cqg.rtd",,"StudyData", $D$4,  "Bar",, "Close",$E$4,C101,"PrimaryOnly",,,,"T")*100)</f>
        <v>21.240000000000002</v>
      </c>
      <c r="H101" s="29">
        <f t="shared" si="4"/>
        <v>21.240000000000002</v>
      </c>
    </row>
    <row r="102" spans="3:8" x14ac:dyDescent="0.3">
      <c r="C102" s="29">
        <f t="shared" si="5"/>
        <v>-97</v>
      </c>
      <c r="D102" s="29">
        <f xml:space="preserve"> IF(RTD("cqg.rtd",,"StudyData", $D$4,  "Bar",, "Close",$E$4,C102,"PrimaryOnly",,,,"T")="","",RTD("cqg.rtd",,"StudyData", $D$4,  "Bar",, "Close",$E$4,C102,"PrimaryOnly",,,,"T")*100)</f>
        <v>20.78</v>
      </c>
      <c r="H102" s="29">
        <f t="shared" si="4"/>
        <v>20.78</v>
      </c>
    </row>
    <row r="103" spans="3:8" x14ac:dyDescent="0.3">
      <c r="C103" s="29">
        <f t="shared" si="5"/>
        <v>-98</v>
      </c>
      <c r="D103" s="29">
        <f xml:space="preserve"> IF(RTD("cqg.rtd",,"StudyData", $D$4,  "Bar",, "Close",$E$4,C103,"PrimaryOnly",,,,"T")="","",RTD("cqg.rtd",,"StudyData", $D$4,  "Bar",, "Close",$E$4,C103,"PrimaryOnly",,,,"T")*100)</f>
        <v>20.27</v>
      </c>
      <c r="H103" s="29">
        <f t="shared" si="4"/>
        <v>20.27</v>
      </c>
    </row>
    <row r="104" spans="3:8" x14ac:dyDescent="0.3">
      <c r="C104" s="29">
        <f t="shared" si="5"/>
        <v>-99</v>
      </c>
      <c r="D104" s="29">
        <f xml:space="preserve"> IF(RTD("cqg.rtd",,"StudyData", $D$4,  "Bar",, "Close",$E$4,C104,"PrimaryOnly",,,,"T")="","",RTD("cqg.rtd",,"StudyData", $D$4,  "Bar",, "Close",$E$4,C104,"PrimaryOnly",,,,"T")*100)</f>
        <v>19</v>
      </c>
      <c r="E104" s="32">
        <f xml:space="preserve"> RTD("cqg.rtd",,"StudyData", $D$4,  "Bar",, "Time",$E$4,C104,,,,,"T")</f>
        <v>42345</v>
      </c>
      <c r="H104" s="29">
        <f t="shared" si="4"/>
        <v>19</v>
      </c>
    </row>
    <row r="105" spans="3:8" x14ac:dyDescent="0.3">
      <c r="C105" s="29">
        <f t="shared" si="5"/>
        <v>-100</v>
      </c>
      <c r="D105" s="29">
        <f xml:space="preserve"> IF(RTD("cqg.rtd",,"StudyData", $D$4,  "Bar",, "Close",$E$4,C105,"PrimaryOnly",,,,"T")="","",RTD("cqg.rtd",,"StudyData", $D$4,  "Bar",, "Close",$E$4,C105,"PrimaryOnly",,,,"T")*100)</f>
        <v>19.079999999999998</v>
      </c>
      <c r="H105" s="29">
        <f t="shared" si="4"/>
        <v>19.079999999999998</v>
      </c>
    </row>
    <row r="106" spans="3:8" x14ac:dyDescent="0.3">
      <c r="C106" s="29">
        <f t="shared" si="5"/>
        <v>-101</v>
      </c>
      <c r="D106" s="29">
        <f xml:space="preserve"> IF(RTD("cqg.rtd",,"StudyData", $D$4,  "Bar",, "Close",$E$4,C106,"PrimaryOnly",,,,"T")="","",RTD("cqg.rtd",,"StudyData", $D$4,  "Bar",, "Close",$E$4,C106,"PrimaryOnly",,,,"T")*100)</f>
        <v>19.07</v>
      </c>
      <c r="H106" s="29">
        <f t="shared" si="4"/>
        <v>19.07</v>
      </c>
    </row>
    <row r="107" spans="3:8" x14ac:dyDescent="0.3">
      <c r="C107" s="29">
        <f t="shared" si="5"/>
        <v>-102</v>
      </c>
      <c r="D107" s="29">
        <f xml:space="preserve"> IF(RTD("cqg.rtd",,"StudyData", $D$4,  "Bar",, "Close",$E$4,C107,"PrimaryOnly",,,,"T")="","",RTD("cqg.rtd",,"StudyData", $D$4,  "Bar",, "Close",$E$4,C107,"PrimaryOnly",,,,"T")*100)</f>
        <v>18.5</v>
      </c>
      <c r="H107" s="29">
        <f t="shared" si="4"/>
        <v>18.5</v>
      </c>
    </row>
    <row r="108" spans="3:8" x14ac:dyDescent="0.3">
      <c r="C108" s="29">
        <f t="shared" si="5"/>
        <v>-103</v>
      </c>
      <c r="D108" s="29">
        <f xml:space="preserve"> IF(RTD("cqg.rtd",,"StudyData", $D$4,  "Bar",, "Close",$E$4,C108,"PrimaryOnly",,,,"T")="","",RTD("cqg.rtd",,"StudyData", $D$4,  "Bar",, "Close",$E$4,C108,"PrimaryOnly",,,,"T")*100)</f>
        <v>18.61</v>
      </c>
      <c r="H108" s="29">
        <f t="shared" si="4"/>
        <v>18.61</v>
      </c>
    </row>
    <row r="109" spans="3:8" x14ac:dyDescent="0.3">
      <c r="C109" s="29">
        <f t="shared" si="5"/>
        <v>-104</v>
      </c>
      <c r="D109" s="29">
        <f xml:space="preserve"> IF(RTD("cqg.rtd",,"StudyData", $D$4,  "Bar",, "Close",$E$4,C109,"PrimaryOnly",,,,"T")="","",RTD("cqg.rtd",,"StudyData", $D$4,  "Bar",, "Close",$E$4,C109,"PrimaryOnly",,,,"T")*100)</f>
        <v>18.59</v>
      </c>
      <c r="H109" s="29">
        <f t="shared" si="4"/>
        <v>18.59</v>
      </c>
    </row>
    <row r="110" spans="3:8" x14ac:dyDescent="0.3">
      <c r="C110" s="29">
        <f t="shared" si="5"/>
        <v>-105</v>
      </c>
      <c r="D110" s="29">
        <f xml:space="preserve"> IF(RTD("cqg.rtd",,"StudyData", $D$4,  "Bar",, "Close",$E$4,C110,"PrimaryOnly",,,,"T")="","",RTD("cqg.rtd",,"StudyData", $D$4,  "Bar",, "Close",$E$4,C110,"PrimaryOnly",,,,"T")*100)</f>
        <v>18.5</v>
      </c>
      <c r="H110" s="29">
        <f t="shared" si="4"/>
        <v>18.5</v>
      </c>
    </row>
    <row r="111" spans="3:8" x14ac:dyDescent="0.3">
      <c r="C111" s="29">
        <f t="shared" si="5"/>
        <v>-106</v>
      </c>
      <c r="D111" s="29">
        <f xml:space="preserve"> IF(RTD("cqg.rtd",,"StudyData", $D$4,  "Bar",, "Close",$E$4,C111,"PrimaryOnly",,,,"T")="","",RTD("cqg.rtd",,"StudyData", $D$4,  "Bar",, "Close",$E$4,C111,"PrimaryOnly",,,,"T")*100)</f>
        <v>18.16</v>
      </c>
      <c r="H111" s="29">
        <f t="shared" si="4"/>
        <v>18.16</v>
      </c>
    </row>
    <row r="112" spans="3:8" x14ac:dyDescent="0.3">
      <c r="C112" s="29">
        <f t="shared" si="5"/>
        <v>-107</v>
      </c>
      <c r="D112" s="29">
        <f xml:space="preserve"> IF(RTD("cqg.rtd",,"StudyData", $D$4,  "Bar",, "Close",$E$4,C112,"PrimaryOnly",,,,"T")="","",RTD("cqg.rtd",,"StudyData", $D$4,  "Bar",, "Close",$E$4,C112,"PrimaryOnly",,,,"T")*100)</f>
        <v>18.850000000000001</v>
      </c>
      <c r="H112" s="29">
        <f t="shared" si="4"/>
        <v>18.850000000000001</v>
      </c>
    </row>
    <row r="113" spans="3:8" x14ac:dyDescent="0.3">
      <c r="C113" s="29">
        <f t="shared" si="5"/>
        <v>-108</v>
      </c>
      <c r="D113" s="29">
        <f xml:space="preserve"> IF(RTD("cqg.rtd",,"StudyData", $D$4,  "Bar",, "Close",$E$4,C113,"PrimaryOnly",,,,"T")="","",RTD("cqg.rtd",,"StudyData", $D$4,  "Bar",, "Close",$E$4,C113,"PrimaryOnly",,,,"T")*100)</f>
        <v>19.650000000000002</v>
      </c>
      <c r="H113" s="29">
        <f t="shared" si="4"/>
        <v>19.650000000000002</v>
      </c>
    </row>
    <row r="114" spans="3:8" x14ac:dyDescent="0.3">
      <c r="C114" s="29">
        <f t="shared" si="5"/>
        <v>-109</v>
      </c>
      <c r="D114" s="29">
        <f xml:space="preserve"> IF(RTD("cqg.rtd",,"StudyData", $D$4,  "Bar",, "Close",$E$4,C114,"PrimaryOnly",,,,"T")="","",RTD("cqg.rtd",,"StudyData", $D$4,  "Bar",, "Close",$E$4,C114,"PrimaryOnly",,,,"T")*100)</f>
        <v>18.2</v>
      </c>
      <c r="H114" s="29">
        <f t="shared" si="4"/>
        <v>18.2</v>
      </c>
    </row>
    <row r="115" spans="3:8" x14ac:dyDescent="0.3">
      <c r="C115" s="29">
        <f t="shared" si="5"/>
        <v>-110</v>
      </c>
      <c r="D115" s="29">
        <f xml:space="preserve"> IF(RTD("cqg.rtd",,"StudyData", $D$4,  "Bar",, "Close",$E$4,C115,"PrimaryOnly",,,,"T")="","",RTD("cqg.rtd",,"StudyData", $D$4,  "Bar",, "Close",$E$4,C115,"PrimaryOnly",,,,"T")*100)</f>
        <v>18.84</v>
      </c>
      <c r="H115" s="29">
        <f t="shared" si="4"/>
        <v>18.84</v>
      </c>
    </row>
    <row r="116" spans="3:8" x14ac:dyDescent="0.3">
      <c r="C116" s="29">
        <f t="shared" si="5"/>
        <v>-111</v>
      </c>
      <c r="D116" s="29">
        <f xml:space="preserve"> IF(RTD("cqg.rtd",,"StudyData", $D$4,  "Bar",, "Close",$E$4,C116,"PrimaryOnly",,,,"T")="","",RTD("cqg.rtd",,"StudyData", $D$4,  "Bar",, "Close",$E$4,C116,"PrimaryOnly",,,,"T")*100)</f>
        <v>19.2</v>
      </c>
      <c r="H116" s="29">
        <f t="shared" si="4"/>
        <v>19.2</v>
      </c>
    </row>
    <row r="117" spans="3:8" x14ac:dyDescent="0.3">
      <c r="C117" s="29">
        <f t="shared" si="5"/>
        <v>-112</v>
      </c>
      <c r="D117" s="29">
        <f xml:space="preserve"> IF(RTD("cqg.rtd",,"StudyData", $D$4,  "Bar",, "Close",$E$4,C117,"PrimaryOnly",,,,"T")="","",RTD("cqg.rtd",,"StudyData", $D$4,  "Bar",, "Close",$E$4,C117,"PrimaryOnly",,,,"T")*100)</f>
        <v>19.68</v>
      </c>
      <c r="H117" s="29">
        <f t="shared" si="4"/>
        <v>19.68</v>
      </c>
    </row>
    <row r="118" spans="3:8" x14ac:dyDescent="0.3">
      <c r="C118" s="29">
        <f t="shared" si="5"/>
        <v>-113</v>
      </c>
      <c r="D118" s="29">
        <f xml:space="preserve"> IF(RTD("cqg.rtd",,"StudyData", $D$4,  "Bar",, "Close",$E$4,C118,"PrimaryOnly",,,,"T")="","",RTD("cqg.rtd",,"StudyData", $D$4,  "Bar",, "Close",$E$4,C118,"PrimaryOnly",,,,"T")*100)</f>
        <v>18.850000000000001</v>
      </c>
      <c r="H118" s="29">
        <f t="shared" si="4"/>
        <v>18.850000000000001</v>
      </c>
    </row>
    <row r="119" spans="3:8" x14ac:dyDescent="0.3">
      <c r="C119" s="29">
        <f t="shared" si="5"/>
        <v>-114</v>
      </c>
      <c r="D119" s="29">
        <f xml:space="preserve"> IF(RTD("cqg.rtd",,"StudyData", $D$4,  "Bar",, "Close",$E$4,C119,"PrimaryOnly",,,,"T")="","",RTD("cqg.rtd",,"StudyData", $D$4,  "Bar",, "Close",$E$4,C119,"PrimaryOnly",,,,"T")*100)</f>
        <v>20.13</v>
      </c>
      <c r="H119" s="29">
        <f t="shared" si="4"/>
        <v>20.13</v>
      </c>
    </row>
    <row r="120" spans="3:8" x14ac:dyDescent="0.3">
      <c r="C120" s="29">
        <f t="shared" si="5"/>
        <v>-115</v>
      </c>
      <c r="D120" s="29">
        <f xml:space="preserve"> IF(RTD("cqg.rtd",,"StudyData", $D$4,  "Bar",, "Close",$E$4,C120,"PrimaryOnly",,,,"T")="","",RTD("cqg.rtd",,"StudyData", $D$4,  "Bar",, "Close",$E$4,C120,"PrimaryOnly",,,,"T")*100)</f>
        <v>20.169999999999998</v>
      </c>
      <c r="H120" s="29">
        <f t="shared" si="4"/>
        <v>20.169999999999998</v>
      </c>
    </row>
    <row r="121" spans="3:8" x14ac:dyDescent="0.3">
      <c r="C121" s="29">
        <f t="shared" si="5"/>
        <v>-116</v>
      </c>
      <c r="D121" s="29">
        <f xml:space="preserve"> IF(RTD("cqg.rtd",,"StudyData", $D$4,  "Bar",, "Close",$E$4,C121,"PrimaryOnly",,,,"T")="","",RTD("cqg.rtd",,"StudyData", $D$4,  "Bar",, "Close",$E$4,C121,"PrimaryOnly",,,,"T")*100)</f>
        <v>19</v>
      </c>
      <c r="H121" s="29">
        <f t="shared" si="4"/>
        <v>19</v>
      </c>
    </row>
    <row r="122" spans="3:8" x14ac:dyDescent="0.3">
      <c r="C122" s="29">
        <f t="shared" si="5"/>
        <v>-117</v>
      </c>
      <c r="D122" s="29">
        <f xml:space="preserve"> IF(RTD("cqg.rtd",,"StudyData", $D$4,  "Bar",, "Close",$E$4,C122,"PrimaryOnly",,,,"T")="","",RTD("cqg.rtd",,"StudyData", $D$4,  "Bar",, "Close",$E$4,C122,"PrimaryOnly",,,,"T")*100)</f>
        <v>17.59</v>
      </c>
      <c r="H122" s="29">
        <f t="shared" si="4"/>
        <v>17.59</v>
      </c>
    </row>
    <row r="123" spans="3:8" x14ac:dyDescent="0.3">
      <c r="C123" s="29">
        <f t="shared" si="5"/>
        <v>-118</v>
      </c>
      <c r="D123" s="29">
        <f xml:space="preserve"> IF(RTD("cqg.rtd",,"StudyData", $D$4,  "Bar",, "Close",$E$4,C123,"PrimaryOnly",,,,"T")="","",RTD("cqg.rtd",,"StudyData", $D$4,  "Bar",, "Close",$E$4,C123,"PrimaryOnly",,,,"T")*100)</f>
        <v>18.240000000000002</v>
      </c>
      <c r="H123" s="29">
        <f t="shared" si="4"/>
        <v>18.240000000000002</v>
      </c>
    </row>
    <row r="124" spans="3:8" x14ac:dyDescent="0.3">
      <c r="C124" s="29">
        <f t="shared" si="5"/>
        <v>-119</v>
      </c>
      <c r="D124" s="29">
        <f xml:space="preserve"> IF(RTD("cqg.rtd",,"StudyData", $D$4,  "Bar",, "Close",$E$4,C124,"PrimaryOnly",,,,"T")="","",RTD("cqg.rtd",,"StudyData", $D$4,  "Bar",, "Close",$E$4,C124,"PrimaryOnly",,,,"T")*100)</f>
        <v>17.61</v>
      </c>
      <c r="H124" s="29">
        <f t="shared" si="4"/>
        <v>17.61</v>
      </c>
    </row>
    <row r="125" spans="3:8" x14ac:dyDescent="0.3">
      <c r="C125" s="29">
        <f t="shared" si="5"/>
        <v>-120</v>
      </c>
      <c r="D125" s="29">
        <f xml:space="preserve"> IF(RTD("cqg.rtd",,"StudyData", $D$4,  "Bar",, "Close",$E$4,C125,"PrimaryOnly",,,,"T")="","",RTD("cqg.rtd",,"StudyData", $D$4,  "Bar",, "Close",$E$4,C125,"PrimaryOnly",,,,"T")*100)</f>
        <v>17.37</v>
      </c>
      <c r="H125" s="29">
        <f t="shared" si="4"/>
        <v>17.37</v>
      </c>
    </row>
    <row r="126" spans="3:8" x14ac:dyDescent="0.3">
      <c r="C126" s="29">
        <f t="shared" si="5"/>
        <v>-121</v>
      </c>
      <c r="D126" s="29">
        <f xml:space="preserve"> IF(RTD("cqg.rtd",,"StudyData", $D$4,  "Bar",, "Close",$E$4,C126,"PrimaryOnly",,,,"T")="","",RTD("cqg.rtd",,"StudyData", $D$4,  "Bar",, "Close",$E$4,C126,"PrimaryOnly",,,,"T")*100)</f>
        <v>17.59</v>
      </c>
      <c r="H126" s="29">
        <f t="shared" si="4"/>
        <v>17.59</v>
      </c>
    </row>
    <row r="127" spans="3:8" x14ac:dyDescent="0.3">
      <c r="C127" s="29">
        <f t="shared" si="5"/>
        <v>-122</v>
      </c>
      <c r="D127" s="29">
        <f xml:space="preserve"> IF(RTD("cqg.rtd",,"StudyData", $D$4,  "Bar",, "Close",$E$4,C127,"PrimaryOnly",,,,"T")="","",RTD("cqg.rtd",,"StudyData", $D$4,  "Bar",, "Close",$E$4,C127,"PrimaryOnly",,,,"T")*100)</f>
        <v>17.440000000000001</v>
      </c>
      <c r="H127" s="29">
        <f t="shared" si="4"/>
        <v>17.440000000000001</v>
      </c>
    </row>
    <row r="128" spans="3:8" x14ac:dyDescent="0.3">
      <c r="C128" s="29">
        <f t="shared" si="5"/>
        <v>-123</v>
      </c>
      <c r="D128" s="29">
        <f xml:space="preserve"> IF(RTD("cqg.rtd",,"StudyData", $D$4,  "Bar",, "Close",$E$4,C128,"PrimaryOnly",,,,"T")="","",RTD("cqg.rtd",,"StudyData", $D$4,  "Bar",, "Close",$E$4,C128,"PrimaryOnly",,,,"T")*100)</f>
        <v>16.689999999999998</v>
      </c>
      <c r="H128" s="29">
        <f t="shared" si="4"/>
        <v>16.689999999999998</v>
      </c>
    </row>
    <row r="129" spans="3:8" x14ac:dyDescent="0.3">
      <c r="C129" s="29">
        <f t="shared" si="5"/>
        <v>-124</v>
      </c>
      <c r="D129" s="29">
        <f xml:space="preserve"> IF(RTD("cqg.rtd",,"StudyData", $D$4,  "Bar",, "Close",$E$4,C129,"PrimaryOnly",,,,"T")="","",RTD("cqg.rtd",,"StudyData", $D$4,  "Bar",, "Close",$E$4,C129,"PrimaryOnly",,,,"T")*100)</f>
        <v>17.080000000000002</v>
      </c>
      <c r="H129" s="29">
        <f t="shared" si="4"/>
        <v>17.080000000000002</v>
      </c>
    </row>
    <row r="130" spans="3:8" x14ac:dyDescent="0.3">
      <c r="C130" s="29">
        <f t="shared" si="5"/>
        <v>-125</v>
      </c>
      <c r="D130" s="29">
        <f xml:space="preserve"> IF(RTD("cqg.rtd",,"StudyData", $D$4,  "Bar",, "Close",$E$4,C130,"PrimaryOnly",,,,"T")="","",RTD("cqg.rtd",,"StudyData", $D$4,  "Bar",, "Close",$E$4,C130,"PrimaryOnly",,,,"T")*100)</f>
        <v>17.630000000000003</v>
      </c>
      <c r="H130" s="29">
        <f t="shared" si="4"/>
        <v>17.630000000000003</v>
      </c>
    </row>
    <row r="131" spans="3:8" x14ac:dyDescent="0.3">
      <c r="C131" s="29">
        <f t="shared" si="5"/>
        <v>-126</v>
      </c>
      <c r="D131" s="29">
        <f xml:space="preserve"> IF(RTD("cqg.rtd",,"StudyData", $D$4,  "Bar",, "Close",$E$4,C131,"PrimaryOnly",,,,"T")="","",RTD("cqg.rtd",,"StudyData", $D$4,  "Bar",, "Close",$E$4,C131,"PrimaryOnly",,,,"T")*100)</f>
        <v>18.14</v>
      </c>
      <c r="H131" s="29">
        <f t="shared" si="4"/>
        <v>18.14</v>
      </c>
    </row>
    <row r="132" spans="3:8" x14ac:dyDescent="0.3">
      <c r="C132" s="29">
        <f t="shared" si="5"/>
        <v>-127</v>
      </c>
      <c r="D132" s="29">
        <f xml:space="preserve"> IF(RTD("cqg.rtd",,"StudyData", $D$4,  "Bar",, "Close",$E$4,C132,"PrimaryOnly",,,,"T")="","",RTD("cqg.rtd",,"StudyData", $D$4,  "Bar",, "Close",$E$4,C132,"PrimaryOnly",,,,"T")*100)</f>
        <v>17.399999999999999</v>
      </c>
      <c r="H132" s="29">
        <f t="shared" si="4"/>
        <v>17.399999999999999</v>
      </c>
    </row>
    <row r="133" spans="3:8" x14ac:dyDescent="0.3">
      <c r="C133" s="29">
        <f t="shared" si="5"/>
        <v>-128</v>
      </c>
      <c r="D133" s="29">
        <f xml:space="preserve"> IF(RTD("cqg.rtd",,"StudyData", $D$4,  "Bar",, "Close",$E$4,C133,"PrimaryOnly",,,,"T")="","",RTD("cqg.rtd",,"StudyData", $D$4,  "Bar",, "Close",$E$4,C133,"PrimaryOnly",,,,"T")*100)</f>
        <v>17.29</v>
      </c>
      <c r="H133" s="29">
        <f t="shared" si="4"/>
        <v>17.29</v>
      </c>
    </row>
    <row r="134" spans="3:8" x14ac:dyDescent="0.3">
      <c r="C134" s="29">
        <f t="shared" si="5"/>
        <v>-129</v>
      </c>
      <c r="D134" s="29">
        <f xml:space="preserve"> IF(RTD("cqg.rtd",,"StudyData", $D$4,  "Bar",, "Close",$E$4,C134,"PrimaryOnly",,,,"T")="","",RTD("cqg.rtd",,"StudyData", $D$4,  "Bar",, "Close",$E$4,C134,"PrimaryOnly",,,,"T")*100)</f>
        <v>17.2</v>
      </c>
      <c r="H134" s="29">
        <f t="shared" ref="H134:H197" si="6">D134</f>
        <v>17.2</v>
      </c>
    </row>
    <row r="135" spans="3:8" x14ac:dyDescent="0.3">
      <c r="C135" s="29">
        <f t="shared" ref="C135:C198" si="7">C134-1</f>
        <v>-130</v>
      </c>
      <c r="D135" s="29">
        <f xml:space="preserve"> IF(RTD("cqg.rtd",,"StudyData", $D$4,  "Bar",, "Close",$E$4,C135,"PrimaryOnly",,,,"T")="","",RTD("cqg.rtd",,"StudyData", $D$4,  "Bar",, "Close",$E$4,C135,"PrimaryOnly",,,,"T")*100)</f>
        <v>16.77</v>
      </c>
      <c r="H135" s="29">
        <f t="shared" si="6"/>
        <v>16.77</v>
      </c>
    </row>
    <row r="136" spans="3:8" x14ac:dyDescent="0.3">
      <c r="C136" s="29">
        <f t="shared" si="7"/>
        <v>-131</v>
      </c>
      <c r="D136" s="29">
        <f xml:space="preserve"> IF(RTD("cqg.rtd",,"StudyData", $D$4,  "Bar",, "Close",$E$4,C136,"PrimaryOnly",,,,"T")="","",RTD("cqg.rtd",,"StudyData", $D$4,  "Bar",, "Close",$E$4,C136,"PrimaryOnly",,,,"T")*100)</f>
        <v>16.489999999999998</v>
      </c>
      <c r="H136" s="29">
        <f t="shared" si="6"/>
        <v>16.489999999999998</v>
      </c>
    </row>
    <row r="137" spans="3:8" x14ac:dyDescent="0.3">
      <c r="C137" s="29">
        <f t="shared" si="7"/>
        <v>-132</v>
      </c>
      <c r="D137" s="29">
        <f xml:space="preserve"> IF(RTD("cqg.rtd",,"StudyData", $D$4,  "Bar",, "Close",$E$4,C137,"PrimaryOnly",,,,"T")="","",RTD("cqg.rtd",,"StudyData", $D$4,  "Bar",, "Close",$E$4,C137,"PrimaryOnly",,,,"T")*100)</f>
        <v>17.61</v>
      </c>
      <c r="H137" s="29">
        <f t="shared" si="6"/>
        <v>17.61</v>
      </c>
    </row>
    <row r="138" spans="3:8" x14ac:dyDescent="0.3">
      <c r="C138" s="29">
        <f t="shared" si="7"/>
        <v>-133</v>
      </c>
      <c r="D138" s="29">
        <f xml:space="preserve"> IF(RTD("cqg.rtd",,"StudyData", $D$4,  "Bar",, "Close",$E$4,C138,"PrimaryOnly",,,,"T")="","",RTD("cqg.rtd",,"StudyData", $D$4,  "Bar",, "Close",$E$4,C138,"PrimaryOnly",,,,"T")*100)</f>
        <v>17.45</v>
      </c>
      <c r="H138" s="29">
        <f t="shared" si="6"/>
        <v>17.45</v>
      </c>
    </row>
    <row r="139" spans="3:8" x14ac:dyDescent="0.3">
      <c r="C139" s="29">
        <f t="shared" si="7"/>
        <v>-134</v>
      </c>
      <c r="D139" s="29">
        <f xml:space="preserve"> IF(RTD("cqg.rtd",,"StudyData", $D$4,  "Bar",, "Close",$E$4,C139,"PrimaryOnly",,,,"T")="","",RTD("cqg.rtd",,"StudyData", $D$4,  "Bar",, "Close",$E$4,C139,"PrimaryOnly",,,,"T")*100)</f>
        <v>17.899999999999999</v>
      </c>
      <c r="H139" s="29">
        <f t="shared" si="6"/>
        <v>17.899999999999999</v>
      </c>
    </row>
    <row r="140" spans="3:8" x14ac:dyDescent="0.3">
      <c r="C140" s="29">
        <f t="shared" si="7"/>
        <v>-135</v>
      </c>
      <c r="D140" s="29">
        <f xml:space="preserve"> IF(RTD("cqg.rtd",,"StudyData", $D$4,  "Bar",, "Close",$E$4,C140,"PrimaryOnly",,,,"T")="","",RTD("cqg.rtd",,"StudyData", $D$4,  "Bar",, "Close",$E$4,C140,"PrimaryOnly",,,,"T")*100)</f>
        <v>19.34</v>
      </c>
      <c r="H140" s="29">
        <f t="shared" si="6"/>
        <v>19.34</v>
      </c>
    </row>
    <row r="141" spans="3:8" x14ac:dyDescent="0.3">
      <c r="C141" s="29">
        <f t="shared" si="7"/>
        <v>-136</v>
      </c>
      <c r="D141" s="29">
        <f xml:space="preserve"> IF(RTD("cqg.rtd",,"StudyData", $D$4,  "Bar",, "Close",$E$4,C141,"PrimaryOnly",,,,"T")="","",RTD("cqg.rtd",,"StudyData", $D$4,  "Bar",, "Close",$E$4,C141,"PrimaryOnly",,,,"T")*100)</f>
        <v>20.21</v>
      </c>
      <c r="H141" s="29">
        <f t="shared" si="6"/>
        <v>20.21</v>
      </c>
    </row>
    <row r="142" spans="3:8" x14ac:dyDescent="0.3">
      <c r="C142" s="29">
        <f t="shared" si="7"/>
        <v>-137</v>
      </c>
      <c r="D142" s="29">
        <f xml:space="preserve"> IF(RTD("cqg.rtd",,"StudyData", $D$4,  "Bar",, "Close",$E$4,C142,"PrimaryOnly",,,,"T")="","",RTD("cqg.rtd",,"StudyData", $D$4,  "Bar",, "Close",$E$4,C142,"PrimaryOnly",,,,"T")*100)</f>
        <v>20.34</v>
      </c>
      <c r="H142" s="29">
        <f t="shared" si="6"/>
        <v>20.34</v>
      </c>
    </row>
    <row r="143" spans="3:8" x14ac:dyDescent="0.3">
      <c r="C143" s="29">
        <f t="shared" si="7"/>
        <v>-138</v>
      </c>
      <c r="D143" s="29">
        <f xml:space="preserve"> IF(RTD("cqg.rtd",,"StudyData", $D$4,  "Bar",, "Close",$E$4,C143,"PrimaryOnly",,,,"T")="","",RTD("cqg.rtd",,"StudyData", $D$4,  "Bar",, "Close",$E$4,C143,"PrimaryOnly",,,,"T")*100)</f>
        <v>19.73</v>
      </c>
      <c r="H143" s="29">
        <f t="shared" si="6"/>
        <v>19.73</v>
      </c>
    </row>
    <row r="144" spans="3:8" x14ac:dyDescent="0.3">
      <c r="C144" s="29">
        <f t="shared" si="7"/>
        <v>-139</v>
      </c>
      <c r="D144" s="29">
        <f xml:space="preserve"> IF(RTD("cqg.rtd",,"StudyData", $D$4,  "Bar",, "Close",$E$4,C144,"PrimaryOnly",,,,"T")="","",RTD("cqg.rtd",,"StudyData", $D$4,  "Bar",, "Close",$E$4,C144,"PrimaryOnly",,,,"T")*100)</f>
        <v>18.8</v>
      </c>
      <c r="H144" s="29">
        <f t="shared" si="6"/>
        <v>18.8</v>
      </c>
    </row>
    <row r="145" spans="3:8" x14ac:dyDescent="0.3">
      <c r="C145" s="29">
        <f t="shared" si="7"/>
        <v>-140</v>
      </c>
      <c r="D145" s="29">
        <f xml:space="preserve"> IF(RTD("cqg.rtd",,"StudyData", $D$4,  "Bar",, "Close",$E$4,C145,"PrimaryOnly",,,,"T")="","",RTD("cqg.rtd",,"StudyData", $D$4,  "Bar",, "Close",$E$4,C145,"PrimaryOnly",,,,"T")*100)</f>
        <v>19.72</v>
      </c>
      <c r="H145" s="29">
        <f t="shared" si="6"/>
        <v>19.72</v>
      </c>
    </row>
    <row r="146" spans="3:8" x14ac:dyDescent="0.3">
      <c r="C146" s="29">
        <f t="shared" si="7"/>
        <v>-141</v>
      </c>
      <c r="D146" s="29">
        <f xml:space="preserve"> IF(RTD("cqg.rtd",,"StudyData", $D$4,  "Bar",, "Close",$E$4,C146,"PrimaryOnly",,,,"T")="","",RTD("cqg.rtd",,"StudyData", $D$4,  "Bar",, "Close",$E$4,C146,"PrimaryOnly",,,,"T")*100)</f>
        <v>20.68</v>
      </c>
      <c r="H146" s="29">
        <f t="shared" si="6"/>
        <v>20.68</v>
      </c>
    </row>
    <row r="147" spans="3:8" x14ac:dyDescent="0.3">
      <c r="C147" s="29">
        <f t="shared" si="7"/>
        <v>-142</v>
      </c>
      <c r="D147" s="29">
        <f xml:space="preserve"> IF(RTD("cqg.rtd",,"StudyData", $D$4,  "Bar",, "Close",$E$4,C147,"PrimaryOnly",,,,"T")="","",RTD("cqg.rtd",,"StudyData", $D$4,  "Bar",, "Close",$E$4,C147,"PrimaryOnly",,,,"T")*100)</f>
        <v>21.67</v>
      </c>
      <c r="H147" s="29">
        <f t="shared" si="6"/>
        <v>21.67</v>
      </c>
    </row>
    <row r="148" spans="3:8" x14ac:dyDescent="0.3">
      <c r="C148" s="29">
        <f t="shared" si="7"/>
        <v>-143</v>
      </c>
      <c r="D148" s="29">
        <f xml:space="preserve"> IF(RTD("cqg.rtd",,"StudyData", $D$4,  "Bar",, "Close",$E$4,C148,"PrimaryOnly",,,,"T")="","",RTD("cqg.rtd",,"StudyData", $D$4,  "Bar",, "Close",$E$4,C148,"PrimaryOnly",,,,"T")*100)</f>
        <v>21.59</v>
      </c>
      <c r="H148" s="29">
        <f t="shared" si="6"/>
        <v>21.59</v>
      </c>
    </row>
    <row r="149" spans="3:8" x14ac:dyDescent="0.3">
      <c r="C149" s="29">
        <f t="shared" si="7"/>
        <v>-144</v>
      </c>
      <c r="D149" s="29">
        <f xml:space="preserve"> IF(RTD("cqg.rtd",,"StudyData", $D$4,  "Bar",, "Close",$E$4,C149,"PrimaryOnly",,,,"T")="","",RTD("cqg.rtd",,"StudyData", $D$4,  "Bar",, "Close",$E$4,C149,"PrimaryOnly",,,,"T")*100)</f>
        <v>23.419999999999998</v>
      </c>
      <c r="H149" s="29">
        <f t="shared" si="6"/>
        <v>23.419999999999998</v>
      </c>
    </row>
    <row r="150" spans="3:8" x14ac:dyDescent="0.3">
      <c r="C150" s="29">
        <f t="shared" si="7"/>
        <v>-145</v>
      </c>
      <c r="D150" s="29">
        <f xml:space="preserve"> IF(RTD("cqg.rtd",,"StudyData", $D$4,  "Bar",, "Close",$E$4,C150,"PrimaryOnly",,,,"T")="","",RTD("cqg.rtd",,"StudyData", $D$4,  "Bar",, "Close",$E$4,C150,"PrimaryOnly",,,,"T")*100)</f>
        <v>25.619999999999997</v>
      </c>
      <c r="H150" s="29">
        <f t="shared" si="6"/>
        <v>25.619999999999997</v>
      </c>
    </row>
    <row r="151" spans="3:8" x14ac:dyDescent="0.3">
      <c r="C151" s="29">
        <f t="shared" si="7"/>
        <v>-146</v>
      </c>
      <c r="D151" s="29">
        <f xml:space="preserve"> IF(RTD("cqg.rtd",,"StudyData", $D$4,  "Bar",, "Close",$E$4,C151,"PrimaryOnly",,,,"T")="","",RTD("cqg.rtd",,"StudyData", $D$4,  "Bar",, "Close",$E$4,C151,"PrimaryOnly",,,,"T")*100)</f>
        <v>25.81</v>
      </c>
      <c r="H151" s="29">
        <f t="shared" si="6"/>
        <v>25.81</v>
      </c>
    </row>
    <row r="152" spans="3:8" x14ac:dyDescent="0.3">
      <c r="C152" s="29">
        <f t="shared" si="7"/>
        <v>-147</v>
      </c>
      <c r="D152" s="29">
        <f xml:space="preserve"> IF(RTD("cqg.rtd",,"StudyData", $D$4,  "Bar",, "Close",$E$4,C152,"PrimaryOnly",,,,"T")="","",RTD("cqg.rtd",,"StudyData", $D$4,  "Bar",, "Close",$E$4,C152,"PrimaryOnly",,,,"T")*100)</f>
        <v>25.119999999999997</v>
      </c>
      <c r="H152" s="29">
        <f t="shared" si="6"/>
        <v>25.119999999999997</v>
      </c>
    </row>
    <row r="153" spans="3:8" x14ac:dyDescent="0.3">
      <c r="C153" s="29">
        <f t="shared" si="7"/>
        <v>-148</v>
      </c>
      <c r="D153" s="29">
        <f xml:space="preserve"> IF(RTD("cqg.rtd",,"StudyData", $D$4,  "Bar",, "Close",$E$4,C153,"PrimaryOnly",,,,"T")="","",RTD("cqg.rtd",,"StudyData", $D$4,  "Bar",, "Close",$E$4,C153,"PrimaryOnly",,,,"T")*100)</f>
        <v>26.51</v>
      </c>
      <c r="H153" s="29">
        <f t="shared" si="6"/>
        <v>26.51</v>
      </c>
    </row>
    <row r="154" spans="3:8" x14ac:dyDescent="0.3">
      <c r="C154" s="29">
        <f t="shared" si="7"/>
        <v>-149</v>
      </c>
      <c r="D154" s="29">
        <f xml:space="preserve"> IF(RTD("cqg.rtd",,"StudyData", $D$4,  "Bar",, "Close",$E$4,C154,"PrimaryOnly",,,,"T")="","",RTD("cqg.rtd",,"StudyData", $D$4,  "Bar",, "Close",$E$4,C154,"PrimaryOnly",,,,"T")*100)</f>
        <v>26.029999999999998</v>
      </c>
      <c r="H154" s="29">
        <f t="shared" si="6"/>
        <v>26.029999999999998</v>
      </c>
    </row>
    <row r="155" spans="3:8" x14ac:dyDescent="0.3">
      <c r="C155" s="29">
        <f t="shared" si="7"/>
        <v>-150</v>
      </c>
      <c r="D155" s="29">
        <f xml:space="preserve"> IF(RTD("cqg.rtd",,"StudyData", $D$4,  "Bar",, "Close",$E$4,C155,"PrimaryOnly",,,,"T")="","",RTD("cqg.rtd",,"StudyData", $D$4,  "Bar",, "Close",$E$4,C155,"PrimaryOnly",,,,"T")*100)</f>
        <v>24.19</v>
      </c>
      <c r="H155" s="29">
        <f t="shared" si="6"/>
        <v>24.19</v>
      </c>
    </row>
    <row r="156" spans="3:8" x14ac:dyDescent="0.3">
      <c r="C156" s="29">
        <f t="shared" si="7"/>
        <v>-151</v>
      </c>
      <c r="D156" s="29">
        <f xml:space="preserve"> IF(RTD("cqg.rtd",,"StudyData", $D$4,  "Bar",, "Close",$E$4,C156,"PrimaryOnly",,,,"T")="","",RTD("cqg.rtd",,"StudyData", $D$4,  "Bar",, "Close",$E$4,C156,"PrimaryOnly",,,,"T")*100)</f>
        <v>25.919999999999998</v>
      </c>
      <c r="H156" s="29">
        <f t="shared" si="6"/>
        <v>25.919999999999998</v>
      </c>
    </row>
    <row r="157" spans="3:8" x14ac:dyDescent="0.3">
      <c r="C157" s="29">
        <f t="shared" si="7"/>
        <v>-152</v>
      </c>
      <c r="D157" s="29">
        <f xml:space="preserve"> IF(RTD("cqg.rtd",,"StudyData", $D$4,  "Bar",, "Close",$E$4,C157,"PrimaryOnly",,,,"T")="","",RTD("cqg.rtd",,"StudyData", $D$4,  "Bar",, "Close",$E$4,C157,"PrimaryOnly",,,,"T")*100)</f>
        <v>24.12</v>
      </c>
      <c r="H157" s="29">
        <f t="shared" si="6"/>
        <v>24.12</v>
      </c>
    </row>
    <row r="158" spans="3:8" x14ac:dyDescent="0.3">
      <c r="C158" s="29">
        <f t="shared" si="7"/>
        <v>-153</v>
      </c>
      <c r="D158" s="29">
        <f xml:space="preserve"> IF(RTD("cqg.rtd",,"StudyData", $D$4,  "Bar",, "Close",$E$4,C158,"PrimaryOnly",,,,"T")="","",RTD("cqg.rtd",,"StudyData", $D$4,  "Bar",, "Close",$E$4,C158,"PrimaryOnly",,,,"T")*100)</f>
        <v>24.529999999999998</v>
      </c>
      <c r="H158" s="29">
        <f t="shared" si="6"/>
        <v>24.529999999999998</v>
      </c>
    </row>
    <row r="159" spans="3:8" x14ac:dyDescent="0.3">
      <c r="C159" s="29">
        <f t="shared" si="7"/>
        <v>-154</v>
      </c>
      <c r="D159" s="29">
        <f xml:space="preserve"> IF(RTD("cqg.rtd",,"StudyData", $D$4,  "Bar",, "Close",$E$4,C159,"PrimaryOnly",,,,"T")="","",RTD("cqg.rtd",,"StudyData", $D$4,  "Bar",, "Close",$E$4,C159,"PrimaryOnly",,,,"T")*100)</f>
        <v>21.19</v>
      </c>
      <c r="H159" s="29">
        <f t="shared" si="6"/>
        <v>21.19</v>
      </c>
    </row>
    <row r="160" spans="3:8" x14ac:dyDescent="0.3">
      <c r="C160" s="29">
        <f t="shared" si="7"/>
        <v>-155</v>
      </c>
      <c r="D160" s="29">
        <f xml:space="preserve"> IF(RTD("cqg.rtd",,"StudyData", $D$4,  "Bar",, "Close",$E$4,C160,"PrimaryOnly",,,,"T")="","",RTD("cqg.rtd",,"StudyData", $D$4,  "Bar",, "Close",$E$4,C160,"PrimaryOnly",,,,"T")*100)</f>
        <v>22.27</v>
      </c>
      <c r="H160" s="29">
        <f t="shared" si="6"/>
        <v>22.27</v>
      </c>
    </row>
    <row r="161" spans="3:8" x14ac:dyDescent="0.3">
      <c r="C161" s="29">
        <f t="shared" si="7"/>
        <v>-156</v>
      </c>
      <c r="D161" s="29">
        <f xml:space="preserve"> IF(RTD("cqg.rtd",,"StudyData", $D$4,  "Bar",, "Close",$E$4,C161,"PrimaryOnly",,,,"T")="","",RTD("cqg.rtd",,"StudyData", $D$4,  "Bar",, "Close",$E$4,C161,"PrimaryOnly",,,,"T")*100)</f>
        <v>21.279999999999998</v>
      </c>
      <c r="H161" s="29">
        <f t="shared" si="6"/>
        <v>21.279999999999998</v>
      </c>
    </row>
    <row r="162" spans="3:8" x14ac:dyDescent="0.3">
      <c r="C162" s="29">
        <f t="shared" si="7"/>
        <v>-157</v>
      </c>
      <c r="D162" s="29">
        <f xml:space="preserve"> IF(RTD("cqg.rtd",,"StudyData", $D$4,  "Bar",, "Close",$E$4,C162,"PrimaryOnly",,,,"T")="","",RTD("cqg.rtd",,"StudyData", $D$4,  "Bar",, "Close",$E$4,C162,"PrimaryOnly",,,,"T")*100)</f>
        <v>21.75</v>
      </c>
      <c r="H162" s="29">
        <f t="shared" si="6"/>
        <v>21.75</v>
      </c>
    </row>
    <row r="163" spans="3:8" x14ac:dyDescent="0.3">
      <c r="C163" s="29">
        <f t="shared" si="7"/>
        <v>-158</v>
      </c>
      <c r="D163" s="29">
        <f xml:space="preserve"> IF(RTD("cqg.rtd",,"StudyData", $D$4,  "Bar",, "Close",$E$4,C163,"PrimaryOnly",,,,"T")="","",RTD("cqg.rtd",,"StudyData", $D$4,  "Bar",, "Close",$E$4,C163,"PrimaryOnly",,,,"T")*100)</f>
        <v>23.16</v>
      </c>
      <c r="H163" s="29">
        <f t="shared" si="6"/>
        <v>23.16</v>
      </c>
    </row>
    <row r="164" spans="3:8" x14ac:dyDescent="0.3">
      <c r="C164" s="29">
        <f t="shared" si="7"/>
        <v>-159</v>
      </c>
      <c r="D164" s="29">
        <f xml:space="preserve"> IF(RTD("cqg.rtd",,"StudyData", $D$4,  "Bar",, "Close",$E$4,C164,"PrimaryOnly",,,,"T")="","",RTD("cqg.rtd",,"StudyData", $D$4,  "Bar",, "Close",$E$4,C164,"PrimaryOnly",,,,"T")*100)</f>
        <v>24.22</v>
      </c>
      <c r="H164" s="29">
        <f t="shared" si="6"/>
        <v>24.22</v>
      </c>
    </row>
    <row r="165" spans="3:8" x14ac:dyDescent="0.3">
      <c r="C165" s="29">
        <f t="shared" si="7"/>
        <v>-160</v>
      </c>
      <c r="D165" s="29">
        <f xml:space="preserve"> IF(RTD("cqg.rtd",,"StudyData", $D$4,  "Bar",, "Close",$E$4,C165,"PrimaryOnly",,,,"T")="","",RTD("cqg.rtd",,"StudyData", $D$4,  "Bar",, "Close",$E$4,C165,"PrimaryOnly",,,,"T")*100)</f>
        <v>25.09</v>
      </c>
      <c r="H165" s="29">
        <f t="shared" si="6"/>
        <v>25.09</v>
      </c>
    </row>
    <row r="166" spans="3:8" x14ac:dyDescent="0.3">
      <c r="C166" s="29">
        <f t="shared" si="7"/>
        <v>-161</v>
      </c>
      <c r="D166" s="29">
        <f xml:space="preserve"> IF(RTD("cqg.rtd",,"StudyData", $D$4,  "Bar",, "Close",$E$4,C166,"PrimaryOnly",,,,"T")="","",RTD("cqg.rtd",,"StudyData", $D$4,  "Bar",, "Close",$E$4,C166,"PrimaryOnly",,,,"T")*100)</f>
        <v>25.019999999999996</v>
      </c>
      <c r="H166" s="29">
        <f t="shared" si="6"/>
        <v>25.019999999999996</v>
      </c>
    </row>
    <row r="167" spans="3:8" x14ac:dyDescent="0.3">
      <c r="C167" s="29">
        <f t="shared" si="7"/>
        <v>-162</v>
      </c>
      <c r="D167" s="29">
        <f xml:space="preserve"> IF(RTD("cqg.rtd",,"StudyData", $D$4,  "Bar",, "Close",$E$4,C167,"PrimaryOnly",,,,"T")="","",RTD("cqg.rtd",,"StudyData", $D$4,  "Bar",, "Close",$E$4,C167,"PrimaryOnly",,,,"T")*100)</f>
        <v>23.71</v>
      </c>
      <c r="H167" s="29">
        <f t="shared" si="6"/>
        <v>23.71</v>
      </c>
    </row>
    <row r="168" spans="3:8" x14ac:dyDescent="0.3">
      <c r="C168" s="29">
        <f t="shared" si="7"/>
        <v>-163</v>
      </c>
      <c r="D168" s="29">
        <f xml:space="preserve"> IF(RTD("cqg.rtd",,"StudyData", $D$4,  "Bar",, "Close",$E$4,C168,"PrimaryOnly",,,,"T")="","",RTD("cqg.rtd",,"StudyData", $D$4,  "Bar",, "Close",$E$4,C168,"PrimaryOnly",,,,"T")*100)</f>
        <v>25.180000000000003</v>
      </c>
      <c r="H168" s="29">
        <f t="shared" si="6"/>
        <v>25.180000000000003</v>
      </c>
    </row>
    <row r="169" spans="3:8" x14ac:dyDescent="0.3">
      <c r="C169" s="29">
        <f t="shared" si="7"/>
        <v>-164</v>
      </c>
      <c r="D169" s="29">
        <f xml:space="preserve"> IF(RTD("cqg.rtd",,"StudyData", $D$4,  "Bar",, "Close",$E$4,C169,"PrimaryOnly",,,,"T")="","",RTD("cqg.rtd",,"StudyData", $D$4,  "Bar",, "Close",$E$4,C169,"PrimaryOnly",,,,"T")*100)</f>
        <v>27.029999999999998</v>
      </c>
      <c r="H169" s="29">
        <f t="shared" si="6"/>
        <v>27.029999999999998</v>
      </c>
    </row>
    <row r="170" spans="3:8" x14ac:dyDescent="0.3">
      <c r="C170" s="29">
        <f t="shared" si="7"/>
        <v>-165</v>
      </c>
      <c r="D170" s="29">
        <f xml:space="preserve"> IF(RTD("cqg.rtd",,"StudyData", $D$4,  "Bar",, "Close",$E$4,C170,"PrimaryOnly",,,,"T")="","",RTD("cqg.rtd",,"StudyData", $D$4,  "Bar",, "Close",$E$4,C170,"PrimaryOnly",,,,"T")*100)</f>
        <v>27.58</v>
      </c>
      <c r="H170" s="29">
        <f t="shared" si="6"/>
        <v>27.58</v>
      </c>
    </row>
    <row r="171" spans="3:8" x14ac:dyDescent="0.3">
      <c r="C171" s="29">
        <f t="shared" si="7"/>
        <v>-166</v>
      </c>
      <c r="D171" s="29">
        <f xml:space="preserve"> IF(RTD("cqg.rtd",,"StudyData", $D$4,  "Bar",, "Close",$E$4,C171,"PrimaryOnly",,,,"T")="","",RTD("cqg.rtd",,"StudyData", $D$4,  "Bar",, "Close",$E$4,C171,"PrimaryOnly",,,,"T")*100)</f>
        <v>24.13</v>
      </c>
      <c r="H171" s="29">
        <f t="shared" si="6"/>
        <v>24.13</v>
      </c>
    </row>
    <row r="172" spans="3:8" x14ac:dyDescent="0.3">
      <c r="C172" s="29">
        <f t="shared" si="7"/>
        <v>-167</v>
      </c>
      <c r="D172" s="29">
        <f xml:space="preserve"> IF(RTD("cqg.rtd",,"StudyData", $D$4,  "Bar",, "Close",$E$4,C172,"PrimaryOnly",,,,"T")="","",RTD("cqg.rtd",,"StudyData", $D$4,  "Bar",, "Close",$E$4,C172,"PrimaryOnly",,,,"T")*100)</f>
        <v>26.91</v>
      </c>
      <c r="H172" s="29">
        <f t="shared" si="6"/>
        <v>26.91</v>
      </c>
    </row>
    <row r="173" spans="3:8" x14ac:dyDescent="0.3">
      <c r="C173" s="29">
        <f t="shared" si="7"/>
        <v>-168</v>
      </c>
      <c r="D173" s="29">
        <f xml:space="preserve"> IF(RTD("cqg.rtd",,"StudyData", $D$4,  "Bar",, "Close",$E$4,C173,"PrimaryOnly",,,,"T")="","",RTD("cqg.rtd",,"StudyData", $D$4,  "Bar",, "Close",$E$4,C173,"PrimaryOnly",,,,"T")*100)</f>
        <v>27.529999999999998</v>
      </c>
      <c r="H173" s="29">
        <f t="shared" si="6"/>
        <v>27.529999999999998</v>
      </c>
    </row>
    <row r="174" spans="3:8" x14ac:dyDescent="0.3">
      <c r="C174" s="29">
        <f t="shared" si="7"/>
        <v>-169</v>
      </c>
      <c r="D174" s="29">
        <f xml:space="preserve"> IF(RTD("cqg.rtd",,"StudyData", $D$4,  "Bar",, "Close",$E$4,C174,"PrimaryOnly",,,,"T")="","",RTD("cqg.rtd",,"StudyData", $D$4,  "Bar",, "Close",$E$4,C174,"PrimaryOnly",,,,"T")*100)</f>
        <v>25.09</v>
      </c>
      <c r="H174" s="29">
        <f t="shared" si="6"/>
        <v>25.09</v>
      </c>
    </row>
    <row r="175" spans="3:8" x14ac:dyDescent="0.3">
      <c r="C175" s="29">
        <f t="shared" si="7"/>
        <v>-170</v>
      </c>
      <c r="D175" s="29">
        <f xml:space="preserve"> IF(RTD("cqg.rtd",,"StudyData", $D$4,  "Bar",, "Close",$E$4,C175,"PrimaryOnly",,,,"T")="","",RTD("cqg.rtd",,"StudyData", $D$4,  "Bar",, "Close",$E$4,C175,"PrimaryOnly",,,,"T")*100)</f>
        <v>24.54</v>
      </c>
      <c r="H175" s="29">
        <f t="shared" si="6"/>
        <v>24.54</v>
      </c>
    </row>
    <row r="176" spans="3:8" x14ac:dyDescent="0.3">
      <c r="C176" s="29">
        <f t="shared" si="7"/>
        <v>-171</v>
      </c>
      <c r="D176" s="29">
        <f xml:space="preserve"> IF(RTD("cqg.rtd",,"StudyData", $D$4,  "Bar",, "Close",$E$4,C176,"PrimaryOnly",,,,"T")="","",RTD("cqg.rtd",,"StudyData", $D$4,  "Bar",, "Close",$E$4,C176,"PrimaryOnly",,,,"T")*100)</f>
        <v>24.25</v>
      </c>
      <c r="H176" s="29">
        <f t="shared" si="6"/>
        <v>24.25</v>
      </c>
    </row>
    <row r="177" spans="3:8" x14ac:dyDescent="0.3">
      <c r="C177" s="29">
        <f t="shared" si="7"/>
        <v>-172</v>
      </c>
      <c r="D177" s="29">
        <f xml:space="preserve"> IF(RTD("cqg.rtd",,"StudyData", $D$4,  "Bar",, "Close",$E$4,C177,"PrimaryOnly",,,,"T")="","",RTD("cqg.rtd",,"StudyData", $D$4,  "Bar",, "Close",$E$4,C177,"PrimaryOnly",,,,"T")*100)</f>
        <v>27.529999999999998</v>
      </c>
      <c r="H177" s="29">
        <f t="shared" si="6"/>
        <v>27.529999999999998</v>
      </c>
    </row>
    <row r="178" spans="3:8" x14ac:dyDescent="0.3">
      <c r="C178" s="29">
        <f t="shared" si="7"/>
        <v>-173</v>
      </c>
      <c r="D178" s="29">
        <f xml:space="preserve"> IF(RTD("cqg.rtd",,"StudyData", $D$4,  "Bar",, "Close",$E$4,C178,"PrimaryOnly",,,,"T")="","",RTD("cqg.rtd",,"StudyData", $D$4,  "Bar",, "Close",$E$4,C178,"PrimaryOnly",,,,"T")*100)</f>
        <v>26.3</v>
      </c>
      <c r="H178" s="29">
        <f t="shared" si="6"/>
        <v>26.3</v>
      </c>
    </row>
    <row r="179" spans="3:8" x14ac:dyDescent="0.3">
      <c r="C179" s="29">
        <f t="shared" si="7"/>
        <v>-174</v>
      </c>
      <c r="D179" s="29">
        <f xml:space="preserve"> IF(RTD("cqg.rtd",,"StudyData", $D$4,  "Bar",, "Close",$E$4,C179,"PrimaryOnly",,,,"T")="","",RTD("cqg.rtd",,"StudyData", $D$4,  "Bar",, "Close",$E$4,C179,"PrimaryOnly",,,,"T")*100)</f>
        <v>30.48</v>
      </c>
      <c r="H179" s="29">
        <f t="shared" si="6"/>
        <v>30.48</v>
      </c>
    </row>
    <row r="180" spans="3:8" x14ac:dyDescent="0.3">
      <c r="C180" s="29">
        <f t="shared" si="7"/>
        <v>-175</v>
      </c>
      <c r="D180" s="29">
        <f xml:space="preserve"> IF(RTD("cqg.rtd",,"StudyData", $D$4,  "Bar",, "Close",$E$4,C180,"PrimaryOnly",,,,"T")="","",RTD("cqg.rtd",,"StudyData", $D$4,  "Bar",, "Close",$E$4,C180,"PrimaryOnly",,,,"T")*100)</f>
        <v>24.81</v>
      </c>
      <c r="H180" s="29">
        <f t="shared" si="6"/>
        <v>24.81</v>
      </c>
    </row>
    <row r="181" spans="3:8" x14ac:dyDescent="0.3">
      <c r="C181" s="29">
        <f t="shared" si="7"/>
        <v>-176</v>
      </c>
      <c r="D181" s="29">
        <f xml:space="preserve"> IF(RTD("cqg.rtd",,"StudyData", $D$4,  "Bar",, "Close",$E$4,C181,"PrimaryOnly",,,,"T")="","",RTD("cqg.rtd",,"StudyData", $D$4,  "Bar",, "Close",$E$4,C181,"PrimaryOnly",,,,"T")*100)</f>
        <v>21.64</v>
      </c>
      <c r="H181" s="29">
        <f t="shared" si="6"/>
        <v>21.64</v>
      </c>
    </row>
    <row r="182" spans="3:8" x14ac:dyDescent="0.3">
      <c r="C182" s="29">
        <f t="shared" si="7"/>
        <v>-177</v>
      </c>
      <c r="D182" s="29">
        <f xml:space="preserve"> IF(RTD("cqg.rtd",,"StudyData", $D$4,  "Bar",, "Close",$E$4,C182,"PrimaryOnly",,,,"T")="","",RTD("cqg.rtd",,"StudyData", $D$4,  "Bar",, "Close",$E$4,C182,"PrimaryOnly",,,,"T")*100)</f>
        <v>20.02</v>
      </c>
      <c r="H182" s="29">
        <f t="shared" si="6"/>
        <v>20.02</v>
      </c>
    </row>
    <row r="183" spans="3:8" x14ac:dyDescent="0.3">
      <c r="C183" s="29">
        <f t="shared" si="7"/>
        <v>-178</v>
      </c>
      <c r="D183" s="29">
        <f xml:space="preserve"> IF(RTD("cqg.rtd",,"StudyData", $D$4,  "Bar",, "Close",$E$4,C183,"PrimaryOnly",,,,"T")="","",RTD("cqg.rtd",,"StudyData", $D$4,  "Bar",, "Close",$E$4,C183,"PrimaryOnly",,,,"T")*100)</f>
        <v>19.16</v>
      </c>
      <c r="H183" s="29">
        <f t="shared" si="6"/>
        <v>19.16</v>
      </c>
    </row>
    <row r="184" spans="3:8" x14ac:dyDescent="0.3">
      <c r="C184" s="29">
        <f t="shared" si="7"/>
        <v>-179</v>
      </c>
      <c r="D184" s="29">
        <f xml:space="preserve"> IF(RTD("cqg.rtd",,"StudyData", $D$4,  "Bar",, "Close",$E$4,C184,"PrimaryOnly",,,,"T")="","",RTD("cqg.rtd",,"StudyData", $D$4,  "Bar",, "Close",$E$4,C184,"PrimaryOnly",,,,"T")*100)</f>
        <v>19.29</v>
      </c>
      <c r="H184" s="29">
        <f t="shared" si="6"/>
        <v>19.29</v>
      </c>
    </row>
    <row r="185" spans="3:8" x14ac:dyDescent="0.3">
      <c r="C185" s="29">
        <f t="shared" si="7"/>
        <v>-180</v>
      </c>
      <c r="D185" s="29">
        <f xml:space="preserve"> IF(RTD("cqg.rtd",,"StudyData", $D$4,  "Bar",, "Close",$E$4,C185,"PrimaryOnly",,,,"T")="","",RTD("cqg.rtd",,"StudyData", $D$4,  "Bar",, "Close",$E$4,C185,"PrimaryOnly",,,,"T")*100)</f>
        <v>19.78</v>
      </c>
      <c r="H185" s="29">
        <f t="shared" si="6"/>
        <v>19.78</v>
      </c>
    </row>
    <row r="186" spans="3:8" x14ac:dyDescent="0.3">
      <c r="C186" s="29">
        <f t="shared" si="7"/>
        <v>-181</v>
      </c>
      <c r="D186" s="29">
        <f xml:space="preserve"> IF(RTD("cqg.rtd",,"StudyData", $D$4,  "Bar",, "Close",$E$4,C186,"PrimaryOnly",,,,"T")="","",RTD("cqg.rtd",,"StudyData", $D$4,  "Bar",, "Close",$E$4,C186,"PrimaryOnly",,,,"T")*100)</f>
        <v>19.189999999999998</v>
      </c>
      <c r="H186" s="29">
        <f t="shared" si="6"/>
        <v>19.189999999999998</v>
      </c>
    </row>
    <row r="187" spans="3:8" x14ac:dyDescent="0.3">
      <c r="C187" s="29">
        <f t="shared" si="7"/>
        <v>-182</v>
      </c>
      <c r="D187" s="29">
        <f xml:space="preserve"> IF(RTD("cqg.rtd",,"StudyData", $D$4,  "Bar",, "Close",$E$4,C187,"PrimaryOnly",,,,"T")="","",RTD("cqg.rtd",,"StudyData", $D$4,  "Bar",, "Close",$E$4,C187,"PrimaryOnly",,,,"T")*100)</f>
        <v>20.23</v>
      </c>
      <c r="H187" s="29">
        <f t="shared" si="6"/>
        <v>20.23</v>
      </c>
    </row>
    <row r="188" spans="3:8" x14ac:dyDescent="0.3">
      <c r="C188" s="29">
        <f t="shared" si="7"/>
        <v>-183</v>
      </c>
      <c r="D188" s="29">
        <f xml:space="preserve"> IF(RTD("cqg.rtd",,"StudyData", $D$4,  "Bar",, "Close",$E$4,C188,"PrimaryOnly",,,,"T")="","",RTD("cqg.rtd",,"StudyData", $D$4,  "Bar",, "Close",$E$4,C188,"PrimaryOnly",,,,"T")*100)</f>
        <v>17.100000000000001</v>
      </c>
      <c r="H188" s="29">
        <f t="shared" si="6"/>
        <v>17.100000000000001</v>
      </c>
    </row>
    <row r="189" spans="3:8" x14ac:dyDescent="0.3">
      <c r="C189" s="29">
        <f t="shared" si="7"/>
        <v>-184</v>
      </c>
      <c r="D189" s="29">
        <f xml:space="preserve"> IF(RTD("cqg.rtd",,"StudyData", $D$4,  "Bar",, "Close",$E$4,C189,"PrimaryOnly",,,,"T")="","",RTD("cqg.rtd",,"StudyData", $D$4,  "Bar",, "Close",$E$4,C189,"PrimaryOnly",,,,"T")*100)</f>
        <v>15.68</v>
      </c>
      <c r="H189" s="29">
        <f t="shared" si="6"/>
        <v>15.68</v>
      </c>
    </row>
    <row r="190" spans="3:8" x14ac:dyDescent="0.3">
      <c r="C190" s="29">
        <f t="shared" si="7"/>
        <v>-185</v>
      </c>
      <c r="D190" s="29">
        <f xml:space="preserve"> IF(RTD("cqg.rtd",,"StudyData", $D$4,  "Bar",, "Close",$E$4,C190,"PrimaryOnly",,,,"T")="","",RTD("cqg.rtd",,"StudyData", $D$4,  "Bar",, "Close",$E$4,C190,"PrimaryOnly",,,,"T")*100)</f>
        <v>16.189999999999998</v>
      </c>
      <c r="H190" s="29">
        <f t="shared" si="6"/>
        <v>16.189999999999998</v>
      </c>
    </row>
    <row r="191" spans="3:8" x14ac:dyDescent="0.3">
      <c r="C191" s="29">
        <f t="shared" si="7"/>
        <v>-186</v>
      </c>
      <c r="D191" s="29">
        <f xml:space="preserve"> IF(RTD("cqg.rtd",,"StudyData", $D$4,  "Bar",, "Close",$E$4,C191,"PrimaryOnly",,,,"T")="","",RTD("cqg.rtd",,"StudyData", $D$4,  "Bar",, "Close",$E$4,C191,"PrimaryOnly",,,,"T")*100)</f>
        <v>15.64</v>
      </c>
      <c r="H191" s="29">
        <f t="shared" si="6"/>
        <v>15.64</v>
      </c>
    </row>
    <row r="192" spans="3:8" x14ac:dyDescent="0.3">
      <c r="C192" s="29">
        <f t="shared" si="7"/>
        <v>-187</v>
      </c>
      <c r="D192" s="29">
        <f xml:space="preserve"> IF(RTD("cqg.rtd",,"StudyData", $D$4,  "Bar",, "Close",$E$4,C192,"PrimaryOnly",,,,"T")="","",RTD("cqg.rtd",,"StudyData", $D$4,  "Bar",, "Close",$E$4,C192,"PrimaryOnly",,,,"T")*100)</f>
        <v>15.299999999999999</v>
      </c>
      <c r="H192" s="29">
        <f t="shared" si="6"/>
        <v>15.299999999999999</v>
      </c>
    </row>
    <row r="193" spans="3:8" x14ac:dyDescent="0.3">
      <c r="C193" s="29">
        <f t="shared" si="7"/>
        <v>-188</v>
      </c>
      <c r="D193" s="29">
        <f xml:space="preserve"> IF(RTD("cqg.rtd",,"StudyData", $D$4,  "Bar",, "Close",$E$4,C193,"PrimaryOnly",,,,"T")="","",RTD("cqg.rtd",,"StudyData", $D$4,  "Bar",, "Close",$E$4,C193,"PrimaryOnly",,,,"T")*100)</f>
        <v>15.83</v>
      </c>
      <c r="H193" s="29">
        <f t="shared" si="6"/>
        <v>15.83</v>
      </c>
    </row>
    <row r="194" spans="3:8" x14ac:dyDescent="0.3">
      <c r="C194" s="29">
        <f t="shared" si="7"/>
        <v>-189</v>
      </c>
      <c r="D194" s="29">
        <f xml:space="preserve"> IF(RTD("cqg.rtd",,"StudyData", $D$4,  "Bar",, "Close",$E$4,C194,"PrimaryOnly",,,,"T")="","",RTD("cqg.rtd",,"StudyData", $D$4,  "Bar",, "Close",$E$4,C194,"PrimaryOnly",,,,"T")*100)</f>
        <v>16.09</v>
      </c>
      <c r="H194" s="29">
        <f t="shared" si="6"/>
        <v>16.09</v>
      </c>
    </row>
    <row r="195" spans="3:8" x14ac:dyDescent="0.3">
      <c r="C195" s="29">
        <f t="shared" si="7"/>
        <v>-190</v>
      </c>
      <c r="D195" s="29">
        <f xml:space="preserve"> IF(RTD("cqg.rtd",,"StudyData", $D$4,  "Bar",, "Close",$E$4,C195,"PrimaryOnly",,,,"T")="","",RTD("cqg.rtd",,"StudyData", $D$4,  "Bar",, "Close",$E$4,C195,"PrimaryOnly",,,,"T")*100)</f>
        <v>16.919999999999998</v>
      </c>
      <c r="H195" s="29">
        <f t="shared" si="6"/>
        <v>16.919999999999998</v>
      </c>
    </row>
    <row r="196" spans="3:8" x14ac:dyDescent="0.3">
      <c r="C196" s="29">
        <f t="shared" si="7"/>
        <v>-191</v>
      </c>
      <c r="D196" s="29">
        <f xml:space="preserve"> IF(RTD("cqg.rtd",,"StudyData", $D$4,  "Bar",, "Close",$E$4,C196,"PrimaryOnly",,,,"T")="","",RTD("cqg.rtd",,"StudyData", $D$4,  "Bar",, "Close",$E$4,C196,"PrimaryOnly",,,,"T")*100)</f>
        <v>17.41</v>
      </c>
      <c r="H196" s="29">
        <f t="shared" si="6"/>
        <v>17.41</v>
      </c>
    </row>
    <row r="197" spans="3:8" x14ac:dyDescent="0.3">
      <c r="C197" s="29">
        <f t="shared" si="7"/>
        <v>-192</v>
      </c>
      <c r="D197" s="29">
        <f xml:space="preserve"> IF(RTD("cqg.rtd",,"StudyData", $D$4,  "Bar",, "Close",$E$4,C197,"PrimaryOnly",,,,"T")="","",RTD("cqg.rtd",,"StudyData", $D$4,  "Bar",, "Close",$E$4,C197,"PrimaryOnly",,,,"T")*100)</f>
        <v>17.28</v>
      </c>
      <c r="H197" s="29">
        <f t="shared" si="6"/>
        <v>17.28</v>
      </c>
    </row>
    <row r="198" spans="3:8" x14ac:dyDescent="0.3">
      <c r="C198" s="29">
        <f t="shared" si="7"/>
        <v>-193</v>
      </c>
      <c r="D198" s="29">
        <f xml:space="preserve"> IF(RTD("cqg.rtd",,"StudyData", $D$4,  "Bar",, "Close",$E$4,C198,"PrimaryOnly",,,,"T")="","",RTD("cqg.rtd",,"StudyData", $D$4,  "Bar",, "Close",$E$4,C198,"PrimaryOnly",,,,"T")*100)</f>
        <v>17.7</v>
      </c>
      <c r="H198" s="29">
        <f t="shared" ref="H198:H204" si="8">D198</f>
        <v>17.7</v>
      </c>
    </row>
    <row r="199" spans="3:8" x14ac:dyDescent="0.3">
      <c r="C199" s="29">
        <f t="shared" ref="C199:C204" si="9">C198-1</f>
        <v>-194</v>
      </c>
      <c r="D199" s="29">
        <f xml:space="preserve"> IF(RTD("cqg.rtd",,"StudyData", $D$4,  "Bar",, "Close",$E$4,C199,"PrimaryOnly",,,,"T")="","",RTD("cqg.rtd",,"StudyData", $D$4,  "Bar",, "Close",$E$4,C199,"PrimaryOnly",,,,"T")*100)</f>
        <v>18.62</v>
      </c>
      <c r="H199" s="29">
        <f t="shared" si="8"/>
        <v>18.62</v>
      </c>
    </row>
    <row r="200" spans="3:8" x14ac:dyDescent="0.3">
      <c r="C200" s="29">
        <f t="shared" si="9"/>
        <v>-195</v>
      </c>
      <c r="D200" s="29">
        <f xml:space="preserve"> IF(RTD("cqg.rtd",,"StudyData", $D$4,  "Bar",, "Close",$E$4,C200,"PrimaryOnly",,,,"T")="","",RTD("cqg.rtd",,"StudyData", $D$4,  "Bar",, "Close",$E$4,C200,"PrimaryOnly",,,,"T")*100)</f>
        <v>16.470000000000002</v>
      </c>
      <c r="H200" s="29">
        <f t="shared" si="8"/>
        <v>16.470000000000002</v>
      </c>
    </row>
    <row r="201" spans="3:8" x14ac:dyDescent="0.3">
      <c r="C201" s="29">
        <f t="shared" si="9"/>
        <v>-196</v>
      </c>
      <c r="D201" s="29">
        <f xml:space="preserve"> IF(RTD("cqg.rtd",,"StudyData", $D$4,  "Bar",, "Close",$E$4,C201,"PrimaryOnly",,,,"T")="","",RTD("cqg.rtd",,"StudyData", $D$4,  "Bar",, "Close",$E$4,C201,"PrimaryOnly",,,,"T")*100)</f>
        <v>15.64</v>
      </c>
      <c r="H201" s="29">
        <f t="shared" si="8"/>
        <v>15.64</v>
      </c>
    </row>
    <row r="202" spans="3:8" x14ac:dyDescent="0.3">
      <c r="C202" s="29">
        <f t="shared" si="9"/>
        <v>-197</v>
      </c>
      <c r="D202" s="29">
        <f xml:space="preserve"> IF(RTD("cqg.rtd",,"StudyData", $D$4,  "Bar",, "Close",$E$4,C202,"PrimaryOnly",,,,"T")="","",RTD("cqg.rtd",,"StudyData", $D$4,  "Bar",, "Close",$E$4,C202,"PrimaryOnly",,,,"T")*100)</f>
        <v>16.150000000000002</v>
      </c>
      <c r="H202" s="29">
        <f t="shared" si="8"/>
        <v>16.150000000000002</v>
      </c>
    </row>
    <row r="203" spans="3:8" x14ac:dyDescent="0.3">
      <c r="C203" s="29">
        <f t="shared" si="9"/>
        <v>-198</v>
      </c>
      <c r="D203" s="29">
        <f xml:space="preserve"> IF(RTD("cqg.rtd",,"StudyData", $D$4,  "Bar",, "Close",$E$4,C203,"PrimaryOnly",,,,"T")="","",RTD("cqg.rtd",,"StudyData", $D$4,  "Bar",, "Close",$E$4,C203,"PrimaryOnly",,,,"T")*100)</f>
        <v>15.989999999999998</v>
      </c>
      <c r="H203" s="29">
        <f t="shared" si="8"/>
        <v>15.989999999999998</v>
      </c>
    </row>
    <row r="204" spans="3:8" x14ac:dyDescent="0.3">
      <c r="C204" s="29">
        <f t="shared" si="9"/>
        <v>-199</v>
      </c>
      <c r="D204" s="29">
        <f xml:space="preserve"> IF(RTD("cqg.rtd",,"StudyData", $D$4,  "Bar",, "Close",$E$4,C204,"PrimaryOnly",,,,"T")="","",RTD("cqg.rtd",,"StudyData", $D$4,  "Bar",, "Close",$E$4,C204,"PrimaryOnly",,,,"T")*100)</f>
        <v>15.809999999999999</v>
      </c>
      <c r="E204" s="32">
        <f xml:space="preserve"> RTD("cqg.rtd",,"StudyData", $D$4,  "Bar",, "Time",$E$4,C204,,,,,"T")</f>
        <v>42205</v>
      </c>
      <c r="H204" s="29">
        <f t="shared" si="8"/>
        <v>15.809999999999999</v>
      </c>
    </row>
  </sheetData>
  <sheetProtection algorithmName="SHA-512" hashValue="uwjMpGCQZBCFB8SBfFuRsJPzD/RxbNTegGYRXvdRHL9SBidZkAkT5T4aRBLvmt/mlo+COS0dUUfwpm07KY5YWQ==" saltValue="XpZTzP0xrlJM2BLH/xO76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K204"/>
  <sheetViews>
    <sheetView workbookViewId="0">
      <selection sqref="A1:XFD1048576"/>
    </sheetView>
  </sheetViews>
  <sheetFormatPr defaultColWidth="8.75" defaultRowHeight="16.5" x14ac:dyDescent="0.3"/>
  <cols>
    <col min="1" max="4" width="8.75" style="29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29">
        <f>RTD("cqg.rtd", , "ContractData",D4,"PrimarySessionOpenTime","0")</f>
        <v>0.9375</v>
      </c>
    </row>
    <row r="2" spans="2:11" x14ac:dyDescent="0.3">
      <c r="B2" s="29">
        <f xml:space="preserve"> RTD("cqg.rtd",,"StudyData", $D$4,  "Bar",, "Close",$E$4,C5,"primaryOnly",,,,"T")</f>
        <v>0.26190000000000002</v>
      </c>
      <c r="C2" s="29" t="s">
        <v>11</v>
      </c>
      <c r="D2" s="29">
        <f>RTD("cqg.rtd", , "ContractData",D4,"PrimarySessionCloseTime")</f>
        <v>4.5138888888888888E-2</v>
      </c>
      <c r="E2" s="29">
        <f>D2-D1</f>
        <v>-0.89236111111111116</v>
      </c>
      <c r="F2" s="29">
        <f>ROUND(IF(E2&gt;0,E2*1440,1440+(1440*E2)),0)</f>
        <v>155</v>
      </c>
      <c r="G2" s="29">
        <f>ROUNDDOWN(G4,0)</f>
        <v>15</v>
      </c>
      <c r="H2" s="29">
        <f>ROUNDUP(H4,0)</f>
        <v>37</v>
      </c>
      <c r="I2" s="29">
        <f>ROUND(ROUNDUP(((H2-G2)/35),2),1)</f>
        <v>0.6</v>
      </c>
    </row>
    <row r="3" spans="2:11" x14ac:dyDescent="0.3">
      <c r="G3" s="29">
        <f>IF((G4-G2)&gt;0.5,0.5,0)</f>
        <v>0.5</v>
      </c>
      <c r="K3" s="30" t="s">
        <v>0</v>
      </c>
    </row>
    <row r="4" spans="2:11" x14ac:dyDescent="0.3">
      <c r="D4" s="29" t="str">
        <f>Main!T8</f>
        <v>JNKCIV</v>
      </c>
      <c r="E4" s="29">
        <f>Main!W8</f>
        <v>60</v>
      </c>
      <c r="G4" s="29">
        <f>MIN(D5:D204)</f>
        <v>15.709999999999999</v>
      </c>
      <c r="H4" s="29">
        <f>MAX(D5:D204)</f>
        <v>36.24</v>
      </c>
      <c r="I4" s="29">
        <f>(H4-G4)/20</f>
        <v>1.0265</v>
      </c>
      <c r="J4" s="29">
        <f>G5+I4</f>
        <v>16.526499999999999</v>
      </c>
    </row>
    <row r="5" spans="2:11" x14ac:dyDescent="0.3">
      <c r="C5" s="29">
        <v>0</v>
      </c>
      <c r="D5" s="29">
        <f xml:space="preserve"> IF(RTD("cqg.rtd",,"StudyData", $D$4,  "Bar",, "Close",$E$4,C5,"PrimaryOnly",,,,"T")="","",RTD("cqg.rtd",,"StudyData", $D$4,  "Bar",, "Close",$E$4,C5,"PrimaryOnly",,,,"T")*100)</f>
        <v>26.19</v>
      </c>
      <c r="G5" s="29">
        <f>G2+G3</f>
        <v>15.5</v>
      </c>
      <c r="H5" s="29">
        <f>D5</f>
        <v>26.19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 xml:space="preserve"> IF(RTD("cqg.rtd",,"StudyData", $D$4,  "Bar",, "Close",$E$4,C6,"PrimaryOnly",,,,"T")="","",RTD("cqg.rtd",,"StudyData", $D$4,  "Bar",, "Close",$E$4,C6,"PrimaryOnly",,,,"T")*100)</f>
        <v>26.009999999999998</v>
      </c>
      <c r="G6" s="29">
        <f>G5+$I$2</f>
        <v>16.100000000000001</v>
      </c>
      <c r="H6" s="29">
        <f t="shared" ref="H6:H69" si="0">D6</f>
        <v>26.009999999999998</v>
      </c>
      <c r="J6" s="29">
        <v>1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 xml:space="preserve"> IF(RTD("cqg.rtd",,"StudyData", $D$4,  "Bar",, "Close",$E$4,C7,"PrimaryOnly",,,,"T")="","",RTD("cqg.rtd",,"StudyData", $D$4,  "Bar",, "Close",$E$4,C7,"PrimaryOnly",,,,"T")*100)</f>
        <v>26.1</v>
      </c>
      <c r="G7" s="29">
        <f t="shared" ref="G7:G40" si="3">G6+$I$2</f>
        <v>16.700000000000003</v>
      </c>
      <c r="H7" s="29">
        <f t="shared" si="0"/>
        <v>26.1</v>
      </c>
      <c r="J7" s="29">
        <v>2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 xml:space="preserve"> IF(RTD("cqg.rtd",,"StudyData", $D$4,  "Bar",, "Close",$E$4,C8,"PrimaryOnly",,,,"T")="","",RTD("cqg.rtd",,"StudyData", $D$4,  "Bar",, "Close",$E$4,C8,"PrimaryOnly",,,,"T")*100)</f>
        <v>21.52</v>
      </c>
      <c r="G8" s="29">
        <f t="shared" si="3"/>
        <v>17.300000000000004</v>
      </c>
      <c r="H8" s="29">
        <f t="shared" si="0"/>
        <v>21.52</v>
      </c>
      <c r="J8" s="29">
        <v>6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 xml:space="preserve"> IF(RTD("cqg.rtd",,"StudyData", $D$4,  "Bar",, "Close",$E$4,C9,"PrimaryOnly",,,,"T")="","",RTD("cqg.rtd",,"StudyData", $D$4,  "Bar",, "Close",$E$4,C9,"PrimaryOnly",,,,"T")*100)</f>
        <v>23.49</v>
      </c>
      <c r="G9" s="29">
        <f t="shared" si="3"/>
        <v>17.900000000000006</v>
      </c>
      <c r="H9" s="29">
        <f t="shared" si="0"/>
        <v>23.49</v>
      </c>
      <c r="J9" s="29">
        <v>7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 xml:space="preserve"> IF(RTD("cqg.rtd",,"StudyData", $D$4,  "Bar",, "Close",$E$4,C10,"PrimaryOnly",,,,"T")="","",RTD("cqg.rtd",,"StudyData", $D$4,  "Bar",, "Close",$E$4,C10,"PrimaryOnly",,,,"T")*100)</f>
        <v>23.400000000000002</v>
      </c>
      <c r="G10" s="29">
        <f t="shared" si="3"/>
        <v>18.500000000000007</v>
      </c>
      <c r="H10" s="29">
        <f t="shared" si="0"/>
        <v>23.400000000000002</v>
      </c>
      <c r="J10" s="29">
        <v>4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 xml:space="preserve"> IF(RTD("cqg.rtd",,"StudyData", $D$4,  "Bar",, "Close",$E$4,C11,"PrimaryOnly",,,,"T")="","",RTD("cqg.rtd",,"StudyData", $D$4,  "Bar",, "Close",$E$4,C11,"PrimaryOnly",,,,"T")*100)</f>
        <v>24.75</v>
      </c>
      <c r="G11" s="29">
        <f t="shared" si="3"/>
        <v>19.100000000000009</v>
      </c>
      <c r="H11" s="29">
        <f t="shared" si="0"/>
        <v>24.75</v>
      </c>
      <c r="J11" s="29">
        <v>5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 xml:space="preserve"> IF(RTD("cqg.rtd",,"StudyData", $D$4,  "Bar",, "Close",$E$4,C12,"PrimaryOnly",,,,"T")="","",RTD("cqg.rtd",,"StudyData", $D$4,  "Bar",, "Close",$E$4,C12,"PrimaryOnly",,,,"T")*100)</f>
        <v>24.97</v>
      </c>
      <c r="G12" s="29">
        <f t="shared" si="3"/>
        <v>19.70000000000001</v>
      </c>
      <c r="H12" s="29">
        <f t="shared" si="0"/>
        <v>24.97</v>
      </c>
      <c r="J12" s="29">
        <v>3</v>
      </c>
      <c r="K12" s="31" t="e">
        <f t="shared" si="1"/>
        <v>#N/A</v>
      </c>
    </row>
    <row r="13" spans="2:11" x14ac:dyDescent="0.3">
      <c r="C13" s="29">
        <f t="shared" si="2"/>
        <v>-8</v>
      </c>
      <c r="D13" s="29">
        <f xml:space="preserve"> IF(RTD("cqg.rtd",,"StudyData", $D$4,  "Bar",, "Close",$E$4,C13,"PrimaryOnly",,,,"T")="","",RTD("cqg.rtd",,"StudyData", $D$4,  "Bar",, "Close",$E$4,C13,"PrimaryOnly",,,,"T")*100)</f>
        <v>25.629999999999995</v>
      </c>
      <c r="G13" s="29">
        <f t="shared" si="3"/>
        <v>20.300000000000011</v>
      </c>
      <c r="H13" s="29">
        <f t="shared" si="0"/>
        <v>25.629999999999995</v>
      </c>
      <c r="J13" s="29">
        <v>3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 xml:space="preserve"> IF(RTD("cqg.rtd",,"StudyData", $D$4,  "Bar",, "Close",$E$4,C14,"PrimaryOnly",,,,"T")="","",RTD("cqg.rtd",,"StudyData", $D$4,  "Bar",, "Close",$E$4,C14,"PrimaryOnly",,,,"T")*100)</f>
        <v>25.290000000000003</v>
      </c>
      <c r="G14" s="29">
        <f t="shared" si="3"/>
        <v>20.900000000000013</v>
      </c>
      <c r="H14" s="29">
        <f t="shared" si="0"/>
        <v>25.290000000000003</v>
      </c>
      <c r="J14" s="29">
        <v>9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 xml:space="preserve"> IF(RTD("cqg.rtd",,"StudyData", $D$4,  "Bar",, "Close",$E$4,C15,"PrimaryOnly",,,,"T")="","",RTD("cqg.rtd",,"StudyData", $D$4,  "Bar",, "Close",$E$4,C15,"PrimaryOnly",,,,"T")*100)</f>
        <v>25.929999999999996</v>
      </c>
      <c r="G15" s="29">
        <f t="shared" si="3"/>
        <v>21.500000000000014</v>
      </c>
      <c r="H15" s="29">
        <f t="shared" si="0"/>
        <v>25.929999999999996</v>
      </c>
      <c r="J15" s="29">
        <v>4</v>
      </c>
      <c r="K15" s="31" t="e">
        <f t="shared" si="1"/>
        <v>#N/A</v>
      </c>
    </row>
    <row r="16" spans="2:11" x14ac:dyDescent="0.3">
      <c r="C16" s="29">
        <f t="shared" si="2"/>
        <v>-11</v>
      </c>
      <c r="D16" s="29">
        <f xml:space="preserve"> IF(RTD("cqg.rtd",,"StudyData", $D$4,  "Bar",, "Close",$E$4,C16,"PrimaryOnly",,,,"T")="","",RTD("cqg.rtd",,"StudyData", $D$4,  "Bar",, "Close",$E$4,C16,"PrimaryOnly",,,,"T")*100)</f>
        <v>25.89</v>
      </c>
      <c r="G16" s="29">
        <f t="shared" si="3"/>
        <v>22.100000000000016</v>
      </c>
      <c r="H16" s="29">
        <f t="shared" si="0"/>
        <v>25.89</v>
      </c>
      <c r="J16" s="29">
        <v>10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 xml:space="preserve"> IF(RTD("cqg.rtd",,"StudyData", $D$4,  "Bar",, "Close",$E$4,C17,"PrimaryOnly",,,,"T")="","",RTD("cqg.rtd",,"StudyData", $D$4,  "Bar",, "Close",$E$4,C17,"PrimaryOnly",,,,"T")*100)</f>
        <v>25.47</v>
      </c>
      <c r="G17" s="29">
        <f t="shared" si="3"/>
        <v>22.700000000000017</v>
      </c>
      <c r="H17" s="29">
        <f t="shared" si="0"/>
        <v>25.47</v>
      </c>
      <c r="J17" s="29">
        <v>9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 xml:space="preserve"> IF(RTD("cqg.rtd",,"StudyData", $D$4,  "Bar",, "Close",$E$4,C18,"PrimaryOnly",,,,"T")="","",RTD("cqg.rtd",,"StudyData", $D$4,  "Bar",, "Close",$E$4,C18,"PrimaryOnly",,,,"T")*100)</f>
        <v>25.36</v>
      </c>
      <c r="G18" s="29">
        <f t="shared" si="3"/>
        <v>23.300000000000018</v>
      </c>
      <c r="H18" s="29">
        <f t="shared" si="0"/>
        <v>25.36</v>
      </c>
      <c r="J18" s="29">
        <v>9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 xml:space="preserve"> IF(RTD("cqg.rtd",,"StudyData", $D$4,  "Bar",, "Close",$E$4,C19,"PrimaryOnly",,,,"T")="","",RTD("cqg.rtd",,"StudyData", $D$4,  "Bar",, "Close",$E$4,C19,"PrimaryOnly",,,,"T")*100)</f>
        <v>25.5</v>
      </c>
      <c r="G19" s="29">
        <f t="shared" si="3"/>
        <v>23.90000000000002</v>
      </c>
      <c r="H19" s="29">
        <f t="shared" si="0"/>
        <v>25.5</v>
      </c>
      <c r="J19" s="29">
        <v>16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 xml:space="preserve"> IF(RTD("cqg.rtd",,"StudyData", $D$4,  "Bar",, "Close",$E$4,C20,"PrimaryOnly",,,,"T")="","",RTD("cqg.rtd",,"StudyData", $D$4,  "Bar",, "Close",$E$4,C20,"PrimaryOnly",,,,"T")*100)</f>
        <v>25.03</v>
      </c>
      <c r="G20" s="29">
        <f t="shared" si="3"/>
        <v>24.500000000000021</v>
      </c>
      <c r="H20" s="29">
        <f t="shared" si="0"/>
        <v>25.03</v>
      </c>
      <c r="J20" s="29">
        <v>8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 xml:space="preserve"> IF(RTD("cqg.rtd",,"StudyData", $D$4,  "Bar",, "Close",$E$4,C21,"PrimaryOnly",,,,"T")="","",RTD("cqg.rtd",,"StudyData", $D$4,  "Bar",, "Close",$E$4,C21,"PrimaryOnly",,,,"T")*100)</f>
        <v>25.230000000000004</v>
      </c>
      <c r="G21" s="29">
        <f t="shared" si="3"/>
        <v>25.100000000000023</v>
      </c>
      <c r="H21" s="29">
        <f t="shared" si="0"/>
        <v>25.230000000000004</v>
      </c>
      <c r="J21" s="29">
        <v>17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 xml:space="preserve"> IF(RTD("cqg.rtd",,"StudyData", $D$4,  "Bar",, "Close",$E$4,C22,"PrimaryOnly",,,,"T")="","",RTD("cqg.rtd",,"StudyData", $D$4,  "Bar",, "Close",$E$4,C22,"PrimaryOnly",,,,"T")*100)</f>
        <v>25.05</v>
      </c>
      <c r="G22" s="29">
        <f t="shared" si="3"/>
        <v>25.700000000000024</v>
      </c>
      <c r="H22" s="29">
        <f t="shared" si="0"/>
        <v>25.05</v>
      </c>
      <c r="J22" s="29">
        <v>16</v>
      </c>
      <c r="K22" s="31">
        <f t="shared" si="1"/>
        <v>16</v>
      </c>
    </row>
    <row r="23" spans="3:11" x14ac:dyDescent="0.3">
      <c r="C23" s="29">
        <f t="shared" si="2"/>
        <v>-18</v>
      </c>
      <c r="D23" s="29">
        <f xml:space="preserve"> IF(RTD("cqg.rtd",,"StudyData", $D$4,  "Bar",, "Close",$E$4,C23,"PrimaryOnly",,,,"T")="","",RTD("cqg.rtd",,"StudyData", $D$4,  "Bar",, "Close",$E$4,C23,"PrimaryOnly",,,,"T")*100)</f>
        <v>26.75</v>
      </c>
      <c r="G23" s="29">
        <f t="shared" si="3"/>
        <v>26.300000000000026</v>
      </c>
      <c r="H23" s="29">
        <f t="shared" si="0"/>
        <v>26.75</v>
      </c>
      <c r="J23" s="29">
        <v>13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 xml:space="preserve"> IF(RTD("cqg.rtd",,"StudyData", $D$4,  "Bar",, "Close",$E$4,C24,"PrimaryOnly",,,,"T")="","",RTD("cqg.rtd",,"StudyData", $D$4,  "Bar",, "Close",$E$4,C24,"PrimaryOnly",,,,"T")*100)</f>
        <v>26.39</v>
      </c>
      <c r="G24" s="29">
        <f t="shared" si="3"/>
        <v>26.900000000000027</v>
      </c>
      <c r="H24" s="29">
        <f t="shared" si="0"/>
        <v>26.39</v>
      </c>
      <c r="J24" s="29">
        <v>12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 xml:space="preserve"> IF(RTD("cqg.rtd",,"StudyData", $D$4,  "Bar",, "Close",$E$4,C25,"PrimaryOnly",,,,"T")="","",RTD("cqg.rtd",,"StudyData", $D$4,  "Bar",, "Close",$E$4,C25,"PrimaryOnly",,,,"T")*100)</f>
        <v>26.51</v>
      </c>
      <c r="G25" s="29">
        <f t="shared" si="3"/>
        <v>27.500000000000028</v>
      </c>
      <c r="H25" s="29">
        <f t="shared" si="0"/>
        <v>26.51</v>
      </c>
      <c r="J25" s="29">
        <v>10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 xml:space="preserve"> IF(RTD("cqg.rtd",,"StudyData", $D$4,  "Bar",, "Close",$E$4,C26,"PrimaryOnly",,,,"T")="","",RTD("cqg.rtd",,"StudyData", $D$4,  "Bar",, "Close",$E$4,C26,"PrimaryOnly",,,,"T")*100)</f>
        <v>25.169999999999998</v>
      </c>
      <c r="G26" s="29">
        <f t="shared" si="3"/>
        <v>28.10000000000003</v>
      </c>
      <c r="H26" s="29">
        <f t="shared" si="0"/>
        <v>25.169999999999998</v>
      </c>
      <c r="J26" s="29">
        <v>5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 xml:space="preserve"> IF(RTD("cqg.rtd",,"StudyData", $D$4,  "Bar",, "Close",$E$4,C27,"PrimaryOnly",,,,"T")="","",RTD("cqg.rtd",,"StudyData", $D$4,  "Bar",, "Close",$E$4,C27,"PrimaryOnly",,,,"T")*100)</f>
        <v>25.679999999999996</v>
      </c>
      <c r="G27" s="29">
        <f t="shared" si="3"/>
        <v>28.700000000000031</v>
      </c>
      <c r="H27" s="29">
        <f t="shared" si="0"/>
        <v>25.679999999999996</v>
      </c>
      <c r="J27" s="29">
        <v>5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 xml:space="preserve"> IF(RTD("cqg.rtd",,"StudyData", $D$4,  "Bar",, "Close",$E$4,C28,"PrimaryOnly",,,,"T")="","",RTD("cqg.rtd",,"StudyData", $D$4,  "Bar",, "Close",$E$4,C28,"PrimaryOnly",,,,"T")*100)</f>
        <v>25.650000000000002</v>
      </c>
      <c r="G28" s="29">
        <f t="shared" si="3"/>
        <v>29.300000000000033</v>
      </c>
      <c r="H28" s="29">
        <f t="shared" si="0"/>
        <v>25.650000000000002</v>
      </c>
      <c r="J28" s="29">
        <v>13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 xml:space="preserve"> IF(RTD("cqg.rtd",,"StudyData", $D$4,  "Bar",, "Close",$E$4,C29,"PrimaryOnly",,,,"T")="","",RTD("cqg.rtd",,"StudyData", $D$4,  "Bar",, "Close",$E$4,C29,"PrimaryOnly",,,,"T")*100)</f>
        <v>24.45</v>
      </c>
      <c r="G29" s="29">
        <f t="shared" si="3"/>
        <v>29.900000000000034</v>
      </c>
      <c r="H29" s="29">
        <f t="shared" si="0"/>
        <v>24.45</v>
      </c>
      <c r="J29" s="29">
        <v>3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 xml:space="preserve"> IF(RTD("cqg.rtd",,"StudyData", $D$4,  "Bar",, "Close",$E$4,C30,"PrimaryOnly",,,,"T")="","",RTD("cqg.rtd",,"StudyData", $D$4,  "Bar",, "Close",$E$4,C30,"PrimaryOnly",,,,"T")*100)</f>
        <v>24.779999999999998</v>
      </c>
      <c r="G30" s="29">
        <f t="shared" si="3"/>
        <v>30.500000000000036</v>
      </c>
      <c r="H30" s="29">
        <f t="shared" si="0"/>
        <v>24.779999999999998</v>
      </c>
      <c r="J30" s="29">
        <v>0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 xml:space="preserve"> IF(RTD("cqg.rtd",,"StudyData", $D$4,  "Bar",, "Close",$E$4,C31,"PrimaryOnly",,,,"T")="","",RTD("cqg.rtd",,"StudyData", $D$4,  "Bar",, "Close",$E$4,C31,"PrimaryOnly",,,,"T")*100)</f>
        <v>24.46</v>
      </c>
      <c r="G31" s="29">
        <f t="shared" si="3"/>
        <v>31.100000000000037</v>
      </c>
      <c r="H31" s="29">
        <f t="shared" si="0"/>
        <v>24.46</v>
      </c>
      <c r="J31" s="29">
        <v>1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 xml:space="preserve"> IF(RTD("cqg.rtd",,"StudyData", $D$4,  "Bar",, "Close",$E$4,C32,"PrimaryOnly",,,,"T")="","",RTD("cqg.rtd",,"StudyData", $D$4,  "Bar",, "Close",$E$4,C32,"PrimaryOnly",,,,"T")*100)</f>
        <v>27.169999999999998</v>
      </c>
      <c r="G32" s="29">
        <f t="shared" si="3"/>
        <v>31.700000000000038</v>
      </c>
      <c r="H32" s="29">
        <f t="shared" si="0"/>
        <v>27.169999999999998</v>
      </c>
      <c r="J32" s="29">
        <v>1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 xml:space="preserve"> IF(RTD("cqg.rtd",,"StudyData", $D$4,  "Bar",, "Close",$E$4,C33,"PrimaryOnly",,,,"T")="","",RTD("cqg.rtd",,"StudyData", $D$4,  "Bar",, "Close",$E$4,C33,"PrimaryOnly",,,,"T")*100)</f>
        <v>25.919999999999998</v>
      </c>
      <c r="G33" s="29">
        <f t="shared" si="3"/>
        <v>32.30000000000004</v>
      </c>
      <c r="H33" s="29">
        <f t="shared" si="0"/>
        <v>25.919999999999998</v>
      </c>
      <c r="J33" s="29">
        <v>0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 xml:space="preserve"> IF(RTD("cqg.rtd",,"StudyData", $D$4,  "Bar",, "Close",$E$4,C34,"PrimaryOnly",,,,"T")="","",RTD("cqg.rtd",,"StudyData", $D$4,  "Bar",, "Close",$E$4,C34,"PrimaryOnly",,,,"T")*100)</f>
        <v>25.95</v>
      </c>
      <c r="G34" s="29">
        <f t="shared" si="3"/>
        <v>32.900000000000041</v>
      </c>
      <c r="H34" s="29">
        <f t="shared" si="0"/>
        <v>25.95</v>
      </c>
      <c r="J34" s="29">
        <v>0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 xml:space="preserve"> IF(RTD("cqg.rtd",,"StudyData", $D$4,  "Bar",, "Close",$E$4,C35,"PrimaryOnly",,,,"T")="","",RTD("cqg.rtd",,"StudyData", $D$4,  "Bar",, "Close",$E$4,C35,"PrimaryOnly",,,,"T")*100)</f>
        <v>21.98</v>
      </c>
      <c r="G35" s="29">
        <f t="shared" si="3"/>
        <v>33.500000000000043</v>
      </c>
      <c r="H35" s="29">
        <f t="shared" si="0"/>
        <v>21.98</v>
      </c>
      <c r="J35" s="29">
        <v>0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 xml:space="preserve"> IF(RTD("cqg.rtd",,"StudyData", $D$4,  "Bar",, "Close",$E$4,C36,"PrimaryOnly",,,,"T")="","",RTD("cqg.rtd",,"StudyData", $D$4,  "Bar",, "Close",$E$4,C36,"PrimaryOnly",,,,"T")*100)</f>
        <v>23.35</v>
      </c>
      <c r="G36" s="29">
        <f t="shared" si="3"/>
        <v>34.100000000000044</v>
      </c>
      <c r="H36" s="29">
        <f t="shared" si="0"/>
        <v>23.35</v>
      </c>
      <c r="J36" s="29">
        <v>1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 xml:space="preserve"> IF(RTD("cqg.rtd",,"StudyData", $D$4,  "Bar",, "Close",$E$4,C37,"PrimaryOnly",,,,"T")="","",RTD("cqg.rtd",,"StudyData", $D$4,  "Bar",, "Close",$E$4,C37,"PrimaryOnly",,,,"T")*100)</f>
        <v>23.71</v>
      </c>
      <c r="G37" s="29">
        <f t="shared" si="3"/>
        <v>34.700000000000045</v>
      </c>
      <c r="H37" s="29">
        <f t="shared" si="0"/>
        <v>23.71</v>
      </c>
      <c r="J37" s="29">
        <v>1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 xml:space="preserve"> IF(RTD("cqg.rtd",,"StudyData", $D$4,  "Bar",, "Close",$E$4,C38,"PrimaryOnly",,,,"T")="","",RTD("cqg.rtd",,"StudyData", $D$4,  "Bar",, "Close",$E$4,C38,"PrimaryOnly",,,,"T")*100)</f>
        <v>23.54</v>
      </c>
      <c r="G38" s="29">
        <f t="shared" si="3"/>
        <v>35.300000000000047</v>
      </c>
      <c r="H38" s="29">
        <f t="shared" si="0"/>
        <v>23.54</v>
      </c>
      <c r="J38" s="29">
        <v>1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 xml:space="preserve"> IF(RTD("cqg.rtd",,"StudyData", $D$4,  "Bar",, "Close",$E$4,C39,"PrimaryOnly",,,,"T")="","",RTD("cqg.rtd",,"StudyData", $D$4,  "Bar",, "Close",$E$4,C39,"PrimaryOnly",,,,"T")*100)</f>
        <v>23.72</v>
      </c>
      <c r="G39" s="29">
        <f t="shared" si="3"/>
        <v>35.900000000000048</v>
      </c>
      <c r="H39" s="29">
        <f t="shared" si="0"/>
        <v>23.72</v>
      </c>
      <c r="J39" s="29">
        <v>1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 xml:space="preserve"> IF(RTD("cqg.rtd",,"StudyData", $D$4,  "Bar",, "Close",$E$4,C40,"PrimaryOnly",,,,"T")="","",RTD("cqg.rtd",,"StudyData", $D$4,  "Bar",, "Close",$E$4,C40,"PrimaryOnly",,,,"T")*100)</f>
        <v>23.71</v>
      </c>
      <c r="E40" s="32">
        <f xml:space="preserve"> RTD("cqg.rtd",,"StudyData", $D$4,  "Bar",, "Time",$E$4,C40,,,,,"T")</f>
        <v>42481.791666666664</v>
      </c>
      <c r="G40" s="29">
        <f t="shared" si="3"/>
        <v>36.50000000000005</v>
      </c>
      <c r="H40" s="29">
        <f t="shared" si="0"/>
        <v>23.71</v>
      </c>
      <c r="J40" s="29">
        <v>1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 xml:space="preserve"> IF(RTD("cqg.rtd",,"StudyData", $D$4,  "Bar",, "Close",$E$4,C41,"PrimaryOnly",,,,"T")="","",RTD("cqg.rtd",,"StudyData", $D$4,  "Bar",, "Close",$E$4,C41,"PrimaryOnly",,,,"T")*100)</f>
        <v>24.349999999999998</v>
      </c>
      <c r="H41" s="29">
        <f t="shared" si="0"/>
        <v>24.349999999999998</v>
      </c>
    </row>
    <row r="42" spans="3:11" x14ac:dyDescent="0.3">
      <c r="C42" s="29">
        <f t="shared" si="2"/>
        <v>-37</v>
      </c>
      <c r="D42" s="29">
        <f xml:space="preserve"> IF(RTD("cqg.rtd",,"StudyData", $D$4,  "Bar",, "Close",$E$4,C42,"PrimaryOnly",,,,"T")="","",RTD("cqg.rtd",,"StudyData", $D$4,  "Bar",, "Close",$E$4,C42,"PrimaryOnly",,,,"T")*100)</f>
        <v>23.39</v>
      </c>
      <c r="H42" s="29">
        <f t="shared" si="0"/>
        <v>23.39</v>
      </c>
    </row>
    <row r="43" spans="3:11" x14ac:dyDescent="0.3">
      <c r="C43" s="29">
        <f t="shared" si="2"/>
        <v>-38</v>
      </c>
      <c r="D43" s="29">
        <f xml:space="preserve"> IF(RTD("cqg.rtd",,"StudyData", $D$4,  "Bar",, "Close",$E$4,C43,"PrimaryOnly",,,,"T")="","",RTD("cqg.rtd",,"StudyData", $D$4,  "Bar",, "Close",$E$4,C43,"PrimaryOnly",,,,"T")*100)</f>
        <v>23.400000000000002</v>
      </c>
      <c r="H43" s="29">
        <f t="shared" si="0"/>
        <v>23.400000000000002</v>
      </c>
    </row>
    <row r="44" spans="3:11" x14ac:dyDescent="0.3">
      <c r="C44" s="29">
        <f t="shared" si="2"/>
        <v>-39</v>
      </c>
      <c r="D44" s="29">
        <f xml:space="preserve"> IF(RTD("cqg.rtd",,"StudyData", $D$4,  "Bar",, "Close",$E$4,C44,"PrimaryOnly",,,,"T")="","",RTD("cqg.rtd",,"StudyData", $D$4,  "Bar",, "Close",$E$4,C44,"PrimaryOnly",,,,"T")*100)</f>
        <v>23.28</v>
      </c>
      <c r="H44" s="29">
        <f t="shared" si="0"/>
        <v>23.28</v>
      </c>
    </row>
    <row r="45" spans="3:11" x14ac:dyDescent="0.3">
      <c r="C45" s="29">
        <f t="shared" si="2"/>
        <v>-40</v>
      </c>
      <c r="D45" s="29">
        <f xml:space="preserve"> IF(RTD("cqg.rtd",,"StudyData", $D$4,  "Bar",, "Close",$E$4,C45,"PrimaryOnly",,,,"T")="","",RTD("cqg.rtd",,"StudyData", $D$4,  "Bar",, "Close",$E$4,C45,"PrimaryOnly",,,,"T")*100)</f>
        <v>23.28</v>
      </c>
      <c r="H45" s="29">
        <f t="shared" si="0"/>
        <v>23.28</v>
      </c>
    </row>
    <row r="46" spans="3:11" x14ac:dyDescent="0.3">
      <c r="C46" s="29">
        <f t="shared" si="2"/>
        <v>-41</v>
      </c>
      <c r="D46" s="29">
        <f xml:space="preserve"> IF(RTD("cqg.rtd",,"StudyData", $D$4,  "Bar",, "Close",$E$4,C46,"PrimaryOnly",,,,"T")="","",RTD("cqg.rtd",,"StudyData", $D$4,  "Bar",, "Close",$E$4,C46,"PrimaryOnly",,,,"T")*100)</f>
        <v>23.549999999999997</v>
      </c>
      <c r="H46" s="29">
        <f t="shared" si="0"/>
        <v>23.549999999999997</v>
      </c>
    </row>
    <row r="47" spans="3:11" x14ac:dyDescent="0.3">
      <c r="C47" s="29">
        <f t="shared" si="2"/>
        <v>-42</v>
      </c>
      <c r="D47" s="29">
        <f xml:space="preserve"> IF(RTD("cqg.rtd",,"StudyData", $D$4,  "Bar",, "Close",$E$4,C47,"PrimaryOnly",,,,"T")="","",RTD("cqg.rtd",,"StudyData", $D$4,  "Bar",, "Close",$E$4,C47,"PrimaryOnly",,,,"T")*100)</f>
        <v>24.25</v>
      </c>
      <c r="H47" s="29">
        <f t="shared" si="0"/>
        <v>24.25</v>
      </c>
    </row>
    <row r="48" spans="3:11" x14ac:dyDescent="0.3">
      <c r="C48" s="29">
        <f t="shared" si="2"/>
        <v>-43</v>
      </c>
      <c r="D48" s="29">
        <f xml:space="preserve"> IF(RTD("cqg.rtd",,"StudyData", $D$4,  "Bar",, "Close",$E$4,C48,"PrimaryOnly",,,,"T")="","",RTD("cqg.rtd",,"StudyData", $D$4,  "Bar",, "Close",$E$4,C48,"PrimaryOnly",,,,"T")*100)</f>
        <v>24.44</v>
      </c>
      <c r="H48" s="29">
        <f t="shared" si="0"/>
        <v>24.44</v>
      </c>
    </row>
    <row r="49" spans="3:8" x14ac:dyDescent="0.3">
      <c r="C49" s="29">
        <f t="shared" si="2"/>
        <v>-44</v>
      </c>
      <c r="D49" s="29">
        <f xml:space="preserve"> IF(RTD("cqg.rtd",,"StudyData", $D$4,  "Bar",, "Close",$E$4,C49,"PrimaryOnly",,,,"T")="","",RTD("cqg.rtd",,"StudyData", $D$4,  "Bar",, "Close",$E$4,C49,"PrimaryOnly",,,,"T")*100)</f>
        <v>25.080000000000002</v>
      </c>
      <c r="H49" s="29">
        <f t="shared" si="0"/>
        <v>25.080000000000002</v>
      </c>
    </row>
    <row r="50" spans="3:8" x14ac:dyDescent="0.3">
      <c r="C50" s="29">
        <f t="shared" si="2"/>
        <v>-45</v>
      </c>
      <c r="D50" s="29">
        <f xml:space="preserve"> IF(RTD("cqg.rtd",,"StudyData", $D$4,  "Bar",, "Close",$E$4,C50,"PrimaryOnly",,,,"T")="","",RTD("cqg.rtd",,"StudyData", $D$4,  "Bar",, "Close",$E$4,C50,"PrimaryOnly",,,,"T")*100)</f>
        <v>25.419999999999998</v>
      </c>
      <c r="H50" s="29">
        <f t="shared" si="0"/>
        <v>25.419999999999998</v>
      </c>
    </row>
    <row r="51" spans="3:8" x14ac:dyDescent="0.3">
      <c r="C51" s="29">
        <f t="shared" si="2"/>
        <v>-46</v>
      </c>
      <c r="D51" s="29">
        <f xml:space="preserve"> IF(RTD("cqg.rtd",,"StudyData", $D$4,  "Bar",, "Close",$E$4,C51,"PrimaryOnly",,,,"T")="","",RTD("cqg.rtd",,"StudyData", $D$4,  "Bar",, "Close",$E$4,C51,"PrimaryOnly",,,,"T")*100)</f>
        <v>24.26</v>
      </c>
      <c r="H51" s="29">
        <f t="shared" si="0"/>
        <v>24.26</v>
      </c>
    </row>
    <row r="52" spans="3:8" x14ac:dyDescent="0.3">
      <c r="C52" s="29">
        <f t="shared" si="2"/>
        <v>-47</v>
      </c>
      <c r="D52" s="29">
        <f xml:space="preserve"> IF(RTD("cqg.rtd",,"StudyData", $D$4,  "Bar",, "Close",$E$4,C52,"PrimaryOnly",,,,"T")="","",RTD("cqg.rtd",,"StudyData", $D$4,  "Bar",, "Close",$E$4,C52,"PrimaryOnly",,,,"T")*100)</f>
        <v>24.52</v>
      </c>
      <c r="H52" s="29">
        <f t="shared" si="0"/>
        <v>24.52</v>
      </c>
    </row>
    <row r="53" spans="3:8" x14ac:dyDescent="0.3">
      <c r="C53" s="29">
        <f t="shared" si="2"/>
        <v>-48</v>
      </c>
      <c r="D53" s="29">
        <f xml:space="preserve"> IF(RTD("cqg.rtd",,"StudyData", $D$4,  "Bar",, "Close",$E$4,C53,"PrimaryOnly",,,,"T")="","",RTD("cqg.rtd",,"StudyData", $D$4,  "Bar",, "Close",$E$4,C53,"PrimaryOnly",,,,"T")*100)</f>
        <v>24.68</v>
      </c>
      <c r="H53" s="29">
        <f t="shared" si="0"/>
        <v>24.68</v>
      </c>
    </row>
    <row r="54" spans="3:8" x14ac:dyDescent="0.3">
      <c r="C54" s="29">
        <f t="shared" si="2"/>
        <v>-49</v>
      </c>
      <c r="D54" s="29">
        <f xml:space="preserve"> IF(RTD("cqg.rtd",,"StudyData", $D$4,  "Bar",, "Close",$E$4,C54,"PrimaryOnly",,,,"T")="","",RTD("cqg.rtd",,"StudyData", $D$4,  "Bar",, "Close",$E$4,C54,"PrimaryOnly",,,,"T")*100)</f>
        <v>24.959999999999997</v>
      </c>
      <c r="H54" s="29">
        <f t="shared" si="0"/>
        <v>24.959999999999997</v>
      </c>
    </row>
    <row r="55" spans="3:8" x14ac:dyDescent="0.3">
      <c r="C55" s="29">
        <f t="shared" si="2"/>
        <v>-50</v>
      </c>
      <c r="D55" s="29">
        <f xml:space="preserve"> IF(RTD("cqg.rtd",,"StudyData", $D$4,  "Bar",, "Close",$E$4,C55,"PrimaryOnly",,,,"T")="","",RTD("cqg.rtd",,"StudyData", $D$4,  "Bar",, "Close",$E$4,C55,"PrimaryOnly",,,,"T")*100)</f>
        <v>24.59</v>
      </c>
      <c r="H55" s="29">
        <f t="shared" si="0"/>
        <v>24.59</v>
      </c>
    </row>
    <row r="56" spans="3:8" x14ac:dyDescent="0.3">
      <c r="C56" s="29">
        <f t="shared" si="2"/>
        <v>-51</v>
      </c>
      <c r="D56" s="29">
        <f xml:space="preserve"> IF(RTD("cqg.rtd",,"StudyData", $D$4,  "Bar",, "Close",$E$4,C56,"PrimaryOnly",,,,"T")="","",RTD("cqg.rtd",,"StudyData", $D$4,  "Bar",, "Close",$E$4,C56,"PrimaryOnly",,,,"T")*100)</f>
        <v>25.869999999999997</v>
      </c>
      <c r="H56" s="29">
        <f t="shared" si="0"/>
        <v>25.869999999999997</v>
      </c>
    </row>
    <row r="57" spans="3:8" x14ac:dyDescent="0.3">
      <c r="C57" s="29">
        <f t="shared" si="2"/>
        <v>-52</v>
      </c>
      <c r="D57" s="29">
        <f xml:space="preserve"> IF(RTD("cqg.rtd",,"StudyData", $D$4,  "Bar",, "Close",$E$4,C57,"PrimaryOnly",,,,"T")="","",RTD("cqg.rtd",,"StudyData", $D$4,  "Bar",, "Close",$E$4,C57,"PrimaryOnly",,,,"T")*100)</f>
        <v>25.44</v>
      </c>
      <c r="H57" s="29">
        <f t="shared" si="0"/>
        <v>25.44</v>
      </c>
    </row>
    <row r="58" spans="3:8" x14ac:dyDescent="0.3">
      <c r="C58" s="29">
        <f t="shared" si="2"/>
        <v>-53</v>
      </c>
      <c r="D58" s="29">
        <f xml:space="preserve"> IF(RTD("cqg.rtd",,"StudyData", $D$4,  "Bar",, "Close",$E$4,C58,"PrimaryOnly",,,,"T")="","",RTD("cqg.rtd",,"StudyData", $D$4,  "Bar",, "Close",$E$4,C58,"PrimaryOnly",,,,"T")*100)</f>
        <v>25.259999999999998</v>
      </c>
      <c r="H58" s="29">
        <f t="shared" si="0"/>
        <v>25.259999999999998</v>
      </c>
    </row>
    <row r="59" spans="3:8" x14ac:dyDescent="0.3">
      <c r="C59" s="29">
        <f t="shared" si="2"/>
        <v>-54</v>
      </c>
      <c r="D59" s="29">
        <f xml:space="preserve"> IF(RTD("cqg.rtd",,"StudyData", $D$4,  "Bar",, "Close",$E$4,C59,"PrimaryOnly",,,,"T")="","",RTD("cqg.rtd",,"StudyData", $D$4,  "Bar",, "Close",$E$4,C59,"PrimaryOnly",,,,"T")*100)</f>
        <v>24.75</v>
      </c>
      <c r="H59" s="29">
        <f t="shared" si="0"/>
        <v>24.75</v>
      </c>
    </row>
    <row r="60" spans="3:8" x14ac:dyDescent="0.3">
      <c r="C60" s="29">
        <f t="shared" si="2"/>
        <v>-55</v>
      </c>
      <c r="D60" s="29">
        <f xml:space="preserve"> IF(RTD("cqg.rtd",,"StudyData", $D$4,  "Bar",, "Close",$E$4,C60,"PrimaryOnly",,,,"T")="","",RTD("cqg.rtd",,"StudyData", $D$4,  "Bar",, "Close",$E$4,C60,"PrimaryOnly",,,,"T")*100)</f>
        <v>24.69</v>
      </c>
      <c r="H60" s="29">
        <f t="shared" si="0"/>
        <v>24.69</v>
      </c>
    </row>
    <row r="61" spans="3:8" x14ac:dyDescent="0.3">
      <c r="C61" s="29">
        <f t="shared" si="2"/>
        <v>-56</v>
      </c>
      <c r="D61" s="29">
        <f xml:space="preserve"> IF(RTD("cqg.rtd",,"StudyData", $D$4,  "Bar",, "Close",$E$4,C61,"PrimaryOnly",,,,"T")="","",RTD("cqg.rtd",,"StudyData", $D$4,  "Bar",, "Close",$E$4,C61,"PrimaryOnly",,,,"T")*100)</f>
        <v>23.62</v>
      </c>
      <c r="H61" s="29">
        <f t="shared" si="0"/>
        <v>23.62</v>
      </c>
    </row>
    <row r="62" spans="3:8" x14ac:dyDescent="0.3">
      <c r="C62" s="29">
        <f t="shared" si="2"/>
        <v>-57</v>
      </c>
      <c r="D62" s="29">
        <f xml:space="preserve"> IF(RTD("cqg.rtd",,"StudyData", $D$4,  "Bar",, "Close",$E$4,C62,"PrimaryOnly",,,,"T")="","",RTD("cqg.rtd",,"StudyData", $D$4,  "Bar",, "Close",$E$4,C62,"PrimaryOnly",,,,"T")*100)</f>
        <v>22</v>
      </c>
      <c r="H62" s="29">
        <f t="shared" si="0"/>
        <v>22</v>
      </c>
    </row>
    <row r="63" spans="3:8" x14ac:dyDescent="0.3">
      <c r="C63" s="29">
        <f t="shared" si="2"/>
        <v>-58</v>
      </c>
      <c r="D63" s="29">
        <f xml:space="preserve"> IF(RTD("cqg.rtd",,"StudyData", $D$4,  "Bar",, "Close",$E$4,C63,"PrimaryOnly",,,,"T")="","",RTD("cqg.rtd",,"StudyData", $D$4,  "Bar",, "Close",$E$4,C63,"PrimaryOnly",,,,"T")*100)</f>
        <v>23.16</v>
      </c>
      <c r="H63" s="29">
        <f t="shared" si="0"/>
        <v>23.16</v>
      </c>
    </row>
    <row r="64" spans="3:8" x14ac:dyDescent="0.3">
      <c r="C64" s="29">
        <f t="shared" si="2"/>
        <v>-59</v>
      </c>
      <c r="D64" s="29">
        <f xml:space="preserve"> IF(RTD("cqg.rtd",,"StudyData", $D$4,  "Bar",, "Close",$E$4,C64,"PrimaryOnly",,,,"T")="","",RTD("cqg.rtd",,"StudyData", $D$4,  "Bar",, "Close",$E$4,C64,"PrimaryOnly",,,,"T")*100)</f>
        <v>22.919999999999998</v>
      </c>
      <c r="H64" s="29">
        <f t="shared" si="0"/>
        <v>22.919999999999998</v>
      </c>
    </row>
    <row r="65" spans="3:8" x14ac:dyDescent="0.3">
      <c r="C65" s="29">
        <f t="shared" si="2"/>
        <v>-60</v>
      </c>
      <c r="D65" s="29">
        <f xml:space="preserve"> IF(RTD("cqg.rtd",,"StudyData", $D$4,  "Bar",, "Close",$E$4,C65,"PrimaryOnly",,,,"T")="","",RTD("cqg.rtd",,"StudyData", $D$4,  "Bar",, "Close",$E$4,C65,"PrimaryOnly",,,,"T")*100)</f>
        <v>23.82</v>
      </c>
      <c r="H65" s="29">
        <f t="shared" si="0"/>
        <v>23.82</v>
      </c>
    </row>
    <row r="66" spans="3:8" x14ac:dyDescent="0.3">
      <c r="C66" s="29">
        <f t="shared" si="2"/>
        <v>-61</v>
      </c>
      <c r="D66" s="29">
        <f xml:space="preserve"> IF(RTD("cqg.rtd",,"StudyData", $D$4,  "Bar",, "Close",$E$4,C66,"PrimaryOnly",,,,"T")="","",RTD("cqg.rtd",,"StudyData", $D$4,  "Bar",, "Close",$E$4,C66,"PrimaryOnly",,,,"T")*100)</f>
        <v>23.32</v>
      </c>
      <c r="H66" s="29">
        <f t="shared" si="0"/>
        <v>23.32</v>
      </c>
    </row>
    <row r="67" spans="3:8" x14ac:dyDescent="0.3">
      <c r="C67" s="29">
        <f t="shared" si="2"/>
        <v>-62</v>
      </c>
      <c r="D67" s="29">
        <f xml:space="preserve"> IF(RTD("cqg.rtd",,"StudyData", $D$4,  "Bar",, "Close",$E$4,C67,"PrimaryOnly",,,,"T")="","",RTD("cqg.rtd",,"StudyData", $D$4,  "Bar",, "Close",$E$4,C67,"PrimaryOnly",,,,"T")*100)</f>
        <v>23.26</v>
      </c>
      <c r="H67" s="29">
        <f t="shared" si="0"/>
        <v>23.26</v>
      </c>
    </row>
    <row r="68" spans="3:8" x14ac:dyDescent="0.3">
      <c r="C68" s="29">
        <f t="shared" si="2"/>
        <v>-63</v>
      </c>
      <c r="D68" s="29">
        <f xml:space="preserve"> IF(RTD("cqg.rtd",,"StudyData", $D$4,  "Bar",, "Close",$E$4,C68,"PrimaryOnly",,,,"T")="","",RTD("cqg.rtd",,"StudyData", $D$4,  "Bar",, "Close",$E$4,C68,"PrimaryOnly",,,,"T")*100)</f>
        <v>20.29</v>
      </c>
      <c r="H68" s="29">
        <f t="shared" si="0"/>
        <v>20.29</v>
      </c>
    </row>
    <row r="69" spans="3:8" x14ac:dyDescent="0.3">
      <c r="C69" s="29">
        <f t="shared" si="2"/>
        <v>-64</v>
      </c>
      <c r="D69" s="29">
        <f xml:space="preserve"> IF(RTD("cqg.rtd",,"StudyData", $D$4,  "Bar",, "Close",$E$4,C69,"PrimaryOnly",,,,"T")="","",RTD("cqg.rtd",,"StudyData", $D$4,  "Bar",, "Close",$E$4,C69,"PrimaryOnly",,,,"T")*100)</f>
        <v>19.470000000000002</v>
      </c>
      <c r="H69" s="29">
        <f t="shared" si="0"/>
        <v>19.470000000000002</v>
      </c>
    </row>
    <row r="70" spans="3:8" x14ac:dyDescent="0.3">
      <c r="C70" s="29">
        <f t="shared" si="2"/>
        <v>-65</v>
      </c>
      <c r="D70" s="29">
        <f xml:space="preserve"> IF(RTD("cqg.rtd",,"StudyData", $D$4,  "Bar",, "Close",$E$4,C70,"PrimaryOnly",,,,"T")="","",RTD("cqg.rtd",,"StudyData", $D$4,  "Bar",, "Close",$E$4,C70,"PrimaryOnly",,,,"T")*100)</f>
        <v>19.8</v>
      </c>
      <c r="H70" s="29">
        <f t="shared" ref="H70:H133" si="4">D70</f>
        <v>19.8</v>
      </c>
    </row>
    <row r="71" spans="3:8" x14ac:dyDescent="0.3">
      <c r="C71" s="29">
        <f t="shared" ref="C71:C134" si="5">C70-1</f>
        <v>-66</v>
      </c>
      <c r="D71" s="29">
        <f xml:space="preserve"> IF(RTD("cqg.rtd",,"StudyData", $D$4,  "Bar",, "Close",$E$4,C71,"PrimaryOnly",,,,"T")="","",RTD("cqg.rtd",,"StudyData", $D$4,  "Bar",, "Close",$E$4,C71,"PrimaryOnly",,,,"T")*100)</f>
        <v>21.75</v>
      </c>
      <c r="H71" s="29">
        <f t="shared" si="4"/>
        <v>21.75</v>
      </c>
    </row>
    <row r="72" spans="3:8" x14ac:dyDescent="0.3">
      <c r="C72" s="29">
        <f t="shared" si="5"/>
        <v>-67</v>
      </c>
      <c r="D72" s="29">
        <f xml:space="preserve"> IF(RTD("cqg.rtd",,"StudyData", $D$4,  "Bar",, "Close",$E$4,C72,"PrimaryOnly",,,,"T")="","",RTD("cqg.rtd",,"StudyData", $D$4,  "Bar",, "Close",$E$4,C72,"PrimaryOnly",,,,"T")*100)</f>
        <v>20.43</v>
      </c>
      <c r="H72" s="29">
        <f t="shared" si="4"/>
        <v>20.43</v>
      </c>
    </row>
    <row r="73" spans="3:8" x14ac:dyDescent="0.3">
      <c r="C73" s="29">
        <f t="shared" si="5"/>
        <v>-68</v>
      </c>
      <c r="D73" s="29">
        <f xml:space="preserve"> IF(RTD("cqg.rtd",,"StudyData", $D$4,  "Bar",, "Close",$E$4,C73,"PrimaryOnly",,,,"T")="","",RTD("cqg.rtd",,"StudyData", $D$4,  "Bar",, "Close",$E$4,C73,"PrimaryOnly",,,,"T")*100)</f>
        <v>20.21</v>
      </c>
      <c r="E73" s="32">
        <f xml:space="preserve"> RTD("cqg.rtd",,"StudyData", $D$4,  "Bar",, "Time",$E$4,C73,,,,,"T")</f>
        <v>42473.9375</v>
      </c>
      <c r="H73" s="29">
        <f t="shared" si="4"/>
        <v>20.21</v>
      </c>
    </row>
    <row r="74" spans="3:8" x14ac:dyDescent="0.3">
      <c r="C74" s="29">
        <f t="shared" si="5"/>
        <v>-69</v>
      </c>
      <c r="D74" s="29">
        <f xml:space="preserve"> IF(RTD("cqg.rtd",,"StudyData", $D$4,  "Bar",, "Close",$E$4,C74,"PrimaryOnly",,,,"T")="","",RTD("cqg.rtd",,"StudyData", $D$4,  "Bar",, "Close",$E$4,C74,"PrimaryOnly",,,,"T")*100)</f>
        <v>20.59</v>
      </c>
      <c r="H74" s="29">
        <f t="shared" si="4"/>
        <v>20.59</v>
      </c>
    </row>
    <row r="75" spans="3:8" x14ac:dyDescent="0.3">
      <c r="C75" s="29">
        <f t="shared" si="5"/>
        <v>-70</v>
      </c>
      <c r="D75" s="29">
        <f xml:space="preserve"> IF(RTD("cqg.rtd",,"StudyData", $D$4,  "Bar",, "Close",$E$4,C75,"PrimaryOnly",,,,"T")="","",RTD("cqg.rtd",,"StudyData", $D$4,  "Bar",, "Close",$E$4,C75,"PrimaryOnly",,,,"T")*100)</f>
        <v>20.54</v>
      </c>
      <c r="H75" s="29">
        <f t="shared" si="4"/>
        <v>20.54</v>
      </c>
    </row>
    <row r="76" spans="3:8" x14ac:dyDescent="0.3">
      <c r="C76" s="29">
        <f t="shared" si="5"/>
        <v>-71</v>
      </c>
      <c r="D76" s="29">
        <f xml:space="preserve"> IF(RTD("cqg.rtd",,"StudyData", $D$4,  "Bar",, "Close",$E$4,C76,"PrimaryOnly",,,,"T")="","",RTD("cqg.rtd",,"StudyData", $D$4,  "Bar",, "Close",$E$4,C76,"PrimaryOnly",,,,"T")*100)</f>
        <v>20.43</v>
      </c>
      <c r="H76" s="29">
        <f t="shared" si="4"/>
        <v>20.43</v>
      </c>
    </row>
    <row r="77" spans="3:8" x14ac:dyDescent="0.3">
      <c r="C77" s="29">
        <f t="shared" si="5"/>
        <v>-72</v>
      </c>
      <c r="D77" s="29">
        <f xml:space="preserve"> IF(RTD("cqg.rtd",,"StudyData", $D$4,  "Bar",, "Close",$E$4,C77,"PrimaryOnly",,,,"T")="","",RTD("cqg.rtd",,"StudyData", $D$4,  "Bar",, "Close",$E$4,C77,"PrimaryOnly",,,,"T")*100)</f>
        <v>17.190000000000001</v>
      </c>
      <c r="H77" s="29">
        <f t="shared" si="4"/>
        <v>17.190000000000001</v>
      </c>
    </row>
    <row r="78" spans="3:8" x14ac:dyDescent="0.3">
      <c r="C78" s="29">
        <f t="shared" si="5"/>
        <v>-73</v>
      </c>
      <c r="D78" s="29">
        <f xml:space="preserve"> IF(RTD("cqg.rtd",,"StudyData", $D$4,  "Bar",, "Close",$E$4,C78,"PrimaryOnly",,,,"T")="","",RTD("cqg.rtd",,"StudyData", $D$4,  "Bar",, "Close",$E$4,C78,"PrimaryOnly",,,,"T")*100)</f>
        <v>17.95</v>
      </c>
      <c r="H78" s="29">
        <f t="shared" si="4"/>
        <v>17.95</v>
      </c>
    </row>
    <row r="79" spans="3:8" x14ac:dyDescent="0.3">
      <c r="C79" s="29">
        <f t="shared" si="5"/>
        <v>-74</v>
      </c>
      <c r="D79" s="29">
        <f xml:space="preserve"> IF(RTD("cqg.rtd",,"StudyData", $D$4,  "Bar",, "Close",$E$4,C79,"PrimaryOnly",,,,"T")="","",RTD("cqg.rtd",,"StudyData", $D$4,  "Bar",, "Close",$E$4,C79,"PrimaryOnly",,,,"T")*100)</f>
        <v>17.849999999999998</v>
      </c>
      <c r="H79" s="29">
        <f t="shared" si="4"/>
        <v>17.849999999999998</v>
      </c>
    </row>
    <row r="80" spans="3:8" x14ac:dyDescent="0.3">
      <c r="C80" s="29">
        <f t="shared" si="5"/>
        <v>-75</v>
      </c>
      <c r="D80" s="29">
        <f xml:space="preserve"> IF(RTD("cqg.rtd",,"StudyData", $D$4,  "Bar",, "Close",$E$4,C80,"PrimaryOnly",,,,"T")="","",RTD("cqg.rtd",,"StudyData", $D$4,  "Bar",, "Close",$E$4,C80,"PrimaryOnly",,,,"T")*100)</f>
        <v>17.549999999999997</v>
      </c>
      <c r="H80" s="29">
        <f t="shared" si="4"/>
        <v>17.549999999999997</v>
      </c>
    </row>
    <row r="81" spans="3:8" x14ac:dyDescent="0.3">
      <c r="C81" s="29">
        <f t="shared" si="5"/>
        <v>-76</v>
      </c>
      <c r="D81" s="29">
        <f xml:space="preserve"> IF(RTD("cqg.rtd",,"StudyData", $D$4,  "Bar",, "Close",$E$4,C81,"PrimaryOnly",,,,"T")="","",RTD("cqg.rtd",,"StudyData", $D$4,  "Bar",, "Close",$E$4,C81,"PrimaryOnly",,,,"T")*100)</f>
        <v>17.560000000000002</v>
      </c>
      <c r="H81" s="29">
        <f t="shared" si="4"/>
        <v>17.560000000000002</v>
      </c>
    </row>
    <row r="82" spans="3:8" x14ac:dyDescent="0.3">
      <c r="C82" s="29">
        <f t="shared" si="5"/>
        <v>-77</v>
      </c>
      <c r="D82" s="29">
        <f xml:space="preserve"> IF(RTD("cqg.rtd",,"StudyData", $D$4,  "Bar",, "Close",$E$4,C82,"PrimaryOnly",,,,"T")="","",RTD("cqg.rtd",,"StudyData", $D$4,  "Bar",, "Close",$E$4,C82,"PrimaryOnly",,,,"T")*100)</f>
        <v>17.59</v>
      </c>
      <c r="H82" s="29">
        <f t="shared" si="4"/>
        <v>17.59</v>
      </c>
    </row>
    <row r="83" spans="3:8" x14ac:dyDescent="0.3">
      <c r="C83" s="29">
        <f t="shared" si="5"/>
        <v>-78</v>
      </c>
      <c r="D83" s="29">
        <f xml:space="preserve"> IF(RTD("cqg.rtd",,"StudyData", $D$4,  "Bar",, "Close",$E$4,C83,"PrimaryOnly",,,,"T")="","",RTD("cqg.rtd",,"StudyData", $D$4,  "Bar",, "Close",$E$4,C83,"PrimaryOnly",,,,"T")*100)</f>
        <v>16.96</v>
      </c>
      <c r="H83" s="29">
        <f t="shared" si="4"/>
        <v>16.96</v>
      </c>
    </row>
    <row r="84" spans="3:8" x14ac:dyDescent="0.3">
      <c r="C84" s="29">
        <f t="shared" si="5"/>
        <v>-79</v>
      </c>
      <c r="D84" s="29">
        <f xml:space="preserve"> IF(RTD("cqg.rtd",,"StudyData", $D$4,  "Bar",, "Close",$E$4,C84,"PrimaryOnly",,,,"T")="","",RTD("cqg.rtd",,"StudyData", $D$4,  "Bar",, "Close",$E$4,C84,"PrimaryOnly",,,,"T")*100)</f>
        <v>17.39</v>
      </c>
      <c r="H84" s="29">
        <f t="shared" si="4"/>
        <v>17.39</v>
      </c>
    </row>
    <row r="85" spans="3:8" x14ac:dyDescent="0.3">
      <c r="C85" s="29">
        <f t="shared" si="5"/>
        <v>-80</v>
      </c>
      <c r="D85" s="29">
        <f xml:space="preserve"> IF(RTD("cqg.rtd",,"StudyData", $D$4,  "Bar",, "Close",$E$4,C85,"PrimaryOnly",,,,"T")="","",RTD("cqg.rtd",,"StudyData", $D$4,  "Bar",, "Close",$E$4,C85,"PrimaryOnly",,,,"T")*100)</f>
        <v>17.29</v>
      </c>
      <c r="H85" s="29">
        <f t="shared" si="4"/>
        <v>17.29</v>
      </c>
    </row>
    <row r="86" spans="3:8" x14ac:dyDescent="0.3">
      <c r="C86" s="29">
        <f t="shared" si="5"/>
        <v>-81</v>
      </c>
      <c r="D86" s="29">
        <f xml:space="preserve"> IF(RTD("cqg.rtd",,"StudyData", $D$4,  "Bar",, "Close",$E$4,C86,"PrimaryOnly",,,,"T")="","",RTD("cqg.rtd",,"StudyData", $D$4,  "Bar",, "Close",$E$4,C86,"PrimaryOnly",,,,"T")*100)</f>
        <v>15.709999999999999</v>
      </c>
      <c r="H86" s="29">
        <f t="shared" si="4"/>
        <v>15.709999999999999</v>
      </c>
    </row>
    <row r="87" spans="3:8" x14ac:dyDescent="0.3">
      <c r="C87" s="29">
        <f t="shared" si="5"/>
        <v>-82</v>
      </c>
      <c r="D87" s="29">
        <f xml:space="preserve"> IF(RTD("cqg.rtd",,"StudyData", $D$4,  "Bar",, "Close",$E$4,C87,"PrimaryOnly",,,,"T")="","",RTD("cqg.rtd",,"StudyData", $D$4,  "Bar",, "Close",$E$4,C87,"PrimaryOnly",,,,"T")*100)</f>
        <v>16.59</v>
      </c>
      <c r="H87" s="29">
        <f t="shared" si="4"/>
        <v>16.59</v>
      </c>
    </row>
    <row r="88" spans="3:8" x14ac:dyDescent="0.3">
      <c r="C88" s="29">
        <f t="shared" si="5"/>
        <v>-83</v>
      </c>
      <c r="D88" s="29">
        <f xml:space="preserve"> IF(RTD("cqg.rtd",,"StudyData", $D$4,  "Bar",, "Close",$E$4,C88,"PrimaryOnly",,,,"T")="","",RTD("cqg.rtd",,"StudyData", $D$4,  "Bar",, "Close",$E$4,C88,"PrimaryOnly",,,,"T")*100)</f>
        <v>16.520000000000003</v>
      </c>
      <c r="H88" s="29">
        <f t="shared" si="4"/>
        <v>16.520000000000003</v>
      </c>
    </row>
    <row r="89" spans="3:8" x14ac:dyDescent="0.3">
      <c r="C89" s="29">
        <f t="shared" si="5"/>
        <v>-84</v>
      </c>
      <c r="D89" s="29">
        <f xml:space="preserve"> IF(RTD("cqg.rtd",,"StudyData", $D$4,  "Bar",, "Close",$E$4,C89,"PrimaryOnly",,,,"T")="","",RTD("cqg.rtd",,"StudyData", $D$4,  "Bar",, "Close",$E$4,C89,"PrimaryOnly",,,,"T")*100)</f>
        <v>16.88</v>
      </c>
      <c r="H89" s="29">
        <f t="shared" si="4"/>
        <v>16.88</v>
      </c>
    </row>
    <row r="90" spans="3:8" x14ac:dyDescent="0.3">
      <c r="C90" s="29">
        <f t="shared" si="5"/>
        <v>-85</v>
      </c>
      <c r="D90" s="29">
        <f xml:space="preserve"> IF(RTD("cqg.rtd",,"StudyData", $D$4,  "Bar",, "Close",$E$4,C90,"PrimaryOnly",,,,"T")="","",RTD("cqg.rtd",,"StudyData", $D$4,  "Bar",, "Close",$E$4,C90,"PrimaryOnly",,,,"T")*100)</f>
        <v>16.91</v>
      </c>
      <c r="H90" s="29">
        <f t="shared" si="4"/>
        <v>16.91</v>
      </c>
    </row>
    <row r="91" spans="3:8" x14ac:dyDescent="0.3">
      <c r="C91" s="29">
        <f t="shared" si="5"/>
        <v>-86</v>
      </c>
      <c r="D91" s="29">
        <f xml:space="preserve"> IF(RTD("cqg.rtd",,"StudyData", $D$4,  "Bar",, "Close",$E$4,C91,"PrimaryOnly",,,,"T")="","",RTD("cqg.rtd",,"StudyData", $D$4,  "Bar",, "Close",$E$4,C91,"PrimaryOnly",,,,"T")*100)</f>
        <v>17.16</v>
      </c>
      <c r="H91" s="29">
        <f t="shared" si="4"/>
        <v>17.16</v>
      </c>
    </row>
    <row r="92" spans="3:8" x14ac:dyDescent="0.3">
      <c r="C92" s="29">
        <f t="shared" si="5"/>
        <v>-87</v>
      </c>
      <c r="D92" s="29">
        <f xml:space="preserve"> IF(RTD("cqg.rtd",,"StudyData", $D$4,  "Bar",, "Close",$E$4,C92,"PrimaryOnly",,,,"T")="","",RTD("cqg.rtd",,"StudyData", $D$4,  "Bar",, "Close",$E$4,C92,"PrimaryOnly",,,,"T")*100)</f>
        <v>17.630000000000003</v>
      </c>
      <c r="H92" s="29">
        <f t="shared" si="4"/>
        <v>17.630000000000003</v>
      </c>
    </row>
    <row r="93" spans="3:8" x14ac:dyDescent="0.3">
      <c r="C93" s="29">
        <f t="shared" si="5"/>
        <v>-88</v>
      </c>
      <c r="D93" s="29">
        <f xml:space="preserve"> IF(RTD("cqg.rtd",,"StudyData", $D$4,  "Bar",, "Close",$E$4,C93,"PrimaryOnly",,,,"T")="","",RTD("cqg.rtd",,"StudyData", $D$4,  "Bar",, "Close",$E$4,C93,"PrimaryOnly",,,,"T")*100)</f>
        <v>18.990000000000002</v>
      </c>
      <c r="H93" s="29">
        <f t="shared" si="4"/>
        <v>18.990000000000002</v>
      </c>
    </row>
    <row r="94" spans="3:8" x14ac:dyDescent="0.3">
      <c r="C94" s="29">
        <f t="shared" si="5"/>
        <v>-89</v>
      </c>
      <c r="D94" s="29">
        <f xml:space="preserve"> IF(RTD("cqg.rtd",,"StudyData", $D$4,  "Bar",, "Close",$E$4,C94,"PrimaryOnly",,,,"T")="","",RTD("cqg.rtd",,"StudyData", $D$4,  "Bar",, "Close",$E$4,C94,"PrimaryOnly",,,,"T")*100)</f>
        <v>18.940000000000001</v>
      </c>
      <c r="H94" s="29">
        <f t="shared" si="4"/>
        <v>18.940000000000001</v>
      </c>
    </row>
    <row r="95" spans="3:8" x14ac:dyDescent="0.3">
      <c r="C95" s="29">
        <f t="shared" si="5"/>
        <v>-90</v>
      </c>
      <c r="D95" s="29">
        <f xml:space="preserve"> IF(RTD("cqg.rtd",,"StudyData", $D$4,  "Bar",, "Close",$E$4,C95,"PrimaryOnly",,,,"T")="","",RTD("cqg.rtd",,"StudyData", $D$4,  "Bar",, "Close",$E$4,C95,"PrimaryOnly",,,,"T")*100)</f>
        <v>18.52</v>
      </c>
      <c r="H95" s="29">
        <f t="shared" si="4"/>
        <v>18.52</v>
      </c>
    </row>
    <row r="96" spans="3:8" x14ac:dyDescent="0.3">
      <c r="C96" s="29">
        <f t="shared" si="5"/>
        <v>-91</v>
      </c>
      <c r="D96" s="29">
        <f xml:space="preserve"> IF(RTD("cqg.rtd",,"StudyData", $D$4,  "Bar",, "Close",$E$4,C96,"PrimaryOnly",,,,"T")="","",RTD("cqg.rtd",,"StudyData", $D$4,  "Bar",, "Close",$E$4,C96,"PrimaryOnly",,,,"T")*100)</f>
        <v>18.21</v>
      </c>
      <c r="H96" s="29">
        <f t="shared" si="4"/>
        <v>18.21</v>
      </c>
    </row>
    <row r="97" spans="3:8" x14ac:dyDescent="0.3">
      <c r="C97" s="29">
        <f t="shared" si="5"/>
        <v>-92</v>
      </c>
      <c r="D97" s="29">
        <f xml:space="preserve"> IF(RTD("cqg.rtd",,"StudyData", $D$4,  "Bar",, "Close",$E$4,C97,"PrimaryOnly",,,,"T")="","",RTD("cqg.rtd",,"StudyData", $D$4,  "Bar",, "Close",$E$4,C97,"PrimaryOnly",,,,"T")*100)</f>
        <v>17.59</v>
      </c>
      <c r="H97" s="29">
        <f t="shared" si="4"/>
        <v>17.59</v>
      </c>
    </row>
    <row r="98" spans="3:8" x14ac:dyDescent="0.3">
      <c r="C98" s="29">
        <f t="shared" si="5"/>
        <v>-93</v>
      </c>
      <c r="D98" s="29">
        <f xml:space="preserve"> IF(RTD("cqg.rtd",,"StudyData", $D$4,  "Bar",, "Close",$E$4,C98,"PrimaryOnly",,,,"T")="","",RTD("cqg.rtd",,"StudyData", $D$4,  "Bar",, "Close",$E$4,C98,"PrimaryOnly",,,,"T")*100)</f>
        <v>18.07</v>
      </c>
      <c r="H98" s="29">
        <f t="shared" si="4"/>
        <v>18.07</v>
      </c>
    </row>
    <row r="99" spans="3:8" x14ac:dyDescent="0.3">
      <c r="C99" s="29">
        <f t="shared" si="5"/>
        <v>-94</v>
      </c>
      <c r="D99" s="29">
        <f xml:space="preserve"> IF(RTD("cqg.rtd",,"StudyData", $D$4,  "Bar",, "Close",$E$4,C99,"PrimaryOnly",,,,"T")="","",RTD("cqg.rtd",,"StudyData", $D$4,  "Bar",, "Close",$E$4,C99,"PrimaryOnly",,,,"T")*100)</f>
        <v>18.59</v>
      </c>
      <c r="H99" s="29">
        <f t="shared" si="4"/>
        <v>18.59</v>
      </c>
    </row>
    <row r="100" spans="3:8" x14ac:dyDescent="0.3">
      <c r="C100" s="29">
        <f t="shared" si="5"/>
        <v>-95</v>
      </c>
      <c r="D100" s="29">
        <f xml:space="preserve"> IF(RTD("cqg.rtd",,"StudyData", $D$4,  "Bar",, "Close",$E$4,C100,"PrimaryOnly",,,,"T")="","",RTD("cqg.rtd",,"StudyData", $D$4,  "Bar",, "Close",$E$4,C100,"PrimaryOnly",,,,"T")*100)</f>
        <v>18.190000000000001</v>
      </c>
      <c r="H100" s="29">
        <f t="shared" si="4"/>
        <v>18.190000000000001</v>
      </c>
    </row>
    <row r="101" spans="3:8" x14ac:dyDescent="0.3">
      <c r="C101" s="29">
        <f t="shared" si="5"/>
        <v>-96</v>
      </c>
      <c r="D101" s="29">
        <f xml:space="preserve"> IF(RTD("cqg.rtd",,"StudyData", $D$4,  "Bar",, "Close",$E$4,C101,"PrimaryOnly",,,,"T")="","",RTD("cqg.rtd",,"StudyData", $D$4,  "Bar",, "Close",$E$4,C101,"PrimaryOnly",,,,"T")*100)</f>
        <v>18.63</v>
      </c>
      <c r="H101" s="29">
        <f t="shared" si="4"/>
        <v>18.63</v>
      </c>
    </row>
    <row r="102" spans="3:8" x14ac:dyDescent="0.3">
      <c r="C102" s="29">
        <f t="shared" si="5"/>
        <v>-97</v>
      </c>
      <c r="D102" s="29">
        <f xml:space="preserve"> IF(RTD("cqg.rtd",,"StudyData", $D$4,  "Bar",, "Close",$E$4,C102,"PrimaryOnly",,,,"T")="","",RTD("cqg.rtd",,"StudyData", $D$4,  "Bar",, "Close",$E$4,C102,"PrimaryOnly",,,,"T")*100)</f>
        <v>19.25</v>
      </c>
      <c r="H102" s="29">
        <f t="shared" si="4"/>
        <v>19.25</v>
      </c>
    </row>
    <row r="103" spans="3:8" x14ac:dyDescent="0.3">
      <c r="C103" s="29">
        <f t="shared" si="5"/>
        <v>-98</v>
      </c>
      <c r="D103" s="29">
        <f xml:space="preserve"> IF(RTD("cqg.rtd",,"StudyData", $D$4,  "Bar",, "Close",$E$4,C103,"PrimaryOnly",,,,"T")="","",RTD("cqg.rtd",,"StudyData", $D$4,  "Bar",, "Close",$E$4,C103,"PrimaryOnly",,,,"T")*100)</f>
        <v>19.18</v>
      </c>
      <c r="H103" s="29">
        <f t="shared" si="4"/>
        <v>19.18</v>
      </c>
    </row>
    <row r="104" spans="3:8" x14ac:dyDescent="0.3">
      <c r="C104" s="29">
        <f t="shared" si="5"/>
        <v>-99</v>
      </c>
      <c r="D104" s="29">
        <f xml:space="preserve"> IF(RTD("cqg.rtd",,"StudyData", $D$4,  "Bar",, "Close",$E$4,C104,"PrimaryOnly",,,,"T")="","",RTD("cqg.rtd",,"StudyData", $D$4,  "Bar",, "Close",$E$4,C104,"PrimaryOnly",,,,"T")*100)</f>
        <v>20.79</v>
      </c>
      <c r="E104" s="32">
        <f xml:space="preserve"> RTD("cqg.rtd",,"StudyData", $D$4,  "Bar",, "Time",$E$4,C104,,,,,"T")</f>
        <v>42466.875</v>
      </c>
      <c r="H104" s="29">
        <f t="shared" si="4"/>
        <v>20.79</v>
      </c>
    </row>
    <row r="105" spans="3:8" x14ac:dyDescent="0.3">
      <c r="C105" s="29">
        <f t="shared" si="5"/>
        <v>-100</v>
      </c>
      <c r="D105" s="29">
        <f xml:space="preserve"> IF(RTD("cqg.rtd",,"StudyData", $D$4,  "Bar",, "Close",$E$4,C105,"PrimaryOnly",,,,"T")="","",RTD("cqg.rtd",,"StudyData", $D$4,  "Bar",, "Close",$E$4,C105,"PrimaryOnly",,,,"T")*100)</f>
        <v>20.43</v>
      </c>
      <c r="H105" s="29">
        <f t="shared" si="4"/>
        <v>20.43</v>
      </c>
    </row>
    <row r="106" spans="3:8" x14ac:dyDescent="0.3">
      <c r="C106" s="29">
        <f t="shared" si="5"/>
        <v>-101</v>
      </c>
      <c r="D106" s="29">
        <f xml:space="preserve"> IF(RTD("cqg.rtd",,"StudyData", $D$4,  "Bar",, "Close",$E$4,C106,"PrimaryOnly",,,,"T")="","",RTD("cqg.rtd",,"StudyData", $D$4,  "Bar",, "Close",$E$4,C106,"PrimaryOnly",,,,"T")*100)</f>
        <v>20.36</v>
      </c>
      <c r="H106" s="29">
        <f t="shared" si="4"/>
        <v>20.36</v>
      </c>
    </row>
    <row r="107" spans="3:8" x14ac:dyDescent="0.3">
      <c r="C107" s="29">
        <f t="shared" si="5"/>
        <v>-102</v>
      </c>
      <c r="D107" s="29">
        <f xml:space="preserve"> IF(RTD("cqg.rtd",,"StudyData", $D$4,  "Bar",, "Close",$E$4,C107,"PrimaryOnly",,,,"T")="","",RTD("cqg.rtd",,"StudyData", $D$4,  "Bar",, "Close",$E$4,C107,"PrimaryOnly",,,,"T")*100)</f>
        <v>22.36</v>
      </c>
      <c r="H107" s="29">
        <f t="shared" si="4"/>
        <v>22.36</v>
      </c>
    </row>
    <row r="108" spans="3:8" x14ac:dyDescent="0.3">
      <c r="C108" s="29">
        <f t="shared" si="5"/>
        <v>-103</v>
      </c>
      <c r="D108" s="29">
        <f xml:space="preserve"> IF(RTD("cqg.rtd",,"StudyData", $D$4,  "Bar",, "Close",$E$4,C108,"PrimaryOnly",,,,"T")="","",RTD("cqg.rtd",,"StudyData", $D$4,  "Bar",, "Close",$E$4,C108,"PrimaryOnly",,,,"T")*100)</f>
        <v>21.55</v>
      </c>
      <c r="H108" s="29">
        <f t="shared" si="4"/>
        <v>21.55</v>
      </c>
    </row>
    <row r="109" spans="3:8" x14ac:dyDescent="0.3">
      <c r="C109" s="29">
        <f t="shared" si="5"/>
        <v>-104</v>
      </c>
      <c r="D109" s="29">
        <f xml:space="preserve"> IF(RTD("cqg.rtd",,"StudyData", $D$4,  "Bar",, "Close",$E$4,C109,"PrimaryOnly",,,,"T")="","",RTD("cqg.rtd",,"StudyData", $D$4,  "Bar",, "Close",$E$4,C109,"PrimaryOnly",,,,"T")*100)</f>
        <v>21.34</v>
      </c>
      <c r="H109" s="29">
        <f t="shared" si="4"/>
        <v>21.34</v>
      </c>
    </row>
    <row r="110" spans="3:8" x14ac:dyDescent="0.3">
      <c r="C110" s="29">
        <f t="shared" si="5"/>
        <v>-105</v>
      </c>
      <c r="D110" s="29">
        <f xml:space="preserve"> IF(RTD("cqg.rtd",,"StudyData", $D$4,  "Bar",, "Close",$E$4,C110,"PrimaryOnly",,,,"T")="","",RTD("cqg.rtd",,"StudyData", $D$4,  "Bar",, "Close",$E$4,C110,"PrimaryOnly",,,,"T")*100)</f>
        <v>22.63</v>
      </c>
      <c r="H110" s="29">
        <f t="shared" si="4"/>
        <v>22.63</v>
      </c>
    </row>
    <row r="111" spans="3:8" x14ac:dyDescent="0.3">
      <c r="C111" s="29">
        <f t="shared" si="5"/>
        <v>-106</v>
      </c>
      <c r="D111" s="29">
        <f xml:space="preserve"> IF(RTD("cqg.rtd",,"StudyData", $D$4,  "Bar",, "Close",$E$4,C111,"PrimaryOnly",,,,"T")="","",RTD("cqg.rtd",,"StudyData", $D$4,  "Bar",, "Close",$E$4,C111,"PrimaryOnly",,,,"T")*100)</f>
        <v>22.57</v>
      </c>
      <c r="H111" s="29">
        <f t="shared" si="4"/>
        <v>22.57</v>
      </c>
    </row>
    <row r="112" spans="3:8" x14ac:dyDescent="0.3">
      <c r="C112" s="29">
        <f t="shared" si="5"/>
        <v>-107</v>
      </c>
      <c r="D112" s="29">
        <f xml:space="preserve"> IF(RTD("cqg.rtd",,"StudyData", $D$4,  "Bar",, "Close",$E$4,C112,"PrimaryOnly",,,,"T")="","",RTD("cqg.rtd",,"StudyData", $D$4,  "Bar",, "Close",$E$4,C112,"PrimaryOnly",,,,"T")*100)</f>
        <v>22.66</v>
      </c>
      <c r="H112" s="29">
        <f t="shared" si="4"/>
        <v>22.66</v>
      </c>
    </row>
    <row r="113" spans="3:8" x14ac:dyDescent="0.3">
      <c r="C113" s="29">
        <f t="shared" si="5"/>
        <v>-108</v>
      </c>
      <c r="D113" s="29">
        <f xml:space="preserve"> IF(RTD("cqg.rtd",,"StudyData", $D$4,  "Bar",, "Close",$E$4,C113,"PrimaryOnly",,,,"T")="","",RTD("cqg.rtd",,"StudyData", $D$4,  "Bar",, "Close",$E$4,C113,"PrimaryOnly",,,,"T")*100)</f>
        <v>22.71</v>
      </c>
      <c r="H113" s="29">
        <f t="shared" si="4"/>
        <v>22.71</v>
      </c>
    </row>
    <row r="114" spans="3:8" x14ac:dyDescent="0.3">
      <c r="C114" s="29">
        <f t="shared" si="5"/>
        <v>-109</v>
      </c>
      <c r="D114" s="29">
        <f xml:space="preserve"> IF(RTD("cqg.rtd",,"StudyData", $D$4,  "Bar",, "Close",$E$4,C114,"PrimaryOnly",,,,"T")="","",RTD("cqg.rtd",,"StudyData", $D$4,  "Bar",, "Close",$E$4,C114,"PrimaryOnly",,,,"T")*100)</f>
        <v>22.900000000000002</v>
      </c>
      <c r="H114" s="29">
        <f t="shared" si="4"/>
        <v>22.900000000000002</v>
      </c>
    </row>
    <row r="115" spans="3:8" x14ac:dyDescent="0.3">
      <c r="C115" s="29">
        <f t="shared" si="5"/>
        <v>-110</v>
      </c>
      <c r="D115" s="29">
        <f xml:space="preserve"> IF(RTD("cqg.rtd",,"StudyData", $D$4,  "Bar",, "Close",$E$4,C115,"PrimaryOnly",,,,"T")="","",RTD("cqg.rtd",,"StudyData", $D$4,  "Bar",, "Close",$E$4,C115,"PrimaryOnly",,,,"T")*100)</f>
        <v>23.04</v>
      </c>
      <c r="H115" s="29">
        <f t="shared" si="4"/>
        <v>23.04</v>
      </c>
    </row>
    <row r="116" spans="3:8" x14ac:dyDescent="0.3">
      <c r="C116" s="29">
        <f t="shared" si="5"/>
        <v>-111</v>
      </c>
      <c r="D116" s="29">
        <f xml:space="preserve"> IF(RTD("cqg.rtd",,"StudyData", $D$4,  "Bar",, "Close",$E$4,C116,"PrimaryOnly",,,,"T")="","",RTD("cqg.rtd",,"StudyData", $D$4,  "Bar",, "Close",$E$4,C116,"PrimaryOnly",,,,"T")*100)</f>
        <v>21.7</v>
      </c>
      <c r="H116" s="29">
        <f t="shared" si="4"/>
        <v>21.7</v>
      </c>
    </row>
    <row r="117" spans="3:8" x14ac:dyDescent="0.3">
      <c r="C117" s="29">
        <f t="shared" si="5"/>
        <v>-112</v>
      </c>
      <c r="D117" s="29">
        <f xml:space="preserve"> IF(RTD("cqg.rtd",,"StudyData", $D$4,  "Bar",, "Close",$E$4,C117,"PrimaryOnly",,,,"T")="","",RTD("cqg.rtd",,"StudyData", $D$4,  "Bar",, "Close",$E$4,C117,"PrimaryOnly",,,,"T")*100)</f>
        <v>21.11</v>
      </c>
      <c r="H117" s="29">
        <f t="shared" si="4"/>
        <v>21.11</v>
      </c>
    </row>
    <row r="118" spans="3:8" x14ac:dyDescent="0.3">
      <c r="C118" s="29">
        <f t="shared" si="5"/>
        <v>-113</v>
      </c>
      <c r="D118" s="29">
        <f xml:space="preserve"> IF(RTD("cqg.rtd",,"StudyData", $D$4,  "Bar",, "Close",$E$4,C118,"PrimaryOnly",,,,"T")="","",RTD("cqg.rtd",,"StudyData", $D$4,  "Bar",, "Close",$E$4,C118,"PrimaryOnly",,,,"T")*100)</f>
        <v>21.17</v>
      </c>
      <c r="H118" s="29">
        <f t="shared" si="4"/>
        <v>21.17</v>
      </c>
    </row>
    <row r="119" spans="3:8" x14ac:dyDescent="0.3">
      <c r="C119" s="29">
        <f t="shared" si="5"/>
        <v>-114</v>
      </c>
      <c r="D119" s="29">
        <f xml:space="preserve"> IF(RTD("cqg.rtd",,"StudyData", $D$4,  "Bar",, "Close",$E$4,C119,"PrimaryOnly",,,,"T")="","",RTD("cqg.rtd",,"StudyData", $D$4,  "Bar",, "Close",$E$4,C119,"PrimaryOnly",,,,"T")*100)</f>
        <v>21.349999999999998</v>
      </c>
      <c r="H119" s="29">
        <f t="shared" si="4"/>
        <v>21.349999999999998</v>
      </c>
    </row>
    <row r="120" spans="3:8" x14ac:dyDescent="0.3">
      <c r="C120" s="29">
        <f t="shared" si="5"/>
        <v>-115</v>
      </c>
      <c r="D120" s="29">
        <f xml:space="preserve"> IF(RTD("cqg.rtd",,"StudyData", $D$4,  "Bar",, "Close",$E$4,C120,"PrimaryOnly",,,,"T")="","",RTD("cqg.rtd",,"StudyData", $D$4,  "Bar",, "Close",$E$4,C120,"PrimaryOnly",,,,"T")*100)</f>
        <v>20.69</v>
      </c>
      <c r="H120" s="29">
        <f t="shared" si="4"/>
        <v>20.69</v>
      </c>
    </row>
    <row r="121" spans="3:8" x14ac:dyDescent="0.3">
      <c r="C121" s="29">
        <f t="shared" si="5"/>
        <v>-116</v>
      </c>
      <c r="D121" s="29">
        <f xml:space="preserve"> IF(RTD("cqg.rtd",,"StudyData", $D$4,  "Bar",, "Close",$E$4,C121,"PrimaryOnly",,,,"T")="","",RTD("cqg.rtd",,"StudyData", $D$4,  "Bar",, "Close",$E$4,C121,"PrimaryOnly",,,,"T")*100)</f>
        <v>20.72</v>
      </c>
      <c r="H121" s="29">
        <f t="shared" si="4"/>
        <v>20.72</v>
      </c>
    </row>
    <row r="122" spans="3:8" x14ac:dyDescent="0.3">
      <c r="C122" s="29">
        <f t="shared" si="5"/>
        <v>-117</v>
      </c>
      <c r="D122" s="29">
        <f xml:space="preserve"> IF(RTD("cqg.rtd",,"StudyData", $D$4,  "Bar",, "Close",$E$4,C122,"PrimaryOnly",,,,"T")="","",RTD("cqg.rtd",,"StudyData", $D$4,  "Bar",, "Close",$E$4,C122,"PrimaryOnly",,,,"T")*100)</f>
        <v>21.55</v>
      </c>
      <c r="H122" s="29">
        <f t="shared" si="4"/>
        <v>21.55</v>
      </c>
    </row>
    <row r="123" spans="3:8" x14ac:dyDescent="0.3">
      <c r="C123" s="29">
        <f t="shared" si="5"/>
        <v>-118</v>
      </c>
      <c r="D123" s="29">
        <f xml:space="preserve"> IF(RTD("cqg.rtd",,"StudyData", $D$4,  "Bar",, "Close",$E$4,C123,"PrimaryOnly",,,,"T")="","",RTD("cqg.rtd",,"StudyData", $D$4,  "Bar",, "Close",$E$4,C123,"PrimaryOnly",,,,"T")*100)</f>
        <v>21.77</v>
      </c>
      <c r="H123" s="29">
        <f t="shared" si="4"/>
        <v>21.77</v>
      </c>
    </row>
    <row r="124" spans="3:8" x14ac:dyDescent="0.3">
      <c r="C124" s="29">
        <f t="shared" si="5"/>
        <v>-119</v>
      </c>
      <c r="D124" s="29">
        <f xml:space="preserve"> IF(RTD("cqg.rtd",,"StudyData", $D$4,  "Bar",, "Close",$E$4,C124,"PrimaryOnly",,,,"T")="","",RTD("cqg.rtd",,"StudyData", $D$4,  "Bar",, "Close",$E$4,C124,"PrimaryOnly",,,,"T")*100)</f>
        <v>22.09</v>
      </c>
      <c r="H124" s="29">
        <f t="shared" si="4"/>
        <v>22.09</v>
      </c>
    </row>
    <row r="125" spans="3:8" x14ac:dyDescent="0.3">
      <c r="C125" s="29">
        <f t="shared" si="5"/>
        <v>-120</v>
      </c>
      <c r="D125" s="29">
        <f xml:space="preserve"> IF(RTD("cqg.rtd",,"StudyData", $D$4,  "Bar",, "Close",$E$4,C125,"PrimaryOnly",,,,"T")="","",RTD("cqg.rtd",,"StudyData", $D$4,  "Bar",, "Close",$E$4,C125,"PrimaryOnly",,,,"T")*100)</f>
        <v>22.79</v>
      </c>
      <c r="H125" s="29">
        <f t="shared" si="4"/>
        <v>22.79</v>
      </c>
    </row>
    <row r="126" spans="3:8" x14ac:dyDescent="0.3">
      <c r="C126" s="29">
        <f t="shared" si="5"/>
        <v>-121</v>
      </c>
      <c r="D126" s="29">
        <f xml:space="preserve"> IF(RTD("cqg.rtd",,"StudyData", $D$4,  "Bar",, "Close",$E$4,C126,"PrimaryOnly",,,,"T")="","",RTD("cqg.rtd",,"StudyData", $D$4,  "Bar",, "Close",$E$4,C126,"PrimaryOnly",,,,"T")*100)</f>
        <v>22.650000000000002</v>
      </c>
      <c r="H126" s="29">
        <f t="shared" si="4"/>
        <v>22.650000000000002</v>
      </c>
    </row>
    <row r="127" spans="3:8" x14ac:dyDescent="0.3">
      <c r="C127" s="29">
        <f t="shared" si="5"/>
        <v>-122</v>
      </c>
      <c r="D127" s="29">
        <f xml:space="preserve"> IF(RTD("cqg.rtd",,"StudyData", $D$4,  "Bar",, "Close",$E$4,C127,"PrimaryOnly",,,,"T")="","",RTD("cqg.rtd",,"StudyData", $D$4,  "Bar",, "Close",$E$4,C127,"PrimaryOnly",,,,"T")*100)</f>
        <v>22.689999999999998</v>
      </c>
      <c r="H127" s="29">
        <f t="shared" si="4"/>
        <v>22.689999999999998</v>
      </c>
    </row>
    <row r="128" spans="3:8" x14ac:dyDescent="0.3">
      <c r="C128" s="29">
        <f t="shared" si="5"/>
        <v>-123</v>
      </c>
      <c r="D128" s="29">
        <f xml:space="preserve"> IF(RTD("cqg.rtd",,"StudyData", $D$4,  "Bar",, "Close",$E$4,C128,"PrimaryOnly",,,,"T")="","",RTD("cqg.rtd",,"StudyData", $D$4,  "Bar",, "Close",$E$4,C128,"PrimaryOnly",,,,"T")*100)</f>
        <v>23.76</v>
      </c>
      <c r="H128" s="29">
        <f t="shared" si="4"/>
        <v>23.76</v>
      </c>
    </row>
    <row r="129" spans="3:8" x14ac:dyDescent="0.3">
      <c r="C129" s="29">
        <f t="shared" si="5"/>
        <v>-124</v>
      </c>
      <c r="D129" s="29">
        <f xml:space="preserve"> IF(RTD("cqg.rtd",,"StudyData", $D$4,  "Bar",, "Close",$E$4,C129,"PrimaryOnly",,,,"T")="","",RTD("cqg.rtd",,"StudyData", $D$4,  "Bar",, "Close",$E$4,C129,"PrimaryOnly",,,,"T")*100)</f>
        <v>23.74</v>
      </c>
      <c r="H129" s="29">
        <f t="shared" si="4"/>
        <v>23.74</v>
      </c>
    </row>
    <row r="130" spans="3:8" x14ac:dyDescent="0.3">
      <c r="C130" s="29">
        <f t="shared" si="5"/>
        <v>-125</v>
      </c>
      <c r="D130" s="29">
        <f xml:space="preserve"> IF(RTD("cqg.rtd",,"StudyData", $D$4,  "Bar",, "Close",$E$4,C130,"PrimaryOnly",,,,"T")="","",RTD("cqg.rtd",,"StudyData", $D$4,  "Bar",, "Close",$E$4,C130,"PrimaryOnly",,,,"T")*100)</f>
        <v>23.5</v>
      </c>
      <c r="H130" s="29">
        <f t="shared" si="4"/>
        <v>23.5</v>
      </c>
    </row>
    <row r="131" spans="3:8" x14ac:dyDescent="0.3">
      <c r="C131" s="29">
        <f t="shared" si="5"/>
        <v>-126</v>
      </c>
      <c r="D131" s="29">
        <f xml:space="preserve"> IF(RTD("cqg.rtd",,"StudyData", $D$4,  "Bar",, "Close",$E$4,C131,"PrimaryOnly",,,,"T")="","",RTD("cqg.rtd",,"StudyData", $D$4,  "Bar",, "Close",$E$4,C131,"PrimaryOnly",,,,"T")*100)</f>
        <v>26.43</v>
      </c>
      <c r="H131" s="29">
        <f t="shared" si="4"/>
        <v>26.43</v>
      </c>
    </row>
    <row r="132" spans="3:8" x14ac:dyDescent="0.3">
      <c r="C132" s="29">
        <f t="shared" si="5"/>
        <v>-127</v>
      </c>
      <c r="D132" s="29">
        <f xml:space="preserve"> IF(RTD("cqg.rtd",,"StudyData", $D$4,  "Bar",, "Close",$E$4,C132,"PrimaryOnly",,,,"T")="","",RTD("cqg.rtd",,"StudyData", $D$4,  "Bar",, "Close",$E$4,C132,"PrimaryOnly",,,,"T")*100)</f>
        <v>26.55</v>
      </c>
      <c r="H132" s="29">
        <f t="shared" si="4"/>
        <v>26.55</v>
      </c>
    </row>
    <row r="133" spans="3:8" x14ac:dyDescent="0.3">
      <c r="C133" s="29">
        <f t="shared" si="5"/>
        <v>-128</v>
      </c>
      <c r="D133" s="29">
        <f xml:space="preserve"> IF(RTD("cqg.rtd",,"StudyData", $D$4,  "Bar",, "Close",$E$4,C133,"PrimaryOnly",,,,"T")="","",RTD("cqg.rtd",,"StudyData", $D$4,  "Bar",, "Close",$E$4,C133,"PrimaryOnly",,,,"T")*100)</f>
        <v>26.029999999999998</v>
      </c>
      <c r="H133" s="29">
        <f t="shared" si="4"/>
        <v>26.029999999999998</v>
      </c>
    </row>
    <row r="134" spans="3:8" x14ac:dyDescent="0.3">
      <c r="C134" s="29">
        <f t="shared" si="5"/>
        <v>-129</v>
      </c>
      <c r="D134" s="29">
        <f xml:space="preserve"> IF(RTD("cqg.rtd",,"StudyData", $D$4,  "Bar",, "Close",$E$4,C134,"PrimaryOnly",,,,"T")="","",RTD("cqg.rtd",,"StudyData", $D$4,  "Bar",, "Close",$E$4,C134,"PrimaryOnly",,,,"T")*100)</f>
        <v>25.069999999999997</v>
      </c>
      <c r="H134" s="29">
        <f t="shared" ref="H134:H197" si="6">D134</f>
        <v>25.069999999999997</v>
      </c>
    </row>
    <row r="135" spans="3:8" x14ac:dyDescent="0.3">
      <c r="C135" s="29">
        <f t="shared" ref="C135:C198" si="7">C134-1</f>
        <v>-130</v>
      </c>
      <c r="D135" s="29">
        <f xml:space="preserve"> IF(RTD("cqg.rtd",,"StudyData", $D$4,  "Bar",, "Close",$E$4,C135,"PrimaryOnly",,,,"T")="","",RTD("cqg.rtd",,"StudyData", $D$4,  "Bar",, "Close",$E$4,C135,"PrimaryOnly",,,,"T")*100)</f>
        <v>25.77</v>
      </c>
      <c r="H135" s="29">
        <f t="shared" si="6"/>
        <v>25.77</v>
      </c>
    </row>
    <row r="136" spans="3:8" x14ac:dyDescent="0.3">
      <c r="C136" s="29">
        <f t="shared" si="7"/>
        <v>-131</v>
      </c>
      <c r="D136" s="29">
        <f xml:space="preserve"> IF(RTD("cqg.rtd",,"StudyData", $D$4,  "Bar",, "Close",$E$4,C136,"PrimaryOnly",,,,"T")="","",RTD("cqg.rtd",,"StudyData", $D$4,  "Bar",, "Close",$E$4,C136,"PrimaryOnly",,,,"T")*100)</f>
        <v>25.41</v>
      </c>
      <c r="H136" s="29">
        <f t="shared" si="6"/>
        <v>25.41</v>
      </c>
    </row>
    <row r="137" spans="3:8" x14ac:dyDescent="0.3">
      <c r="C137" s="29">
        <f t="shared" si="7"/>
        <v>-132</v>
      </c>
      <c r="D137" s="29">
        <f xml:space="preserve"> IF(RTD("cqg.rtd",,"StudyData", $D$4,  "Bar",, "Close",$E$4,C137,"PrimaryOnly",,,,"T")="","",RTD("cqg.rtd",,"StudyData", $D$4,  "Bar",, "Close",$E$4,C137,"PrimaryOnly",,,,"T")*100)</f>
        <v>28.15</v>
      </c>
      <c r="H137" s="29">
        <f t="shared" si="6"/>
        <v>28.15</v>
      </c>
    </row>
    <row r="138" spans="3:8" x14ac:dyDescent="0.3">
      <c r="C138" s="29">
        <f t="shared" si="7"/>
        <v>-133</v>
      </c>
      <c r="D138" s="29">
        <f xml:space="preserve"> IF(RTD("cqg.rtd",,"StudyData", $D$4,  "Bar",, "Close",$E$4,C138,"PrimaryOnly",,,,"T")="","",RTD("cqg.rtd",,"StudyData", $D$4,  "Bar",, "Close",$E$4,C138,"PrimaryOnly",,,,"T")*100)</f>
        <v>26.950000000000003</v>
      </c>
      <c r="H138" s="29">
        <f t="shared" si="6"/>
        <v>26.950000000000003</v>
      </c>
    </row>
    <row r="139" spans="3:8" x14ac:dyDescent="0.3">
      <c r="C139" s="29">
        <f t="shared" si="7"/>
        <v>-134</v>
      </c>
      <c r="D139" s="29">
        <f xml:space="preserve"> IF(RTD("cqg.rtd",,"StudyData", $D$4,  "Bar",, "Close",$E$4,C139,"PrimaryOnly",,,,"T")="","",RTD("cqg.rtd",,"StudyData", $D$4,  "Bar",, "Close",$E$4,C139,"PrimaryOnly",,,,"T")*100)</f>
        <v>26.729999999999997</v>
      </c>
      <c r="H139" s="29">
        <f t="shared" si="6"/>
        <v>26.729999999999997</v>
      </c>
    </row>
    <row r="140" spans="3:8" x14ac:dyDescent="0.3">
      <c r="C140" s="29">
        <f t="shared" si="7"/>
        <v>-135</v>
      </c>
      <c r="D140" s="29">
        <f xml:space="preserve"> IF(RTD("cqg.rtd",,"StudyData", $D$4,  "Bar",, "Close",$E$4,C140,"PrimaryOnly",,,,"T")="","",RTD("cqg.rtd",,"StudyData", $D$4,  "Bar",, "Close",$E$4,C140,"PrimaryOnly",,,,"T")*100)</f>
        <v>27.05</v>
      </c>
      <c r="H140" s="29">
        <f t="shared" si="6"/>
        <v>27.05</v>
      </c>
    </row>
    <row r="141" spans="3:8" x14ac:dyDescent="0.3">
      <c r="C141" s="29">
        <f t="shared" si="7"/>
        <v>-136</v>
      </c>
      <c r="D141" s="29">
        <f xml:space="preserve"> IF(RTD("cqg.rtd",,"StudyData", $D$4,  "Bar",, "Close",$E$4,C141,"PrimaryOnly",,,,"T")="","",RTD("cqg.rtd",,"StudyData", $D$4,  "Bar",, "Close",$E$4,C141,"PrimaryOnly",,,,"T")*100)</f>
        <v>26.99</v>
      </c>
      <c r="H141" s="29">
        <f t="shared" si="6"/>
        <v>26.99</v>
      </c>
    </row>
    <row r="142" spans="3:8" x14ac:dyDescent="0.3">
      <c r="C142" s="29">
        <f t="shared" si="7"/>
        <v>-137</v>
      </c>
      <c r="D142" s="29">
        <f xml:space="preserve"> IF(RTD("cqg.rtd",,"StudyData", $D$4,  "Bar",, "Close",$E$4,C142,"PrimaryOnly",,,,"T")="","",RTD("cqg.rtd",,"StudyData", $D$4,  "Bar",, "Close",$E$4,C142,"PrimaryOnly",,,,"T")*100)</f>
        <v>27.400000000000002</v>
      </c>
      <c r="E142" s="32">
        <f xml:space="preserve"> RTD("cqg.rtd",,"StudyData", $D$4,  "Bar",, "Time",$E$4,C142,,,,,"T")</f>
        <v>42458.791666666664</v>
      </c>
      <c r="H142" s="29">
        <f t="shared" si="6"/>
        <v>27.400000000000002</v>
      </c>
    </row>
    <row r="143" spans="3:8" x14ac:dyDescent="0.3">
      <c r="C143" s="29">
        <f t="shared" si="7"/>
        <v>-138</v>
      </c>
      <c r="D143" s="29">
        <f xml:space="preserve"> IF(RTD("cqg.rtd",,"StudyData", $D$4,  "Bar",, "Close",$E$4,C143,"PrimaryOnly",,,,"T")="","",RTD("cqg.rtd",,"StudyData", $D$4,  "Bar",, "Close",$E$4,C143,"PrimaryOnly",,,,"T")*100)</f>
        <v>27.18</v>
      </c>
      <c r="E143" s="32">
        <f xml:space="preserve"> RTD("cqg.rtd",,"StudyData", $D$4,  "Bar",, "Time",$E$4,C143,,,,,"T")</f>
        <v>42458.020833333336</v>
      </c>
      <c r="H143" s="29">
        <f t="shared" si="6"/>
        <v>27.18</v>
      </c>
    </row>
    <row r="144" spans="3:8" x14ac:dyDescent="0.3">
      <c r="C144" s="29">
        <f t="shared" si="7"/>
        <v>-139</v>
      </c>
      <c r="D144" s="29">
        <f xml:space="preserve"> IF(RTD("cqg.rtd",,"StudyData", $D$4,  "Bar",, "Close",$E$4,C144,"PrimaryOnly",,,,"T")="","",RTD("cqg.rtd",,"StudyData", $D$4,  "Bar",, "Close",$E$4,C144,"PrimaryOnly",,,,"T")*100)</f>
        <v>28.4</v>
      </c>
      <c r="H144" s="29">
        <f t="shared" si="6"/>
        <v>28.4</v>
      </c>
    </row>
    <row r="145" spans="3:8" x14ac:dyDescent="0.3">
      <c r="C145" s="29">
        <f t="shared" si="7"/>
        <v>-140</v>
      </c>
      <c r="D145" s="29">
        <f xml:space="preserve"> IF(RTD("cqg.rtd",,"StudyData", $D$4,  "Bar",, "Close",$E$4,C145,"PrimaryOnly",,,,"T")="","",RTD("cqg.rtd",,"StudyData", $D$4,  "Bar",, "Close",$E$4,C145,"PrimaryOnly",,,,"T")*100)</f>
        <v>27.589999999999996</v>
      </c>
      <c r="H145" s="29">
        <f t="shared" si="6"/>
        <v>27.589999999999996</v>
      </c>
    </row>
    <row r="146" spans="3:8" x14ac:dyDescent="0.3">
      <c r="C146" s="29">
        <f t="shared" si="7"/>
        <v>-141</v>
      </c>
      <c r="D146" s="29">
        <f xml:space="preserve"> IF(RTD("cqg.rtd",,"StudyData", $D$4,  "Bar",, "Close",$E$4,C146,"PrimaryOnly",,,,"T")="","",RTD("cqg.rtd",,"StudyData", $D$4,  "Bar",, "Close",$E$4,C146,"PrimaryOnly",,,,"T")*100)</f>
        <v>27.83</v>
      </c>
      <c r="H146" s="29">
        <f t="shared" si="6"/>
        <v>27.83</v>
      </c>
    </row>
    <row r="147" spans="3:8" x14ac:dyDescent="0.3">
      <c r="C147" s="29">
        <f t="shared" si="7"/>
        <v>-142</v>
      </c>
      <c r="D147" s="29">
        <f xml:space="preserve"> IF(RTD("cqg.rtd",,"StudyData", $D$4,  "Bar",, "Close",$E$4,C147,"PrimaryOnly",,,,"T")="","",RTD("cqg.rtd",,"StudyData", $D$4,  "Bar",, "Close",$E$4,C147,"PrimaryOnly",,,,"T")*100)</f>
        <v>26.779999999999998</v>
      </c>
      <c r="H147" s="29">
        <f t="shared" si="6"/>
        <v>26.779999999999998</v>
      </c>
    </row>
    <row r="148" spans="3:8" x14ac:dyDescent="0.3">
      <c r="C148" s="29">
        <f t="shared" si="7"/>
        <v>-143</v>
      </c>
      <c r="D148" s="29">
        <f xml:space="preserve"> IF(RTD("cqg.rtd",,"StudyData", $D$4,  "Bar",, "Close",$E$4,C148,"PrimaryOnly",,,,"T")="","",RTD("cqg.rtd",,"StudyData", $D$4,  "Bar",, "Close",$E$4,C148,"PrimaryOnly",,,,"T")*100)</f>
        <v>26.889999999999997</v>
      </c>
      <c r="H148" s="29">
        <f t="shared" si="6"/>
        <v>26.889999999999997</v>
      </c>
    </row>
    <row r="149" spans="3:8" x14ac:dyDescent="0.3">
      <c r="C149" s="29">
        <f t="shared" si="7"/>
        <v>-144</v>
      </c>
      <c r="D149" s="29">
        <f xml:space="preserve"> IF(RTD("cqg.rtd",,"StudyData", $D$4,  "Bar",, "Close",$E$4,C149,"PrimaryOnly",,,,"T")="","",RTD("cqg.rtd",,"StudyData", $D$4,  "Bar",, "Close",$E$4,C149,"PrimaryOnly",,,,"T")*100)</f>
        <v>26.040000000000003</v>
      </c>
      <c r="H149" s="29">
        <f t="shared" si="6"/>
        <v>26.040000000000003</v>
      </c>
    </row>
    <row r="150" spans="3:8" x14ac:dyDescent="0.3">
      <c r="C150" s="29">
        <f t="shared" si="7"/>
        <v>-145</v>
      </c>
      <c r="D150" s="29">
        <f xml:space="preserve"> IF(RTD("cqg.rtd",,"StudyData", $D$4,  "Bar",, "Close",$E$4,C150,"PrimaryOnly",,,,"T")="","",RTD("cqg.rtd",,"StudyData", $D$4,  "Bar",, "Close",$E$4,C150,"PrimaryOnly",,,,"T")*100)</f>
        <v>26.640000000000004</v>
      </c>
      <c r="H150" s="29">
        <f t="shared" si="6"/>
        <v>26.640000000000004</v>
      </c>
    </row>
    <row r="151" spans="3:8" x14ac:dyDescent="0.3">
      <c r="C151" s="29">
        <f t="shared" si="7"/>
        <v>-146</v>
      </c>
      <c r="D151" s="29">
        <f xml:space="preserve"> IF(RTD("cqg.rtd",,"StudyData", $D$4,  "Bar",, "Close",$E$4,C151,"PrimaryOnly",,,,"T")="","",RTD("cqg.rtd",,"StudyData", $D$4,  "Bar",, "Close",$E$4,C151,"PrimaryOnly",,,,"T")*100)</f>
        <v>26.68</v>
      </c>
      <c r="H151" s="29">
        <f t="shared" si="6"/>
        <v>26.68</v>
      </c>
    </row>
    <row r="152" spans="3:8" x14ac:dyDescent="0.3">
      <c r="C152" s="29">
        <f t="shared" si="7"/>
        <v>-147</v>
      </c>
      <c r="D152" s="29">
        <f xml:space="preserve"> IF(RTD("cqg.rtd",,"StudyData", $D$4,  "Bar",, "Close",$E$4,C152,"PrimaryOnly",,,,"T")="","",RTD("cqg.rtd",,"StudyData", $D$4,  "Bar",, "Close",$E$4,C152,"PrimaryOnly",,,,"T")*100)</f>
        <v>29.299999999999997</v>
      </c>
      <c r="H152" s="29">
        <f t="shared" si="6"/>
        <v>29.299999999999997</v>
      </c>
    </row>
    <row r="153" spans="3:8" x14ac:dyDescent="0.3">
      <c r="C153" s="29">
        <f t="shared" si="7"/>
        <v>-148</v>
      </c>
      <c r="D153" s="29">
        <f xml:space="preserve"> IF(RTD("cqg.rtd",,"StudyData", $D$4,  "Bar",, "Close",$E$4,C153,"PrimaryOnly",,,,"T")="","",RTD("cqg.rtd",,"StudyData", $D$4,  "Bar",, "Close",$E$4,C153,"PrimaryOnly",,,,"T")*100)</f>
        <v>28.68</v>
      </c>
      <c r="H153" s="29">
        <f t="shared" si="6"/>
        <v>28.68</v>
      </c>
    </row>
    <row r="154" spans="3:8" x14ac:dyDescent="0.3">
      <c r="C154" s="29">
        <f t="shared" si="7"/>
        <v>-149</v>
      </c>
      <c r="D154" s="29">
        <f xml:space="preserve"> IF(RTD("cqg.rtd",,"StudyData", $D$4,  "Bar",, "Close",$E$4,C154,"PrimaryOnly",,,,"T")="","",RTD("cqg.rtd",,"StudyData", $D$4,  "Bar",, "Close",$E$4,C154,"PrimaryOnly",,,,"T")*100)</f>
        <v>29.21</v>
      </c>
      <c r="H154" s="29">
        <f t="shared" si="6"/>
        <v>29.21</v>
      </c>
    </row>
    <row r="155" spans="3:8" x14ac:dyDescent="0.3">
      <c r="C155" s="29">
        <f t="shared" si="7"/>
        <v>-150</v>
      </c>
      <c r="D155" s="29">
        <f xml:space="preserve"> IF(RTD("cqg.rtd",,"StudyData", $D$4,  "Bar",, "Close",$E$4,C155,"PrimaryOnly",,,,"T")="","",RTD("cqg.rtd",,"StudyData", $D$4,  "Bar",, "Close",$E$4,C155,"PrimaryOnly",,,,"T")*100)</f>
        <v>29.360000000000003</v>
      </c>
      <c r="H155" s="29">
        <f t="shared" si="6"/>
        <v>29.360000000000003</v>
      </c>
    </row>
    <row r="156" spans="3:8" x14ac:dyDescent="0.3">
      <c r="C156" s="29">
        <f t="shared" si="7"/>
        <v>-151</v>
      </c>
      <c r="D156" s="29">
        <f xml:space="preserve"> IF(RTD("cqg.rtd",,"StudyData", $D$4,  "Bar",, "Close",$E$4,C156,"PrimaryOnly",,,,"T")="","",RTD("cqg.rtd",,"StudyData", $D$4,  "Bar",, "Close",$E$4,C156,"PrimaryOnly",,,,"T")*100)</f>
        <v>27.800000000000004</v>
      </c>
      <c r="H156" s="29">
        <f t="shared" si="6"/>
        <v>27.800000000000004</v>
      </c>
    </row>
    <row r="157" spans="3:8" x14ac:dyDescent="0.3">
      <c r="C157" s="29">
        <f t="shared" si="7"/>
        <v>-152</v>
      </c>
      <c r="D157" s="29">
        <f xml:space="preserve"> IF(RTD("cqg.rtd",,"StudyData", $D$4,  "Bar",, "Close",$E$4,C157,"PrimaryOnly",,,,"T")="","",RTD("cqg.rtd",,"StudyData", $D$4,  "Bar",, "Close",$E$4,C157,"PrimaryOnly",,,,"T")*100)</f>
        <v>27.98</v>
      </c>
      <c r="H157" s="29">
        <f t="shared" si="6"/>
        <v>27.98</v>
      </c>
    </row>
    <row r="158" spans="3:8" x14ac:dyDescent="0.3">
      <c r="C158" s="29">
        <f t="shared" si="7"/>
        <v>-153</v>
      </c>
      <c r="D158" s="29">
        <f xml:space="preserve"> IF(RTD("cqg.rtd",,"StudyData", $D$4,  "Bar",, "Close",$E$4,C158,"PrimaryOnly",,,,"T")="","",RTD("cqg.rtd",,"StudyData", $D$4,  "Bar",, "Close",$E$4,C158,"PrimaryOnly",,,,"T")*100)</f>
        <v>26.979999999999997</v>
      </c>
      <c r="H158" s="29">
        <f t="shared" si="6"/>
        <v>26.979999999999997</v>
      </c>
    </row>
    <row r="159" spans="3:8" x14ac:dyDescent="0.3">
      <c r="C159" s="29">
        <f t="shared" si="7"/>
        <v>-154</v>
      </c>
      <c r="D159" s="29">
        <f xml:space="preserve"> IF(RTD("cqg.rtd",,"StudyData", $D$4,  "Bar",, "Close",$E$4,C159,"PrimaryOnly",,,,"T")="","",RTD("cqg.rtd",,"StudyData", $D$4,  "Bar",, "Close",$E$4,C159,"PrimaryOnly",,,,"T")*100)</f>
        <v>29.12</v>
      </c>
      <c r="H159" s="29">
        <f t="shared" si="6"/>
        <v>29.12</v>
      </c>
    </row>
    <row r="160" spans="3:8" x14ac:dyDescent="0.3">
      <c r="C160" s="29">
        <f t="shared" si="7"/>
        <v>-155</v>
      </c>
      <c r="D160" s="29">
        <f xml:space="preserve"> IF(RTD("cqg.rtd",,"StudyData", $D$4,  "Bar",, "Close",$E$4,C160,"PrimaryOnly",,,,"T")="","",RTD("cqg.rtd",,"StudyData", $D$4,  "Bar",, "Close",$E$4,C160,"PrimaryOnly",,,,"T")*100)</f>
        <v>29.080000000000002</v>
      </c>
      <c r="H160" s="29">
        <f t="shared" si="6"/>
        <v>29.080000000000002</v>
      </c>
    </row>
    <row r="161" spans="3:8" x14ac:dyDescent="0.3">
      <c r="C161" s="29">
        <f t="shared" si="7"/>
        <v>-156</v>
      </c>
      <c r="D161" s="29">
        <f xml:space="preserve"> IF(RTD("cqg.rtd",,"StudyData", $D$4,  "Bar",, "Close",$E$4,C161,"PrimaryOnly",,,,"T")="","",RTD("cqg.rtd",,"StudyData", $D$4,  "Bar",, "Close",$E$4,C161,"PrimaryOnly",,,,"T")*100)</f>
        <v>27.48</v>
      </c>
      <c r="H161" s="29">
        <f t="shared" si="6"/>
        <v>27.48</v>
      </c>
    </row>
    <row r="162" spans="3:8" x14ac:dyDescent="0.3">
      <c r="C162" s="29">
        <f t="shared" si="7"/>
        <v>-157</v>
      </c>
      <c r="D162" s="29">
        <f xml:space="preserve"> IF(RTD("cqg.rtd",,"StudyData", $D$4,  "Bar",, "Close",$E$4,C162,"PrimaryOnly",,,,"T")="","",RTD("cqg.rtd",,"StudyData", $D$4,  "Bar",, "Close",$E$4,C162,"PrimaryOnly",,,,"T")*100)</f>
        <v>26.77</v>
      </c>
      <c r="H162" s="29">
        <f t="shared" si="6"/>
        <v>26.77</v>
      </c>
    </row>
    <row r="163" spans="3:8" x14ac:dyDescent="0.3">
      <c r="C163" s="29">
        <f t="shared" si="7"/>
        <v>-158</v>
      </c>
      <c r="D163" s="29">
        <f xml:space="preserve"> IF(RTD("cqg.rtd",,"StudyData", $D$4,  "Bar",, "Close",$E$4,C163,"PrimaryOnly",,,,"T")="","",RTD("cqg.rtd",,"StudyData", $D$4,  "Bar",, "Close",$E$4,C163,"PrimaryOnly",,,,"T")*100)</f>
        <v>26.229999999999997</v>
      </c>
      <c r="H163" s="29">
        <f t="shared" si="6"/>
        <v>26.229999999999997</v>
      </c>
    </row>
    <row r="164" spans="3:8" x14ac:dyDescent="0.3">
      <c r="C164" s="29">
        <f t="shared" si="7"/>
        <v>-159</v>
      </c>
      <c r="D164" s="29">
        <f xml:space="preserve"> IF(RTD("cqg.rtd",,"StudyData", $D$4,  "Bar",, "Close",$E$4,C164,"PrimaryOnly",,,,"T")="","",RTD("cqg.rtd",,"StudyData", $D$4,  "Bar",, "Close",$E$4,C164,"PrimaryOnly",,,,"T")*100)</f>
        <v>28.34</v>
      </c>
      <c r="H164" s="29">
        <f t="shared" si="6"/>
        <v>28.34</v>
      </c>
    </row>
    <row r="165" spans="3:8" x14ac:dyDescent="0.3">
      <c r="C165" s="29">
        <f t="shared" si="7"/>
        <v>-160</v>
      </c>
      <c r="D165" s="29">
        <f xml:space="preserve"> IF(RTD("cqg.rtd",,"StudyData", $D$4,  "Bar",, "Close",$E$4,C165,"PrimaryOnly",,,,"T")="","",RTD("cqg.rtd",,"StudyData", $D$4,  "Bar",, "Close",$E$4,C165,"PrimaryOnly",,,,"T")*100)</f>
        <v>29.049999999999997</v>
      </c>
      <c r="H165" s="29">
        <f t="shared" si="6"/>
        <v>29.049999999999997</v>
      </c>
    </row>
    <row r="166" spans="3:8" x14ac:dyDescent="0.3">
      <c r="C166" s="29">
        <f t="shared" si="7"/>
        <v>-161</v>
      </c>
      <c r="D166" s="29">
        <f xml:space="preserve"> IF(RTD("cqg.rtd",,"StudyData", $D$4,  "Bar",, "Close",$E$4,C166,"PrimaryOnly",,,,"T")="","",RTD("cqg.rtd",,"StudyData", $D$4,  "Bar",, "Close",$E$4,C166,"PrimaryOnly",,,,"T")*100)</f>
        <v>28.799999999999997</v>
      </c>
      <c r="H166" s="29">
        <f t="shared" si="6"/>
        <v>28.799999999999997</v>
      </c>
    </row>
    <row r="167" spans="3:8" x14ac:dyDescent="0.3">
      <c r="C167" s="29">
        <f t="shared" si="7"/>
        <v>-162</v>
      </c>
      <c r="D167" s="29">
        <f xml:space="preserve"> IF(RTD("cqg.rtd",,"StudyData", $D$4,  "Bar",, "Close",$E$4,C167,"PrimaryOnly",,,,"T")="","",RTD("cqg.rtd",,"StudyData", $D$4,  "Bar",, "Close",$E$4,C167,"PrimaryOnly",,,,"T")*100)</f>
        <v>34.75</v>
      </c>
      <c r="H167" s="29">
        <f t="shared" si="6"/>
        <v>34.75</v>
      </c>
    </row>
    <row r="168" spans="3:8" x14ac:dyDescent="0.3">
      <c r="C168" s="29">
        <f t="shared" si="7"/>
        <v>-163</v>
      </c>
      <c r="D168" s="29">
        <f xml:space="preserve"> IF(RTD("cqg.rtd",,"StudyData", $D$4,  "Bar",, "Close",$E$4,C168,"PrimaryOnly",,,,"T")="","",RTD("cqg.rtd",,"StudyData", $D$4,  "Bar",, "Close",$E$4,C168,"PrimaryOnly",,,,"T")*100)</f>
        <v>35.589999999999996</v>
      </c>
      <c r="H168" s="29">
        <f t="shared" si="6"/>
        <v>35.589999999999996</v>
      </c>
    </row>
    <row r="169" spans="3:8" x14ac:dyDescent="0.3">
      <c r="C169" s="29">
        <f t="shared" si="7"/>
        <v>-164</v>
      </c>
      <c r="D169" s="29">
        <f xml:space="preserve"> IF(RTD("cqg.rtd",,"StudyData", $D$4,  "Bar",, "Close",$E$4,C169,"PrimaryOnly",,,,"T")="","",RTD("cqg.rtd",,"StudyData", $D$4,  "Bar",, "Close",$E$4,C169,"PrimaryOnly",,,,"T")*100)</f>
        <v>36.24</v>
      </c>
      <c r="H169" s="29">
        <f t="shared" si="6"/>
        <v>36.24</v>
      </c>
    </row>
    <row r="170" spans="3:8" x14ac:dyDescent="0.3">
      <c r="C170" s="29">
        <f t="shared" si="7"/>
        <v>-165</v>
      </c>
      <c r="D170" s="29">
        <f xml:space="preserve"> IF(RTD("cqg.rtd",,"StudyData", $D$4,  "Bar",, "Close",$E$4,C170,"PrimaryOnly",,,,"T")="","",RTD("cqg.rtd",,"StudyData", $D$4,  "Bar",, "Close",$E$4,C170,"PrimaryOnly",,,,"T")*100)</f>
        <v>31.35</v>
      </c>
      <c r="H170" s="29">
        <f t="shared" si="6"/>
        <v>31.35</v>
      </c>
    </row>
    <row r="171" spans="3:8" x14ac:dyDescent="0.3">
      <c r="C171" s="29">
        <f t="shared" si="7"/>
        <v>-166</v>
      </c>
      <c r="D171" s="29">
        <f xml:space="preserve"> IF(RTD("cqg.rtd",,"StudyData", $D$4,  "Bar",, "Close",$E$4,C171,"PrimaryOnly",,,,"T")="","",RTD("cqg.rtd",,"StudyData", $D$4,  "Bar",, "Close",$E$4,C171,"PrimaryOnly",,,,"T")*100)</f>
        <v>34.150000000000006</v>
      </c>
      <c r="H171" s="29">
        <f t="shared" si="6"/>
        <v>34.150000000000006</v>
      </c>
    </row>
    <row r="172" spans="3:8" x14ac:dyDescent="0.3">
      <c r="C172" s="29">
        <f t="shared" si="7"/>
        <v>-167</v>
      </c>
      <c r="D172" s="29">
        <f xml:space="preserve"> IF(RTD("cqg.rtd",,"StudyData", $D$4,  "Bar",, "Close",$E$4,C172,"PrimaryOnly",,,,"T")="","",RTD("cqg.rtd",,"StudyData", $D$4,  "Bar",, "Close",$E$4,C172,"PrimaryOnly",,,,"T")*100)</f>
        <v>33.629999999999995</v>
      </c>
      <c r="H172" s="29">
        <f t="shared" si="6"/>
        <v>33.629999999999995</v>
      </c>
    </row>
    <row r="173" spans="3:8" x14ac:dyDescent="0.3">
      <c r="C173" s="29">
        <f t="shared" si="7"/>
        <v>-168</v>
      </c>
      <c r="D173" s="29">
        <f xml:space="preserve"> IF(RTD("cqg.rtd",,"StudyData", $D$4,  "Bar",, "Close",$E$4,C173,"PrimaryOnly",,,,"T")="","",RTD("cqg.rtd",,"StudyData", $D$4,  "Bar",, "Close",$E$4,C173,"PrimaryOnly",,,,"T")*100)</f>
        <v>30.54</v>
      </c>
      <c r="H173" s="29">
        <f t="shared" si="6"/>
        <v>30.54</v>
      </c>
    </row>
    <row r="174" spans="3:8" x14ac:dyDescent="0.3">
      <c r="C174" s="29">
        <f t="shared" si="7"/>
        <v>-169</v>
      </c>
      <c r="D174" s="29" t="str">
        <f xml:space="preserve"> IF(RTD("cqg.rtd",,"StudyData", $D$4,  "Bar",, "Close",$E$4,C174,"PrimaryOnly",,,,"T")="","",RTD("cqg.rtd",,"StudyData", $D$4,  "Bar",, "Close",$E$4,C174,"PrimaryOnly",,,,"T")*100)</f>
        <v/>
      </c>
      <c r="H174" s="29" t="str">
        <f t="shared" si="6"/>
        <v/>
      </c>
    </row>
    <row r="175" spans="3:8" x14ac:dyDescent="0.3">
      <c r="C175" s="29">
        <f t="shared" si="7"/>
        <v>-170</v>
      </c>
      <c r="D175" s="29">
        <f xml:space="preserve"> IF(RTD("cqg.rtd",,"StudyData", $D$4,  "Bar",, "Close",$E$4,C175,"PrimaryOnly",,,,"T")="","",RTD("cqg.rtd",,"StudyData", $D$4,  "Bar",, "Close",$E$4,C175,"PrimaryOnly",,,,"T")*100)</f>
        <v>28.93</v>
      </c>
      <c r="H175" s="29">
        <f t="shared" si="6"/>
        <v>28.93</v>
      </c>
    </row>
    <row r="176" spans="3:8" x14ac:dyDescent="0.3">
      <c r="C176" s="29">
        <f t="shared" si="7"/>
        <v>-171</v>
      </c>
      <c r="D176" s="29">
        <f xml:space="preserve"> IF(RTD("cqg.rtd",,"StudyData", $D$4,  "Bar",, "Close",$E$4,C176,"PrimaryOnly",,,,"T")="","",RTD("cqg.rtd",,"StudyData", $D$4,  "Bar",, "Close",$E$4,C176,"PrimaryOnly",,,,"T")*100)</f>
        <v>24.21</v>
      </c>
      <c r="H176" s="29">
        <f t="shared" si="6"/>
        <v>24.21</v>
      </c>
    </row>
    <row r="177" spans="3:8" x14ac:dyDescent="0.3">
      <c r="C177" s="29">
        <f t="shared" si="7"/>
        <v>-172</v>
      </c>
      <c r="D177" s="29">
        <f xml:space="preserve"> IF(RTD("cqg.rtd",,"StudyData", $D$4,  "Bar",, "Close",$E$4,C177,"PrimaryOnly",,,,"T")="","",RTD("cqg.rtd",,"StudyData", $D$4,  "Bar",, "Close",$E$4,C177,"PrimaryOnly",,,,"T")*100)</f>
        <v>24.14</v>
      </c>
      <c r="H177" s="29">
        <f t="shared" si="6"/>
        <v>24.14</v>
      </c>
    </row>
    <row r="178" spans="3:8" x14ac:dyDescent="0.3">
      <c r="C178" s="29">
        <f t="shared" si="7"/>
        <v>-173</v>
      </c>
      <c r="D178" s="29">
        <f xml:space="preserve"> IF(RTD("cqg.rtd",,"StudyData", $D$4,  "Bar",, "Close",$E$4,C178,"PrimaryOnly",,,,"T")="","",RTD("cqg.rtd",,"StudyData", $D$4,  "Bar",, "Close",$E$4,C178,"PrimaryOnly",,,,"T")*100)</f>
        <v>24.68</v>
      </c>
      <c r="H178" s="29">
        <f t="shared" si="6"/>
        <v>24.68</v>
      </c>
    </row>
    <row r="179" spans="3:8" x14ac:dyDescent="0.3">
      <c r="C179" s="29">
        <f t="shared" si="7"/>
        <v>-174</v>
      </c>
      <c r="D179" s="29">
        <f xml:space="preserve"> IF(RTD("cqg.rtd",,"StudyData", $D$4,  "Bar",, "Close",$E$4,C179,"PrimaryOnly",,,,"T")="","",RTD("cqg.rtd",,"StudyData", $D$4,  "Bar",, "Close",$E$4,C179,"PrimaryOnly",,,,"T")*100)</f>
        <v>24.85</v>
      </c>
      <c r="H179" s="29">
        <f t="shared" si="6"/>
        <v>24.85</v>
      </c>
    </row>
    <row r="180" spans="3:8" x14ac:dyDescent="0.3">
      <c r="C180" s="29">
        <f t="shared" si="7"/>
        <v>-175</v>
      </c>
      <c r="D180" s="29">
        <f xml:space="preserve"> IF(RTD("cqg.rtd",,"StudyData", $D$4,  "Bar",, "Close",$E$4,C180,"PrimaryOnly",,,,"T")="","",RTD("cqg.rtd",,"StudyData", $D$4,  "Bar",, "Close",$E$4,C180,"PrimaryOnly",,,,"T")*100)</f>
        <v>27.250000000000004</v>
      </c>
      <c r="H180" s="29">
        <f t="shared" si="6"/>
        <v>27.250000000000004</v>
      </c>
    </row>
    <row r="181" spans="3:8" x14ac:dyDescent="0.3">
      <c r="C181" s="29">
        <f t="shared" si="7"/>
        <v>-176</v>
      </c>
      <c r="D181" s="29">
        <f xml:space="preserve"> IF(RTD("cqg.rtd",,"StudyData", $D$4,  "Bar",, "Close",$E$4,C181,"PrimaryOnly",,,,"T")="","",RTD("cqg.rtd",,"StudyData", $D$4,  "Bar",, "Close",$E$4,C181,"PrimaryOnly",,,,"T")*100)</f>
        <v>27.21</v>
      </c>
      <c r="H181" s="29">
        <f t="shared" si="6"/>
        <v>27.21</v>
      </c>
    </row>
    <row r="182" spans="3:8" x14ac:dyDescent="0.3">
      <c r="C182" s="29">
        <f t="shared" si="7"/>
        <v>-177</v>
      </c>
      <c r="D182" s="29">
        <f xml:space="preserve"> IF(RTD("cqg.rtd",,"StudyData", $D$4,  "Bar",, "Close",$E$4,C182,"PrimaryOnly",,,,"T")="","",RTD("cqg.rtd",,"StudyData", $D$4,  "Bar",, "Close",$E$4,C182,"PrimaryOnly",,,,"T")*100)</f>
        <v>26.090000000000003</v>
      </c>
      <c r="H182" s="29">
        <f t="shared" si="6"/>
        <v>26.090000000000003</v>
      </c>
    </row>
    <row r="183" spans="3:8" x14ac:dyDescent="0.3">
      <c r="C183" s="29">
        <f t="shared" si="7"/>
        <v>-178</v>
      </c>
      <c r="D183" s="29">
        <f xml:space="preserve"> IF(RTD("cqg.rtd",,"StudyData", $D$4,  "Bar",, "Close",$E$4,C183,"PrimaryOnly",,,,"T")="","",RTD("cqg.rtd",,"StudyData", $D$4,  "Bar",, "Close",$E$4,C183,"PrimaryOnly",,,,"T")*100)</f>
        <v>25.430000000000003</v>
      </c>
      <c r="H183" s="29">
        <f t="shared" si="6"/>
        <v>25.430000000000003</v>
      </c>
    </row>
    <row r="184" spans="3:8" x14ac:dyDescent="0.3">
      <c r="C184" s="29">
        <f t="shared" si="7"/>
        <v>-179</v>
      </c>
      <c r="D184" s="29">
        <f xml:space="preserve"> IF(RTD("cqg.rtd",,"StudyData", $D$4,  "Bar",, "Close",$E$4,C184,"PrimaryOnly",,,,"T")="","",RTD("cqg.rtd",,"StudyData", $D$4,  "Bar",, "Close",$E$4,C184,"PrimaryOnly",,,,"T")*100)</f>
        <v>24.64</v>
      </c>
      <c r="H184" s="29">
        <f t="shared" si="6"/>
        <v>24.64</v>
      </c>
    </row>
    <row r="185" spans="3:8" x14ac:dyDescent="0.3">
      <c r="C185" s="29">
        <f t="shared" si="7"/>
        <v>-180</v>
      </c>
      <c r="D185" s="29">
        <f xml:space="preserve"> IF(RTD("cqg.rtd",,"StudyData", $D$4,  "Bar",, "Close",$E$4,C185,"PrimaryOnly",,,,"T")="","",RTD("cqg.rtd",,"StudyData", $D$4,  "Bar",, "Close",$E$4,C185,"PrimaryOnly",,,,"T")*100)</f>
        <v>24.73</v>
      </c>
      <c r="H185" s="29">
        <f t="shared" si="6"/>
        <v>24.73</v>
      </c>
    </row>
    <row r="186" spans="3:8" x14ac:dyDescent="0.3">
      <c r="C186" s="29">
        <f t="shared" si="7"/>
        <v>-181</v>
      </c>
      <c r="D186" s="29">
        <f xml:space="preserve"> IF(RTD("cqg.rtd",,"StudyData", $D$4,  "Bar",, "Close",$E$4,C186,"PrimaryOnly",,,,"T")="","",RTD("cqg.rtd",,"StudyData", $D$4,  "Bar",, "Close",$E$4,C186,"PrimaryOnly",,,,"T")*100)</f>
        <v>25.53</v>
      </c>
      <c r="H186" s="29">
        <f t="shared" si="6"/>
        <v>25.53</v>
      </c>
    </row>
    <row r="187" spans="3:8" x14ac:dyDescent="0.3">
      <c r="C187" s="29">
        <f t="shared" si="7"/>
        <v>-182</v>
      </c>
      <c r="D187" s="29">
        <f xml:space="preserve"> IF(RTD("cqg.rtd",,"StudyData", $D$4,  "Bar",, "Close",$E$4,C187,"PrimaryOnly",,,,"T")="","",RTD("cqg.rtd",,"StudyData", $D$4,  "Bar",, "Close",$E$4,C187,"PrimaryOnly",,,,"T")*100)</f>
        <v>25.11</v>
      </c>
      <c r="H187" s="29">
        <f t="shared" si="6"/>
        <v>25.11</v>
      </c>
    </row>
    <row r="188" spans="3:8" x14ac:dyDescent="0.3">
      <c r="C188" s="29">
        <f t="shared" si="7"/>
        <v>-183</v>
      </c>
      <c r="D188" s="29">
        <f xml:space="preserve"> IF(RTD("cqg.rtd",,"StudyData", $D$4,  "Bar",, "Close",$E$4,C188,"PrimaryOnly",,,,"T")="","",RTD("cqg.rtd",,"StudyData", $D$4,  "Bar",, "Close",$E$4,C188,"PrimaryOnly",,,,"T")*100)</f>
        <v>22.34</v>
      </c>
      <c r="H188" s="29">
        <f t="shared" si="6"/>
        <v>22.34</v>
      </c>
    </row>
    <row r="189" spans="3:8" x14ac:dyDescent="0.3">
      <c r="C189" s="29">
        <f t="shared" si="7"/>
        <v>-184</v>
      </c>
      <c r="D189" s="29">
        <f xml:space="preserve"> IF(RTD("cqg.rtd",,"StudyData", $D$4,  "Bar",, "Close",$E$4,C189,"PrimaryOnly",,,,"T")="","",RTD("cqg.rtd",,"StudyData", $D$4,  "Bar",, "Close",$E$4,C189,"PrimaryOnly",,,,"T")*100)</f>
        <v>22.15</v>
      </c>
      <c r="H189" s="29">
        <f t="shared" si="6"/>
        <v>22.15</v>
      </c>
    </row>
    <row r="190" spans="3:8" x14ac:dyDescent="0.3">
      <c r="C190" s="29">
        <f t="shared" si="7"/>
        <v>-185</v>
      </c>
      <c r="D190" s="29">
        <f xml:space="preserve"> IF(RTD("cqg.rtd",,"StudyData", $D$4,  "Bar",, "Close",$E$4,C190,"PrimaryOnly",,,,"T")="","",RTD("cqg.rtd",,"StudyData", $D$4,  "Bar",, "Close",$E$4,C190,"PrimaryOnly",,,,"T")*100)</f>
        <v>21.959999999999997</v>
      </c>
      <c r="H190" s="29">
        <f t="shared" si="6"/>
        <v>21.959999999999997</v>
      </c>
    </row>
    <row r="191" spans="3:8" x14ac:dyDescent="0.3">
      <c r="C191" s="29">
        <f t="shared" si="7"/>
        <v>-186</v>
      </c>
      <c r="D191" s="29">
        <f xml:space="preserve"> IF(RTD("cqg.rtd",,"StudyData", $D$4,  "Bar",, "Close",$E$4,C191,"PrimaryOnly",,,,"T")="","",RTD("cqg.rtd",,"StudyData", $D$4,  "Bar",, "Close",$E$4,C191,"PrimaryOnly",,,,"T")*100)</f>
        <v>22.45</v>
      </c>
      <c r="H191" s="29">
        <f t="shared" si="6"/>
        <v>22.45</v>
      </c>
    </row>
    <row r="192" spans="3:8" x14ac:dyDescent="0.3">
      <c r="C192" s="29">
        <f t="shared" si="7"/>
        <v>-187</v>
      </c>
      <c r="D192" s="29" t="str">
        <f xml:space="preserve"> IF(RTD("cqg.rtd",,"StudyData", $D$4,  "Bar",, "Close",$E$4,C192,"PrimaryOnly",,,,"T")="","",RTD("cqg.rtd",,"StudyData", $D$4,  "Bar",, "Close",$E$4,C192,"PrimaryOnly",,,,"T")*100)</f>
        <v/>
      </c>
      <c r="H192" s="29" t="str">
        <f t="shared" si="6"/>
        <v/>
      </c>
    </row>
    <row r="193" spans="3:8" x14ac:dyDescent="0.3">
      <c r="C193" s="29">
        <f t="shared" si="7"/>
        <v>-188</v>
      </c>
      <c r="D193" s="29" t="str">
        <f xml:space="preserve"> IF(RTD("cqg.rtd",,"StudyData", $D$4,  "Bar",, "Close",$E$4,C193,"PrimaryOnly",,,,"T")="","",RTD("cqg.rtd",,"StudyData", $D$4,  "Bar",, "Close",$E$4,C193,"PrimaryOnly",,,,"T")*100)</f>
        <v/>
      </c>
      <c r="H193" s="29" t="str">
        <f t="shared" si="6"/>
        <v/>
      </c>
    </row>
    <row r="194" spans="3:8" x14ac:dyDescent="0.3">
      <c r="C194" s="29">
        <f t="shared" si="7"/>
        <v>-189</v>
      </c>
      <c r="D194" s="29">
        <f xml:space="preserve"> IF(RTD("cqg.rtd",,"StudyData", $D$4,  "Bar",, "Close",$E$4,C194,"PrimaryOnly",,,,"T")="","",RTD("cqg.rtd",,"StudyData", $D$4,  "Bar",, "Close",$E$4,C194,"PrimaryOnly",,,,"T")*100)</f>
        <v>26.740000000000002</v>
      </c>
      <c r="H194" s="29">
        <f t="shared" si="6"/>
        <v>26.740000000000002</v>
      </c>
    </row>
    <row r="195" spans="3:8" x14ac:dyDescent="0.3">
      <c r="C195" s="29">
        <f t="shared" si="7"/>
        <v>-190</v>
      </c>
      <c r="D195" s="29">
        <f xml:space="preserve"> IF(RTD("cqg.rtd",,"StudyData", $D$4,  "Bar",, "Close",$E$4,C195,"PrimaryOnly",,,,"T")="","",RTD("cqg.rtd",,"StudyData", $D$4,  "Bar",, "Close",$E$4,C195,"PrimaryOnly",,,,"T")*100)</f>
        <v>27.54</v>
      </c>
      <c r="H195" s="29">
        <f t="shared" si="6"/>
        <v>27.54</v>
      </c>
    </row>
    <row r="196" spans="3:8" x14ac:dyDescent="0.3">
      <c r="C196" s="29">
        <f t="shared" si="7"/>
        <v>-191</v>
      </c>
      <c r="D196" s="29">
        <f xml:space="preserve"> IF(RTD("cqg.rtd",,"StudyData", $D$4,  "Bar",, "Close",$E$4,C196,"PrimaryOnly",,,,"T")="","",RTD("cqg.rtd",,"StudyData", $D$4,  "Bar",, "Close",$E$4,C196,"PrimaryOnly",,,,"T")*100)</f>
        <v>29.880000000000003</v>
      </c>
      <c r="H196" s="29">
        <f t="shared" si="6"/>
        <v>29.880000000000003</v>
      </c>
    </row>
    <row r="197" spans="3:8" x14ac:dyDescent="0.3">
      <c r="C197" s="29">
        <f t="shared" si="7"/>
        <v>-192</v>
      </c>
      <c r="D197" s="29">
        <f xml:space="preserve"> IF(RTD("cqg.rtd",,"StudyData", $D$4,  "Bar",, "Close",$E$4,C197,"PrimaryOnly",,,,"T")="","",RTD("cqg.rtd",,"StudyData", $D$4,  "Bar",, "Close",$E$4,C197,"PrimaryOnly",,,,"T")*100)</f>
        <v>29.580000000000002</v>
      </c>
      <c r="H197" s="29">
        <f t="shared" si="6"/>
        <v>29.580000000000002</v>
      </c>
    </row>
    <row r="198" spans="3:8" x14ac:dyDescent="0.3">
      <c r="C198" s="29">
        <f t="shared" si="7"/>
        <v>-193</v>
      </c>
      <c r="D198" s="29">
        <f xml:space="preserve"> IF(RTD("cqg.rtd",,"StudyData", $D$4,  "Bar",, "Close",$E$4,C198,"PrimaryOnly",,,,"T")="","",RTD("cqg.rtd",,"StudyData", $D$4,  "Bar",, "Close",$E$4,C198,"PrimaryOnly",,,,"T")*100)</f>
        <v>28.73</v>
      </c>
      <c r="H198" s="29">
        <f t="shared" ref="H198:H204" si="8">D198</f>
        <v>28.73</v>
      </c>
    </row>
    <row r="199" spans="3:8" x14ac:dyDescent="0.3">
      <c r="C199" s="29">
        <f t="shared" ref="C199:C204" si="9">C198-1</f>
        <v>-194</v>
      </c>
      <c r="D199" s="29">
        <f xml:space="preserve"> IF(RTD("cqg.rtd",,"StudyData", $D$4,  "Bar",, "Close",$E$4,C199,"PrimaryOnly",,,,"T")="","",RTD("cqg.rtd",,"StudyData", $D$4,  "Bar",, "Close",$E$4,C199,"PrimaryOnly",,,,"T")*100)</f>
        <v>28.77</v>
      </c>
      <c r="H199" s="29">
        <f t="shared" si="8"/>
        <v>28.77</v>
      </c>
    </row>
    <row r="200" spans="3:8" x14ac:dyDescent="0.3">
      <c r="C200" s="29">
        <f t="shared" si="9"/>
        <v>-195</v>
      </c>
      <c r="D200" s="29">
        <f xml:space="preserve"> IF(RTD("cqg.rtd",,"StudyData", $D$4,  "Bar",, "Close",$E$4,C200,"PrimaryOnly",,,,"T")="","",RTD("cqg.rtd",,"StudyData", $D$4,  "Bar",, "Close",$E$4,C200,"PrimaryOnly",,,,"T")*100)</f>
        <v>29.12</v>
      </c>
      <c r="H200" s="29">
        <f t="shared" si="8"/>
        <v>29.12</v>
      </c>
    </row>
    <row r="201" spans="3:8" x14ac:dyDescent="0.3">
      <c r="C201" s="29">
        <f t="shared" si="9"/>
        <v>-196</v>
      </c>
      <c r="D201" s="29">
        <f xml:space="preserve"> IF(RTD("cqg.rtd",,"StudyData", $D$4,  "Bar",, "Close",$E$4,C201,"PrimaryOnly",,,,"T")="","",RTD("cqg.rtd",,"StudyData", $D$4,  "Bar",, "Close",$E$4,C201,"PrimaryOnly",,,,"T")*100)</f>
        <v>28.77</v>
      </c>
      <c r="H201" s="29">
        <f t="shared" si="8"/>
        <v>28.77</v>
      </c>
    </row>
    <row r="202" spans="3:8" x14ac:dyDescent="0.3">
      <c r="C202" s="29">
        <f t="shared" si="9"/>
        <v>-197</v>
      </c>
      <c r="D202" s="29">
        <f xml:space="preserve"> IF(RTD("cqg.rtd",,"StudyData", $D$4,  "Bar",, "Close",$E$4,C202,"PrimaryOnly",,,,"T")="","",RTD("cqg.rtd",,"StudyData", $D$4,  "Bar",, "Close",$E$4,C202,"PrimaryOnly",,,,"T")*100)</f>
        <v>28.720000000000002</v>
      </c>
      <c r="H202" s="29">
        <f t="shared" si="8"/>
        <v>28.720000000000002</v>
      </c>
    </row>
    <row r="203" spans="3:8" x14ac:dyDescent="0.3">
      <c r="C203" s="29">
        <f t="shared" si="9"/>
        <v>-198</v>
      </c>
      <c r="D203" s="29">
        <f xml:space="preserve"> IF(RTD("cqg.rtd",,"StudyData", $D$4,  "Bar",, "Close",$E$4,C203,"PrimaryOnly",,,,"T")="","",RTD("cqg.rtd",,"StudyData", $D$4,  "Bar",, "Close",$E$4,C203,"PrimaryOnly",,,,"T")*100)</f>
        <v>28.52</v>
      </c>
      <c r="H203" s="29">
        <f t="shared" si="8"/>
        <v>28.52</v>
      </c>
    </row>
    <row r="204" spans="3:8" x14ac:dyDescent="0.3">
      <c r="C204" s="29">
        <f t="shared" si="9"/>
        <v>-199</v>
      </c>
      <c r="D204" s="29">
        <f xml:space="preserve"> IF(RTD("cqg.rtd",,"StudyData", $D$4,  "Bar",, "Close",$E$4,C204,"PrimaryOnly",,,,"T")="","",RTD("cqg.rtd",,"StudyData", $D$4,  "Bar",, "Close",$E$4,C204,"PrimaryOnly",,,,"T")*100)</f>
        <v>29.04</v>
      </c>
      <c r="E204" s="32">
        <f xml:space="preserve"> RTD("cqg.rtd",,"StudyData", $D$4,  "Bar",, "Time",$E$4,C204,,,,,"T")</f>
        <v>42442.979166666664</v>
      </c>
      <c r="H204" s="29">
        <f t="shared" si="8"/>
        <v>29.04</v>
      </c>
    </row>
  </sheetData>
  <sheetProtection algorithmName="SHA-512" hashValue="TRTk/sIJbRLzsy1VJfmzs2cmQ51VvwiumNVujQfMujyANtcdEmPe6uaXyl87QlcMgx2FGQF6n/9cAZcwdZUG4w==" saltValue="uw03hDSWqXLqic0dsr13s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K204"/>
  <sheetViews>
    <sheetView workbookViewId="0">
      <selection sqref="A1:XFD1048576"/>
    </sheetView>
  </sheetViews>
  <sheetFormatPr defaultColWidth="8.75" defaultRowHeight="16.5" x14ac:dyDescent="0.3"/>
  <cols>
    <col min="1" max="4" width="8.75" style="29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29">
        <f>RTD("cqg.rtd", , "ContractData",D4,"PrimarySessionOpenTime","0")</f>
        <v>0.70833333333333337</v>
      </c>
    </row>
    <row r="2" spans="2:11" x14ac:dyDescent="0.3">
      <c r="B2" s="29">
        <f xml:space="preserve"> RTD("cqg.rtd",,"StudyData", $D$4,  "Bar",, "Close",$E$4,C5,"primaryOnly",,,,"T")</f>
        <v>9.4899999999999998E-2</v>
      </c>
      <c r="C2" s="29" t="s">
        <v>11</v>
      </c>
      <c r="D2" s="29">
        <f>RTD("cqg.rtd", , "ContractData",D4,"PrimarySessionCloseTime")</f>
        <v>0.66666666666666663</v>
      </c>
      <c r="E2" s="29">
        <f>D2-D1</f>
        <v>-4.1666666666666741E-2</v>
      </c>
      <c r="F2" s="29">
        <f>ROUND(IF(E2&gt;0,E2*1440,1440+(1440*E2)),0)</f>
        <v>1380</v>
      </c>
      <c r="G2" s="29">
        <f>ROUNDDOWN(G4,0)</f>
        <v>8</v>
      </c>
      <c r="H2" s="29">
        <f>ROUNDUP(H4,0)</f>
        <v>13</v>
      </c>
      <c r="I2" s="31">
        <f>ROUND(ROUNDUP(((H2-G2)/35),2),1)</f>
        <v>0.2</v>
      </c>
    </row>
    <row r="3" spans="2:11" x14ac:dyDescent="0.3">
      <c r="G3" s="29">
        <f>IF((G4-G2)&gt;0.5,0.5,0)</f>
        <v>0</v>
      </c>
      <c r="K3" s="30" t="s">
        <v>0</v>
      </c>
    </row>
    <row r="4" spans="2:11" x14ac:dyDescent="0.3">
      <c r="D4" s="29" t="str">
        <f>Main!B27</f>
        <v>EU6CIV</v>
      </c>
      <c r="E4" s="29" t="str">
        <f>Main!E27</f>
        <v>D</v>
      </c>
      <c r="G4" s="29">
        <f>MIN(D5:D204)</f>
        <v>8.2600000000000016</v>
      </c>
      <c r="H4" s="29">
        <f>MAX(D5:D204)</f>
        <v>12.879999999999999</v>
      </c>
      <c r="I4" s="29">
        <f>(H4-G4)/20</f>
        <v>0.23099999999999987</v>
      </c>
      <c r="J4" s="29">
        <f>G5+I4</f>
        <v>8.2309999999999999</v>
      </c>
    </row>
    <row r="5" spans="2:11" x14ac:dyDescent="0.3">
      <c r="C5" s="29">
        <v>0</v>
      </c>
      <c r="D5" s="29">
        <f>IF(RTD("cqg.rtd",,"StudyData", $D$4,  "Bar",, "Close",$E$4,C5,"PrimaryOnly",,,,"T")="","",RTD("cqg.rtd",,"StudyData", $D$4,  "Bar",, "Close",$E$4,C5,"PrimaryOnly",,,,"T")*100)</f>
        <v>9.49</v>
      </c>
      <c r="G5" s="29">
        <f>G2+G3</f>
        <v>8</v>
      </c>
      <c r="H5" s="29">
        <f>D5</f>
        <v>9.49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>IF(RTD("cqg.rtd",,"StudyData", $D$4,  "Bar",, "Close",$E$4,C6,"PrimaryOnly",,,,"T")="","",RTD("cqg.rtd",,"StudyData", $D$4,  "Bar",, "Close",$E$4,C6,"PrimaryOnly",,,,"T")*100)</f>
        <v>9.4</v>
      </c>
      <c r="G6" s="29">
        <f>G5+$I$2</f>
        <v>8.1999999999999993</v>
      </c>
      <c r="H6" s="29">
        <f t="shared" ref="H6:H69" si="0">D6</f>
        <v>9.4</v>
      </c>
      <c r="J6" s="29">
        <v>0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>IF(RTD("cqg.rtd",,"StudyData", $D$4,  "Bar",, "Close",$E$4,C7,"PrimaryOnly",,,,"T")="","",RTD("cqg.rtd",,"StudyData", $D$4,  "Bar",, "Close",$E$4,C7,"PrimaryOnly",,,,"T")*100)</f>
        <v>8.7800000000000011</v>
      </c>
      <c r="G7" s="29">
        <f t="shared" ref="G7:G40" si="3">G6+$I$2</f>
        <v>8.3999999999999986</v>
      </c>
      <c r="H7" s="29">
        <f t="shared" si="0"/>
        <v>8.7800000000000011</v>
      </c>
      <c r="J7" s="29">
        <v>1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>IF(RTD("cqg.rtd",,"StudyData", $D$4,  "Bar",, "Close",$E$4,C8,"PrimaryOnly",,,,"T")="","",RTD("cqg.rtd",,"StudyData", $D$4,  "Bar",, "Close",$E$4,C8,"PrimaryOnly",,,,"T")*100)</f>
        <v>9.07</v>
      </c>
      <c r="G8" s="29">
        <f t="shared" si="3"/>
        <v>8.5999999999999979</v>
      </c>
      <c r="H8" s="29">
        <f t="shared" si="0"/>
        <v>9.07</v>
      </c>
      <c r="J8" s="29">
        <v>1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>IF(RTD("cqg.rtd",,"StudyData", $D$4,  "Bar",, "Close",$E$4,C9,"PrimaryOnly",,,,"T")="","",RTD("cqg.rtd",,"StudyData", $D$4,  "Bar",, "Close",$E$4,C9,"PrimaryOnly",,,,"T")*100)</f>
        <v>8.73</v>
      </c>
      <c r="G9" s="29">
        <f t="shared" si="3"/>
        <v>8.7999999999999972</v>
      </c>
      <c r="H9" s="29">
        <f t="shared" si="0"/>
        <v>8.73</v>
      </c>
      <c r="J9" s="29">
        <v>5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>IF(RTD("cqg.rtd",,"StudyData", $D$4,  "Bar",, "Close",$E$4,C10,"PrimaryOnly",,,,"T")="","",RTD("cqg.rtd",,"StudyData", $D$4,  "Bar",, "Close",$E$4,C10,"PrimaryOnly",,,,"T")*100)</f>
        <v>8.7200000000000006</v>
      </c>
      <c r="G10" s="29">
        <f t="shared" si="3"/>
        <v>8.9999999999999964</v>
      </c>
      <c r="H10" s="29">
        <f t="shared" si="0"/>
        <v>8.7200000000000006</v>
      </c>
      <c r="J10" s="29">
        <v>2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>IF(RTD("cqg.rtd",,"StudyData", $D$4,  "Bar",, "Close",$E$4,C11,"PrimaryOnly",,,,"T")="","",RTD("cqg.rtd",,"StudyData", $D$4,  "Bar",, "Close",$E$4,C11,"PrimaryOnly",,,,"T")*100)</f>
        <v>10.09</v>
      </c>
      <c r="G11" s="29">
        <f t="shared" si="3"/>
        <v>9.1999999999999957</v>
      </c>
      <c r="H11" s="29">
        <f t="shared" si="0"/>
        <v>10.09</v>
      </c>
      <c r="J11" s="29">
        <v>10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>IF(RTD("cqg.rtd",,"StudyData", $D$4,  "Bar",, "Close",$E$4,C12,"PrimaryOnly",,,,"T")="","",RTD("cqg.rtd",,"StudyData", $D$4,  "Bar",, "Close",$E$4,C12,"PrimaryOnly",,,,"T")*100)</f>
        <v>9.2200000000000006</v>
      </c>
      <c r="G12" s="29">
        <f t="shared" si="3"/>
        <v>9.399999999999995</v>
      </c>
      <c r="H12" s="29">
        <f t="shared" si="0"/>
        <v>9.2200000000000006</v>
      </c>
      <c r="J12" s="29">
        <v>18</v>
      </c>
      <c r="K12" s="31">
        <f t="shared" si="1"/>
        <v>18</v>
      </c>
    </row>
    <row r="13" spans="2:11" x14ac:dyDescent="0.3">
      <c r="C13" s="29">
        <f t="shared" si="2"/>
        <v>-8</v>
      </c>
      <c r="D13" s="29">
        <f>IF(RTD("cqg.rtd",,"StudyData", $D$4,  "Bar",, "Close",$E$4,C13,"PrimaryOnly",,,,"T")="","",RTD("cqg.rtd",,"StudyData", $D$4,  "Bar",, "Close",$E$4,C13,"PrimaryOnly",,,,"T")*100)</f>
        <v>9.35</v>
      </c>
      <c r="G13" s="29">
        <f t="shared" si="3"/>
        <v>9.5999999999999943</v>
      </c>
      <c r="H13" s="29">
        <f t="shared" si="0"/>
        <v>9.35</v>
      </c>
      <c r="J13" s="29">
        <v>11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>IF(RTD("cqg.rtd",,"StudyData", $D$4,  "Bar",, "Close",$E$4,C14,"PrimaryOnly",,,,"T")="","",RTD("cqg.rtd",,"StudyData", $D$4,  "Bar",, "Close",$E$4,C14,"PrimaryOnly",,,,"T")*100)</f>
        <v>9.0399999999999991</v>
      </c>
      <c r="G14" s="29">
        <f t="shared" si="3"/>
        <v>9.7999999999999936</v>
      </c>
      <c r="H14" s="29">
        <f t="shared" si="0"/>
        <v>9.0399999999999991</v>
      </c>
      <c r="J14" s="29">
        <v>18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>IF(RTD("cqg.rtd",,"StudyData", $D$4,  "Bar",, "Close",$E$4,C15,"PrimaryOnly",,,,"T")="","",RTD("cqg.rtd",,"StudyData", $D$4,  "Bar",, "Close",$E$4,C15,"PrimaryOnly",,,,"T")*100)</f>
        <v>9.35</v>
      </c>
      <c r="G15" s="29">
        <f t="shared" si="3"/>
        <v>9.9999999999999929</v>
      </c>
      <c r="H15" s="29">
        <f t="shared" si="0"/>
        <v>9.35</v>
      </c>
      <c r="J15" s="29">
        <v>24</v>
      </c>
      <c r="K15" s="31" t="e">
        <f t="shared" si="1"/>
        <v>#N/A</v>
      </c>
    </row>
    <row r="16" spans="2:11" x14ac:dyDescent="0.3">
      <c r="C16" s="29">
        <f t="shared" si="2"/>
        <v>-11</v>
      </c>
      <c r="D16" s="29">
        <f>IF(RTD("cqg.rtd",,"StudyData", $D$4,  "Bar",, "Close",$E$4,C16,"PrimaryOnly",,,,"T")="","",RTD("cqg.rtd",,"StudyData", $D$4,  "Bar",, "Close",$E$4,C16,"PrimaryOnly",,,,"T")*100)</f>
        <v>9.4600000000000009</v>
      </c>
      <c r="G16" s="29">
        <f t="shared" si="3"/>
        <v>10.199999999999992</v>
      </c>
      <c r="H16" s="29">
        <f t="shared" si="0"/>
        <v>9.4600000000000009</v>
      </c>
      <c r="J16" s="29">
        <v>15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>IF(RTD("cqg.rtd",,"StudyData", $D$4,  "Bar",, "Close",$E$4,C17,"PrimaryOnly",,,,"T")="","",RTD("cqg.rtd",,"StudyData", $D$4,  "Bar",, "Close",$E$4,C17,"PrimaryOnly",,,,"T")*100)</f>
        <v>9.65</v>
      </c>
      <c r="G17" s="29">
        <f t="shared" si="3"/>
        <v>10.399999999999991</v>
      </c>
      <c r="H17" s="29">
        <f t="shared" si="0"/>
        <v>9.65</v>
      </c>
      <c r="J17" s="29">
        <v>13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>IF(RTD("cqg.rtd",,"StudyData", $D$4,  "Bar",, "Close",$E$4,C18,"PrimaryOnly",,,,"T")="","",RTD("cqg.rtd",,"StudyData", $D$4,  "Bar",, "Close",$E$4,C18,"PrimaryOnly",,,,"T")*100)</f>
        <v>9.629999999999999</v>
      </c>
      <c r="G18" s="29">
        <f t="shared" si="3"/>
        <v>10.599999999999991</v>
      </c>
      <c r="H18" s="29">
        <f t="shared" si="0"/>
        <v>9.629999999999999</v>
      </c>
      <c r="J18" s="29">
        <v>9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>IF(RTD("cqg.rtd",,"StudyData", $D$4,  "Bar",, "Close",$E$4,C19,"PrimaryOnly",,,,"T")="","",RTD("cqg.rtd",,"StudyData", $D$4,  "Bar",, "Close",$E$4,C19,"PrimaryOnly",,,,"T")*100)</f>
        <v>9.66</v>
      </c>
      <c r="G19" s="29">
        <f t="shared" si="3"/>
        <v>10.79999999999999</v>
      </c>
      <c r="H19" s="29">
        <f t="shared" si="0"/>
        <v>9.66</v>
      </c>
      <c r="J19" s="29">
        <v>11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>IF(RTD("cqg.rtd",,"StudyData", $D$4,  "Bar",, "Close",$E$4,C20,"PrimaryOnly",,,,"T")="","",RTD("cqg.rtd",,"StudyData", $D$4,  "Bar",, "Close",$E$4,C20,"PrimaryOnly",,,,"T")*100)</f>
        <v>9.7799999999999994</v>
      </c>
      <c r="G20" s="29">
        <f t="shared" si="3"/>
        <v>10.999999999999989</v>
      </c>
      <c r="H20" s="29">
        <f t="shared" si="0"/>
        <v>9.7799999999999994</v>
      </c>
      <c r="J20" s="29">
        <v>16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>IF(RTD("cqg.rtd",,"StudyData", $D$4,  "Bar",, "Close",$E$4,C21,"PrimaryOnly",,,,"T")="","",RTD("cqg.rtd",,"StudyData", $D$4,  "Bar",, "Close",$E$4,C21,"PrimaryOnly",,,,"T")*100)</f>
        <v>9.2100000000000009</v>
      </c>
      <c r="G21" s="29">
        <f t="shared" si="3"/>
        <v>11.199999999999989</v>
      </c>
      <c r="H21" s="29">
        <f t="shared" si="0"/>
        <v>9.2100000000000009</v>
      </c>
      <c r="J21" s="29">
        <v>8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>IF(RTD("cqg.rtd",,"StudyData", $D$4,  "Bar",, "Close",$E$4,C22,"PrimaryOnly",,,,"T")="","",RTD("cqg.rtd",,"StudyData", $D$4,  "Bar",, "Close",$E$4,C22,"PrimaryOnly",,,,"T")*100)</f>
        <v>9.7100000000000009</v>
      </c>
      <c r="G22" s="29">
        <f t="shared" si="3"/>
        <v>11.399999999999988</v>
      </c>
      <c r="H22" s="29">
        <f t="shared" si="0"/>
        <v>9.7100000000000009</v>
      </c>
      <c r="J22" s="29">
        <v>12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>IF(RTD("cqg.rtd",,"StudyData", $D$4,  "Bar",, "Close",$E$4,C23,"PrimaryOnly",,,,"T")="","",RTD("cqg.rtd",,"StudyData", $D$4,  "Bar",, "Close",$E$4,C23,"PrimaryOnly",,,,"T")*100)</f>
        <v>9.2899999999999991</v>
      </c>
      <c r="G23" s="29">
        <f t="shared" si="3"/>
        <v>11.599999999999987</v>
      </c>
      <c r="H23" s="29">
        <f t="shared" si="0"/>
        <v>9.2899999999999991</v>
      </c>
      <c r="J23" s="29">
        <v>4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>IF(RTD("cqg.rtd",,"StudyData", $D$4,  "Bar",, "Close",$E$4,C24,"PrimaryOnly",,,,"T")="","",RTD("cqg.rtd",,"StudyData", $D$4,  "Bar",, "Close",$E$4,C24,"PrimaryOnly",,,,"T")*100)</f>
        <v>9.2200000000000006</v>
      </c>
      <c r="G24" s="29">
        <f t="shared" si="3"/>
        <v>11.799999999999986</v>
      </c>
      <c r="H24" s="29">
        <f t="shared" si="0"/>
        <v>9.2200000000000006</v>
      </c>
      <c r="J24" s="29">
        <v>7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>IF(RTD("cqg.rtd",,"StudyData", $D$4,  "Bar",, "Close",$E$4,C25,"PrimaryOnly",,,,"T")="","",RTD("cqg.rtd",,"StudyData", $D$4,  "Bar",, "Close",$E$4,C25,"PrimaryOnly",,,,"T")*100)</f>
        <v>8.93</v>
      </c>
      <c r="G25" s="29">
        <f t="shared" si="3"/>
        <v>11.999999999999986</v>
      </c>
      <c r="H25" s="29">
        <f t="shared" si="0"/>
        <v>8.93</v>
      </c>
      <c r="J25" s="29">
        <v>6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>IF(RTD("cqg.rtd",,"StudyData", $D$4,  "Bar",, "Close",$E$4,C26,"PrimaryOnly",,,,"T")="","",RTD("cqg.rtd",,"StudyData", $D$4,  "Bar",, "Close",$E$4,C26,"PrimaryOnly",,,,"T")*100)</f>
        <v>9.0300000000000011</v>
      </c>
      <c r="G26" s="29">
        <f t="shared" si="3"/>
        <v>12.199999999999985</v>
      </c>
      <c r="H26" s="29">
        <f t="shared" si="0"/>
        <v>9.0300000000000011</v>
      </c>
      <c r="J26" s="29">
        <v>1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>IF(RTD("cqg.rtd",,"StudyData", $D$4,  "Bar",, "Close",$E$4,C27,"PrimaryOnly",,,,"T")="","",RTD("cqg.rtd",,"StudyData", $D$4,  "Bar",, "Close",$E$4,C27,"PrimaryOnly",,,,"T")*100)</f>
        <v>8.98</v>
      </c>
      <c r="G27" s="29">
        <f t="shared" si="3"/>
        <v>12.399999999999984</v>
      </c>
      <c r="H27" s="29">
        <f t="shared" si="0"/>
        <v>8.98</v>
      </c>
      <c r="J27" s="29">
        <v>5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>IF(RTD("cqg.rtd",,"StudyData", $D$4,  "Bar",, "Close",$E$4,C28,"PrimaryOnly",,,,"T")="","",RTD("cqg.rtd",,"StudyData", $D$4,  "Bar",, "Close",$E$4,C28,"PrimaryOnly",,,,"T")*100)</f>
        <v>8.7099999999999991</v>
      </c>
      <c r="G28" s="29">
        <f t="shared" si="3"/>
        <v>12.599999999999984</v>
      </c>
      <c r="H28" s="29">
        <f t="shared" si="0"/>
        <v>8.7099999999999991</v>
      </c>
      <c r="J28" s="29">
        <v>2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>IF(RTD("cqg.rtd",,"StudyData", $D$4,  "Bar",, "Close",$E$4,C29,"PrimaryOnly",,,,"T")="","",RTD("cqg.rtd",,"StudyData", $D$4,  "Bar",, "Close",$E$4,C29,"PrimaryOnly",,,,"T")*100)</f>
        <v>8.75</v>
      </c>
      <c r="G29" s="29">
        <f t="shared" si="3"/>
        <v>12.799999999999983</v>
      </c>
      <c r="H29" s="29">
        <f t="shared" si="0"/>
        <v>8.75</v>
      </c>
      <c r="J29" s="29">
        <v>0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>IF(RTD("cqg.rtd",,"StudyData", $D$4,  "Bar",, "Close",$E$4,C30,"PrimaryOnly",,,,"T")="","",RTD("cqg.rtd",,"StudyData", $D$4,  "Bar",, "Close",$E$4,C30,"PrimaryOnly",,,,"T")*100)</f>
        <v>9.36</v>
      </c>
      <c r="G30" s="29">
        <f t="shared" si="3"/>
        <v>12.999999999999982</v>
      </c>
      <c r="H30" s="29">
        <f t="shared" si="0"/>
        <v>9.36</v>
      </c>
      <c r="J30" s="29">
        <v>1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>IF(RTD("cqg.rtd",,"StudyData", $D$4,  "Bar",, "Close",$E$4,C31,"PrimaryOnly",,,,"T")="","",RTD("cqg.rtd",,"StudyData", $D$4,  "Bar",, "Close",$E$4,C31,"PrimaryOnly",,,,"T")*100)</f>
        <v>9.19</v>
      </c>
      <c r="G31" s="29">
        <f t="shared" si="3"/>
        <v>13.199999999999982</v>
      </c>
      <c r="H31" s="29">
        <f t="shared" si="0"/>
        <v>9.19</v>
      </c>
      <c r="J31" s="29">
        <v>0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>IF(RTD("cqg.rtd",,"StudyData", $D$4,  "Bar",, "Close",$E$4,C32,"PrimaryOnly",,,,"T")="","",RTD("cqg.rtd",,"StudyData", $D$4,  "Bar",, "Close",$E$4,C32,"PrimaryOnly",,,,"T")*100)</f>
        <v>9.27</v>
      </c>
      <c r="G32" s="29">
        <f t="shared" si="3"/>
        <v>13.399999999999981</v>
      </c>
      <c r="H32" s="29">
        <f t="shared" si="0"/>
        <v>9.27</v>
      </c>
      <c r="J32" s="29">
        <v>0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>IF(RTD("cqg.rtd",,"StudyData", $D$4,  "Bar",, "Close",$E$4,C33,"PrimaryOnly",,,,"T")="","",RTD("cqg.rtd",,"StudyData", $D$4,  "Bar",, "Close",$E$4,C33,"PrimaryOnly",,,,"T")*100)</f>
        <v>9.1800000000000015</v>
      </c>
      <c r="G33" s="29">
        <f t="shared" si="3"/>
        <v>13.59999999999998</v>
      </c>
      <c r="H33" s="29">
        <f t="shared" si="0"/>
        <v>9.1800000000000015</v>
      </c>
      <c r="J33" s="29">
        <v>0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>IF(RTD("cqg.rtd",,"StudyData", $D$4,  "Bar",, "Close",$E$4,C34,"PrimaryOnly",,,,"T")="","",RTD("cqg.rtd",,"StudyData", $D$4,  "Bar",, "Close",$E$4,C34,"PrimaryOnly",,,,"T")*100)</f>
        <v>9.08</v>
      </c>
      <c r="G34" s="29">
        <f t="shared" si="3"/>
        <v>13.799999999999979</v>
      </c>
      <c r="H34" s="29">
        <f t="shared" si="0"/>
        <v>9.08</v>
      </c>
      <c r="J34" s="29">
        <v>0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>IF(RTD("cqg.rtd",,"StudyData", $D$4,  "Bar",, "Close",$E$4,C35,"PrimaryOnly",,,,"T")="","",RTD("cqg.rtd",,"StudyData", $D$4,  "Bar",, "Close",$E$4,C35,"PrimaryOnly",,,,"T")*100)</f>
        <v>9.2799999999999994</v>
      </c>
      <c r="G35" s="29">
        <f t="shared" si="3"/>
        <v>13.999999999999979</v>
      </c>
      <c r="H35" s="29">
        <f t="shared" si="0"/>
        <v>9.2799999999999994</v>
      </c>
      <c r="J35" s="29">
        <v>0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>IF(RTD("cqg.rtd",,"StudyData", $D$4,  "Bar",, "Close",$E$4,C36,"PrimaryOnly",,,,"T")="","",RTD("cqg.rtd",,"StudyData", $D$4,  "Bar",, "Close",$E$4,C36,"PrimaryOnly",,,,"T")*100)</f>
        <v>9.34</v>
      </c>
      <c r="G36" s="29">
        <f t="shared" si="3"/>
        <v>14.199999999999978</v>
      </c>
      <c r="H36" s="29">
        <f t="shared" si="0"/>
        <v>9.34</v>
      </c>
      <c r="J36" s="29">
        <v>0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>IF(RTD("cqg.rtd",,"StudyData", $D$4,  "Bar",, "Close",$E$4,C37,"PrimaryOnly",,,,"T")="","",RTD("cqg.rtd",,"StudyData", $D$4,  "Bar",, "Close",$E$4,C37,"PrimaryOnly",,,,"T")*100)</f>
        <v>9.07</v>
      </c>
      <c r="G37" s="29">
        <f t="shared" si="3"/>
        <v>14.399999999999977</v>
      </c>
      <c r="H37" s="29">
        <f t="shared" si="0"/>
        <v>9.07</v>
      </c>
      <c r="J37" s="29">
        <v>0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>IF(RTD("cqg.rtd",,"StudyData", $D$4,  "Bar",, "Close",$E$4,C38,"PrimaryOnly",,,,"T")="","",RTD("cqg.rtd",,"StudyData", $D$4,  "Bar",, "Close",$E$4,C38,"PrimaryOnly",,,,"T")*100)</f>
        <v>9.84</v>
      </c>
      <c r="G38" s="29">
        <f t="shared" si="3"/>
        <v>14.599999999999977</v>
      </c>
      <c r="H38" s="29">
        <f t="shared" si="0"/>
        <v>9.84</v>
      </c>
      <c r="J38" s="29">
        <v>0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>IF(RTD("cqg.rtd",,"StudyData", $D$4,  "Bar",, "Close",$E$4,C39,"PrimaryOnly",,,,"T")="","",RTD("cqg.rtd",,"StudyData", $D$4,  "Bar",, "Close",$E$4,C39,"PrimaryOnly",,,,"T")*100)</f>
        <v>9.34</v>
      </c>
      <c r="G39" s="29">
        <f t="shared" si="3"/>
        <v>14.799999999999976</v>
      </c>
      <c r="H39" s="29">
        <f t="shared" si="0"/>
        <v>9.34</v>
      </c>
      <c r="J39" s="29">
        <v>0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>IF(RTD("cqg.rtd",,"StudyData", $D$4,  "Bar",, "Close",$E$4,C40,"PrimaryOnly",,,,"T")="","",RTD("cqg.rtd",,"StudyData", $D$4,  "Bar",, "Close",$E$4,C40,"PrimaryOnly",,,,"T")*100)</f>
        <v>9.8000000000000007</v>
      </c>
      <c r="E40" s="32">
        <f xml:space="preserve"> RTD("cqg.rtd",,"StudyData", $D$4,  "Bar",, "Time",$E$4,C40,,,,,"T")</f>
        <v>42440</v>
      </c>
      <c r="G40" s="29">
        <f t="shared" si="3"/>
        <v>14.999999999999975</v>
      </c>
      <c r="H40" s="29">
        <f t="shared" si="0"/>
        <v>9.8000000000000007</v>
      </c>
      <c r="J40" s="29">
        <v>0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>IF(RTD("cqg.rtd",,"StudyData", $D$4,  "Bar",, "Close",$E$4,C41,"PrimaryOnly",,,,"T")="","",RTD("cqg.rtd",,"StudyData", $D$4,  "Bar",, "Close",$E$4,C41,"PrimaryOnly",,,,"T")*100)</f>
        <v>10.66</v>
      </c>
      <c r="H41" s="29">
        <f t="shared" si="0"/>
        <v>10.66</v>
      </c>
    </row>
    <row r="42" spans="3:11" x14ac:dyDescent="0.3">
      <c r="C42" s="29">
        <f t="shared" si="2"/>
        <v>-37</v>
      </c>
      <c r="D42" s="29">
        <f>IF(RTD("cqg.rtd",,"StudyData", $D$4,  "Bar",, "Close",$E$4,C42,"PrimaryOnly",,,,"T")="","",RTD("cqg.rtd",,"StudyData", $D$4,  "Bar",, "Close",$E$4,C42,"PrimaryOnly",,,,"T")*100)</f>
        <v>10.94</v>
      </c>
      <c r="H42" s="29">
        <f t="shared" si="0"/>
        <v>10.94</v>
      </c>
    </row>
    <row r="43" spans="3:11" x14ac:dyDescent="0.3">
      <c r="C43" s="29">
        <f t="shared" si="2"/>
        <v>-38</v>
      </c>
      <c r="D43" s="29">
        <f>IF(RTD("cqg.rtd",,"StudyData", $D$4,  "Bar",, "Close",$E$4,C43,"PrimaryOnly",,,,"T")="","",RTD("cqg.rtd",,"StudyData", $D$4,  "Bar",, "Close",$E$4,C43,"PrimaryOnly",,,,"T")*100)</f>
        <v>10.84</v>
      </c>
      <c r="H43" s="29">
        <f t="shared" si="0"/>
        <v>10.84</v>
      </c>
    </row>
    <row r="44" spans="3:11" x14ac:dyDescent="0.3">
      <c r="C44" s="29">
        <f t="shared" si="2"/>
        <v>-39</v>
      </c>
      <c r="D44" s="29">
        <f>IF(RTD("cqg.rtd",,"StudyData", $D$4,  "Bar",, "Close",$E$4,C44,"PrimaryOnly",,,,"T")="","",RTD("cqg.rtd",,"StudyData", $D$4,  "Bar",, "Close",$E$4,C44,"PrimaryOnly",,,,"T")*100)</f>
        <v>11.08</v>
      </c>
      <c r="H44" s="29">
        <f t="shared" si="0"/>
        <v>11.08</v>
      </c>
    </row>
    <row r="45" spans="3:11" x14ac:dyDescent="0.3">
      <c r="C45" s="29">
        <f t="shared" si="2"/>
        <v>-40</v>
      </c>
      <c r="D45" s="29">
        <f>IF(RTD("cqg.rtd",,"StudyData", $D$4,  "Bar",, "Close",$E$4,C45,"PrimaryOnly",,,,"T")="","",RTD("cqg.rtd",,"StudyData", $D$4,  "Bar",, "Close",$E$4,C45,"PrimaryOnly",,,,"T")*100)</f>
        <v>10.879999999999999</v>
      </c>
      <c r="H45" s="29">
        <f t="shared" si="0"/>
        <v>10.879999999999999</v>
      </c>
    </row>
    <row r="46" spans="3:11" x14ac:dyDescent="0.3">
      <c r="C46" s="29">
        <f t="shared" si="2"/>
        <v>-41</v>
      </c>
      <c r="D46" s="29">
        <f>IF(RTD("cqg.rtd",,"StudyData", $D$4,  "Bar",, "Close",$E$4,C46,"PrimaryOnly",,,,"T")="","",RTD("cqg.rtd",,"StudyData", $D$4,  "Bar",, "Close",$E$4,C46,"PrimaryOnly",,,,"T")*100)</f>
        <v>10.9</v>
      </c>
      <c r="H46" s="29">
        <f t="shared" si="0"/>
        <v>10.9</v>
      </c>
    </row>
    <row r="47" spans="3:11" x14ac:dyDescent="0.3">
      <c r="C47" s="29">
        <f t="shared" si="2"/>
        <v>-42</v>
      </c>
      <c r="D47" s="29">
        <f>IF(RTD("cqg.rtd",,"StudyData", $D$4,  "Bar",, "Close",$E$4,C47,"PrimaryOnly",,,,"T")="","",RTD("cqg.rtd",,"StudyData", $D$4,  "Bar",, "Close",$E$4,C47,"PrimaryOnly",,,,"T")*100)</f>
        <v>10.780000000000001</v>
      </c>
      <c r="H47" s="29">
        <f t="shared" si="0"/>
        <v>10.780000000000001</v>
      </c>
    </row>
    <row r="48" spans="3:11" x14ac:dyDescent="0.3">
      <c r="C48" s="29">
        <f t="shared" si="2"/>
        <v>-43</v>
      </c>
      <c r="D48" s="29">
        <f>IF(RTD("cqg.rtd",,"StudyData", $D$4,  "Bar",, "Close",$E$4,C48,"PrimaryOnly",,,,"T")="","",RTD("cqg.rtd",,"StudyData", $D$4,  "Bar",, "Close",$E$4,C48,"PrimaryOnly",,,,"T")*100)</f>
        <v>10.92</v>
      </c>
      <c r="H48" s="29">
        <f t="shared" si="0"/>
        <v>10.92</v>
      </c>
    </row>
    <row r="49" spans="3:8" x14ac:dyDescent="0.3">
      <c r="C49" s="29">
        <f t="shared" si="2"/>
        <v>-44</v>
      </c>
      <c r="D49" s="29">
        <f>IF(RTD("cqg.rtd",,"StudyData", $D$4,  "Bar",, "Close",$E$4,C49,"PrimaryOnly",,,,"T")="","",RTD("cqg.rtd",,"StudyData", $D$4,  "Bar",, "Close",$E$4,C49,"PrimaryOnly",,,,"T")*100)</f>
        <v>10.9</v>
      </c>
      <c r="H49" s="29">
        <f t="shared" si="0"/>
        <v>10.9</v>
      </c>
    </row>
    <row r="50" spans="3:8" x14ac:dyDescent="0.3">
      <c r="C50" s="29">
        <f t="shared" si="2"/>
        <v>-45</v>
      </c>
      <c r="D50" s="29">
        <f>IF(RTD("cqg.rtd",,"StudyData", $D$4,  "Bar",, "Close",$E$4,C50,"PrimaryOnly",,,,"T")="","",RTD("cqg.rtd",,"StudyData", $D$4,  "Bar",, "Close",$E$4,C50,"PrimaryOnly",,,,"T")*100)</f>
        <v>11.16</v>
      </c>
      <c r="H50" s="29">
        <f t="shared" si="0"/>
        <v>11.16</v>
      </c>
    </row>
    <row r="51" spans="3:8" x14ac:dyDescent="0.3">
      <c r="C51" s="29">
        <f t="shared" si="2"/>
        <v>-46</v>
      </c>
      <c r="D51" s="29">
        <f>IF(RTD("cqg.rtd",,"StudyData", $D$4,  "Bar",, "Close",$E$4,C51,"PrimaryOnly",,,,"T")="","",RTD("cqg.rtd",,"StudyData", $D$4,  "Bar",, "Close",$E$4,C51,"PrimaryOnly",,,,"T")*100)</f>
        <v>11.08</v>
      </c>
      <c r="H51" s="29">
        <f t="shared" si="0"/>
        <v>11.08</v>
      </c>
    </row>
    <row r="52" spans="3:8" x14ac:dyDescent="0.3">
      <c r="C52" s="29">
        <f t="shared" si="2"/>
        <v>-47</v>
      </c>
      <c r="D52" s="29">
        <f>IF(RTD("cqg.rtd",,"StudyData", $D$4,  "Bar",, "Close",$E$4,C52,"PrimaryOnly",,,,"T")="","",RTD("cqg.rtd",,"StudyData", $D$4,  "Bar",, "Close",$E$4,C52,"PrimaryOnly",,,,"T")*100)</f>
        <v>11.379999999999999</v>
      </c>
      <c r="H52" s="29">
        <f t="shared" si="0"/>
        <v>11.379999999999999</v>
      </c>
    </row>
    <row r="53" spans="3:8" x14ac:dyDescent="0.3">
      <c r="C53" s="29">
        <f t="shared" si="2"/>
        <v>-48</v>
      </c>
      <c r="D53" s="29">
        <f>IF(RTD("cqg.rtd",,"StudyData", $D$4,  "Bar",, "Close",$E$4,C53,"PrimaryOnly",,,,"T")="","",RTD("cqg.rtd",,"StudyData", $D$4,  "Bar",, "Close",$E$4,C53,"PrimaryOnly",,,,"T")*100)</f>
        <v>10.75</v>
      </c>
      <c r="H53" s="29">
        <f t="shared" si="0"/>
        <v>10.75</v>
      </c>
    </row>
    <row r="54" spans="3:8" x14ac:dyDescent="0.3">
      <c r="C54" s="29">
        <f t="shared" si="2"/>
        <v>-49</v>
      </c>
      <c r="D54" s="29">
        <f>IF(RTD("cqg.rtd",,"StudyData", $D$4,  "Bar",, "Close",$E$4,C54,"PrimaryOnly",,,,"T")="","",RTD("cqg.rtd",,"StudyData", $D$4,  "Bar",, "Close",$E$4,C54,"PrimaryOnly",,,,"T")*100)</f>
        <v>10.99</v>
      </c>
      <c r="H54" s="29">
        <f t="shared" si="0"/>
        <v>10.99</v>
      </c>
    </row>
    <row r="55" spans="3:8" x14ac:dyDescent="0.3">
      <c r="C55" s="29">
        <f t="shared" si="2"/>
        <v>-50</v>
      </c>
      <c r="D55" s="29">
        <f>IF(RTD("cqg.rtd",,"StudyData", $D$4,  "Bar",, "Close",$E$4,C55,"PrimaryOnly",,,,"T")="","",RTD("cqg.rtd",,"StudyData", $D$4,  "Bar",, "Close",$E$4,C55,"PrimaryOnly",,,,"T")*100)</f>
        <v>11.01</v>
      </c>
      <c r="H55" s="29">
        <f t="shared" si="0"/>
        <v>11.01</v>
      </c>
    </row>
    <row r="56" spans="3:8" x14ac:dyDescent="0.3">
      <c r="C56" s="29">
        <f t="shared" si="2"/>
        <v>-51</v>
      </c>
      <c r="D56" s="29">
        <f>IF(RTD("cqg.rtd",,"StudyData", $D$4,  "Bar",, "Close",$E$4,C56,"PrimaryOnly",,,,"T")="","",RTD("cqg.rtd",,"StudyData", $D$4,  "Bar",, "Close",$E$4,C56,"PrimaryOnly",,,,"T")*100)</f>
        <v>10.7</v>
      </c>
      <c r="H56" s="29">
        <f t="shared" si="0"/>
        <v>10.7</v>
      </c>
    </row>
    <row r="57" spans="3:8" x14ac:dyDescent="0.3">
      <c r="C57" s="29">
        <f t="shared" si="2"/>
        <v>-52</v>
      </c>
      <c r="D57" s="29">
        <f>IF(RTD("cqg.rtd",,"StudyData", $D$4,  "Bar",, "Close",$E$4,C57,"PrimaryOnly",,,,"T")="","",RTD("cqg.rtd",,"StudyData", $D$4,  "Bar",, "Close",$E$4,C57,"PrimaryOnly",,,,"T")*100)</f>
        <v>10.85</v>
      </c>
      <c r="H57" s="29">
        <f t="shared" si="0"/>
        <v>10.85</v>
      </c>
    </row>
    <row r="58" spans="3:8" x14ac:dyDescent="0.3">
      <c r="C58" s="29">
        <f t="shared" si="2"/>
        <v>-53</v>
      </c>
      <c r="D58" s="29">
        <f>IF(RTD("cqg.rtd",,"StudyData", $D$4,  "Bar",, "Close",$E$4,C58,"PrimaryOnly",,,,"T")="","",RTD("cqg.rtd",,"StudyData", $D$4,  "Bar",, "Close",$E$4,C58,"PrimaryOnly",,,,"T")*100)</f>
        <v>10.97</v>
      </c>
      <c r="H58" s="29">
        <f t="shared" si="0"/>
        <v>10.97</v>
      </c>
    </row>
    <row r="59" spans="3:8" x14ac:dyDescent="0.3">
      <c r="C59" s="29">
        <f t="shared" si="2"/>
        <v>-54</v>
      </c>
      <c r="D59" s="29">
        <f>IF(RTD("cqg.rtd",,"StudyData", $D$4,  "Bar",, "Close",$E$4,C59,"PrimaryOnly",,,,"T")="","",RTD("cqg.rtd",,"StudyData", $D$4,  "Bar",, "Close",$E$4,C59,"PrimaryOnly",,,,"T")*100)</f>
        <v>11.16</v>
      </c>
      <c r="H59" s="29">
        <f t="shared" si="0"/>
        <v>11.16</v>
      </c>
    </row>
    <row r="60" spans="3:8" x14ac:dyDescent="0.3">
      <c r="C60" s="29">
        <f t="shared" si="2"/>
        <v>-55</v>
      </c>
      <c r="D60" s="29">
        <f>IF(RTD("cqg.rtd",,"StudyData", $D$4,  "Bar",, "Close",$E$4,C60,"PrimaryOnly",,,,"T")="","",RTD("cqg.rtd",,"StudyData", $D$4,  "Bar",, "Close",$E$4,C60,"PrimaryOnly",,,,"T")*100)</f>
        <v>11.450000000000001</v>
      </c>
      <c r="H60" s="29">
        <f t="shared" si="0"/>
        <v>11.450000000000001</v>
      </c>
    </row>
    <row r="61" spans="3:8" x14ac:dyDescent="0.3">
      <c r="C61" s="29">
        <f t="shared" si="2"/>
        <v>-56</v>
      </c>
      <c r="D61" s="29">
        <f>IF(RTD("cqg.rtd",,"StudyData", $D$4,  "Bar",, "Close",$E$4,C61,"PrimaryOnly",,,,"T")="","",RTD("cqg.rtd",,"StudyData", $D$4,  "Bar",, "Close",$E$4,C61,"PrimaryOnly",,,,"T")*100)</f>
        <v>11.67</v>
      </c>
      <c r="H61" s="29">
        <f t="shared" si="0"/>
        <v>11.67</v>
      </c>
    </row>
    <row r="62" spans="3:8" x14ac:dyDescent="0.3">
      <c r="C62" s="29">
        <f t="shared" si="2"/>
        <v>-57</v>
      </c>
      <c r="D62" s="29">
        <f>IF(RTD("cqg.rtd",,"StudyData", $D$4,  "Bar",, "Close",$E$4,C62,"PrimaryOnly",,,,"T")="","",RTD("cqg.rtd",,"StudyData", $D$4,  "Bar",, "Close",$E$4,C62,"PrimaryOnly",,,,"T")*100)</f>
        <v>10.99</v>
      </c>
      <c r="H62" s="29">
        <f t="shared" si="0"/>
        <v>10.99</v>
      </c>
    </row>
    <row r="63" spans="3:8" x14ac:dyDescent="0.3">
      <c r="C63" s="29">
        <f t="shared" si="2"/>
        <v>-58</v>
      </c>
      <c r="D63" s="29">
        <f>IF(RTD("cqg.rtd",,"StudyData", $D$4,  "Bar",, "Close",$E$4,C63,"PrimaryOnly",,,,"T")="","",RTD("cqg.rtd",,"StudyData", $D$4,  "Bar",, "Close",$E$4,C63,"PrimaryOnly",,,,"T")*100)</f>
        <v>11.29</v>
      </c>
      <c r="H63" s="29">
        <f t="shared" si="0"/>
        <v>11.29</v>
      </c>
    </row>
    <row r="64" spans="3:8" x14ac:dyDescent="0.3">
      <c r="C64" s="29">
        <f t="shared" si="2"/>
        <v>-59</v>
      </c>
      <c r="D64" s="29">
        <f>IF(RTD("cqg.rtd",,"StudyData", $D$4,  "Bar",, "Close",$E$4,C64,"PrimaryOnly",,,,"T")="","",RTD("cqg.rtd",,"StudyData", $D$4,  "Bar",, "Close",$E$4,C64,"PrimaryOnly",,,,"T")*100)</f>
        <v>9.94</v>
      </c>
      <c r="H64" s="29">
        <f t="shared" si="0"/>
        <v>9.94</v>
      </c>
    </row>
    <row r="65" spans="3:8" x14ac:dyDescent="0.3">
      <c r="C65" s="29">
        <f t="shared" si="2"/>
        <v>-60</v>
      </c>
      <c r="D65" s="29">
        <f>IF(RTD("cqg.rtd",,"StudyData", $D$4,  "Bar",, "Close",$E$4,C65,"PrimaryOnly",,,,"T")="","",RTD("cqg.rtd",,"StudyData", $D$4,  "Bar",, "Close",$E$4,C65,"PrimaryOnly",,,,"T")*100)</f>
        <v>10.16</v>
      </c>
      <c r="H65" s="29">
        <f t="shared" si="0"/>
        <v>10.16</v>
      </c>
    </row>
    <row r="66" spans="3:8" x14ac:dyDescent="0.3">
      <c r="C66" s="29">
        <f t="shared" si="2"/>
        <v>-61</v>
      </c>
      <c r="D66" s="29">
        <f>IF(RTD("cqg.rtd",,"StudyData", $D$4,  "Bar",, "Close",$E$4,C66,"PrimaryOnly",,,,"T")="","",RTD("cqg.rtd",,"StudyData", $D$4,  "Bar",, "Close",$E$4,C66,"PrimaryOnly",,,,"T")*100)</f>
        <v>10.39</v>
      </c>
      <c r="H66" s="29">
        <f t="shared" si="0"/>
        <v>10.39</v>
      </c>
    </row>
    <row r="67" spans="3:8" x14ac:dyDescent="0.3">
      <c r="C67" s="29">
        <f t="shared" si="2"/>
        <v>-62</v>
      </c>
      <c r="D67" s="29">
        <f>IF(RTD("cqg.rtd",,"StudyData", $D$4,  "Bar",, "Close",$E$4,C67,"PrimaryOnly",,,,"T")="","",RTD("cqg.rtd",,"StudyData", $D$4,  "Bar",, "Close",$E$4,C67,"PrimaryOnly",,,,"T")*100)</f>
        <v>9.48</v>
      </c>
      <c r="H67" s="29">
        <f t="shared" si="0"/>
        <v>9.48</v>
      </c>
    </row>
    <row r="68" spans="3:8" x14ac:dyDescent="0.3">
      <c r="C68" s="29">
        <f t="shared" si="2"/>
        <v>-63</v>
      </c>
      <c r="D68" s="29">
        <f>IF(RTD("cqg.rtd",,"StudyData", $D$4,  "Bar",, "Close",$E$4,C68,"PrimaryOnly",,,,"T")="","",RTD("cqg.rtd",,"StudyData", $D$4,  "Bar",, "Close",$E$4,C68,"PrimaryOnly",,,,"T")*100)</f>
        <v>9.06</v>
      </c>
      <c r="H68" s="29">
        <f t="shared" si="0"/>
        <v>9.06</v>
      </c>
    </row>
    <row r="69" spans="3:8" x14ac:dyDescent="0.3">
      <c r="C69" s="29">
        <f t="shared" si="2"/>
        <v>-64</v>
      </c>
      <c r="D69" s="29">
        <f>IF(RTD("cqg.rtd",,"StudyData", $D$4,  "Bar",, "Close",$E$4,C69,"PrimaryOnly",,,,"T")="","",RTD("cqg.rtd",,"StudyData", $D$4,  "Bar",, "Close",$E$4,C69,"PrimaryOnly",,,,"T")*100)</f>
        <v>9.48</v>
      </c>
      <c r="H69" s="29">
        <f t="shared" si="0"/>
        <v>9.48</v>
      </c>
    </row>
    <row r="70" spans="3:8" x14ac:dyDescent="0.3">
      <c r="C70" s="29">
        <f t="shared" si="2"/>
        <v>-65</v>
      </c>
      <c r="D70" s="29">
        <f>IF(RTD("cqg.rtd",,"StudyData", $D$4,  "Bar",, "Close",$E$4,C70,"PrimaryOnly",,,,"T")="","",RTD("cqg.rtd",,"StudyData", $D$4,  "Bar",, "Close",$E$4,C70,"PrimaryOnly",,,,"T")*100)</f>
        <v>9.59</v>
      </c>
      <c r="H70" s="29">
        <f t="shared" ref="H70:H133" si="4">D70</f>
        <v>9.59</v>
      </c>
    </row>
    <row r="71" spans="3:8" x14ac:dyDescent="0.3">
      <c r="C71" s="29">
        <f t="shared" ref="C71:C134" si="5">C70-1</f>
        <v>-66</v>
      </c>
      <c r="D71" s="29">
        <f>IF(RTD("cqg.rtd",,"StudyData", $D$4,  "Bar",, "Close",$E$4,C71,"PrimaryOnly",,,,"T")="","",RTD("cqg.rtd",,"StudyData", $D$4,  "Bar",, "Close",$E$4,C71,"PrimaryOnly",,,,"T")*100)</f>
        <v>9.24</v>
      </c>
      <c r="H71" s="29">
        <f t="shared" si="4"/>
        <v>9.24</v>
      </c>
    </row>
    <row r="72" spans="3:8" x14ac:dyDescent="0.3">
      <c r="C72" s="29">
        <f t="shared" si="5"/>
        <v>-67</v>
      </c>
      <c r="D72" s="29">
        <f>IF(RTD("cqg.rtd",,"StudyData", $D$4,  "Bar",, "Close",$E$4,C72,"PrimaryOnly",,,,"T")="","",RTD("cqg.rtd",,"StudyData", $D$4,  "Bar",, "Close",$E$4,C72,"PrimaryOnly",,,,"T")*100)</f>
        <v>9.2799999999999994</v>
      </c>
      <c r="H72" s="29">
        <f t="shared" si="4"/>
        <v>9.2799999999999994</v>
      </c>
    </row>
    <row r="73" spans="3:8" x14ac:dyDescent="0.3">
      <c r="C73" s="29">
        <f t="shared" si="5"/>
        <v>-68</v>
      </c>
      <c r="D73" s="29">
        <f>IF(RTD("cqg.rtd",,"StudyData", $D$4,  "Bar",, "Close",$E$4,C73,"PrimaryOnly",,,,"T")="","",RTD("cqg.rtd",,"StudyData", $D$4,  "Bar",, "Close",$E$4,C73,"PrimaryOnly",,,,"T")*100)</f>
        <v>9.3000000000000007</v>
      </c>
      <c r="E73" s="32">
        <f xml:space="preserve"> RTD("cqg.rtd",,"StudyData", $D$4,  "Bar",, "Time",$E$4,C73,,,,,"T")</f>
        <v>42394</v>
      </c>
      <c r="H73" s="29">
        <f t="shared" si="4"/>
        <v>9.3000000000000007</v>
      </c>
    </row>
    <row r="74" spans="3:8" x14ac:dyDescent="0.3">
      <c r="C74" s="29">
        <f t="shared" si="5"/>
        <v>-69</v>
      </c>
      <c r="D74" s="29">
        <f>IF(RTD("cqg.rtd",,"StudyData", $D$4,  "Bar",, "Close",$E$4,C74,"PrimaryOnly",,,,"T")="","",RTD("cqg.rtd",,"StudyData", $D$4,  "Bar",, "Close",$E$4,C74,"PrimaryOnly",,,,"T")*100)</f>
        <v>9.75</v>
      </c>
      <c r="H74" s="29">
        <f t="shared" si="4"/>
        <v>9.75</v>
      </c>
    </row>
    <row r="75" spans="3:8" x14ac:dyDescent="0.3">
      <c r="C75" s="29">
        <f t="shared" si="5"/>
        <v>-70</v>
      </c>
      <c r="D75" s="29">
        <f>IF(RTD("cqg.rtd",,"StudyData", $D$4,  "Bar",, "Close",$E$4,C75,"PrimaryOnly",,,,"T")="","",RTD("cqg.rtd",,"StudyData", $D$4,  "Bar",, "Close",$E$4,C75,"PrimaryOnly",,,,"T")*100)</f>
        <v>9.9</v>
      </c>
      <c r="H75" s="29">
        <f t="shared" si="4"/>
        <v>9.9</v>
      </c>
    </row>
    <row r="76" spans="3:8" x14ac:dyDescent="0.3">
      <c r="C76" s="29">
        <f t="shared" si="5"/>
        <v>-71</v>
      </c>
      <c r="D76" s="29">
        <f>IF(RTD("cqg.rtd",,"StudyData", $D$4,  "Bar",, "Close",$E$4,C76,"PrimaryOnly",,,,"T")="","",RTD("cqg.rtd",,"StudyData", $D$4,  "Bar",, "Close",$E$4,C76,"PrimaryOnly",,,,"T")*100)</f>
        <v>10.14</v>
      </c>
      <c r="H76" s="29">
        <f t="shared" si="4"/>
        <v>10.14</v>
      </c>
    </row>
    <row r="77" spans="3:8" x14ac:dyDescent="0.3">
      <c r="C77" s="29">
        <f t="shared" si="5"/>
        <v>-72</v>
      </c>
      <c r="D77" s="29">
        <f>IF(RTD("cqg.rtd",,"StudyData", $D$4,  "Bar",, "Close",$E$4,C77,"PrimaryOnly",,,,"T")="","",RTD("cqg.rtd",,"StudyData", $D$4,  "Bar",, "Close",$E$4,C77,"PrimaryOnly",,,,"T")*100)</f>
        <v>9.98</v>
      </c>
      <c r="H77" s="29">
        <f t="shared" si="4"/>
        <v>9.98</v>
      </c>
    </row>
    <row r="78" spans="3:8" x14ac:dyDescent="0.3">
      <c r="C78" s="29">
        <f t="shared" si="5"/>
        <v>-73</v>
      </c>
      <c r="D78" s="29">
        <f>IF(RTD("cqg.rtd",,"StudyData", $D$4,  "Bar",, "Close",$E$4,C78,"PrimaryOnly",,,,"T")="","",RTD("cqg.rtd",,"StudyData", $D$4,  "Bar",, "Close",$E$4,C78,"PrimaryOnly",,,,"T")*100)</f>
        <v>9.99</v>
      </c>
      <c r="H78" s="29">
        <f t="shared" si="4"/>
        <v>9.99</v>
      </c>
    </row>
    <row r="79" spans="3:8" x14ac:dyDescent="0.3">
      <c r="C79" s="29">
        <f t="shared" si="5"/>
        <v>-74</v>
      </c>
      <c r="D79" s="29">
        <f>IF(RTD("cqg.rtd",,"StudyData", $D$4,  "Bar",, "Close",$E$4,C79,"PrimaryOnly",,,,"T")="","",RTD("cqg.rtd",,"StudyData", $D$4,  "Bar",, "Close",$E$4,C79,"PrimaryOnly",,,,"T")*100)</f>
        <v>9.76</v>
      </c>
      <c r="H79" s="29">
        <f t="shared" si="4"/>
        <v>9.76</v>
      </c>
    </row>
    <row r="80" spans="3:8" x14ac:dyDescent="0.3">
      <c r="C80" s="29">
        <f t="shared" si="5"/>
        <v>-75</v>
      </c>
      <c r="D80" s="29">
        <f>IF(RTD("cqg.rtd",,"StudyData", $D$4,  "Bar",, "Close",$E$4,C80,"PrimaryOnly",,,,"T")="","",RTD("cqg.rtd",,"StudyData", $D$4,  "Bar",, "Close",$E$4,C80,"PrimaryOnly",,,,"T")*100)</f>
        <v>9.65</v>
      </c>
      <c r="H80" s="29">
        <f t="shared" si="4"/>
        <v>9.65</v>
      </c>
    </row>
    <row r="81" spans="3:8" x14ac:dyDescent="0.3">
      <c r="C81" s="29">
        <f t="shared" si="5"/>
        <v>-76</v>
      </c>
      <c r="D81" s="29">
        <f>IF(RTD("cqg.rtd",,"StudyData", $D$4,  "Bar",, "Close",$E$4,C81,"PrimaryOnly",,,,"T")="","",RTD("cqg.rtd",,"StudyData", $D$4,  "Bar",, "Close",$E$4,C81,"PrimaryOnly",,,,"T")*100)</f>
        <v>9.81</v>
      </c>
      <c r="H81" s="29">
        <f t="shared" si="4"/>
        <v>9.81</v>
      </c>
    </row>
    <row r="82" spans="3:8" x14ac:dyDescent="0.3">
      <c r="C82" s="29">
        <f t="shared" si="5"/>
        <v>-77</v>
      </c>
      <c r="D82" s="29">
        <f>IF(RTD("cqg.rtd",,"StudyData", $D$4,  "Bar",, "Close",$E$4,C82,"PrimaryOnly",,,,"T")="","",RTD("cqg.rtd",,"StudyData", $D$4,  "Bar",, "Close",$E$4,C82,"PrimaryOnly",,,,"T")*100)</f>
        <v>10.199999999999999</v>
      </c>
      <c r="H82" s="29">
        <f t="shared" si="4"/>
        <v>10.199999999999999</v>
      </c>
    </row>
    <row r="83" spans="3:8" x14ac:dyDescent="0.3">
      <c r="C83" s="29">
        <f t="shared" si="5"/>
        <v>-78</v>
      </c>
      <c r="D83" s="29">
        <f>IF(RTD("cqg.rtd",,"StudyData", $D$4,  "Bar",, "Close",$E$4,C83,"PrimaryOnly",,,,"T")="","",RTD("cqg.rtd",,"StudyData", $D$4,  "Bar",, "Close",$E$4,C83,"PrimaryOnly",,,,"T")*100)</f>
        <v>10.01</v>
      </c>
      <c r="H83" s="29">
        <f t="shared" si="4"/>
        <v>10.01</v>
      </c>
    </row>
    <row r="84" spans="3:8" x14ac:dyDescent="0.3">
      <c r="C84" s="29">
        <f t="shared" si="5"/>
        <v>-79</v>
      </c>
      <c r="D84" s="29">
        <f>IF(RTD("cqg.rtd",,"StudyData", $D$4,  "Bar",, "Close",$E$4,C84,"PrimaryOnly",,,,"T")="","",RTD("cqg.rtd",,"StudyData", $D$4,  "Bar",, "Close",$E$4,C84,"PrimaryOnly",,,,"T")*100)</f>
        <v>10.31</v>
      </c>
      <c r="H84" s="29">
        <f t="shared" si="4"/>
        <v>10.31</v>
      </c>
    </row>
    <row r="85" spans="3:8" x14ac:dyDescent="0.3">
      <c r="C85" s="29">
        <f t="shared" si="5"/>
        <v>-80</v>
      </c>
      <c r="D85" s="29">
        <f>IF(RTD("cqg.rtd",,"StudyData", $D$4,  "Bar",, "Close",$E$4,C85,"PrimaryOnly",,,,"T")="","",RTD("cqg.rtd",,"StudyData", $D$4,  "Bar",, "Close",$E$4,C85,"PrimaryOnly",,,,"T")*100)</f>
        <v>9.59</v>
      </c>
      <c r="H85" s="29">
        <f t="shared" si="4"/>
        <v>9.59</v>
      </c>
    </row>
    <row r="86" spans="3:8" x14ac:dyDescent="0.3">
      <c r="C86" s="29">
        <f t="shared" si="5"/>
        <v>-81</v>
      </c>
      <c r="D86" s="29">
        <f>IF(RTD("cqg.rtd",,"StudyData", $D$4,  "Bar",, "Close",$E$4,C86,"PrimaryOnly",,,,"T")="","",RTD("cqg.rtd",,"StudyData", $D$4,  "Bar",, "Close",$E$4,C86,"PrimaryOnly",,,,"T")*100)</f>
        <v>9.7900000000000009</v>
      </c>
      <c r="H86" s="29">
        <f t="shared" si="4"/>
        <v>9.7900000000000009</v>
      </c>
    </row>
    <row r="87" spans="3:8" x14ac:dyDescent="0.3">
      <c r="C87" s="29">
        <f t="shared" si="5"/>
        <v>-82</v>
      </c>
      <c r="D87" s="29">
        <f>IF(RTD("cqg.rtd",,"StudyData", $D$4,  "Bar",, "Close",$E$4,C87,"PrimaryOnly",,,,"T")="","",RTD("cqg.rtd",,"StudyData", $D$4,  "Bar",, "Close",$E$4,C87,"PrimaryOnly",,,,"T")*100)</f>
        <v>9.7900000000000009</v>
      </c>
      <c r="H87" s="29">
        <f t="shared" si="4"/>
        <v>9.7900000000000009</v>
      </c>
    </row>
    <row r="88" spans="3:8" x14ac:dyDescent="0.3">
      <c r="C88" s="29">
        <f t="shared" si="5"/>
        <v>-83</v>
      </c>
      <c r="D88" s="29">
        <f>IF(RTD("cqg.rtd",,"StudyData", $D$4,  "Bar",, "Close",$E$4,C88,"PrimaryOnly",,,,"T")="","",RTD("cqg.rtd",,"StudyData", $D$4,  "Bar",, "Close",$E$4,C88,"PrimaryOnly",,,,"T")*100)</f>
        <v>9.83</v>
      </c>
      <c r="H88" s="29">
        <f t="shared" si="4"/>
        <v>9.83</v>
      </c>
    </row>
    <row r="89" spans="3:8" x14ac:dyDescent="0.3">
      <c r="C89" s="29">
        <f t="shared" si="5"/>
        <v>-84</v>
      </c>
      <c r="D89" s="29">
        <f>IF(RTD("cqg.rtd",,"StudyData", $D$4,  "Bar",, "Close",$E$4,C89,"PrimaryOnly",,,,"T")="","",RTD("cqg.rtd",,"StudyData", $D$4,  "Bar",, "Close",$E$4,C89,"PrimaryOnly",,,,"T")*100)</f>
        <v>9.8699999999999992</v>
      </c>
      <c r="H89" s="29">
        <f t="shared" si="4"/>
        <v>9.8699999999999992</v>
      </c>
    </row>
    <row r="90" spans="3:8" x14ac:dyDescent="0.3">
      <c r="C90" s="29">
        <f t="shared" si="5"/>
        <v>-85</v>
      </c>
      <c r="D90" s="29">
        <f>IF(RTD("cqg.rtd",,"StudyData", $D$4,  "Bar",, "Close",$E$4,C90,"PrimaryOnly",,,,"T")="","",RTD("cqg.rtd",,"StudyData", $D$4,  "Bar",, "Close",$E$4,C90,"PrimaryOnly",,,,"T")*100)</f>
        <v>10.02</v>
      </c>
      <c r="H90" s="29">
        <f t="shared" si="4"/>
        <v>10.02</v>
      </c>
    </row>
    <row r="91" spans="3:8" x14ac:dyDescent="0.3">
      <c r="C91" s="29">
        <f t="shared" si="5"/>
        <v>-86</v>
      </c>
      <c r="D91" s="29">
        <f>IF(RTD("cqg.rtd",,"StudyData", $D$4,  "Bar",, "Close",$E$4,C91,"PrimaryOnly",,,,"T")="","",RTD("cqg.rtd",,"StudyData", $D$4,  "Bar",, "Close",$E$4,C91,"PrimaryOnly",,,,"T")*100)</f>
        <v>10.01</v>
      </c>
      <c r="H91" s="29">
        <f t="shared" si="4"/>
        <v>10.01</v>
      </c>
    </row>
    <row r="92" spans="3:8" x14ac:dyDescent="0.3">
      <c r="C92" s="29">
        <f t="shared" si="5"/>
        <v>-87</v>
      </c>
      <c r="D92" s="29">
        <f>IF(RTD("cqg.rtd",,"StudyData", $D$4,  "Bar",, "Close",$E$4,C92,"PrimaryOnly",,,,"T")="","",RTD("cqg.rtd",,"StudyData", $D$4,  "Bar",, "Close",$E$4,C92,"PrimaryOnly",,,,"T")*100)</f>
        <v>9.8699999999999992</v>
      </c>
      <c r="H92" s="29">
        <f t="shared" si="4"/>
        <v>9.8699999999999992</v>
      </c>
    </row>
    <row r="93" spans="3:8" x14ac:dyDescent="0.3">
      <c r="C93" s="29">
        <f t="shared" si="5"/>
        <v>-88</v>
      </c>
      <c r="D93" s="29">
        <f>IF(RTD("cqg.rtd",,"StudyData", $D$4,  "Bar",, "Close",$E$4,C93,"PrimaryOnly",,,,"T")="","",RTD("cqg.rtd",,"StudyData", $D$4,  "Bar",, "Close",$E$4,C93,"PrimaryOnly",,,,"T")*100)</f>
        <v>10.16</v>
      </c>
      <c r="H93" s="29">
        <f t="shared" si="4"/>
        <v>10.16</v>
      </c>
    </row>
    <row r="94" spans="3:8" x14ac:dyDescent="0.3">
      <c r="C94" s="29">
        <f t="shared" si="5"/>
        <v>-89</v>
      </c>
      <c r="D94" s="29">
        <f>IF(RTD("cqg.rtd",,"StudyData", $D$4,  "Bar",, "Close",$E$4,C94,"PrimaryOnly",,,,"T")="","",RTD("cqg.rtd",,"StudyData", $D$4,  "Bar",, "Close",$E$4,C94,"PrimaryOnly",,,,"T")*100)</f>
        <v>9.91</v>
      </c>
      <c r="H94" s="29">
        <f t="shared" si="4"/>
        <v>9.91</v>
      </c>
    </row>
    <row r="95" spans="3:8" x14ac:dyDescent="0.3">
      <c r="C95" s="29">
        <f t="shared" si="5"/>
        <v>-90</v>
      </c>
      <c r="D95" s="29">
        <f>IF(RTD("cqg.rtd",,"StudyData", $D$4,  "Bar",, "Close",$E$4,C95,"PrimaryOnly",,,,"T")="","",RTD("cqg.rtd",,"StudyData", $D$4,  "Bar",, "Close",$E$4,C95,"PrimaryOnly",,,,"T")*100)</f>
        <v>9.98</v>
      </c>
      <c r="H95" s="29">
        <f t="shared" si="4"/>
        <v>9.98</v>
      </c>
    </row>
    <row r="96" spans="3:8" x14ac:dyDescent="0.3">
      <c r="C96" s="29">
        <f t="shared" si="5"/>
        <v>-91</v>
      </c>
      <c r="D96" s="29">
        <f>IF(RTD("cqg.rtd",,"StudyData", $D$4,  "Bar",, "Close",$E$4,C96,"PrimaryOnly",,,,"T")="","",RTD("cqg.rtd",,"StudyData", $D$4,  "Bar",, "Close",$E$4,C96,"PrimaryOnly",,,,"T")*100)</f>
        <v>9.9599999999999991</v>
      </c>
      <c r="H96" s="29">
        <f t="shared" si="4"/>
        <v>9.9599999999999991</v>
      </c>
    </row>
    <row r="97" spans="3:8" x14ac:dyDescent="0.3">
      <c r="C97" s="29">
        <f t="shared" si="5"/>
        <v>-92</v>
      </c>
      <c r="D97" s="29">
        <f>IF(RTD("cqg.rtd",,"StudyData", $D$4,  "Bar",, "Close",$E$4,C97,"PrimaryOnly",,,,"T")="","",RTD("cqg.rtd",,"StudyData", $D$4,  "Bar",, "Close",$E$4,C97,"PrimaryOnly",,,,"T")*100)</f>
        <v>10.059999999999999</v>
      </c>
      <c r="H97" s="29">
        <f t="shared" si="4"/>
        <v>10.059999999999999</v>
      </c>
    </row>
    <row r="98" spans="3:8" x14ac:dyDescent="0.3">
      <c r="C98" s="29">
        <f t="shared" si="5"/>
        <v>-93</v>
      </c>
      <c r="D98" s="29">
        <f>IF(RTD("cqg.rtd",,"StudyData", $D$4,  "Bar",, "Close",$E$4,C98,"PrimaryOnly",,,,"T")="","",RTD("cqg.rtd",,"StudyData", $D$4,  "Bar",, "Close",$E$4,C98,"PrimaryOnly",,,,"T")*100)</f>
        <v>10.190000000000001</v>
      </c>
      <c r="H98" s="29">
        <f t="shared" si="4"/>
        <v>10.190000000000001</v>
      </c>
    </row>
    <row r="99" spans="3:8" x14ac:dyDescent="0.3">
      <c r="C99" s="29">
        <f t="shared" si="5"/>
        <v>-94</v>
      </c>
      <c r="D99" s="29">
        <f>IF(RTD("cqg.rtd",,"StudyData", $D$4,  "Bar",, "Close",$E$4,C99,"PrimaryOnly",,,,"T")="","",RTD("cqg.rtd",,"StudyData", $D$4,  "Bar",, "Close",$E$4,C99,"PrimaryOnly",,,,"T")*100)</f>
        <v>10.38</v>
      </c>
      <c r="H99" s="29">
        <f t="shared" si="4"/>
        <v>10.38</v>
      </c>
    </row>
    <row r="100" spans="3:8" x14ac:dyDescent="0.3">
      <c r="C100" s="29">
        <f t="shared" si="5"/>
        <v>-95</v>
      </c>
      <c r="D100" s="29">
        <f>IF(RTD("cqg.rtd",,"StudyData", $D$4,  "Bar",, "Close",$E$4,C100,"PrimaryOnly",,,,"T")="","",RTD("cqg.rtd",,"StudyData", $D$4,  "Bar",, "Close",$E$4,C100,"PrimaryOnly",,,,"T")*100)</f>
        <v>10.489999999999998</v>
      </c>
      <c r="H100" s="29">
        <f t="shared" si="4"/>
        <v>10.489999999999998</v>
      </c>
    </row>
    <row r="101" spans="3:8" x14ac:dyDescent="0.3">
      <c r="C101" s="29">
        <f t="shared" si="5"/>
        <v>-96</v>
      </c>
      <c r="D101" s="29">
        <f>IF(RTD("cqg.rtd",,"StudyData", $D$4,  "Bar",, "Close",$E$4,C101,"PrimaryOnly",,,,"T")="","",RTD("cqg.rtd",,"StudyData", $D$4,  "Bar",, "Close",$E$4,C101,"PrimaryOnly",,,,"T")*100)</f>
        <v>10.130000000000001</v>
      </c>
      <c r="H101" s="29">
        <f t="shared" si="4"/>
        <v>10.130000000000001</v>
      </c>
    </row>
    <row r="102" spans="3:8" x14ac:dyDescent="0.3">
      <c r="C102" s="29">
        <f t="shared" si="5"/>
        <v>-97</v>
      </c>
      <c r="D102" s="29">
        <f>IF(RTD("cqg.rtd",,"StudyData", $D$4,  "Bar",, "Close",$E$4,C102,"PrimaryOnly",,,,"T")="","",RTD("cqg.rtd",,"StudyData", $D$4,  "Bar",, "Close",$E$4,C102,"PrimaryOnly",,,,"T")*100)</f>
        <v>9.8699999999999992</v>
      </c>
      <c r="H102" s="29">
        <f t="shared" si="4"/>
        <v>9.8699999999999992</v>
      </c>
    </row>
    <row r="103" spans="3:8" x14ac:dyDescent="0.3">
      <c r="C103" s="29">
        <f t="shared" si="5"/>
        <v>-98</v>
      </c>
      <c r="D103" s="29">
        <f>IF(RTD("cqg.rtd",,"StudyData", $D$4,  "Bar",, "Close",$E$4,C103,"PrimaryOnly",,,,"T")="","",RTD("cqg.rtd",,"StudyData", $D$4,  "Bar",, "Close",$E$4,C103,"PrimaryOnly",,,,"T")*100)</f>
        <v>10.299999999999999</v>
      </c>
      <c r="H103" s="29">
        <f t="shared" si="4"/>
        <v>10.299999999999999</v>
      </c>
    </row>
    <row r="104" spans="3:8" x14ac:dyDescent="0.3">
      <c r="C104" s="29">
        <f t="shared" si="5"/>
        <v>-99</v>
      </c>
      <c r="D104" s="29">
        <f>IF(RTD("cqg.rtd",,"StudyData", $D$4,  "Bar",, "Close",$E$4,C104,"PrimaryOnly",,,,"T")="","",RTD("cqg.rtd",,"StudyData", $D$4,  "Bar",, "Close",$E$4,C104,"PrimaryOnly",,,,"T")*100)</f>
        <v>9.77</v>
      </c>
      <c r="E104" s="32">
        <f xml:space="preserve"> RTD("cqg.rtd",,"StudyData", $D$4,  "Bar",, "Time",$E$4,C104,,,,,"T")</f>
        <v>42346</v>
      </c>
      <c r="H104" s="29">
        <f t="shared" si="4"/>
        <v>9.77</v>
      </c>
    </row>
    <row r="105" spans="3:8" x14ac:dyDescent="0.3">
      <c r="C105" s="29">
        <f t="shared" si="5"/>
        <v>-100</v>
      </c>
      <c r="D105" s="29">
        <f>IF(RTD("cqg.rtd",,"StudyData", $D$4,  "Bar",, "Close",$E$4,C105,"PrimaryOnly",,,,"T")="","",RTD("cqg.rtd",,"StudyData", $D$4,  "Bar",, "Close",$E$4,C105,"PrimaryOnly",,,,"T")*100)</f>
        <v>10.190000000000001</v>
      </c>
      <c r="H105" s="29">
        <f t="shared" si="4"/>
        <v>10.190000000000001</v>
      </c>
    </row>
    <row r="106" spans="3:8" x14ac:dyDescent="0.3">
      <c r="C106" s="29">
        <f t="shared" si="5"/>
        <v>-101</v>
      </c>
      <c r="D106" s="29">
        <f>IF(RTD("cqg.rtd",,"StudyData", $D$4,  "Bar",, "Close",$E$4,C106,"PrimaryOnly",,,,"T")="","",RTD("cqg.rtd",,"StudyData", $D$4,  "Bar",, "Close",$E$4,C106,"PrimaryOnly",,,,"T")*100)</f>
        <v>9.67</v>
      </c>
      <c r="H106" s="29">
        <f t="shared" si="4"/>
        <v>9.67</v>
      </c>
    </row>
    <row r="107" spans="3:8" x14ac:dyDescent="0.3">
      <c r="C107" s="29">
        <f t="shared" si="5"/>
        <v>-102</v>
      </c>
      <c r="D107" s="29">
        <f>IF(RTD("cqg.rtd",,"StudyData", $D$4,  "Bar",, "Close",$E$4,C107,"PrimaryOnly",,,,"T")="","",RTD("cqg.rtd",,"StudyData", $D$4,  "Bar",, "Close",$E$4,C107,"PrimaryOnly",,,,"T")*100)</f>
        <v>11.799999999999999</v>
      </c>
      <c r="H107" s="29">
        <f t="shared" si="4"/>
        <v>11.799999999999999</v>
      </c>
    </row>
    <row r="108" spans="3:8" x14ac:dyDescent="0.3">
      <c r="C108" s="29">
        <f t="shared" si="5"/>
        <v>-103</v>
      </c>
      <c r="D108" s="29">
        <f>IF(RTD("cqg.rtd",,"StudyData", $D$4,  "Bar",, "Close",$E$4,C108,"PrimaryOnly",,,,"T")="","",RTD("cqg.rtd",,"StudyData", $D$4,  "Bar",, "Close",$E$4,C108,"PrimaryOnly",,,,"T")*100)</f>
        <v>12.27</v>
      </c>
      <c r="H108" s="29">
        <f t="shared" si="4"/>
        <v>12.27</v>
      </c>
    </row>
    <row r="109" spans="3:8" x14ac:dyDescent="0.3">
      <c r="C109" s="29">
        <f t="shared" si="5"/>
        <v>-104</v>
      </c>
      <c r="D109" s="29">
        <f>IF(RTD("cqg.rtd",,"StudyData", $D$4,  "Bar",, "Close",$E$4,C109,"PrimaryOnly",,,,"T")="","",RTD("cqg.rtd",,"StudyData", $D$4,  "Bar",, "Close",$E$4,C109,"PrimaryOnly",,,,"T")*100)</f>
        <v>12.06</v>
      </c>
      <c r="H109" s="29">
        <f t="shared" si="4"/>
        <v>12.06</v>
      </c>
    </row>
    <row r="110" spans="3:8" x14ac:dyDescent="0.3">
      <c r="C110" s="29">
        <f t="shared" si="5"/>
        <v>-105</v>
      </c>
      <c r="D110" s="29">
        <f>IF(RTD("cqg.rtd",,"StudyData", $D$4,  "Bar",, "Close",$E$4,C110,"PrimaryOnly",,,,"T")="","",RTD("cqg.rtd",,"StudyData", $D$4,  "Bar",, "Close",$E$4,C110,"PrimaryOnly",,,,"T")*100)</f>
        <v>12.24</v>
      </c>
      <c r="H110" s="29">
        <f t="shared" si="4"/>
        <v>12.24</v>
      </c>
    </row>
    <row r="111" spans="3:8" x14ac:dyDescent="0.3">
      <c r="C111" s="29">
        <f t="shared" si="5"/>
        <v>-106</v>
      </c>
      <c r="D111" s="29">
        <f>IF(RTD("cqg.rtd",,"StudyData", $D$4,  "Bar",, "Close",$E$4,C111,"PrimaryOnly",,,,"T")="","",RTD("cqg.rtd",,"StudyData", $D$4,  "Bar",, "Close",$E$4,C111,"PrimaryOnly",,,,"T")*100)</f>
        <v>11.91</v>
      </c>
      <c r="H111" s="29">
        <f t="shared" si="4"/>
        <v>11.91</v>
      </c>
    </row>
    <row r="112" spans="3:8" x14ac:dyDescent="0.3">
      <c r="C112" s="29">
        <f t="shared" si="5"/>
        <v>-107</v>
      </c>
      <c r="D112" s="29">
        <f>IF(RTD("cqg.rtd",,"StudyData", $D$4,  "Bar",, "Close",$E$4,C112,"PrimaryOnly",,,,"T")="","",RTD("cqg.rtd",,"StudyData", $D$4,  "Bar",, "Close",$E$4,C112,"PrimaryOnly",,,,"T")*100)</f>
        <v>11.87</v>
      </c>
      <c r="H112" s="29">
        <f t="shared" si="4"/>
        <v>11.87</v>
      </c>
    </row>
    <row r="113" spans="3:8" x14ac:dyDescent="0.3">
      <c r="C113" s="29">
        <f t="shared" si="5"/>
        <v>-108</v>
      </c>
      <c r="D113" s="29">
        <f>IF(RTD("cqg.rtd",,"StudyData", $D$4,  "Bar",, "Close",$E$4,C113,"PrimaryOnly",,,,"T")="","",RTD("cqg.rtd",,"StudyData", $D$4,  "Bar",, "Close",$E$4,C113,"PrimaryOnly",,,,"T")*100)</f>
        <v>12.46</v>
      </c>
      <c r="H113" s="29">
        <f t="shared" si="4"/>
        <v>12.46</v>
      </c>
    </row>
    <row r="114" spans="3:8" x14ac:dyDescent="0.3">
      <c r="C114" s="29">
        <f t="shared" si="5"/>
        <v>-109</v>
      </c>
      <c r="D114" s="29">
        <f>IF(RTD("cqg.rtd",,"StudyData", $D$4,  "Bar",, "Close",$E$4,C114,"PrimaryOnly",,,,"T")="","",RTD("cqg.rtd",,"StudyData", $D$4,  "Bar",, "Close",$E$4,C114,"PrimaryOnly",,,,"T")*100)</f>
        <v>11.559999999999999</v>
      </c>
      <c r="H114" s="29">
        <f t="shared" si="4"/>
        <v>11.559999999999999</v>
      </c>
    </row>
    <row r="115" spans="3:8" x14ac:dyDescent="0.3">
      <c r="C115" s="29">
        <f t="shared" si="5"/>
        <v>-110</v>
      </c>
      <c r="D115" s="29">
        <f>IF(RTD("cqg.rtd",,"StudyData", $D$4,  "Bar",, "Close",$E$4,C115,"PrimaryOnly",,,,"T")="","",RTD("cqg.rtd",,"StudyData", $D$4,  "Bar",, "Close",$E$4,C115,"PrimaryOnly",,,,"T")*100)</f>
        <v>12.41</v>
      </c>
      <c r="H115" s="29">
        <f t="shared" si="4"/>
        <v>12.41</v>
      </c>
    </row>
    <row r="116" spans="3:8" x14ac:dyDescent="0.3">
      <c r="C116" s="29">
        <f t="shared" si="5"/>
        <v>-111</v>
      </c>
      <c r="D116" s="29">
        <f>IF(RTD("cqg.rtd",,"StudyData", $D$4,  "Bar",, "Close",$E$4,C116,"PrimaryOnly",,,,"T")="","",RTD("cqg.rtd",,"StudyData", $D$4,  "Bar",, "Close",$E$4,C116,"PrimaryOnly",,,,"T")*100)</f>
        <v>11.98</v>
      </c>
      <c r="H116" s="29">
        <f t="shared" si="4"/>
        <v>11.98</v>
      </c>
    </row>
    <row r="117" spans="3:8" x14ac:dyDescent="0.3">
      <c r="C117" s="29">
        <f t="shared" si="5"/>
        <v>-112</v>
      </c>
      <c r="D117" s="29">
        <f>IF(RTD("cqg.rtd",,"StudyData", $D$4,  "Bar",, "Close",$E$4,C117,"PrimaryOnly",,,,"T")="","",RTD("cqg.rtd",,"StudyData", $D$4,  "Bar",, "Close",$E$4,C117,"PrimaryOnly",,,,"T")*100)</f>
        <v>11.75</v>
      </c>
      <c r="H117" s="29">
        <f t="shared" si="4"/>
        <v>11.75</v>
      </c>
    </row>
    <row r="118" spans="3:8" x14ac:dyDescent="0.3">
      <c r="C118" s="29">
        <f t="shared" si="5"/>
        <v>-113</v>
      </c>
      <c r="D118" s="29">
        <f>IF(RTD("cqg.rtd",,"StudyData", $D$4,  "Bar",, "Close",$E$4,C118,"PrimaryOnly",,,,"T")="","",RTD("cqg.rtd",,"StudyData", $D$4,  "Bar",, "Close",$E$4,C118,"PrimaryOnly",,,,"T")*100)</f>
        <v>12.29</v>
      </c>
      <c r="H118" s="29">
        <f t="shared" si="4"/>
        <v>12.29</v>
      </c>
    </row>
    <row r="119" spans="3:8" x14ac:dyDescent="0.3">
      <c r="C119" s="29">
        <f t="shared" si="5"/>
        <v>-114</v>
      </c>
      <c r="D119" s="29">
        <f>IF(RTD("cqg.rtd",,"StudyData", $D$4,  "Bar",, "Close",$E$4,C119,"PrimaryOnly",,,,"T")="","",RTD("cqg.rtd",,"StudyData", $D$4,  "Bar",, "Close",$E$4,C119,"PrimaryOnly",,,,"T")*100)</f>
        <v>11.58</v>
      </c>
      <c r="H119" s="29">
        <f t="shared" si="4"/>
        <v>11.58</v>
      </c>
    </row>
    <row r="120" spans="3:8" x14ac:dyDescent="0.3">
      <c r="C120" s="29">
        <f t="shared" si="5"/>
        <v>-115</v>
      </c>
      <c r="D120" s="29">
        <f>IF(RTD("cqg.rtd",,"StudyData", $D$4,  "Bar",, "Close",$E$4,C120,"PrimaryOnly",,,,"T")="","",RTD("cqg.rtd",,"StudyData", $D$4,  "Bar",, "Close",$E$4,C120,"PrimaryOnly",,,,"T")*100)</f>
        <v>10.51</v>
      </c>
      <c r="H120" s="29">
        <f t="shared" si="4"/>
        <v>10.51</v>
      </c>
    </row>
    <row r="121" spans="3:8" x14ac:dyDescent="0.3">
      <c r="C121" s="29">
        <f t="shared" si="5"/>
        <v>-116</v>
      </c>
      <c r="D121" s="29">
        <f>IF(RTD("cqg.rtd",,"StudyData", $D$4,  "Bar",, "Close",$E$4,C121,"PrimaryOnly",,,,"T")="","",RTD("cqg.rtd",,"StudyData", $D$4,  "Bar",, "Close",$E$4,C121,"PrimaryOnly",,,,"T")*100)</f>
        <v>11.37</v>
      </c>
      <c r="H121" s="29">
        <f t="shared" si="4"/>
        <v>11.37</v>
      </c>
    </row>
    <row r="122" spans="3:8" x14ac:dyDescent="0.3">
      <c r="C122" s="29">
        <f t="shared" si="5"/>
        <v>-117</v>
      </c>
      <c r="D122" s="29">
        <f>IF(RTD("cqg.rtd",,"StudyData", $D$4,  "Bar",, "Close",$E$4,C122,"PrimaryOnly",,,,"T")="","",RTD("cqg.rtd",,"StudyData", $D$4,  "Bar",, "Close",$E$4,C122,"PrimaryOnly",,,,"T")*100)</f>
        <v>11.23</v>
      </c>
      <c r="H122" s="29">
        <f t="shared" si="4"/>
        <v>11.23</v>
      </c>
    </row>
    <row r="123" spans="3:8" x14ac:dyDescent="0.3">
      <c r="C123" s="29">
        <f t="shared" si="5"/>
        <v>-118</v>
      </c>
      <c r="D123" s="29">
        <f>IF(RTD("cqg.rtd",,"StudyData", $D$4,  "Bar",, "Close",$E$4,C123,"PrimaryOnly",,,,"T")="","",RTD("cqg.rtd",,"StudyData", $D$4,  "Bar",, "Close",$E$4,C123,"PrimaryOnly",,,,"T")*100)</f>
        <v>10.85</v>
      </c>
      <c r="H123" s="29">
        <f t="shared" si="4"/>
        <v>10.85</v>
      </c>
    </row>
    <row r="124" spans="3:8" x14ac:dyDescent="0.3">
      <c r="C124" s="29">
        <f t="shared" si="5"/>
        <v>-119</v>
      </c>
      <c r="D124" s="29">
        <f>IF(RTD("cqg.rtd",,"StudyData", $D$4,  "Bar",, "Close",$E$4,C124,"PrimaryOnly",,,,"T")="","",RTD("cqg.rtd",,"StudyData", $D$4,  "Bar",, "Close",$E$4,C124,"PrimaryOnly",,,,"T")*100)</f>
        <v>11.64</v>
      </c>
      <c r="H124" s="29">
        <f t="shared" si="4"/>
        <v>11.64</v>
      </c>
    </row>
    <row r="125" spans="3:8" x14ac:dyDescent="0.3">
      <c r="C125" s="29">
        <f t="shared" si="5"/>
        <v>-120</v>
      </c>
      <c r="D125" s="29">
        <f>IF(RTD("cqg.rtd",,"StudyData", $D$4,  "Bar",, "Close",$E$4,C125,"PrimaryOnly",,,,"T")="","",RTD("cqg.rtd",,"StudyData", $D$4,  "Bar",, "Close",$E$4,C125,"PrimaryOnly",,,,"T")*100)</f>
        <v>11.67</v>
      </c>
      <c r="H125" s="29">
        <f t="shared" si="4"/>
        <v>11.67</v>
      </c>
    </row>
    <row r="126" spans="3:8" x14ac:dyDescent="0.3">
      <c r="C126" s="29">
        <f t="shared" si="5"/>
        <v>-121</v>
      </c>
      <c r="D126" s="29">
        <f>IF(RTD("cqg.rtd",,"StudyData", $D$4,  "Bar",, "Close",$E$4,C126,"PrimaryOnly",,,,"T")="","",RTD("cqg.rtd",,"StudyData", $D$4,  "Bar",, "Close",$E$4,C126,"PrimaryOnly",,,,"T")*100)</f>
        <v>11.62</v>
      </c>
      <c r="H126" s="29">
        <f t="shared" si="4"/>
        <v>11.62</v>
      </c>
    </row>
    <row r="127" spans="3:8" x14ac:dyDescent="0.3">
      <c r="C127" s="29">
        <f t="shared" si="5"/>
        <v>-122</v>
      </c>
      <c r="D127" s="29">
        <f>IF(RTD("cqg.rtd",,"StudyData", $D$4,  "Bar",, "Close",$E$4,C127,"PrimaryOnly",,,,"T")="","",RTD("cqg.rtd",,"StudyData", $D$4,  "Bar",, "Close",$E$4,C127,"PrimaryOnly",,,,"T")*100)</f>
        <v>11.85</v>
      </c>
      <c r="H127" s="29">
        <f t="shared" si="4"/>
        <v>11.85</v>
      </c>
    </row>
    <row r="128" spans="3:8" x14ac:dyDescent="0.3">
      <c r="C128" s="29">
        <f t="shared" si="5"/>
        <v>-123</v>
      </c>
      <c r="D128" s="29">
        <f>IF(RTD("cqg.rtd",,"StudyData", $D$4,  "Bar",, "Close",$E$4,C128,"PrimaryOnly",,,,"T")="","",RTD("cqg.rtd",,"StudyData", $D$4,  "Bar",, "Close",$E$4,C128,"PrimaryOnly",,,,"T")*100)</f>
        <v>11.32</v>
      </c>
      <c r="H128" s="29">
        <f t="shared" si="4"/>
        <v>11.32</v>
      </c>
    </row>
    <row r="129" spans="3:8" x14ac:dyDescent="0.3">
      <c r="C129" s="29">
        <f t="shared" si="5"/>
        <v>-124</v>
      </c>
      <c r="D129" s="29">
        <f>IF(RTD("cqg.rtd",,"StudyData", $D$4,  "Bar",, "Close",$E$4,C129,"PrimaryOnly",,,,"T")="","",RTD("cqg.rtd",,"StudyData", $D$4,  "Bar",, "Close",$E$4,C129,"PrimaryOnly",,,,"T")*100)</f>
        <v>10.780000000000001</v>
      </c>
      <c r="H129" s="29">
        <f t="shared" si="4"/>
        <v>10.780000000000001</v>
      </c>
    </row>
    <row r="130" spans="3:8" x14ac:dyDescent="0.3">
      <c r="C130" s="29">
        <f t="shared" si="5"/>
        <v>-125</v>
      </c>
      <c r="D130" s="29">
        <f>IF(RTD("cqg.rtd",,"StudyData", $D$4,  "Bar",, "Close",$E$4,C130,"PrimaryOnly",,,,"T")="","",RTD("cqg.rtd",,"StudyData", $D$4,  "Bar",, "Close",$E$4,C130,"PrimaryOnly",,,,"T")*100)</f>
        <v>10.99</v>
      </c>
      <c r="H130" s="29">
        <f t="shared" si="4"/>
        <v>10.99</v>
      </c>
    </row>
    <row r="131" spans="3:8" x14ac:dyDescent="0.3">
      <c r="C131" s="29">
        <f t="shared" si="5"/>
        <v>-126</v>
      </c>
      <c r="D131" s="29">
        <f>IF(RTD("cqg.rtd",,"StudyData", $D$4,  "Bar",, "Close",$E$4,C131,"PrimaryOnly",,,,"T")="","",RTD("cqg.rtd",,"StudyData", $D$4,  "Bar",, "Close",$E$4,C131,"PrimaryOnly",,,,"T")*100)</f>
        <v>10.83</v>
      </c>
      <c r="H131" s="29">
        <f t="shared" si="4"/>
        <v>10.83</v>
      </c>
    </row>
    <row r="132" spans="3:8" x14ac:dyDescent="0.3">
      <c r="C132" s="29">
        <f t="shared" si="5"/>
        <v>-127</v>
      </c>
      <c r="D132" s="29">
        <f>IF(RTD("cqg.rtd",,"StudyData", $D$4,  "Bar",, "Close",$E$4,C132,"PrimaryOnly",,,,"T")="","",RTD("cqg.rtd",,"StudyData", $D$4,  "Bar",, "Close",$E$4,C132,"PrimaryOnly",,,,"T")*100)</f>
        <v>10.27</v>
      </c>
      <c r="H132" s="29">
        <f t="shared" si="4"/>
        <v>10.27</v>
      </c>
    </row>
    <row r="133" spans="3:8" x14ac:dyDescent="0.3">
      <c r="C133" s="29">
        <f t="shared" si="5"/>
        <v>-128</v>
      </c>
      <c r="D133" s="29">
        <f>IF(RTD("cqg.rtd",,"StudyData", $D$4,  "Bar",, "Close",$E$4,C133,"PrimaryOnly",,,,"T")="","",RTD("cqg.rtd",,"StudyData", $D$4,  "Bar",, "Close",$E$4,C133,"PrimaryOnly",,,,"T")*100)</f>
        <v>10.26</v>
      </c>
      <c r="H133" s="29">
        <f t="shared" si="4"/>
        <v>10.26</v>
      </c>
    </row>
    <row r="134" spans="3:8" x14ac:dyDescent="0.3">
      <c r="C134" s="29">
        <f t="shared" si="5"/>
        <v>-129</v>
      </c>
      <c r="D134" s="29">
        <f>IF(RTD("cqg.rtd",,"StudyData", $D$4,  "Bar",, "Close",$E$4,C134,"PrimaryOnly",,,,"T")="","",RTD("cqg.rtd",,"StudyData", $D$4,  "Bar",, "Close",$E$4,C134,"PrimaryOnly",,,,"T")*100)</f>
        <v>10.440000000000001</v>
      </c>
      <c r="H134" s="29">
        <f t="shared" ref="H134:H197" si="6">D134</f>
        <v>10.440000000000001</v>
      </c>
    </row>
    <row r="135" spans="3:8" x14ac:dyDescent="0.3">
      <c r="C135" s="29">
        <f t="shared" ref="C135:C198" si="7">C134-1</f>
        <v>-130</v>
      </c>
      <c r="D135" s="29">
        <f>IF(RTD("cqg.rtd",,"StudyData", $D$4,  "Bar",, "Close",$E$4,C135,"PrimaryOnly",,,,"T")="","",RTD("cqg.rtd",,"StudyData", $D$4,  "Bar",, "Close",$E$4,C135,"PrimaryOnly",,,,"T")*100)</f>
        <v>11.21</v>
      </c>
      <c r="H135" s="29">
        <f t="shared" si="6"/>
        <v>11.21</v>
      </c>
    </row>
    <row r="136" spans="3:8" x14ac:dyDescent="0.3">
      <c r="C136" s="29">
        <f t="shared" si="7"/>
        <v>-131</v>
      </c>
      <c r="D136" s="29">
        <f>IF(RTD("cqg.rtd",,"StudyData", $D$4,  "Bar",, "Close",$E$4,C136,"PrimaryOnly",,,,"T")="","",RTD("cqg.rtd",,"StudyData", $D$4,  "Bar",, "Close",$E$4,C136,"PrimaryOnly",,,,"T")*100)</f>
        <v>10.38</v>
      </c>
      <c r="H136" s="29">
        <f t="shared" si="6"/>
        <v>10.38</v>
      </c>
    </row>
    <row r="137" spans="3:8" x14ac:dyDescent="0.3">
      <c r="C137" s="29">
        <f t="shared" si="7"/>
        <v>-132</v>
      </c>
      <c r="D137" s="29">
        <f>IF(RTD("cqg.rtd",,"StudyData", $D$4,  "Bar",, "Close",$E$4,C137,"PrimaryOnly",,,,"T")="","",RTD("cqg.rtd",,"StudyData", $D$4,  "Bar",, "Close",$E$4,C137,"PrimaryOnly",,,,"T")*100)</f>
        <v>9.35</v>
      </c>
      <c r="H137" s="29">
        <f t="shared" si="6"/>
        <v>9.35</v>
      </c>
    </row>
    <row r="138" spans="3:8" x14ac:dyDescent="0.3">
      <c r="C138" s="29">
        <f t="shared" si="7"/>
        <v>-133</v>
      </c>
      <c r="D138" s="29">
        <f>IF(RTD("cqg.rtd",,"StudyData", $D$4,  "Bar",, "Close",$E$4,C138,"PrimaryOnly",,,,"T")="","",RTD("cqg.rtd",,"StudyData", $D$4,  "Bar",, "Close",$E$4,C138,"PrimaryOnly",,,,"T")*100)</f>
        <v>9.25</v>
      </c>
      <c r="H138" s="29">
        <f t="shared" si="6"/>
        <v>9.25</v>
      </c>
    </row>
    <row r="139" spans="3:8" x14ac:dyDescent="0.3">
      <c r="C139" s="29">
        <f t="shared" si="7"/>
        <v>-134</v>
      </c>
      <c r="D139" s="29">
        <f>IF(RTD("cqg.rtd",,"StudyData", $D$4,  "Bar",, "Close",$E$4,C139,"PrimaryOnly",,,,"T")="","",RTD("cqg.rtd",,"StudyData", $D$4,  "Bar",, "Close",$E$4,C139,"PrimaryOnly",,,,"T")*100)</f>
        <v>9.5399999999999991</v>
      </c>
      <c r="H139" s="29">
        <f t="shared" si="6"/>
        <v>9.5399999999999991</v>
      </c>
    </row>
    <row r="140" spans="3:8" x14ac:dyDescent="0.3">
      <c r="C140" s="29">
        <f t="shared" si="7"/>
        <v>-135</v>
      </c>
      <c r="D140" s="29">
        <f>IF(RTD("cqg.rtd",,"StudyData", $D$4,  "Bar",, "Close",$E$4,C140,"PrimaryOnly",,,,"T")="","",RTD("cqg.rtd",,"StudyData", $D$4,  "Bar",, "Close",$E$4,C140,"PrimaryOnly",,,,"T")*100)</f>
        <v>9.9699999999999989</v>
      </c>
      <c r="H140" s="29">
        <f t="shared" si="6"/>
        <v>9.9699999999999989</v>
      </c>
    </row>
    <row r="141" spans="3:8" x14ac:dyDescent="0.3">
      <c r="C141" s="29">
        <f t="shared" si="7"/>
        <v>-136</v>
      </c>
      <c r="D141" s="29">
        <f>IF(RTD("cqg.rtd",,"StudyData", $D$4,  "Bar",, "Close",$E$4,C141,"PrimaryOnly",,,,"T")="","",RTD("cqg.rtd",,"StudyData", $D$4,  "Bar",, "Close",$E$4,C141,"PrimaryOnly",,,,"T")*100)</f>
        <v>9.7900000000000009</v>
      </c>
      <c r="H141" s="29">
        <f t="shared" si="6"/>
        <v>9.7900000000000009</v>
      </c>
    </row>
    <row r="142" spans="3:8" x14ac:dyDescent="0.3">
      <c r="C142" s="29">
        <f t="shared" si="7"/>
        <v>-137</v>
      </c>
      <c r="D142" s="29">
        <f>IF(RTD("cqg.rtd",,"StudyData", $D$4,  "Bar",, "Close",$E$4,C142,"PrimaryOnly",,,,"T")="","",RTD("cqg.rtd",,"StudyData", $D$4,  "Bar",, "Close",$E$4,C142,"PrimaryOnly",,,,"T")*100)</f>
        <v>9.25</v>
      </c>
      <c r="H142" s="29">
        <f t="shared" si="6"/>
        <v>9.25</v>
      </c>
    </row>
    <row r="143" spans="3:8" x14ac:dyDescent="0.3">
      <c r="C143" s="29">
        <f t="shared" si="7"/>
        <v>-138</v>
      </c>
      <c r="D143" s="29">
        <f>IF(RTD("cqg.rtd",,"StudyData", $D$4,  "Bar",, "Close",$E$4,C143,"PrimaryOnly",,,,"T")="","",RTD("cqg.rtd",,"StudyData", $D$4,  "Bar",, "Close",$E$4,C143,"PrimaryOnly",,,,"T")*100)</f>
        <v>9.2799999999999994</v>
      </c>
      <c r="H143" s="29">
        <f t="shared" si="6"/>
        <v>9.2799999999999994</v>
      </c>
    </row>
    <row r="144" spans="3:8" x14ac:dyDescent="0.3">
      <c r="C144" s="29">
        <f t="shared" si="7"/>
        <v>-139</v>
      </c>
      <c r="D144" s="29">
        <f>IF(RTD("cqg.rtd",,"StudyData", $D$4,  "Bar",, "Close",$E$4,C144,"PrimaryOnly",,,,"T")="","",RTD("cqg.rtd",,"StudyData", $D$4,  "Bar",, "Close",$E$4,C144,"PrimaryOnly",,,,"T")*100)</f>
        <v>9.85</v>
      </c>
      <c r="H144" s="29">
        <f t="shared" si="6"/>
        <v>9.85</v>
      </c>
    </row>
    <row r="145" spans="3:8" x14ac:dyDescent="0.3">
      <c r="C145" s="29">
        <f t="shared" si="7"/>
        <v>-140</v>
      </c>
      <c r="D145" s="29">
        <f>IF(RTD("cqg.rtd",,"StudyData", $D$4,  "Bar",, "Close",$E$4,C145,"PrimaryOnly",,,,"T")="","",RTD("cqg.rtd",,"StudyData", $D$4,  "Bar",, "Close",$E$4,C145,"PrimaryOnly",,,,"T")*100)</f>
        <v>9.7000000000000011</v>
      </c>
      <c r="H145" s="29">
        <f t="shared" si="6"/>
        <v>9.7000000000000011</v>
      </c>
    </row>
    <row r="146" spans="3:8" x14ac:dyDescent="0.3">
      <c r="C146" s="29">
        <f t="shared" si="7"/>
        <v>-141</v>
      </c>
      <c r="D146" s="29">
        <f>IF(RTD("cqg.rtd",,"StudyData", $D$4,  "Bar",, "Close",$E$4,C146,"PrimaryOnly",,,,"T")="","",RTD("cqg.rtd",,"StudyData", $D$4,  "Bar",, "Close",$E$4,C146,"PrimaryOnly",,,,"T")*100)</f>
        <v>9.43</v>
      </c>
      <c r="H146" s="29">
        <f t="shared" si="6"/>
        <v>9.43</v>
      </c>
    </row>
    <row r="147" spans="3:8" x14ac:dyDescent="0.3">
      <c r="C147" s="29">
        <f t="shared" si="7"/>
        <v>-142</v>
      </c>
      <c r="D147" s="29">
        <f>IF(RTD("cqg.rtd",,"StudyData", $D$4,  "Bar",, "Close",$E$4,C147,"PrimaryOnly",,,,"T")="","",RTD("cqg.rtd",,"StudyData", $D$4,  "Bar",, "Close",$E$4,C147,"PrimaryOnly",,,,"T")*100)</f>
        <v>9.9500000000000011</v>
      </c>
      <c r="H147" s="29">
        <f t="shared" si="6"/>
        <v>9.9500000000000011</v>
      </c>
    </row>
    <row r="148" spans="3:8" x14ac:dyDescent="0.3">
      <c r="C148" s="29">
        <f t="shared" si="7"/>
        <v>-143</v>
      </c>
      <c r="D148" s="29">
        <f>IF(RTD("cqg.rtd",,"StudyData", $D$4,  "Bar",, "Close",$E$4,C148,"PrimaryOnly",,,,"T")="","",RTD("cqg.rtd",,"StudyData", $D$4,  "Bar",, "Close",$E$4,C148,"PrimaryOnly",,,,"T")*100)</f>
        <v>9.65</v>
      </c>
      <c r="H148" s="29">
        <f t="shared" si="6"/>
        <v>9.65</v>
      </c>
    </row>
    <row r="149" spans="3:8" x14ac:dyDescent="0.3">
      <c r="C149" s="29">
        <f t="shared" si="7"/>
        <v>-144</v>
      </c>
      <c r="D149" s="29">
        <f>IF(RTD("cqg.rtd",,"StudyData", $D$4,  "Bar",, "Close",$E$4,C149,"PrimaryOnly",,,,"T")="","",RTD("cqg.rtd",,"StudyData", $D$4,  "Bar",, "Close",$E$4,C149,"PrimaryOnly",,,,"T")*100)</f>
        <v>9.43</v>
      </c>
      <c r="H149" s="29">
        <f t="shared" si="6"/>
        <v>9.43</v>
      </c>
    </row>
    <row r="150" spans="3:8" x14ac:dyDescent="0.3">
      <c r="C150" s="29">
        <f t="shared" si="7"/>
        <v>-145</v>
      </c>
      <c r="D150" s="29">
        <f>IF(RTD("cqg.rtd",,"StudyData", $D$4,  "Bar",, "Close",$E$4,C150,"PrimaryOnly",,,,"T")="","",RTD("cqg.rtd",,"StudyData", $D$4,  "Bar",, "Close",$E$4,C150,"PrimaryOnly",,,,"T")*100)</f>
        <v>10.459999999999999</v>
      </c>
      <c r="H150" s="29">
        <f t="shared" si="6"/>
        <v>10.459999999999999</v>
      </c>
    </row>
    <row r="151" spans="3:8" x14ac:dyDescent="0.3">
      <c r="C151" s="29">
        <f t="shared" si="7"/>
        <v>-146</v>
      </c>
      <c r="D151" s="29">
        <f>IF(RTD("cqg.rtd",,"StudyData", $D$4,  "Bar",, "Close",$E$4,C151,"PrimaryOnly",,,,"T")="","",RTD("cqg.rtd",,"StudyData", $D$4,  "Bar",, "Close",$E$4,C151,"PrimaryOnly",,,,"T")*100)</f>
        <v>9.91</v>
      </c>
      <c r="H151" s="29">
        <f t="shared" si="6"/>
        <v>9.91</v>
      </c>
    </row>
    <row r="152" spans="3:8" x14ac:dyDescent="0.3">
      <c r="C152" s="29">
        <f t="shared" si="7"/>
        <v>-147</v>
      </c>
      <c r="D152" s="29">
        <f>IF(RTD("cqg.rtd",,"StudyData", $D$4,  "Bar",, "Close",$E$4,C152,"PrimaryOnly",,,,"T")="","",RTD("cqg.rtd",,"StudyData", $D$4,  "Bar",, "Close",$E$4,C152,"PrimaryOnly",,,,"T")*100)</f>
        <v>10.029999999999999</v>
      </c>
      <c r="H152" s="29">
        <f t="shared" si="6"/>
        <v>10.029999999999999</v>
      </c>
    </row>
    <row r="153" spans="3:8" x14ac:dyDescent="0.3">
      <c r="C153" s="29">
        <f t="shared" si="7"/>
        <v>-148</v>
      </c>
      <c r="D153" s="29">
        <f>IF(RTD("cqg.rtd",,"StudyData", $D$4,  "Bar",, "Close",$E$4,C153,"PrimaryOnly",,,,"T")="","",RTD("cqg.rtd",,"StudyData", $D$4,  "Bar",, "Close",$E$4,C153,"PrimaryOnly",,,,"T")*100)</f>
        <v>10.85</v>
      </c>
      <c r="H153" s="29">
        <f t="shared" si="6"/>
        <v>10.85</v>
      </c>
    </row>
    <row r="154" spans="3:8" x14ac:dyDescent="0.3">
      <c r="C154" s="29">
        <f t="shared" si="7"/>
        <v>-149</v>
      </c>
      <c r="D154" s="29">
        <f>IF(RTD("cqg.rtd",,"StudyData", $D$4,  "Bar",, "Close",$E$4,C154,"PrimaryOnly",,,,"T")="","",RTD("cqg.rtd",,"StudyData", $D$4,  "Bar",, "Close",$E$4,C154,"PrimaryOnly",,,,"T")*100)</f>
        <v>10.09</v>
      </c>
      <c r="H154" s="29">
        <f t="shared" si="6"/>
        <v>10.09</v>
      </c>
    </row>
    <row r="155" spans="3:8" x14ac:dyDescent="0.3">
      <c r="C155" s="29">
        <f t="shared" si="7"/>
        <v>-150</v>
      </c>
      <c r="D155" s="29">
        <f>IF(RTD("cqg.rtd",,"StudyData", $D$4,  "Bar",, "Close",$E$4,C155,"PrimaryOnly",,,,"T")="","",RTD("cqg.rtd",,"StudyData", $D$4,  "Bar",, "Close",$E$4,C155,"PrimaryOnly",,,,"T")*100)</f>
        <v>10.280000000000001</v>
      </c>
      <c r="H155" s="29">
        <f t="shared" si="6"/>
        <v>10.280000000000001</v>
      </c>
    </row>
    <row r="156" spans="3:8" x14ac:dyDescent="0.3">
      <c r="C156" s="29">
        <f t="shared" si="7"/>
        <v>-151</v>
      </c>
      <c r="D156" s="29">
        <f>IF(RTD("cqg.rtd",,"StudyData", $D$4,  "Bar",, "Close",$E$4,C156,"PrimaryOnly",,,,"T")="","",RTD("cqg.rtd",,"StudyData", $D$4,  "Bar",, "Close",$E$4,C156,"PrimaryOnly",,,,"T")*100)</f>
        <v>10.45</v>
      </c>
      <c r="H156" s="29">
        <f t="shared" si="6"/>
        <v>10.45</v>
      </c>
    </row>
    <row r="157" spans="3:8" x14ac:dyDescent="0.3">
      <c r="C157" s="29">
        <f t="shared" si="7"/>
        <v>-152</v>
      </c>
      <c r="D157" s="29">
        <f>IF(RTD("cqg.rtd",,"StudyData", $D$4,  "Bar",, "Close",$E$4,C157,"PrimaryOnly",,,,"T")="","",RTD("cqg.rtd",,"StudyData", $D$4,  "Bar",, "Close",$E$4,C157,"PrimaryOnly",,,,"T")*100)</f>
        <v>11.32</v>
      </c>
      <c r="H157" s="29">
        <f t="shared" si="6"/>
        <v>11.32</v>
      </c>
    </row>
    <row r="158" spans="3:8" x14ac:dyDescent="0.3">
      <c r="C158" s="29">
        <f t="shared" si="7"/>
        <v>-153</v>
      </c>
      <c r="D158" s="29">
        <f>IF(RTD("cqg.rtd",,"StudyData", $D$4,  "Bar",, "Close",$E$4,C158,"PrimaryOnly",,,,"T")="","",RTD("cqg.rtd",,"StudyData", $D$4,  "Bar",, "Close",$E$4,C158,"PrimaryOnly",,,,"T")*100)</f>
        <v>11.3</v>
      </c>
      <c r="H158" s="29">
        <f t="shared" si="6"/>
        <v>11.3</v>
      </c>
    </row>
    <row r="159" spans="3:8" x14ac:dyDescent="0.3">
      <c r="C159" s="29">
        <f t="shared" si="7"/>
        <v>-154</v>
      </c>
      <c r="D159" s="29">
        <f>IF(RTD("cqg.rtd",,"StudyData", $D$4,  "Bar",, "Close",$E$4,C159,"PrimaryOnly",,,,"T")="","",RTD("cqg.rtd",,"StudyData", $D$4,  "Bar",, "Close",$E$4,C159,"PrimaryOnly",,,,"T")*100)</f>
        <v>10.42</v>
      </c>
      <c r="H159" s="29">
        <f t="shared" si="6"/>
        <v>10.42</v>
      </c>
    </row>
    <row r="160" spans="3:8" x14ac:dyDescent="0.3">
      <c r="C160" s="29">
        <f t="shared" si="7"/>
        <v>-155</v>
      </c>
      <c r="D160" s="29">
        <f>IF(RTD("cqg.rtd",,"StudyData", $D$4,  "Bar",, "Close",$E$4,C160,"PrimaryOnly",,,,"T")="","",RTD("cqg.rtd",,"StudyData", $D$4,  "Bar",, "Close",$E$4,C160,"PrimaryOnly",,,,"T")*100)</f>
        <v>11.709999999999999</v>
      </c>
      <c r="H160" s="29">
        <f t="shared" si="6"/>
        <v>11.709999999999999</v>
      </c>
    </row>
    <row r="161" spans="3:8" x14ac:dyDescent="0.3">
      <c r="C161" s="29">
        <f t="shared" si="7"/>
        <v>-156</v>
      </c>
      <c r="D161" s="29">
        <f>IF(RTD("cqg.rtd",,"StudyData", $D$4,  "Bar",, "Close",$E$4,C161,"PrimaryOnly",,,,"T")="","",RTD("cqg.rtd",,"StudyData", $D$4,  "Bar",, "Close",$E$4,C161,"PrimaryOnly",,,,"T")*100)</f>
        <v>9.17</v>
      </c>
      <c r="H161" s="29">
        <f t="shared" si="6"/>
        <v>9.17</v>
      </c>
    </row>
    <row r="162" spans="3:8" x14ac:dyDescent="0.3">
      <c r="C162" s="29">
        <f t="shared" si="7"/>
        <v>-157</v>
      </c>
      <c r="D162" s="29">
        <f>IF(RTD("cqg.rtd",,"StudyData", $D$4,  "Bar",, "Close",$E$4,C162,"PrimaryOnly",,,,"T")="","",RTD("cqg.rtd",,"StudyData", $D$4,  "Bar",, "Close",$E$4,C162,"PrimaryOnly",,,,"T")*100)</f>
        <v>10.530000000000001</v>
      </c>
      <c r="H162" s="29">
        <f t="shared" si="6"/>
        <v>10.530000000000001</v>
      </c>
    </row>
    <row r="163" spans="3:8" x14ac:dyDescent="0.3">
      <c r="C163" s="29">
        <f t="shared" si="7"/>
        <v>-158</v>
      </c>
      <c r="D163" s="29">
        <f>IF(RTD("cqg.rtd",,"StudyData", $D$4,  "Bar",, "Close",$E$4,C163,"PrimaryOnly",,,,"T")="","",RTD("cqg.rtd",,"StudyData", $D$4,  "Bar",, "Close",$E$4,C163,"PrimaryOnly",,,,"T")*100)</f>
        <v>11.020000000000001</v>
      </c>
      <c r="H163" s="29">
        <f t="shared" si="6"/>
        <v>11.020000000000001</v>
      </c>
    </row>
    <row r="164" spans="3:8" x14ac:dyDescent="0.3">
      <c r="C164" s="29">
        <f t="shared" si="7"/>
        <v>-159</v>
      </c>
      <c r="D164" s="29">
        <f>IF(RTD("cqg.rtd",,"StudyData", $D$4,  "Bar",, "Close",$E$4,C164,"PrimaryOnly",,,,"T")="","",RTD("cqg.rtd",,"StudyData", $D$4,  "Bar",, "Close",$E$4,C164,"PrimaryOnly",,,,"T")*100)</f>
        <v>11.01</v>
      </c>
      <c r="H164" s="29">
        <f t="shared" si="6"/>
        <v>11.01</v>
      </c>
    </row>
    <row r="165" spans="3:8" x14ac:dyDescent="0.3">
      <c r="C165" s="29">
        <f t="shared" si="7"/>
        <v>-160</v>
      </c>
      <c r="D165" s="29">
        <f>IF(RTD("cqg.rtd",,"StudyData", $D$4,  "Bar",, "Close",$E$4,C165,"PrimaryOnly",,,,"T")="","",RTD("cqg.rtd",,"StudyData", $D$4,  "Bar",, "Close",$E$4,C165,"PrimaryOnly",,,,"T")*100)</f>
        <v>11.24</v>
      </c>
      <c r="H165" s="29">
        <f t="shared" si="6"/>
        <v>11.24</v>
      </c>
    </row>
    <row r="166" spans="3:8" x14ac:dyDescent="0.3">
      <c r="C166" s="29">
        <f t="shared" si="7"/>
        <v>-161</v>
      </c>
      <c r="D166" s="29">
        <f>IF(RTD("cqg.rtd",,"StudyData", $D$4,  "Bar",, "Close",$E$4,C166,"PrimaryOnly",,,,"T")="","",RTD("cqg.rtd",,"StudyData", $D$4,  "Bar",, "Close",$E$4,C166,"PrimaryOnly",,,,"T")*100)</f>
        <v>11.43</v>
      </c>
      <c r="H166" s="29">
        <f t="shared" si="6"/>
        <v>11.43</v>
      </c>
    </row>
    <row r="167" spans="3:8" x14ac:dyDescent="0.3">
      <c r="C167" s="29">
        <f t="shared" si="7"/>
        <v>-162</v>
      </c>
      <c r="D167" s="29">
        <f>IF(RTD("cqg.rtd",,"StudyData", $D$4,  "Bar",, "Close",$E$4,C167,"PrimaryOnly",,,,"T")="","",RTD("cqg.rtd",,"StudyData", $D$4,  "Bar",, "Close",$E$4,C167,"PrimaryOnly",,,,"T")*100)</f>
        <v>10.75</v>
      </c>
      <c r="H167" s="29">
        <f t="shared" si="6"/>
        <v>10.75</v>
      </c>
    </row>
    <row r="168" spans="3:8" x14ac:dyDescent="0.3">
      <c r="C168" s="29">
        <f t="shared" si="7"/>
        <v>-163</v>
      </c>
      <c r="D168" s="29">
        <f>IF(RTD("cqg.rtd",,"StudyData", $D$4,  "Bar",, "Close",$E$4,C168,"PrimaryOnly",,,,"T")="","",RTD("cqg.rtd",,"StudyData", $D$4,  "Bar",, "Close",$E$4,C168,"PrimaryOnly",,,,"T")*100)</f>
        <v>10.72</v>
      </c>
      <c r="H168" s="29">
        <f t="shared" si="6"/>
        <v>10.72</v>
      </c>
    </row>
    <row r="169" spans="3:8" x14ac:dyDescent="0.3">
      <c r="C169" s="29">
        <f t="shared" si="7"/>
        <v>-164</v>
      </c>
      <c r="D169" s="29">
        <f>IF(RTD("cqg.rtd",,"StudyData", $D$4,  "Bar",, "Close",$E$4,C169,"PrimaryOnly",,,,"T")="","",RTD("cqg.rtd",,"StudyData", $D$4,  "Bar",, "Close",$E$4,C169,"PrimaryOnly",,,,"T")*100)</f>
        <v>11.74</v>
      </c>
      <c r="H169" s="29">
        <f t="shared" si="6"/>
        <v>11.74</v>
      </c>
    </row>
    <row r="170" spans="3:8" x14ac:dyDescent="0.3">
      <c r="C170" s="29">
        <f t="shared" si="7"/>
        <v>-165</v>
      </c>
      <c r="D170" s="29">
        <f>IF(RTD("cqg.rtd",,"StudyData", $D$4,  "Bar",, "Close",$E$4,C170,"PrimaryOnly",,,,"T")="","",RTD("cqg.rtd",,"StudyData", $D$4,  "Bar",, "Close",$E$4,C170,"PrimaryOnly",,,,"T")*100)</f>
        <v>11.28</v>
      </c>
      <c r="H170" s="29">
        <f t="shared" si="6"/>
        <v>11.28</v>
      </c>
    </row>
    <row r="171" spans="3:8" x14ac:dyDescent="0.3">
      <c r="C171" s="29">
        <f t="shared" si="7"/>
        <v>-166</v>
      </c>
      <c r="D171" s="29">
        <f>IF(RTD("cqg.rtd",,"StudyData", $D$4,  "Bar",, "Close",$E$4,C171,"PrimaryOnly",,,,"T")="","",RTD("cqg.rtd",,"StudyData", $D$4,  "Bar",, "Close",$E$4,C171,"PrimaryOnly",,,,"T")*100)</f>
        <v>11.99</v>
      </c>
      <c r="H171" s="29">
        <f t="shared" si="6"/>
        <v>11.99</v>
      </c>
    </row>
    <row r="172" spans="3:8" x14ac:dyDescent="0.3">
      <c r="C172" s="29">
        <f t="shared" si="7"/>
        <v>-167</v>
      </c>
      <c r="D172" s="29">
        <f>IF(RTD("cqg.rtd",,"StudyData", $D$4,  "Bar",, "Close",$E$4,C172,"PrimaryOnly",,,,"T")="","",RTD("cqg.rtd",,"StudyData", $D$4,  "Bar",, "Close",$E$4,C172,"PrimaryOnly",,,,"T")*100)</f>
        <v>11.32</v>
      </c>
      <c r="H172" s="29">
        <f t="shared" si="6"/>
        <v>11.32</v>
      </c>
    </row>
    <row r="173" spans="3:8" x14ac:dyDescent="0.3">
      <c r="C173" s="29">
        <f t="shared" si="7"/>
        <v>-168</v>
      </c>
      <c r="D173" s="29">
        <f>IF(RTD("cqg.rtd",,"StudyData", $D$4,  "Bar",, "Close",$E$4,C173,"PrimaryOnly",,,,"T")="","",RTD("cqg.rtd",,"StudyData", $D$4,  "Bar",, "Close",$E$4,C173,"PrimaryOnly",,,,"T")*100)</f>
        <v>12.389999999999999</v>
      </c>
      <c r="H173" s="29">
        <f t="shared" si="6"/>
        <v>12.389999999999999</v>
      </c>
    </row>
    <row r="174" spans="3:8" x14ac:dyDescent="0.3">
      <c r="C174" s="29">
        <f t="shared" si="7"/>
        <v>-169</v>
      </c>
      <c r="D174" s="29">
        <f>IF(RTD("cqg.rtd",,"StudyData", $D$4,  "Bar",, "Close",$E$4,C174,"PrimaryOnly",,,,"T")="","",RTD("cqg.rtd",,"StudyData", $D$4,  "Bar",, "Close",$E$4,C174,"PrimaryOnly",,,,"T")*100)</f>
        <v>11.37</v>
      </c>
      <c r="H174" s="29">
        <f t="shared" si="6"/>
        <v>11.37</v>
      </c>
    </row>
    <row r="175" spans="3:8" x14ac:dyDescent="0.3">
      <c r="C175" s="29">
        <f t="shared" si="7"/>
        <v>-170</v>
      </c>
      <c r="D175" s="29">
        <f>IF(RTD("cqg.rtd",,"StudyData", $D$4,  "Bar",, "Close",$E$4,C175,"PrimaryOnly",,,,"T")="","",RTD("cqg.rtd",,"StudyData", $D$4,  "Bar",, "Close",$E$4,C175,"PrimaryOnly",,,,"T")*100)</f>
        <v>12.29</v>
      </c>
      <c r="H175" s="29">
        <f t="shared" si="6"/>
        <v>12.29</v>
      </c>
    </row>
    <row r="176" spans="3:8" x14ac:dyDescent="0.3">
      <c r="C176" s="29">
        <f t="shared" si="7"/>
        <v>-171</v>
      </c>
      <c r="D176" s="29">
        <f>IF(RTD("cqg.rtd",,"StudyData", $D$4,  "Bar",, "Close",$E$4,C176,"PrimaryOnly",,,,"T")="","",RTD("cqg.rtd",,"StudyData", $D$4,  "Bar",, "Close",$E$4,C176,"PrimaryOnly",,,,"T")*100)</f>
        <v>12.879999999999999</v>
      </c>
      <c r="H176" s="29">
        <f t="shared" si="6"/>
        <v>12.879999999999999</v>
      </c>
    </row>
    <row r="177" spans="3:8" x14ac:dyDescent="0.3">
      <c r="C177" s="29">
        <f t="shared" si="7"/>
        <v>-172</v>
      </c>
      <c r="D177" s="29">
        <f>IF(RTD("cqg.rtd",,"StudyData", $D$4,  "Bar",, "Close",$E$4,C177,"PrimaryOnly",,,,"T")="","",RTD("cqg.rtd",,"StudyData", $D$4,  "Bar",, "Close",$E$4,C177,"PrimaryOnly",,,,"T")*100)</f>
        <v>8.57</v>
      </c>
      <c r="H177" s="29">
        <f t="shared" si="6"/>
        <v>8.57</v>
      </c>
    </row>
    <row r="178" spans="3:8" x14ac:dyDescent="0.3">
      <c r="C178" s="29">
        <f t="shared" si="7"/>
        <v>-173</v>
      </c>
      <c r="D178" s="29">
        <f>IF(RTD("cqg.rtd",,"StudyData", $D$4,  "Bar",, "Close",$E$4,C178,"PrimaryOnly",,,,"T")="","",RTD("cqg.rtd",,"StudyData", $D$4,  "Bar",, "Close",$E$4,C178,"PrimaryOnly",,,,"T")*100)</f>
        <v>10.66</v>
      </c>
      <c r="H178" s="29">
        <f t="shared" si="6"/>
        <v>10.66</v>
      </c>
    </row>
    <row r="179" spans="3:8" x14ac:dyDescent="0.3">
      <c r="C179" s="29">
        <f t="shared" si="7"/>
        <v>-174</v>
      </c>
      <c r="D179" s="29">
        <f>IF(RTD("cqg.rtd",,"StudyData", $D$4,  "Bar",, "Close",$E$4,C179,"PrimaryOnly",,,,"T")="","",RTD("cqg.rtd",,"StudyData", $D$4,  "Bar",, "Close",$E$4,C179,"PrimaryOnly",,,,"T")*100)</f>
        <v>9.16</v>
      </c>
      <c r="H179" s="29">
        <f t="shared" si="6"/>
        <v>9.16</v>
      </c>
    </row>
    <row r="180" spans="3:8" x14ac:dyDescent="0.3">
      <c r="C180" s="29">
        <f t="shared" si="7"/>
        <v>-175</v>
      </c>
      <c r="D180" s="29">
        <f>IF(RTD("cqg.rtd",,"StudyData", $D$4,  "Bar",, "Close",$E$4,C180,"PrimaryOnly",,,,"T")="","",RTD("cqg.rtd",,"StudyData", $D$4,  "Bar",, "Close",$E$4,C180,"PrimaryOnly",,,,"T")*100)</f>
        <v>8.2600000000000016</v>
      </c>
      <c r="H180" s="29">
        <f t="shared" si="6"/>
        <v>8.2600000000000016</v>
      </c>
    </row>
    <row r="181" spans="3:8" x14ac:dyDescent="0.3">
      <c r="C181" s="29">
        <f t="shared" si="7"/>
        <v>-176</v>
      </c>
      <c r="D181" s="29">
        <f>IF(RTD("cqg.rtd",,"StudyData", $D$4,  "Bar",, "Close",$E$4,C181,"PrimaryOnly",,,,"T")="","",RTD("cqg.rtd",,"StudyData", $D$4,  "Bar",, "Close",$E$4,C181,"PrimaryOnly",,,,"T")*100)</f>
        <v>10.24</v>
      </c>
      <c r="H181" s="29">
        <f t="shared" si="6"/>
        <v>10.24</v>
      </c>
    </row>
    <row r="182" spans="3:8" x14ac:dyDescent="0.3">
      <c r="C182" s="29">
        <f t="shared" si="7"/>
        <v>-177</v>
      </c>
      <c r="D182" s="29">
        <f>IF(RTD("cqg.rtd",,"StudyData", $D$4,  "Bar",, "Close",$E$4,C182,"PrimaryOnly",,,,"T")="","",RTD("cqg.rtd",,"StudyData", $D$4,  "Bar",, "Close",$E$4,C182,"PrimaryOnly",,,,"T")*100)</f>
        <v>9.7900000000000009</v>
      </c>
      <c r="H182" s="29">
        <f t="shared" si="6"/>
        <v>9.7900000000000009</v>
      </c>
    </row>
    <row r="183" spans="3:8" x14ac:dyDescent="0.3">
      <c r="C183" s="29">
        <f t="shared" si="7"/>
        <v>-178</v>
      </c>
      <c r="D183" s="29">
        <f>IF(RTD("cqg.rtd",,"StudyData", $D$4,  "Bar",, "Close",$E$4,C183,"PrimaryOnly",,,,"T")="","",RTD("cqg.rtd",,"StudyData", $D$4,  "Bar",, "Close",$E$4,C183,"PrimaryOnly",,,,"T")*100)</f>
        <v>9.83</v>
      </c>
      <c r="H183" s="29">
        <f t="shared" si="6"/>
        <v>9.83</v>
      </c>
    </row>
    <row r="184" spans="3:8" x14ac:dyDescent="0.3">
      <c r="C184" s="29">
        <f t="shared" si="7"/>
        <v>-179</v>
      </c>
      <c r="D184" s="29">
        <f>IF(RTD("cqg.rtd",,"StudyData", $D$4,  "Bar",, "Close",$E$4,C184,"PrimaryOnly",,,,"T")="","",RTD("cqg.rtd",,"StudyData", $D$4,  "Bar",, "Close",$E$4,C184,"PrimaryOnly",,,,"T")*100)</f>
        <v>9.9599999999999991</v>
      </c>
      <c r="H184" s="29">
        <f t="shared" si="6"/>
        <v>9.9599999999999991</v>
      </c>
    </row>
    <row r="185" spans="3:8" x14ac:dyDescent="0.3">
      <c r="C185" s="29">
        <f t="shared" si="7"/>
        <v>-180</v>
      </c>
      <c r="D185" s="29">
        <f>IF(RTD("cqg.rtd",,"StudyData", $D$4,  "Bar",, "Close",$E$4,C185,"PrimaryOnly",,,,"T")="","",RTD("cqg.rtd",,"StudyData", $D$4,  "Bar",, "Close",$E$4,C185,"PrimaryOnly",,,,"T")*100)</f>
        <v>9.5</v>
      </c>
      <c r="H185" s="29">
        <f t="shared" si="6"/>
        <v>9.5</v>
      </c>
    </row>
    <row r="186" spans="3:8" x14ac:dyDescent="0.3">
      <c r="C186" s="29">
        <f t="shared" si="7"/>
        <v>-181</v>
      </c>
      <c r="D186" s="29">
        <f>IF(RTD("cqg.rtd",,"StudyData", $D$4,  "Bar",, "Close",$E$4,C186,"PrimaryOnly",,,,"T")="","",RTD("cqg.rtd",,"StudyData", $D$4,  "Bar",, "Close",$E$4,C186,"PrimaryOnly",,,,"T")*100)</f>
        <v>10.7</v>
      </c>
      <c r="H186" s="29">
        <f t="shared" si="6"/>
        <v>10.7</v>
      </c>
    </row>
    <row r="187" spans="3:8" x14ac:dyDescent="0.3">
      <c r="C187" s="29">
        <f t="shared" si="7"/>
        <v>-182</v>
      </c>
      <c r="D187" s="29">
        <f>IF(RTD("cqg.rtd",,"StudyData", $D$4,  "Bar",, "Close",$E$4,C187,"PrimaryOnly",,,,"T")="","",RTD("cqg.rtd",,"StudyData", $D$4,  "Bar",, "Close",$E$4,C187,"PrimaryOnly",,,,"T")*100)</f>
        <v>9.9699999999999989</v>
      </c>
      <c r="H187" s="29">
        <f t="shared" si="6"/>
        <v>9.9699999999999989</v>
      </c>
    </row>
    <row r="188" spans="3:8" x14ac:dyDescent="0.3">
      <c r="C188" s="29">
        <f t="shared" si="7"/>
        <v>-183</v>
      </c>
      <c r="D188" s="29">
        <f>IF(RTD("cqg.rtd",,"StudyData", $D$4,  "Bar",, "Close",$E$4,C188,"PrimaryOnly",,,,"T")="","",RTD("cqg.rtd",,"StudyData", $D$4,  "Bar",, "Close",$E$4,C188,"PrimaryOnly",,,,"T")*100)</f>
        <v>9.92</v>
      </c>
      <c r="H188" s="29">
        <f t="shared" si="6"/>
        <v>9.92</v>
      </c>
    </row>
    <row r="189" spans="3:8" x14ac:dyDescent="0.3">
      <c r="C189" s="29">
        <f t="shared" si="7"/>
        <v>-184</v>
      </c>
      <c r="D189" s="29">
        <f>IF(RTD("cqg.rtd",,"StudyData", $D$4,  "Bar",, "Close",$E$4,C189,"PrimaryOnly",,,,"T")="","",RTD("cqg.rtd",,"StudyData", $D$4,  "Bar",, "Close",$E$4,C189,"PrimaryOnly",,,,"T")*100)</f>
        <v>10.51</v>
      </c>
      <c r="H189" s="29">
        <f t="shared" si="6"/>
        <v>10.51</v>
      </c>
    </row>
    <row r="190" spans="3:8" x14ac:dyDescent="0.3">
      <c r="C190" s="29">
        <f t="shared" si="7"/>
        <v>-185</v>
      </c>
      <c r="D190" s="29">
        <f>IF(RTD("cqg.rtd",,"StudyData", $D$4,  "Bar",, "Close",$E$4,C190,"PrimaryOnly",,,,"T")="","",RTD("cqg.rtd",,"StudyData", $D$4,  "Bar",, "Close",$E$4,C190,"PrimaryOnly",,,,"T")*100)</f>
        <v>10.35</v>
      </c>
      <c r="H190" s="29">
        <f t="shared" si="6"/>
        <v>10.35</v>
      </c>
    </row>
    <row r="191" spans="3:8" x14ac:dyDescent="0.3">
      <c r="C191" s="29">
        <f t="shared" si="7"/>
        <v>-186</v>
      </c>
      <c r="D191" s="29">
        <f>IF(RTD("cqg.rtd",,"StudyData", $D$4,  "Bar",, "Close",$E$4,C191,"PrimaryOnly",,,,"T")="","",RTD("cqg.rtd",,"StudyData", $D$4,  "Bar",, "Close",$E$4,C191,"PrimaryOnly",,,,"T")*100)</f>
        <v>10.35</v>
      </c>
      <c r="H191" s="29">
        <f t="shared" si="6"/>
        <v>10.35</v>
      </c>
    </row>
    <row r="192" spans="3:8" x14ac:dyDescent="0.3">
      <c r="C192" s="29">
        <f t="shared" si="7"/>
        <v>-187</v>
      </c>
      <c r="D192" s="29">
        <f>IF(RTD("cqg.rtd",,"StudyData", $D$4,  "Bar",, "Close",$E$4,C192,"PrimaryOnly",,,,"T")="","",RTD("cqg.rtd",,"StudyData", $D$4,  "Bar",, "Close",$E$4,C192,"PrimaryOnly",,,,"T")*100)</f>
        <v>10.54</v>
      </c>
      <c r="H192" s="29">
        <f t="shared" si="6"/>
        <v>10.54</v>
      </c>
    </row>
    <row r="193" spans="3:8" x14ac:dyDescent="0.3">
      <c r="C193" s="29">
        <f t="shared" si="7"/>
        <v>-188</v>
      </c>
      <c r="D193" s="29">
        <f>IF(RTD("cqg.rtd",,"StudyData", $D$4,  "Bar",, "Close",$E$4,C193,"PrimaryOnly",,,,"T")="","",RTD("cqg.rtd",,"StudyData", $D$4,  "Bar",, "Close",$E$4,C193,"PrimaryOnly",,,,"T")*100)</f>
        <v>10.130000000000001</v>
      </c>
      <c r="H193" s="29">
        <f t="shared" si="6"/>
        <v>10.130000000000001</v>
      </c>
    </row>
    <row r="194" spans="3:8" x14ac:dyDescent="0.3">
      <c r="C194" s="29">
        <f t="shared" si="7"/>
        <v>-189</v>
      </c>
      <c r="D194" s="29">
        <f>IF(RTD("cqg.rtd",,"StudyData", $D$4,  "Bar",, "Close",$E$4,C194,"PrimaryOnly",,,,"T")="","",RTD("cqg.rtd",,"StudyData", $D$4,  "Bar",, "Close",$E$4,C194,"PrimaryOnly",,,,"T")*100)</f>
        <v>9.65</v>
      </c>
      <c r="H194" s="29">
        <f t="shared" si="6"/>
        <v>9.65</v>
      </c>
    </row>
    <row r="195" spans="3:8" x14ac:dyDescent="0.3">
      <c r="C195" s="29">
        <f t="shared" si="7"/>
        <v>-190</v>
      </c>
      <c r="D195" s="29">
        <f>IF(RTD("cqg.rtd",,"StudyData", $D$4,  "Bar",, "Close",$E$4,C195,"PrimaryOnly",,,,"T")="","",RTD("cqg.rtd",,"StudyData", $D$4,  "Bar",, "Close",$E$4,C195,"PrimaryOnly",,,,"T")*100)</f>
        <v>9.98</v>
      </c>
      <c r="H195" s="29">
        <f t="shared" si="6"/>
        <v>9.98</v>
      </c>
    </row>
    <row r="196" spans="3:8" x14ac:dyDescent="0.3">
      <c r="C196" s="29">
        <f t="shared" si="7"/>
        <v>-191</v>
      </c>
      <c r="D196" s="29">
        <f>IF(RTD("cqg.rtd",,"StudyData", $D$4,  "Bar",, "Close",$E$4,C196,"PrimaryOnly",,,,"T")="","",RTD("cqg.rtd",,"StudyData", $D$4,  "Bar",, "Close",$E$4,C196,"PrimaryOnly",,,,"T")*100)</f>
        <v>10.82</v>
      </c>
      <c r="H196" s="29">
        <f t="shared" si="6"/>
        <v>10.82</v>
      </c>
    </row>
    <row r="197" spans="3:8" x14ac:dyDescent="0.3">
      <c r="C197" s="29">
        <f t="shared" si="7"/>
        <v>-192</v>
      </c>
      <c r="D197" s="29">
        <f>IF(RTD("cqg.rtd",,"StudyData", $D$4,  "Bar",, "Close",$E$4,C197,"PrimaryOnly",,,,"T")="","",RTD("cqg.rtd",,"StudyData", $D$4,  "Bar",, "Close",$E$4,C197,"PrimaryOnly",,,,"T")*100)</f>
        <v>9.89</v>
      </c>
      <c r="H197" s="29">
        <f t="shared" si="6"/>
        <v>9.89</v>
      </c>
    </row>
    <row r="198" spans="3:8" x14ac:dyDescent="0.3">
      <c r="C198" s="29">
        <f t="shared" si="7"/>
        <v>-193</v>
      </c>
      <c r="D198" s="29">
        <f>IF(RTD("cqg.rtd",,"StudyData", $D$4,  "Bar",, "Close",$E$4,C198,"PrimaryOnly",,,,"T")="","",RTD("cqg.rtd",,"StudyData", $D$4,  "Bar",, "Close",$E$4,C198,"PrimaryOnly",,,,"T")*100)</f>
        <v>10.74</v>
      </c>
      <c r="H198" s="29">
        <f t="shared" ref="H198:H204" si="8">D198</f>
        <v>10.74</v>
      </c>
    </row>
    <row r="199" spans="3:8" x14ac:dyDescent="0.3">
      <c r="C199" s="29">
        <f t="shared" ref="C199:C204" si="9">C198-1</f>
        <v>-194</v>
      </c>
      <c r="D199" s="29">
        <f>IF(RTD("cqg.rtd",,"StudyData", $D$4,  "Bar",, "Close",$E$4,C199,"PrimaryOnly",,,,"T")="","",RTD("cqg.rtd",,"StudyData", $D$4,  "Bar",, "Close",$E$4,C199,"PrimaryOnly",,,,"T")*100)</f>
        <v>10.73</v>
      </c>
      <c r="H199" s="29">
        <f t="shared" si="8"/>
        <v>10.73</v>
      </c>
    </row>
    <row r="200" spans="3:8" x14ac:dyDescent="0.3">
      <c r="C200" s="29">
        <f t="shared" si="9"/>
        <v>-195</v>
      </c>
      <c r="D200" s="29">
        <f>IF(RTD("cqg.rtd",,"StudyData", $D$4,  "Bar",, "Close",$E$4,C200,"PrimaryOnly",,,,"T")="","",RTD("cqg.rtd",,"StudyData", $D$4,  "Bar",, "Close",$E$4,C200,"PrimaryOnly",,,,"T")*100)</f>
        <v>11</v>
      </c>
      <c r="H200" s="29">
        <f t="shared" si="8"/>
        <v>11</v>
      </c>
    </row>
    <row r="201" spans="3:8" x14ac:dyDescent="0.3">
      <c r="C201" s="29">
        <f t="shared" si="9"/>
        <v>-196</v>
      </c>
      <c r="D201" s="29">
        <f>IF(RTD("cqg.rtd",,"StudyData", $D$4,  "Bar",, "Close",$E$4,C201,"PrimaryOnly",,,,"T")="","",RTD("cqg.rtd",,"StudyData", $D$4,  "Bar",, "Close",$E$4,C201,"PrimaryOnly",,,,"T")*100)</f>
        <v>9.65</v>
      </c>
      <c r="H201" s="29">
        <f t="shared" si="8"/>
        <v>9.65</v>
      </c>
    </row>
    <row r="202" spans="3:8" x14ac:dyDescent="0.3">
      <c r="C202" s="29">
        <f t="shared" si="9"/>
        <v>-197</v>
      </c>
      <c r="D202" s="29">
        <f>IF(RTD("cqg.rtd",,"StudyData", $D$4,  "Bar",, "Close",$E$4,C202,"PrimaryOnly",,,,"T")="","",RTD("cqg.rtd",,"StudyData", $D$4,  "Bar",, "Close",$E$4,C202,"PrimaryOnly",,,,"T")*100)</f>
        <v>10.36</v>
      </c>
      <c r="H202" s="29">
        <f t="shared" si="8"/>
        <v>10.36</v>
      </c>
    </row>
    <row r="203" spans="3:8" x14ac:dyDescent="0.3">
      <c r="C203" s="29">
        <f t="shared" si="9"/>
        <v>-198</v>
      </c>
      <c r="D203" s="29">
        <f>IF(RTD("cqg.rtd",,"StudyData", $D$4,  "Bar",, "Close",$E$4,C203,"PrimaryOnly",,,,"T")="","",RTD("cqg.rtd",,"StudyData", $D$4,  "Bar",, "Close",$E$4,C203,"PrimaryOnly",,,,"T")*100)</f>
        <v>10.190000000000001</v>
      </c>
      <c r="H203" s="29">
        <f t="shared" si="8"/>
        <v>10.190000000000001</v>
      </c>
    </row>
    <row r="204" spans="3:8" x14ac:dyDescent="0.3">
      <c r="C204" s="29">
        <f t="shared" si="9"/>
        <v>-199</v>
      </c>
      <c r="D204" s="29">
        <f>IF(RTD("cqg.rtd",,"StudyData", $D$4,  "Bar",, "Close",$E$4,C204,"PrimaryOnly",,,,"T")="","",RTD("cqg.rtd",,"StudyData", $D$4,  "Bar",, "Close",$E$4,C204,"PrimaryOnly",,,,"T")*100)</f>
        <v>10.96</v>
      </c>
      <c r="E204" s="32">
        <f xml:space="preserve"> RTD("cqg.rtd",,"StudyData", $D$4,  "Bar",, "Time",$E$4,C204,,,,,"T")</f>
        <v>42202</v>
      </c>
      <c r="H204" s="29">
        <f t="shared" si="8"/>
        <v>10.96</v>
      </c>
    </row>
  </sheetData>
  <sheetProtection algorithmName="SHA-512" hashValue="QNfOwFZz6C3HG85Jmwia6V9/yLayqYyMdFuT8qqL34HKpFD2r6CfAFd5SEhM4WaUwnxKswxg0ich+P7DIYXRgg==" saltValue="eBtAE7eoSXioInbCFaJzd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K204"/>
  <sheetViews>
    <sheetView workbookViewId="0">
      <selection sqref="A1:XFD1048576"/>
    </sheetView>
  </sheetViews>
  <sheetFormatPr defaultColWidth="8.75" defaultRowHeight="16.5" x14ac:dyDescent="0.3"/>
  <cols>
    <col min="1" max="3" width="8.75" style="29"/>
    <col min="4" max="4" width="10.25" style="29" bestFit="1" customWidth="1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33">
        <f>RTD("cqg.rtd", , "ContractData",D4,"PrimarySessionOpenTime","0")</f>
        <v>0.70833333333333337</v>
      </c>
    </row>
    <row r="2" spans="2:11" x14ac:dyDescent="0.3">
      <c r="B2" s="29">
        <f xml:space="preserve"> RTD("cqg.rtd",,"StudyData", $D$4,  "Bar",, "Close",$E$4,C5,"primaryOnly",,,,"T")</f>
        <v>0.12709999999999999</v>
      </c>
      <c r="C2" s="29" t="s">
        <v>11</v>
      </c>
      <c r="D2" s="33">
        <f>RTD("cqg.rtd", , "ContractData",D4,"PrimarySessionCloseTime")</f>
        <v>0.66666666666666663</v>
      </c>
      <c r="E2" s="29">
        <f>D2-D1</f>
        <v>-4.1666666666666741E-2</v>
      </c>
      <c r="F2" s="29">
        <f>ROUND(IF(E2&gt;0,E2*1440,1440+(1440*E2)),0)</f>
        <v>1380</v>
      </c>
      <c r="G2" s="29">
        <f>ROUNDDOWN(G4,0)</f>
        <v>9</v>
      </c>
      <c r="H2" s="29">
        <f>ROUNDUP(H4,0)</f>
        <v>18</v>
      </c>
      <c r="I2" s="31">
        <f>ROUND(ROUNDUP(((H2-G2)/35),2),1)</f>
        <v>0.3</v>
      </c>
    </row>
    <row r="3" spans="2:11" x14ac:dyDescent="0.3">
      <c r="G3" s="29">
        <f>IF((G4-G2)&gt;0.5,0.5,0)</f>
        <v>0.5</v>
      </c>
      <c r="K3" s="30" t="s">
        <v>0</v>
      </c>
    </row>
    <row r="4" spans="2:11" x14ac:dyDescent="0.3">
      <c r="D4" s="29" t="str">
        <f>Main!K27</f>
        <v>DA6CIV</v>
      </c>
      <c r="E4" s="29" t="str">
        <f>Main!N27</f>
        <v>D</v>
      </c>
      <c r="G4" s="29">
        <f>MIN(D5:D204)</f>
        <v>9.9</v>
      </c>
      <c r="H4" s="29">
        <f>MAX(D5:D204)</f>
        <v>17.190000000000001</v>
      </c>
      <c r="I4" s="29">
        <f>(H4-G4)/20</f>
        <v>0.36450000000000005</v>
      </c>
      <c r="J4" s="29">
        <f>G5+I4</f>
        <v>9.8644999999999996</v>
      </c>
    </row>
    <row r="5" spans="2:11" x14ac:dyDescent="0.3">
      <c r="C5" s="29">
        <v>0</v>
      </c>
      <c r="D5" s="29">
        <f>IF(RTD("cqg.rtd",,"StudyData", $D$4,  "Bar",, "Close",$E$4,C5,"PrimaryOnly",,,,"T")="","",RTD("cqg.rtd",,"StudyData", $D$4,  "Bar",, "Close",$E$4,C5,"PrimaryOnly",,,,"T")*100)</f>
        <v>12.709999999999999</v>
      </c>
      <c r="G5" s="29">
        <f>G2+G3</f>
        <v>9.5</v>
      </c>
      <c r="H5" s="29">
        <f>D5</f>
        <v>12.709999999999999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>IF(RTD("cqg.rtd",,"StudyData", $D$4,  "Bar",, "Close",$E$4,C6,"PrimaryOnly",,,,"T")="","",RTD("cqg.rtd",,"StudyData", $D$4,  "Bar",, "Close",$E$4,C6,"PrimaryOnly",,,,"T")*100)</f>
        <v>12.75</v>
      </c>
      <c r="G6" s="29">
        <f>G5+$I$2</f>
        <v>9.8000000000000007</v>
      </c>
      <c r="H6" s="29">
        <f t="shared" ref="H6:H69" si="0">D6</f>
        <v>12.75</v>
      </c>
      <c r="J6" s="29">
        <v>0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>IF(RTD("cqg.rtd",,"StudyData", $D$4,  "Bar",, "Close",$E$4,C7,"PrimaryOnly",,,,"T")="","",RTD("cqg.rtd",,"StudyData", $D$4,  "Bar",, "Close",$E$4,C7,"PrimaryOnly",,,,"T")*100)</f>
        <v>12.659999999999998</v>
      </c>
      <c r="G7" s="29">
        <f t="shared" ref="G7:G40" si="3">G6+$I$2</f>
        <v>10.100000000000001</v>
      </c>
      <c r="H7" s="29">
        <f t="shared" si="0"/>
        <v>12.659999999999998</v>
      </c>
      <c r="J7" s="29">
        <v>4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>IF(RTD("cqg.rtd",,"StudyData", $D$4,  "Bar",, "Close",$E$4,C8,"PrimaryOnly",,,,"T")="","",RTD("cqg.rtd",,"StudyData", $D$4,  "Bar",, "Close",$E$4,C8,"PrimaryOnly",,,,"T")*100)</f>
        <v>12.520000000000001</v>
      </c>
      <c r="G8" s="29">
        <f t="shared" si="3"/>
        <v>10.400000000000002</v>
      </c>
      <c r="H8" s="29">
        <f t="shared" si="0"/>
        <v>12.520000000000001</v>
      </c>
      <c r="J8" s="29">
        <v>0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>IF(RTD("cqg.rtd",,"StudyData", $D$4,  "Bar",, "Close",$E$4,C9,"PrimaryOnly",,,,"T")="","",RTD("cqg.rtd",,"StudyData", $D$4,  "Bar",, "Close",$E$4,C9,"PrimaryOnly",,,,"T")*100)</f>
        <v>11.87</v>
      </c>
      <c r="G9" s="29">
        <f t="shared" si="3"/>
        <v>10.700000000000003</v>
      </c>
      <c r="H9" s="29">
        <f t="shared" si="0"/>
        <v>11.87</v>
      </c>
      <c r="J9" s="29">
        <v>4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>IF(RTD("cqg.rtd",,"StudyData", $D$4,  "Bar",, "Close",$E$4,C10,"PrimaryOnly",,,,"T")="","",RTD("cqg.rtd",,"StudyData", $D$4,  "Bar",, "Close",$E$4,C10,"PrimaryOnly",,,,"T")*100)</f>
        <v>12.06</v>
      </c>
      <c r="G10" s="29">
        <f t="shared" si="3"/>
        <v>11.000000000000004</v>
      </c>
      <c r="H10" s="29">
        <f t="shared" si="0"/>
        <v>12.06</v>
      </c>
      <c r="J10" s="29">
        <v>17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>IF(RTD("cqg.rtd",,"StudyData", $D$4,  "Bar",, "Close",$E$4,C11,"PrimaryOnly",,,,"T")="","",RTD("cqg.rtd",,"StudyData", $D$4,  "Bar",, "Close",$E$4,C11,"PrimaryOnly",,,,"T")*100)</f>
        <v>12.5</v>
      </c>
      <c r="G11" s="29">
        <f t="shared" si="3"/>
        <v>11.300000000000004</v>
      </c>
      <c r="H11" s="29">
        <f t="shared" si="0"/>
        <v>12.5</v>
      </c>
      <c r="J11" s="29">
        <v>15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>IF(RTD("cqg.rtd",,"StudyData", $D$4,  "Bar",, "Close",$E$4,C12,"PrimaryOnly",,,,"T")="","",RTD("cqg.rtd",,"StudyData", $D$4,  "Bar",, "Close",$E$4,C12,"PrimaryOnly",,,,"T")*100)</f>
        <v>12.55</v>
      </c>
      <c r="G12" s="29">
        <f t="shared" si="3"/>
        <v>11.600000000000005</v>
      </c>
      <c r="H12" s="29">
        <f t="shared" si="0"/>
        <v>12.55</v>
      </c>
      <c r="J12" s="29">
        <v>26</v>
      </c>
      <c r="K12" s="31" t="e">
        <f t="shared" si="1"/>
        <v>#N/A</v>
      </c>
    </row>
    <row r="13" spans="2:11" x14ac:dyDescent="0.3">
      <c r="C13" s="29">
        <f t="shared" si="2"/>
        <v>-8</v>
      </c>
      <c r="D13" s="29">
        <f>IF(RTD("cqg.rtd",,"StudyData", $D$4,  "Bar",, "Close",$E$4,C13,"PrimaryOnly",,,,"T")="","",RTD("cqg.rtd",,"StudyData", $D$4,  "Bar",, "Close",$E$4,C13,"PrimaryOnly",,,,"T")*100)</f>
        <v>12.15</v>
      </c>
      <c r="G13" s="29">
        <f t="shared" si="3"/>
        <v>11.900000000000006</v>
      </c>
      <c r="H13" s="29">
        <f t="shared" si="0"/>
        <v>12.15</v>
      </c>
      <c r="J13" s="29">
        <v>17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>IF(RTD("cqg.rtd",,"StudyData", $D$4,  "Bar",, "Close",$E$4,C14,"PrimaryOnly",,,,"T")="","",RTD("cqg.rtd",,"StudyData", $D$4,  "Bar",, "Close",$E$4,C14,"PrimaryOnly",,,,"T")*100)</f>
        <v>12.17</v>
      </c>
      <c r="G14" s="29">
        <f t="shared" si="3"/>
        <v>12.200000000000006</v>
      </c>
      <c r="H14" s="29">
        <f t="shared" si="0"/>
        <v>12.17</v>
      </c>
      <c r="J14" s="29">
        <v>30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>IF(RTD("cqg.rtd",,"StudyData", $D$4,  "Bar",, "Close",$E$4,C15,"PrimaryOnly",,,,"T")="","",RTD("cqg.rtd",,"StudyData", $D$4,  "Bar",, "Close",$E$4,C15,"PrimaryOnly",,,,"T")*100)</f>
        <v>12.370000000000001</v>
      </c>
      <c r="G15" s="29">
        <f t="shared" si="3"/>
        <v>12.500000000000007</v>
      </c>
      <c r="H15" s="29">
        <f t="shared" si="0"/>
        <v>12.370000000000001</v>
      </c>
      <c r="J15" s="29">
        <v>35</v>
      </c>
      <c r="K15" s="31">
        <f t="shared" si="1"/>
        <v>35</v>
      </c>
    </row>
    <row r="16" spans="2:11" x14ac:dyDescent="0.3">
      <c r="C16" s="29">
        <f t="shared" si="2"/>
        <v>-11</v>
      </c>
      <c r="D16" s="29">
        <f>IF(RTD("cqg.rtd",,"StudyData", $D$4,  "Bar",, "Close",$E$4,C16,"PrimaryOnly",,,,"T")="","",RTD("cqg.rtd",,"StudyData", $D$4,  "Bar",, "Close",$E$4,C16,"PrimaryOnly",,,,"T")*100)</f>
        <v>12.690000000000001</v>
      </c>
      <c r="G16" s="29">
        <f t="shared" si="3"/>
        <v>12.800000000000008</v>
      </c>
      <c r="H16" s="29">
        <f t="shared" si="0"/>
        <v>12.690000000000001</v>
      </c>
      <c r="J16" s="29">
        <v>25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>IF(RTD("cqg.rtd",,"StudyData", $D$4,  "Bar",, "Close",$E$4,C17,"PrimaryOnly",,,,"T")="","",RTD("cqg.rtd",,"StudyData", $D$4,  "Bar",, "Close",$E$4,C17,"PrimaryOnly",,,,"T")*100)</f>
        <v>12.64</v>
      </c>
      <c r="G17" s="29">
        <f t="shared" si="3"/>
        <v>13.100000000000009</v>
      </c>
      <c r="H17" s="29">
        <f t="shared" si="0"/>
        <v>12.64</v>
      </c>
      <c r="J17" s="29">
        <v>13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>IF(RTD("cqg.rtd",,"StudyData", $D$4,  "Bar",, "Close",$E$4,C18,"PrimaryOnly",,,,"T")="","",RTD("cqg.rtd",,"StudyData", $D$4,  "Bar",, "Close",$E$4,C18,"PrimaryOnly",,,,"T")*100)</f>
        <v>12.55</v>
      </c>
      <c r="G18" s="29">
        <f t="shared" si="3"/>
        <v>13.400000000000009</v>
      </c>
      <c r="H18" s="29">
        <f t="shared" si="0"/>
        <v>12.55</v>
      </c>
      <c r="J18" s="29">
        <v>3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>IF(RTD("cqg.rtd",,"StudyData", $D$4,  "Bar",, "Close",$E$4,C19,"PrimaryOnly",,,,"T")="","",RTD("cqg.rtd",,"StudyData", $D$4,  "Bar",, "Close",$E$4,C19,"PrimaryOnly",,,,"T")*100)</f>
        <v>12.47</v>
      </c>
      <c r="G19" s="29">
        <f t="shared" si="3"/>
        <v>13.70000000000001</v>
      </c>
      <c r="H19" s="29">
        <f t="shared" si="0"/>
        <v>12.47</v>
      </c>
      <c r="J19" s="29">
        <v>4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>IF(RTD("cqg.rtd",,"StudyData", $D$4,  "Bar",, "Close",$E$4,C20,"PrimaryOnly",,,,"T")="","",RTD("cqg.rtd",,"StudyData", $D$4,  "Bar",, "Close",$E$4,C20,"PrimaryOnly",,,,"T")*100)</f>
        <v>12.379999999999999</v>
      </c>
      <c r="G20" s="29">
        <f t="shared" si="3"/>
        <v>14.000000000000011</v>
      </c>
      <c r="H20" s="29">
        <f t="shared" si="0"/>
        <v>12.379999999999999</v>
      </c>
      <c r="J20" s="29">
        <v>1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>IF(RTD("cqg.rtd",,"StudyData", $D$4,  "Bar",, "Close",$E$4,C21,"PrimaryOnly",,,,"T")="","",RTD("cqg.rtd",,"StudyData", $D$4,  "Bar",, "Close",$E$4,C21,"PrimaryOnly",,,,"T")*100)</f>
        <v>12.280000000000001</v>
      </c>
      <c r="G21" s="29">
        <f t="shared" si="3"/>
        <v>14.300000000000011</v>
      </c>
      <c r="H21" s="29">
        <f t="shared" si="0"/>
        <v>12.280000000000001</v>
      </c>
      <c r="J21" s="29">
        <v>5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>IF(RTD("cqg.rtd",,"StudyData", $D$4,  "Bar",, "Close",$E$4,C22,"PrimaryOnly",,,,"T")="","",RTD("cqg.rtd",,"StudyData", $D$4,  "Bar",, "Close",$E$4,C22,"PrimaryOnly",,,,"T")*100)</f>
        <v>12.950000000000001</v>
      </c>
      <c r="G22" s="29">
        <f t="shared" si="3"/>
        <v>14.600000000000012</v>
      </c>
      <c r="H22" s="29">
        <f t="shared" si="0"/>
        <v>12.950000000000001</v>
      </c>
      <c r="J22" s="29">
        <v>0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>IF(RTD("cqg.rtd",,"StudyData", $D$4,  "Bar",, "Close",$E$4,C23,"PrimaryOnly",,,,"T")="","",RTD("cqg.rtd",,"StudyData", $D$4,  "Bar",, "Close",$E$4,C23,"PrimaryOnly",,,,"T")*100)</f>
        <v>12.32</v>
      </c>
      <c r="G23" s="29">
        <f t="shared" si="3"/>
        <v>14.900000000000013</v>
      </c>
      <c r="H23" s="29">
        <f t="shared" si="0"/>
        <v>12.32</v>
      </c>
      <c r="J23" s="29">
        <v>0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>IF(RTD("cqg.rtd",,"StudyData", $D$4,  "Bar",, "Close",$E$4,C24,"PrimaryOnly",,,,"T")="","",RTD("cqg.rtd",,"StudyData", $D$4,  "Bar",, "Close",$E$4,C24,"PrimaryOnly",,,,"T")*100)</f>
        <v>12.49</v>
      </c>
      <c r="G24" s="29">
        <f t="shared" si="3"/>
        <v>15.200000000000014</v>
      </c>
      <c r="H24" s="29">
        <f t="shared" si="0"/>
        <v>12.49</v>
      </c>
      <c r="J24" s="29">
        <v>0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>IF(RTD("cqg.rtd",,"StudyData", $D$4,  "Bar",, "Close",$E$4,C25,"PrimaryOnly",,,,"T")="","",RTD("cqg.rtd",,"StudyData", $D$4,  "Bar",, "Close",$E$4,C25,"PrimaryOnly",,,,"T")*100)</f>
        <v>12.030000000000001</v>
      </c>
      <c r="G25" s="29">
        <f t="shared" si="3"/>
        <v>15.500000000000014</v>
      </c>
      <c r="H25" s="29">
        <f t="shared" si="0"/>
        <v>12.030000000000001</v>
      </c>
      <c r="J25" s="29">
        <v>0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>IF(RTD("cqg.rtd",,"StudyData", $D$4,  "Bar",, "Close",$E$4,C26,"PrimaryOnly",,,,"T")="","",RTD("cqg.rtd",,"StudyData", $D$4,  "Bar",, "Close",$E$4,C26,"PrimaryOnly",,,,"T")*100)</f>
        <v>11.85</v>
      </c>
      <c r="G26" s="29">
        <f t="shared" si="3"/>
        <v>15.800000000000015</v>
      </c>
      <c r="H26" s="29">
        <f t="shared" si="0"/>
        <v>11.85</v>
      </c>
      <c r="J26" s="29">
        <v>0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>IF(RTD("cqg.rtd",,"StudyData", $D$4,  "Bar",, "Close",$E$4,C27,"PrimaryOnly",,,,"T")="","",RTD("cqg.rtd",,"StudyData", $D$4,  "Bar",, "Close",$E$4,C27,"PrimaryOnly",,,,"T")*100)</f>
        <v>12.26</v>
      </c>
      <c r="G27" s="29">
        <f t="shared" si="3"/>
        <v>16.100000000000016</v>
      </c>
      <c r="H27" s="29">
        <f t="shared" si="0"/>
        <v>12.26</v>
      </c>
      <c r="J27" s="29">
        <v>0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>IF(RTD("cqg.rtd",,"StudyData", $D$4,  "Bar",, "Close",$E$4,C28,"PrimaryOnly",,,,"T")="","",RTD("cqg.rtd",,"StudyData", $D$4,  "Bar",, "Close",$E$4,C28,"PrimaryOnly",,,,"T")*100)</f>
        <v>12.22</v>
      </c>
      <c r="G28" s="29">
        <f t="shared" si="3"/>
        <v>16.400000000000016</v>
      </c>
      <c r="H28" s="29">
        <f t="shared" si="0"/>
        <v>12.22</v>
      </c>
      <c r="J28" s="29">
        <v>0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>IF(RTD("cqg.rtd",,"StudyData", $D$4,  "Bar",, "Close",$E$4,C29,"PrimaryOnly",,,,"T")="","",RTD("cqg.rtd",,"StudyData", $D$4,  "Bar",, "Close",$E$4,C29,"PrimaryOnly",,,,"T")*100)</f>
        <v>12.659999999999998</v>
      </c>
      <c r="G29" s="29">
        <f t="shared" si="3"/>
        <v>16.700000000000017</v>
      </c>
      <c r="H29" s="29">
        <f t="shared" si="0"/>
        <v>12.659999999999998</v>
      </c>
      <c r="J29" s="29">
        <v>0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>IF(RTD("cqg.rtd",,"StudyData", $D$4,  "Bar",, "Close",$E$4,C30,"PrimaryOnly",,,,"T")="","",RTD("cqg.rtd",,"StudyData", $D$4,  "Bar",, "Close",$E$4,C30,"PrimaryOnly",,,,"T")*100)</f>
        <v>12.889999999999999</v>
      </c>
      <c r="G30" s="29">
        <f t="shared" si="3"/>
        <v>17.000000000000018</v>
      </c>
      <c r="H30" s="29">
        <f t="shared" si="0"/>
        <v>12.889999999999999</v>
      </c>
      <c r="J30" s="29">
        <v>0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>IF(RTD("cqg.rtd",,"StudyData", $D$4,  "Bar",, "Close",$E$4,C31,"PrimaryOnly",,,,"T")="","",RTD("cqg.rtd",,"StudyData", $D$4,  "Bar",, "Close",$E$4,C31,"PrimaryOnly",,,,"T")*100)</f>
        <v>13.100000000000001</v>
      </c>
      <c r="G31" s="29">
        <f t="shared" si="3"/>
        <v>17.300000000000018</v>
      </c>
      <c r="H31" s="29">
        <f t="shared" si="0"/>
        <v>13.100000000000001</v>
      </c>
      <c r="J31" s="29">
        <v>1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>IF(RTD("cqg.rtd",,"StudyData", $D$4,  "Bar",, "Close",$E$4,C32,"PrimaryOnly",,,,"T")="","",RTD("cqg.rtd",,"StudyData", $D$4,  "Bar",, "Close",$E$4,C32,"PrimaryOnly",,,,"T")*100)</f>
        <v>12.889999999999999</v>
      </c>
      <c r="G32" s="29">
        <f t="shared" si="3"/>
        <v>17.600000000000019</v>
      </c>
      <c r="H32" s="29">
        <f t="shared" si="0"/>
        <v>12.889999999999999</v>
      </c>
      <c r="J32" s="29">
        <v>0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>IF(RTD("cqg.rtd",,"StudyData", $D$4,  "Bar",, "Close",$E$4,C33,"PrimaryOnly",,,,"T")="","",RTD("cqg.rtd",,"StudyData", $D$4,  "Bar",, "Close",$E$4,C33,"PrimaryOnly",,,,"T")*100)</f>
        <v>12.08</v>
      </c>
      <c r="G33" s="29">
        <f t="shared" si="3"/>
        <v>17.90000000000002</v>
      </c>
      <c r="H33" s="29">
        <f t="shared" si="0"/>
        <v>12.08</v>
      </c>
      <c r="J33" s="29">
        <v>0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>IF(RTD("cqg.rtd",,"StudyData", $D$4,  "Bar",, "Close",$E$4,C34,"PrimaryOnly",,,,"T")="","",RTD("cqg.rtd",,"StudyData", $D$4,  "Bar",, "Close",$E$4,C34,"PrimaryOnly",,,,"T")*100)</f>
        <v>11.85</v>
      </c>
      <c r="G34" s="29">
        <f t="shared" si="3"/>
        <v>18.200000000000021</v>
      </c>
      <c r="H34" s="29">
        <f t="shared" si="0"/>
        <v>11.85</v>
      </c>
      <c r="J34" s="29">
        <v>0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>IF(RTD("cqg.rtd",,"StudyData", $D$4,  "Bar",, "Close",$E$4,C35,"PrimaryOnly",,,,"T")="","",RTD("cqg.rtd",,"StudyData", $D$4,  "Bar",, "Close",$E$4,C35,"PrimaryOnly",,,,"T")*100)</f>
        <v>12.27</v>
      </c>
      <c r="G35" s="29">
        <f t="shared" si="3"/>
        <v>18.500000000000021</v>
      </c>
      <c r="H35" s="29">
        <f t="shared" si="0"/>
        <v>12.27</v>
      </c>
      <c r="J35" s="29">
        <v>0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>IF(RTD("cqg.rtd",,"StudyData", $D$4,  "Bar",, "Close",$E$4,C36,"PrimaryOnly",,,,"T")="","",RTD("cqg.rtd",,"StudyData", $D$4,  "Bar",, "Close",$E$4,C36,"PrimaryOnly",,,,"T")*100)</f>
        <v>12.49</v>
      </c>
      <c r="G36" s="29">
        <f t="shared" si="3"/>
        <v>18.800000000000022</v>
      </c>
      <c r="H36" s="29">
        <f t="shared" si="0"/>
        <v>12.49</v>
      </c>
      <c r="J36" s="29">
        <v>0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>IF(RTD("cqg.rtd",,"StudyData", $D$4,  "Bar",, "Close",$E$4,C37,"PrimaryOnly",,,,"T")="","",RTD("cqg.rtd",,"StudyData", $D$4,  "Bar",, "Close",$E$4,C37,"PrimaryOnly",,,,"T")*100)</f>
        <v>11.61</v>
      </c>
      <c r="G37" s="29">
        <f t="shared" si="3"/>
        <v>19.100000000000023</v>
      </c>
      <c r="H37" s="29">
        <f t="shared" si="0"/>
        <v>11.61</v>
      </c>
      <c r="J37" s="29">
        <v>0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>IF(RTD("cqg.rtd",,"StudyData", $D$4,  "Bar",, "Close",$E$4,C38,"PrimaryOnly",,,,"T")="","",RTD("cqg.rtd",,"StudyData", $D$4,  "Bar",, "Close",$E$4,C38,"PrimaryOnly",,,,"T")*100)</f>
        <v>11.89</v>
      </c>
      <c r="G38" s="29">
        <f t="shared" si="3"/>
        <v>19.400000000000023</v>
      </c>
      <c r="H38" s="29">
        <f t="shared" si="0"/>
        <v>11.89</v>
      </c>
      <c r="J38" s="29">
        <v>0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>IF(RTD("cqg.rtd",,"StudyData", $D$4,  "Bar",, "Close",$E$4,C39,"PrimaryOnly",,,,"T")="","",RTD("cqg.rtd",,"StudyData", $D$4,  "Bar",, "Close",$E$4,C39,"PrimaryOnly",,,,"T")*100)</f>
        <v>12.13</v>
      </c>
      <c r="G39" s="29">
        <f t="shared" si="3"/>
        <v>19.700000000000024</v>
      </c>
      <c r="H39" s="29">
        <f t="shared" si="0"/>
        <v>12.13</v>
      </c>
      <c r="J39" s="29">
        <v>0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>IF(RTD("cqg.rtd",,"StudyData", $D$4,  "Bar",, "Close",$E$4,C40,"PrimaryOnly",,,,"T")="","",RTD("cqg.rtd",,"StudyData", $D$4,  "Bar",, "Close",$E$4,C40,"PrimaryOnly",,,,"T")*100)</f>
        <v>12.7</v>
      </c>
      <c r="E40" s="32">
        <f xml:space="preserve"> RTD("cqg.rtd",,"StudyData", $D$4,  "Bar",, "Time",$E$4,C40,,,,,"T")</f>
        <v>42440</v>
      </c>
      <c r="G40" s="29">
        <f t="shared" si="3"/>
        <v>20.000000000000025</v>
      </c>
      <c r="H40" s="29">
        <f t="shared" si="0"/>
        <v>12.7</v>
      </c>
      <c r="J40" s="29">
        <v>0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>IF(RTD("cqg.rtd",,"StudyData", $D$4,  "Bar",, "Close",$E$4,C41,"PrimaryOnly",,,,"T")="","",RTD("cqg.rtd",,"StudyData", $D$4,  "Bar",, "Close",$E$4,C41,"PrimaryOnly",,,,"T")*100)</f>
        <v>12.790000000000001</v>
      </c>
      <c r="H41" s="29">
        <f t="shared" si="0"/>
        <v>12.790000000000001</v>
      </c>
    </row>
    <row r="42" spans="3:11" x14ac:dyDescent="0.3">
      <c r="C42" s="29">
        <f t="shared" si="2"/>
        <v>-37</v>
      </c>
      <c r="D42" s="29">
        <f>IF(RTD("cqg.rtd",,"StudyData", $D$4,  "Bar",, "Close",$E$4,C42,"PrimaryOnly",,,,"T")="","",RTD("cqg.rtd",,"StudyData", $D$4,  "Bar",, "Close",$E$4,C42,"PrimaryOnly",,,,"T")*100)</f>
        <v>13.07</v>
      </c>
      <c r="H42" s="29">
        <f t="shared" si="0"/>
        <v>13.07</v>
      </c>
    </row>
    <row r="43" spans="3:11" x14ac:dyDescent="0.3">
      <c r="C43" s="29">
        <f t="shared" si="2"/>
        <v>-38</v>
      </c>
      <c r="D43" s="29">
        <f>IF(RTD("cqg.rtd",,"StudyData", $D$4,  "Bar",, "Close",$E$4,C43,"PrimaryOnly",,,,"T")="","",RTD("cqg.rtd",,"StudyData", $D$4,  "Bar",, "Close",$E$4,C43,"PrimaryOnly",,,,"T")*100)</f>
        <v>12.2</v>
      </c>
      <c r="H43" s="29">
        <f t="shared" si="0"/>
        <v>12.2</v>
      </c>
    </row>
    <row r="44" spans="3:11" x14ac:dyDescent="0.3">
      <c r="C44" s="29">
        <f t="shared" si="2"/>
        <v>-39</v>
      </c>
      <c r="D44" s="29">
        <f>IF(RTD("cqg.rtd",,"StudyData", $D$4,  "Bar",, "Close",$E$4,C44,"PrimaryOnly",,,,"T")="","",RTD("cqg.rtd",,"StudyData", $D$4,  "Bar",, "Close",$E$4,C44,"PrimaryOnly",,,,"T")*100)</f>
        <v>12.07</v>
      </c>
      <c r="H44" s="29">
        <f t="shared" si="0"/>
        <v>12.07</v>
      </c>
    </row>
    <row r="45" spans="3:11" x14ac:dyDescent="0.3">
      <c r="C45" s="29">
        <f t="shared" si="2"/>
        <v>-40</v>
      </c>
      <c r="D45" s="29">
        <f>IF(RTD("cqg.rtd",,"StudyData", $D$4,  "Bar",, "Close",$E$4,C45,"PrimaryOnly",,,,"T")="","",RTD("cqg.rtd",,"StudyData", $D$4,  "Bar",, "Close",$E$4,C45,"PrimaryOnly",,,,"T")*100)</f>
        <v>12.280000000000001</v>
      </c>
      <c r="H45" s="29">
        <f t="shared" si="0"/>
        <v>12.280000000000001</v>
      </c>
    </row>
    <row r="46" spans="3:11" x14ac:dyDescent="0.3">
      <c r="C46" s="29">
        <f t="shared" si="2"/>
        <v>-41</v>
      </c>
      <c r="D46" s="29">
        <f>IF(RTD("cqg.rtd",,"StudyData", $D$4,  "Bar",, "Close",$E$4,C46,"PrimaryOnly",,,,"T")="","",RTD("cqg.rtd",,"StudyData", $D$4,  "Bar",, "Close",$E$4,C46,"PrimaryOnly",,,,"T")*100)</f>
        <v>11.85</v>
      </c>
      <c r="H46" s="29">
        <f t="shared" si="0"/>
        <v>11.85</v>
      </c>
    </row>
    <row r="47" spans="3:11" x14ac:dyDescent="0.3">
      <c r="C47" s="29">
        <f t="shared" si="2"/>
        <v>-42</v>
      </c>
      <c r="D47" s="29">
        <f>IF(RTD("cqg.rtd",,"StudyData", $D$4,  "Bar",, "Close",$E$4,C47,"PrimaryOnly",,,,"T")="","",RTD("cqg.rtd",,"StudyData", $D$4,  "Bar",, "Close",$E$4,C47,"PrimaryOnly",,,,"T")*100)</f>
        <v>12.120000000000001</v>
      </c>
      <c r="H47" s="29">
        <f t="shared" si="0"/>
        <v>12.120000000000001</v>
      </c>
    </row>
    <row r="48" spans="3:11" x14ac:dyDescent="0.3">
      <c r="C48" s="29">
        <f t="shared" si="2"/>
        <v>-43</v>
      </c>
      <c r="D48" s="29">
        <f>IF(RTD("cqg.rtd",,"StudyData", $D$4,  "Bar",, "Close",$E$4,C48,"PrimaryOnly",,,,"T")="","",RTD("cqg.rtd",,"StudyData", $D$4,  "Bar",, "Close",$E$4,C48,"PrimaryOnly",,,,"T")*100)</f>
        <v>12.21</v>
      </c>
      <c r="H48" s="29">
        <f t="shared" si="0"/>
        <v>12.21</v>
      </c>
    </row>
    <row r="49" spans="3:8" x14ac:dyDescent="0.3">
      <c r="C49" s="29">
        <f t="shared" si="2"/>
        <v>-44</v>
      </c>
      <c r="D49" s="29">
        <f>IF(RTD("cqg.rtd",,"StudyData", $D$4,  "Bar",, "Close",$E$4,C49,"PrimaryOnly",,,,"T")="","",RTD("cqg.rtd",,"StudyData", $D$4,  "Bar",, "Close",$E$4,C49,"PrimaryOnly",,,,"T")*100)</f>
        <v>12.33</v>
      </c>
      <c r="H49" s="29">
        <f t="shared" si="0"/>
        <v>12.33</v>
      </c>
    </row>
    <row r="50" spans="3:8" x14ac:dyDescent="0.3">
      <c r="C50" s="29">
        <f t="shared" si="2"/>
        <v>-45</v>
      </c>
      <c r="D50" s="29">
        <f>IF(RTD("cqg.rtd",,"StudyData", $D$4,  "Bar",, "Close",$E$4,C50,"PrimaryOnly",,,,"T")="","",RTD("cqg.rtd",,"StudyData", $D$4,  "Bar",, "Close",$E$4,C50,"PrimaryOnly",,,,"T")*100)</f>
        <v>12.36</v>
      </c>
      <c r="H50" s="29">
        <f t="shared" si="0"/>
        <v>12.36</v>
      </c>
    </row>
    <row r="51" spans="3:8" x14ac:dyDescent="0.3">
      <c r="C51" s="29">
        <f t="shared" si="2"/>
        <v>-46</v>
      </c>
      <c r="D51" s="29">
        <f>IF(RTD("cqg.rtd",,"StudyData", $D$4,  "Bar",, "Close",$E$4,C51,"PrimaryOnly",,,,"T")="","",RTD("cqg.rtd",,"StudyData", $D$4,  "Bar",, "Close",$E$4,C51,"PrimaryOnly",,,,"T")*100)</f>
        <v>12.18</v>
      </c>
      <c r="H51" s="29">
        <f t="shared" si="0"/>
        <v>12.18</v>
      </c>
    </row>
    <row r="52" spans="3:8" x14ac:dyDescent="0.3">
      <c r="C52" s="29">
        <f t="shared" si="2"/>
        <v>-47</v>
      </c>
      <c r="D52" s="29">
        <f>IF(RTD("cqg.rtd",,"StudyData", $D$4,  "Bar",, "Close",$E$4,C52,"PrimaryOnly",,,,"T")="","",RTD("cqg.rtd",,"StudyData", $D$4,  "Bar",, "Close",$E$4,C52,"PrimaryOnly",,,,"T")*100)</f>
        <v>12.67</v>
      </c>
      <c r="H52" s="29">
        <f t="shared" si="0"/>
        <v>12.67</v>
      </c>
    </row>
    <row r="53" spans="3:8" x14ac:dyDescent="0.3">
      <c r="C53" s="29">
        <f t="shared" si="2"/>
        <v>-48</v>
      </c>
      <c r="D53" s="29">
        <f>IF(RTD("cqg.rtd",,"StudyData", $D$4,  "Bar",, "Close",$E$4,C53,"PrimaryOnly",,,,"T")="","",RTD("cqg.rtd",,"StudyData", $D$4,  "Bar",, "Close",$E$4,C53,"PrimaryOnly",,,,"T")*100)</f>
        <v>12.44</v>
      </c>
      <c r="H53" s="29">
        <f t="shared" si="0"/>
        <v>12.44</v>
      </c>
    </row>
    <row r="54" spans="3:8" x14ac:dyDescent="0.3">
      <c r="C54" s="29">
        <f t="shared" si="2"/>
        <v>-49</v>
      </c>
      <c r="D54" s="29">
        <f>IF(RTD("cqg.rtd",,"StudyData", $D$4,  "Bar",, "Close",$E$4,C54,"PrimaryOnly",,,,"T")="","",RTD("cqg.rtd",,"StudyData", $D$4,  "Bar",, "Close",$E$4,C54,"PrimaryOnly",,,,"T")*100)</f>
        <v>12.35</v>
      </c>
      <c r="H54" s="29">
        <f t="shared" si="0"/>
        <v>12.35</v>
      </c>
    </row>
    <row r="55" spans="3:8" x14ac:dyDescent="0.3">
      <c r="C55" s="29">
        <f t="shared" si="2"/>
        <v>-50</v>
      </c>
      <c r="D55" s="29">
        <f>IF(RTD("cqg.rtd",,"StudyData", $D$4,  "Bar",, "Close",$E$4,C55,"PrimaryOnly",,,,"T")="","",RTD("cqg.rtd",,"StudyData", $D$4,  "Bar",, "Close",$E$4,C55,"PrimaryOnly",,,,"T")*100)</f>
        <v>12.93</v>
      </c>
      <c r="H55" s="29">
        <f t="shared" si="0"/>
        <v>12.93</v>
      </c>
    </row>
    <row r="56" spans="3:8" x14ac:dyDescent="0.3">
      <c r="C56" s="29">
        <f t="shared" si="2"/>
        <v>-51</v>
      </c>
      <c r="D56" s="29">
        <f>IF(RTD("cqg.rtd",,"StudyData", $D$4,  "Bar",, "Close",$E$4,C56,"PrimaryOnly",,,,"T")="","",RTD("cqg.rtd",,"StudyData", $D$4,  "Bar",, "Close",$E$4,C56,"PrimaryOnly",,,,"T")*100)</f>
        <v>12.509999999999998</v>
      </c>
      <c r="H56" s="29">
        <f t="shared" si="0"/>
        <v>12.509999999999998</v>
      </c>
    </row>
    <row r="57" spans="3:8" x14ac:dyDescent="0.3">
      <c r="C57" s="29">
        <f t="shared" si="2"/>
        <v>-52</v>
      </c>
      <c r="D57" s="29">
        <f>IF(RTD("cqg.rtd",,"StudyData", $D$4,  "Bar",, "Close",$E$4,C57,"PrimaryOnly",,,,"T")="","",RTD("cqg.rtd",,"StudyData", $D$4,  "Bar",, "Close",$E$4,C57,"PrimaryOnly",,,,"T")*100)</f>
        <v>12.57</v>
      </c>
      <c r="H57" s="29">
        <f t="shared" si="0"/>
        <v>12.57</v>
      </c>
    </row>
    <row r="58" spans="3:8" x14ac:dyDescent="0.3">
      <c r="C58" s="29">
        <f t="shared" si="2"/>
        <v>-53</v>
      </c>
      <c r="D58" s="29">
        <f>IF(RTD("cqg.rtd",,"StudyData", $D$4,  "Bar",, "Close",$E$4,C58,"PrimaryOnly",,,,"T")="","",RTD("cqg.rtd",,"StudyData", $D$4,  "Bar",, "Close",$E$4,C58,"PrimaryOnly",,,,"T")*100)</f>
        <v>13.18</v>
      </c>
      <c r="H58" s="29">
        <f t="shared" si="0"/>
        <v>13.18</v>
      </c>
    </row>
    <row r="59" spans="3:8" x14ac:dyDescent="0.3">
      <c r="C59" s="29">
        <f t="shared" si="2"/>
        <v>-54</v>
      </c>
      <c r="D59" s="29">
        <f>IF(RTD("cqg.rtd",,"StudyData", $D$4,  "Bar",, "Close",$E$4,C59,"PrimaryOnly",,,,"T")="","",RTD("cqg.rtd",,"StudyData", $D$4,  "Bar",, "Close",$E$4,C59,"PrimaryOnly",,,,"T")*100)</f>
        <v>13.270000000000001</v>
      </c>
      <c r="H59" s="29">
        <f t="shared" si="0"/>
        <v>13.270000000000001</v>
      </c>
    </row>
    <row r="60" spans="3:8" x14ac:dyDescent="0.3">
      <c r="C60" s="29">
        <f t="shared" si="2"/>
        <v>-55</v>
      </c>
      <c r="D60" s="29">
        <f>IF(RTD("cqg.rtd",,"StudyData", $D$4,  "Bar",, "Close",$E$4,C60,"PrimaryOnly",,,,"T")="","",RTD("cqg.rtd",,"StudyData", $D$4,  "Bar",, "Close",$E$4,C60,"PrimaryOnly",,,,"T")*100)</f>
        <v>14.17</v>
      </c>
      <c r="H60" s="29">
        <f t="shared" si="0"/>
        <v>14.17</v>
      </c>
    </row>
    <row r="61" spans="3:8" x14ac:dyDescent="0.3">
      <c r="C61" s="29">
        <f t="shared" si="2"/>
        <v>-56</v>
      </c>
      <c r="D61" s="29">
        <f>IF(RTD("cqg.rtd",,"StudyData", $D$4,  "Bar",, "Close",$E$4,C61,"PrimaryOnly",,,,"T")="","",RTD("cqg.rtd",,"StudyData", $D$4,  "Bar",, "Close",$E$4,C61,"PrimaryOnly",,,,"T")*100)</f>
        <v>13.07</v>
      </c>
      <c r="H61" s="29">
        <f t="shared" si="0"/>
        <v>13.07</v>
      </c>
    </row>
    <row r="62" spans="3:8" x14ac:dyDescent="0.3">
      <c r="C62" s="29">
        <f t="shared" si="2"/>
        <v>-57</v>
      </c>
      <c r="D62" s="29">
        <f>IF(RTD("cqg.rtd",,"StudyData", $D$4,  "Bar",, "Close",$E$4,C62,"PrimaryOnly",,,,"T")="","",RTD("cqg.rtd",,"StudyData", $D$4,  "Bar",, "Close",$E$4,C62,"PrimaryOnly",,,,"T")*100)</f>
        <v>12.520000000000001</v>
      </c>
      <c r="H62" s="29">
        <f t="shared" si="0"/>
        <v>12.520000000000001</v>
      </c>
    </row>
    <row r="63" spans="3:8" x14ac:dyDescent="0.3">
      <c r="C63" s="29">
        <f t="shared" si="2"/>
        <v>-58</v>
      </c>
      <c r="D63" s="29">
        <f>IF(RTD("cqg.rtd",,"StudyData", $D$4,  "Bar",, "Close",$E$4,C63,"PrimaryOnly",,,,"T")="","",RTD("cqg.rtd",,"StudyData", $D$4,  "Bar",, "Close",$E$4,C63,"PrimaryOnly",,,,"T")*100)</f>
        <v>13.07</v>
      </c>
      <c r="H63" s="29">
        <f t="shared" si="0"/>
        <v>13.07</v>
      </c>
    </row>
    <row r="64" spans="3:8" x14ac:dyDescent="0.3">
      <c r="C64" s="29">
        <f t="shared" si="2"/>
        <v>-59</v>
      </c>
      <c r="D64" s="29">
        <f>IF(RTD("cqg.rtd",,"StudyData", $D$4,  "Bar",, "Close",$E$4,C64,"PrimaryOnly",,,,"T")="","",RTD("cqg.rtd",,"StudyData", $D$4,  "Bar",, "Close",$E$4,C64,"PrimaryOnly",,,,"T")*100)</f>
        <v>12.04</v>
      </c>
      <c r="H64" s="29">
        <f t="shared" si="0"/>
        <v>12.04</v>
      </c>
    </row>
    <row r="65" spans="3:8" x14ac:dyDescent="0.3">
      <c r="C65" s="29">
        <f t="shared" si="2"/>
        <v>-60</v>
      </c>
      <c r="D65" s="29">
        <f>IF(RTD("cqg.rtd",,"StudyData", $D$4,  "Bar",, "Close",$E$4,C65,"PrimaryOnly",,,,"T")="","",RTD("cqg.rtd",,"StudyData", $D$4,  "Bar",, "Close",$E$4,C65,"PrimaryOnly",,,,"T")*100)</f>
        <v>12.19</v>
      </c>
      <c r="H65" s="29">
        <f t="shared" si="0"/>
        <v>12.19</v>
      </c>
    </row>
    <row r="66" spans="3:8" x14ac:dyDescent="0.3">
      <c r="C66" s="29">
        <f t="shared" si="2"/>
        <v>-61</v>
      </c>
      <c r="D66" s="29">
        <f>IF(RTD("cqg.rtd",,"StudyData", $D$4,  "Bar",, "Close",$E$4,C66,"PrimaryOnly",,,,"T")="","",RTD("cqg.rtd",,"StudyData", $D$4,  "Bar",, "Close",$E$4,C66,"PrimaryOnly",,,,"T")*100)</f>
        <v>12.25</v>
      </c>
      <c r="H66" s="29">
        <f t="shared" si="0"/>
        <v>12.25</v>
      </c>
    </row>
    <row r="67" spans="3:8" x14ac:dyDescent="0.3">
      <c r="C67" s="29">
        <f t="shared" si="2"/>
        <v>-62</v>
      </c>
      <c r="D67" s="29">
        <f>IF(RTD("cqg.rtd",,"StudyData", $D$4,  "Bar",, "Close",$E$4,C67,"PrimaryOnly",,,,"T")="","",RTD("cqg.rtd",,"StudyData", $D$4,  "Bar",, "Close",$E$4,C67,"PrimaryOnly",,,,"T")*100)</f>
        <v>11.690000000000001</v>
      </c>
      <c r="H67" s="29">
        <f t="shared" si="0"/>
        <v>11.690000000000001</v>
      </c>
    </row>
    <row r="68" spans="3:8" x14ac:dyDescent="0.3">
      <c r="C68" s="29">
        <f t="shared" si="2"/>
        <v>-63</v>
      </c>
      <c r="D68" s="29">
        <f>IF(RTD("cqg.rtd",,"StudyData", $D$4,  "Bar",, "Close",$E$4,C68,"PrimaryOnly",,,,"T")="","",RTD("cqg.rtd",,"StudyData", $D$4,  "Bar",, "Close",$E$4,C68,"PrimaryOnly",,,,"T")*100)</f>
        <v>11.93</v>
      </c>
      <c r="H68" s="29">
        <f t="shared" si="0"/>
        <v>11.93</v>
      </c>
    </row>
    <row r="69" spans="3:8" x14ac:dyDescent="0.3">
      <c r="C69" s="29">
        <f t="shared" si="2"/>
        <v>-64</v>
      </c>
      <c r="D69" s="29">
        <f>IF(RTD("cqg.rtd",,"StudyData", $D$4,  "Bar",, "Close",$E$4,C69,"PrimaryOnly",,,,"T")="","",RTD("cqg.rtd",,"StudyData", $D$4,  "Bar",, "Close",$E$4,C69,"PrimaryOnly",,,,"T")*100)</f>
        <v>12.24</v>
      </c>
      <c r="H69" s="29">
        <f t="shared" si="0"/>
        <v>12.24</v>
      </c>
    </row>
    <row r="70" spans="3:8" x14ac:dyDescent="0.3">
      <c r="C70" s="29">
        <f t="shared" si="2"/>
        <v>-65</v>
      </c>
      <c r="D70" s="29">
        <f>IF(RTD("cqg.rtd",,"StudyData", $D$4,  "Bar",, "Close",$E$4,C70,"PrimaryOnly",,,,"T")="","",RTD("cqg.rtd",,"StudyData", $D$4,  "Bar",, "Close",$E$4,C70,"PrimaryOnly",,,,"T")*100)</f>
        <v>12.18</v>
      </c>
      <c r="H70" s="29">
        <f t="shared" ref="H70:H133" si="4">D70</f>
        <v>12.18</v>
      </c>
    </row>
    <row r="71" spans="3:8" x14ac:dyDescent="0.3">
      <c r="C71" s="29">
        <f t="shared" ref="C71:C134" si="5">C70-1</f>
        <v>-66</v>
      </c>
      <c r="D71" s="29">
        <f>IF(RTD("cqg.rtd",,"StudyData", $D$4,  "Bar",, "Close",$E$4,C71,"PrimaryOnly",,,,"T")="","",RTD("cqg.rtd",,"StudyData", $D$4,  "Bar",, "Close",$E$4,C71,"PrimaryOnly",,,,"T")*100)</f>
        <v>12.620000000000001</v>
      </c>
      <c r="H71" s="29">
        <f t="shared" si="4"/>
        <v>12.620000000000001</v>
      </c>
    </row>
    <row r="72" spans="3:8" x14ac:dyDescent="0.3">
      <c r="C72" s="29">
        <f t="shared" si="5"/>
        <v>-67</v>
      </c>
      <c r="D72" s="29">
        <f>IF(RTD("cqg.rtd",,"StudyData", $D$4,  "Bar",, "Close",$E$4,C72,"PrimaryOnly",,,,"T")="","",RTD("cqg.rtd",,"StudyData", $D$4,  "Bar",, "Close",$E$4,C72,"PrimaryOnly",,,,"T")*100)</f>
        <v>12.5</v>
      </c>
      <c r="H72" s="29">
        <f t="shared" si="4"/>
        <v>12.5</v>
      </c>
    </row>
    <row r="73" spans="3:8" x14ac:dyDescent="0.3">
      <c r="C73" s="29">
        <f t="shared" si="5"/>
        <v>-68</v>
      </c>
      <c r="D73" s="29">
        <f>IF(RTD("cqg.rtd",,"StudyData", $D$4,  "Bar",, "Close",$E$4,C73,"PrimaryOnly",,,,"T")="","",RTD("cqg.rtd",,"StudyData", $D$4,  "Bar",, "Close",$E$4,C73,"PrimaryOnly",,,,"T")*100)</f>
        <v>12.29</v>
      </c>
      <c r="E73" s="32">
        <f xml:space="preserve"> RTD("cqg.rtd",,"StudyData", $D$4,  "Bar",, "Time",$E$4,C73,,,,,"T")</f>
        <v>42394</v>
      </c>
      <c r="H73" s="29">
        <f t="shared" si="4"/>
        <v>12.29</v>
      </c>
    </row>
    <row r="74" spans="3:8" x14ac:dyDescent="0.3">
      <c r="C74" s="29">
        <f t="shared" si="5"/>
        <v>-69</v>
      </c>
      <c r="D74" s="29">
        <f>IF(RTD("cqg.rtd",,"StudyData", $D$4,  "Bar",, "Close",$E$4,C74,"PrimaryOnly",,,,"T")="","",RTD("cqg.rtd",,"StudyData", $D$4,  "Bar",, "Close",$E$4,C74,"PrimaryOnly",,,,"T")*100)</f>
        <v>12.83</v>
      </c>
      <c r="H74" s="29">
        <f t="shared" si="4"/>
        <v>12.83</v>
      </c>
    </row>
    <row r="75" spans="3:8" x14ac:dyDescent="0.3">
      <c r="C75" s="29">
        <f t="shared" si="5"/>
        <v>-70</v>
      </c>
      <c r="D75" s="29">
        <f>IF(RTD("cqg.rtd",,"StudyData", $D$4,  "Bar",, "Close",$E$4,C75,"PrimaryOnly",,,,"T")="","",RTD("cqg.rtd",,"StudyData", $D$4,  "Bar",, "Close",$E$4,C75,"PrimaryOnly",,,,"T")*100)</f>
        <v>12.959999999999999</v>
      </c>
      <c r="H75" s="29">
        <f t="shared" si="4"/>
        <v>12.959999999999999</v>
      </c>
    </row>
    <row r="76" spans="3:8" x14ac:dyDescent="0.3">
      <c r="C76" s="29">
        <f t="shared" si="5"/>
        <v>-71</v>
      </c>
      <c r="D76" s="29">
        <f>IF(RTD("cqg.rtd",,"StudyData", $D$4,  "Bar",, "Close",$E$4,C76,"PrimaryOnly",,,,"T")="","",RTD("cqg.rtd",,"StudyData", $D$4,  "Bar",, "Close",$E$4,C76,"PrimaryOnly",,,,"T")*100)</f>
        <v>12.740000000000002</v>
      </c>
      <c r="H76" s="29">
        <f t="shared" si="4"/>
        <v>12.740000000000002</v>
      </c>
    </row>
    <row r="77" spans="3:8" x14ac:dyDescent="0.3">
      <c r="C77" s="29">
        <f t="shared" si="5"/>
        <v>-72</v>
      </c>
      <c r="D77" s="29">
        <f>IF(RTD("cqg.rtd",,"StudyData", $D$4,  "Bar",, "Close",$E$4,C77,"PrimaryOnly",,,,"T")="","",RTD("cqg.rtd",,"StudyData", $D$4,  "Bar",, "Close",$E$4,C77,"PrimaryOnly",,,,"T")*100)</f>
        <v>12.32</v>
      </c>
      <c r="H77" s="29">
        <f t="shared" si="4"/>
        <v>12.32</v>
      </c>
    </row>
    <row r="78" spans="3:8" x14ac:dyDescent="0.3">
      <c r="C78" s="29">
        <f t="shared" si="5"/>
        <v>-73</v>
      </c>
      <c r="D78" s="29">
        <f>IF(RTD("cqg.rtd",,"StudyData", $D$4,  "Bar",, "Close",$E$4,C78,"PrimaryOnly",,,,"T")="","",RTD("cqg.rtd",,"StudyData", $D$4,  "Bar",, "Close",$E$4,C78,"PrimaryOnly",,,,"T")*100)</f>
        <v>13.66</v>
      </c>
      <c r="H78" s="29">
        <f t="shared" si="4"/>
        <v>13.66</v>
      </c>
    </row>
    <row r="79" spans="3:8" x14ac:dyDescent="0.3">
      <c r="C79" s="29">
        <f t="shared" si="5"/>
        <v>-74</v>
      </c>
      <c r="D79" s="29">
        <f>IF(RTD("cqg.rtd",,"StudyData", $D$4,  "Bar",, "Close",$E$4,C79,"PrimaryOnly",,,,"T")="","",RTD("cqg.rtd",,"StudyData", $D$4,  "Bar",, "Close",$E$4,C79,"PrimaryOnly",,,,"T")*100)</f>
        <v>12.5</v>
      </c>
      <c r="H79" s="29">
        <f t="shared" si="4"/>
        <v>12.5</v>
      </c>
    </row>
    <row r="80" spans="3:8" x14ac:dyDescent="0.3">
      <c r="C80" s="29">
        <f t="shared" si="5"/>
        <v>-75</v>
      </c>
      <c r="D80" s="29">
        <f>IF(RTD("cqg.rtd",,"StudyData", $D$4,  "Bar",, "Close",$E$4,C80,"PrimaryOnly",,,,"T")="","",RTD("cqg.rtd",,"StudyData", $D$4,  "Bar",, "Close",$E$4,C80,"PrimaryOnly",,,,"T")*100)</f>
        <v>12.24</v>
      </c>
      <c r="H80" s="29">
        <f t="shared" si="4"/>
        <v>12.24</v>
      </c>
    </row>
    <row r="81" spans="3:8" x14ac:dyDescent="0.3">
      <c r="C81" s="29">
        <f t="shared" si="5"/>
        <v>-76</v>
      </c>
      <c r="D81" s="29">
        <f>IF(RTD("cqg.rtd",,"StudyData", $D$4,  "Bar",, "Close",$E$4,C81,"PrimaryOnly",,,,"T")="","",RTD("cqg.rtd",,"StudyData", $D$4,  "Bar",, "Close",$E$4,C81,"PrimaryOnly",,,,"T")*100)</f>
        <v>12.19</v>
      </c>
      <c r="H81" s="29">
        <f t="shared" si="4"/>
        <v>12.19</v>
      </c>
    </row>
    <row r="82" spans="3:8" x14ac:dyDescent="0.3">
      <c r="C82" s="29">
        <f t="shared" si="5"/>
        <v>-77</v>
      </c>
      <c r="D82" s="29">
        <f>IF(RTD("cqg.rtd",,"StudyData", $D$4,  "Bar",, "Close",$E$4,C82,"PrimaryOnly",,,,"T")="","",RTD("cqg.rtd",,"StudyData", $D$4,  "Bar",, "Close",$E$4,C82,"PrimaryOnly",,,,"T")*100)</f>
        <v>12.44</v>
      </c>
      <c r="H82" s="29">
        <f t="shared" si="4"/>
        <v>12.44</v>
      </c>
    </row>
    <row r="83" spans="3:8" x14ac:dyDescent="0.3">
      <c r="C83" s="29">
        <f t="shared" si="5"/>
        <v>-78</v>
      </c>
      <c r="D83" s="29">
        <f>IF(RTD("cqg.rtd",,"StudyData", $D$4,  "Bar",, "Close",$E$4,C83,"PrimaryOnly",,,,"T")="","",RTD("cqg.rtd",,"StudyData", $D$4,  "Bar",, "Close",$E$4,C83,"PrimaryOnly",,,,"T")*100)</f>
        <v>12.3</v>
      </c>
      <c r="H83" s="29">
        <f t="shared" si="4"/>
        <v>12.3</v>
      </c>
    </row>
    <row r="84" spans="3:8" x14ac:dyDescent="0.3">
      <c r="C84" s="29">
        <f t="shared" si="5"/>
        <v>-79</v>
      </c>
      <c r="D84" s="29">
        <f>IF(RTD("cqg.rtd",,"StudyData", $D$4,  "Bar",, "Close",$E$4,C84,"PrimaryOnly",,,,"T")="","",RTD("cqg.rtd",,"StudyData", $D$4,  "Bar",, "Close",$E$4,C84,"PrimaryOnly",,,,"T")*100)</f>
        <v>11.89</v>
      </c>
      <c r="H84" s="29">
        <f t="shared" si="4"/>
        <v>11.89</v>
      </c>
    </row>
    <row r="85" spans="3:8" x14ac:dyDescent="0.3">
      <c r="C85" s="29">
        <f t="shared" si="5"/>
        <v>-80</v>
      </c>
      <c r="D85" s="29">
        <f>IF(RTD("cqg.rtd",,"StudyData", $D$4,  "Bar",, "Close",$E$4,C85,"PrimaryOnly",,,,"T")="","",RTD("cqg.rtd",,"StudyData", $D$4,  "Bar",, "Close",$E$4,C85,"PrimaryOnly",,,,"T")*100)</f>
        <v>11.67</v>
      </c>
      <c r="H85" s="29">
        <f t="shared" si="4"/>
        <v>11.67</v>
      </c>
    </row>
    <row r="86" spans="3:8" x14ac:dyDescent="0.3">
      <c r="C86" s="29">
        <f t="shared" si="5"/>
        <v>-81</v>
      </c>
      <c r="D86" s="29">
        <f>IF(RTD("cqg.rtd",,"StudyData", $D$4,  "Bar",, "Close",$E$4,C86,"PrimaryOnly",,,,"T")="","",RTD("cqg.rtd",,"StudyData", $D$4,  "Bar",, "Close",$E$4,C86,"PrimaryOnly",,,,"T")*100)</f>
        <v>11.379999999999999</v>
      </c>
      <c r="H86" s="29">
        <f t="shared" si="4"/>
        <v>11.379999999999999</v>
      </c>
    </row>
    <row r="87" spans="3:8" x14ac:dyDescent="0.3">
      <c r="C87" s="29">
        <f t="shared" si="5"/>
        <v>-82</v>
      </c>
      <c r="D87" s="29">
        <f>IF(RTD("cqg.rtd",,"StudyData", $D$4,  "Bar",, "Close",$E$4,C87,"PrimaryOnly",,,,"T")="","",RTD("cqg.rtd",,"StudyData", $D$4,  "Bar",, "Close",$E$4,C87,"PrimaryOnly",,,,"T")*100)</f>
        <v>11.51</v>
      </c>
      <c r="H87" s="29">
        <f t="shared" si="4"/>
        <v>11.51</v>
      </c>
    </row>
    <row r="88" spans="3:8" x14ac:dyDescent="0.3">
      <c r="C88" s="29">
        <f t="shared" si="5"/>
        <v>-83</v>
      </c>
      <c r="D88" s="29">
        <f>IF(RTD("cqg.rtd",,"StudyData", $D$4,  "Bar",, "Close",$E$4,C88,"PrimaryOnly",,,,"T")="","",RTD("cqg.rtd",,"StudyData", $D$4,  "Bar",, "Close",$E$4,C88,"PrimaryOnly",,,,"T")*100)</f>
        <v>11.34</v>
      </c>
      <c r="H88" s="29">
        <f t="shared" si="4"/>
        <v>11.34</v>
      </c>
    </row>
    <row r="89" spans="3:8" x14ac:dyDescent="0.3">
      <c r="C89" s="29">
        <f t="shared" si="5"/>
        <v>-84</v>
      </c>
      <c r="D89" s="29">
        <f>IF(RTD("cqg.rtd",,"StudyData", $D$4,  "Bar",, "Close",$E$4,C89,"PrimaryOnly",,,,"T")="","",RTD("cqg.rtd",,"StudyData", $D$4,  "Bar",, "Close",$E$4,C89,"PrimaryOnly",,,,"T")*100)</f>
        <v>11.129999999999999</v>
      </c>
      <c r="H89" s="29">
        <f t="shared" si="4"/>
        <v>11.129999999999999</v>
      </c>
    </row>
    <row r="90" spans="3:8" x14ac:dyDescent="0.3">
      <c r="C90" s="29">
        <f t="shared" si="5"/>
        <v>-85</v>
      </c>
      <c r="D90" s="29">
        <f>IF(RTD("cqg.rtd",,"StudyData", $D$4,  "Bar",, "Close",$E$4,C90,"PrimaryOnly",,,,"T")="","",RTD("cqg.rtd",,"StudyData", $D$4,  "Bar",, "Close",$E$4,C90,"PrimaryOnly",,,,"T")*100)</f>
        <v>10.91</v>
      </c>
      <c r="H90" s="29">
        <f t="shared" si="4"/>
        <v>10.91</v>
      </c>
    </row>
    <row r="91" spans="3:8" x14ac:dyDescent="0.3">
      <c r="C91" s="29">
        <f t="shared" si="5"/>
        <v>-86</v>
      </c>
      <c r="D91" s="29">
        <f>IF(RTD("cqg.rtd",,"StudyData", $D$4,  "Bar",, "Close",$E$4,C91,"PrimaryOnly",,,,"T")="","",RTD("cqg.rtd",,"StudyData", $D$4,  "Bar",, "Close",$E$4,C91,"PrimaryOnly",,,,"T")*100)</f>
        <v>10.76</v>
      </c>
      <c r="H91" s="29">
        <f t="shared" si="4"/>
        <v>10.76</v>
      </c>
    </row>
    <row r="92" spans="3:8" x14ac:dyDescent="0.3">
      <c r="C92" s="29">
        <f t="shared" si="5"/>
        <v>-87</v>
      </c>
      <c r="D92" s="29">
        <f>IF(RTD("cqg.rtd",,"StudyData", $D$4,  "Bar",, "Close",$E$4,C92,"PrimaryOnly",,,,"T")="","",RTD("cqg.rtd",,"StudyData", $D$4,  "Bar",, "Close",$E$4,C92,"PrimaryOnly",,,,"T")*100)</f>
        <v>11.06</v>
      </c>
      <c r="H92" s="29">
        <f t="shared" si="4"/>
        <v>11.06</v>
      </c>
    </row>
    <row r="93" spans="3:8" x14ac:dyDescent="0.3">
      <c r="C93" s="29">
        <f t="shared" si="5"/>
        <v>-88</v>
      </c>
      <c r="D93" s="29">
        <f>IF(RTD("cqg.rtd",,"StudyData", $D$4,  "Bar",, "Close",$E$4,C93,"PrimaryOnly",,,,"T")="","",RTD("cqg.rtd",,"StudyData", $D$4,  "Bar",, "Close",$E$4,C93,"PrimaryOnly",,,,"T")*100)</f>
        <v>10.979999999999999</v>
      </c>
      <c r="H93" s="29">
        <f t="shared" si="4"/>
        <v>10.979999999999999</v>
      </c>
    </row>
    <row r="94" spans="3:8" x14ac:dyDescent="0.3">
      <c r="C94" s="29">
        <f t="shared" si="5"/>
        <v>-89</v>
      </c>
      <c r="D94" s="29">
        <f>IF(RTD("cqg.rtd",,"StudyData", $D$4,  "Bar",, "Close",$E$4,C94,"PrimaryOnly",,,,"T")="","",RTD("cqg.rtd",,"StudyData", $D$4,  "Bar",, "Close",$E$4,C94,"PrimaryOnly",,,,"T")*100)</f>
        <v>10.89</v>
      </c>
      <c r="H94" s="29">
        <f t="shared" si="4"/>
        <v>10.89</v>
      </c>
    </row>
    <row r="95" spans="3:8" x14ac:dyDescent="0.3">
      <c r="C95" s="29">
        <f t="shared" si="5"/>
        <v>-90</v>
      </c>
      <c r="D95" s="29">
        <f>IF(RTD("cqg.rtd",,"StudyData", $D$4,  "Bar",, "Close",$E$4,C95,"PrimaryOnly",,,,"T")="","",RTD("cqg.rtd",,"StudyData", $D$4,  "Bar",, "Close",$E$4,C95,"PrimaryOnly",,,,"T")*100)</f>
        <v>11.19</v>
      </c>
      <c r="H95" s="29">
        <f t="shared" si="4"/>
        <v>11.19</v>
      </c>
    </row>
    <row r="96" spans="3:8" x14ac:dyDescent="0.3">
      <c r="C96" s="29">
        <f t="shared" si="5"/>
        <v>-91</v>
      </c>
      <c r="D96" s="29">
        <f>IF(RTD("cqg.rtd",,"StudyData", $D$4,  "Bar",, "Close",$E$4,C96,"PrimaryOnly",,,,"T")="","",RTD("cqg.rtd",,"StudyData", $D$4,  "Bar",, "Close",$E$4,C96,"PrimaryOnly",,,,"T")*100)</f>
        <v>11.15</v>
      </c>
      <c r="H96" s="29">
        <f t="shared" si="4"/>
        <v>11.15</v>
      </c>
    </row>
    <row r="97" spans="3:8" x14ac:dyDescent="0.3">
      <c r="C97" s="29">
        <f t="shared" si="5"/>
        <v>-92</v>
      </c>
      <c r="D97" s="29">
        <f>IF(RTD("cqg.rtd",,"StudyData", $D$4,  "Bar",, "Close",$E$4,C97,"PrimaryOnly",,,,"T")="","",RTD("cqg.rtd",,"StudyData", $D$4,  "Bar",, "Close",$E$4,C97,"PrimaryOnly",,,,"T")*100)</f>
        <v>11.05</v>
      </c>
      <c r="H97" s="29">
        <f t="shared" si="4"/>
        <v>11.05</v>
      </c>
    </row>
    <row r="98" spans="3:8" x14ac:dyDescent="0.3">
      <c r="C98" s="29">
        <f t="shared" si="5"/>
        <v>-93</v>
      </c>
      <c r="D98" s="29">
        <f>IF(RTD("cqg.rtd",,"StudyData", $D$4,  "Bar",, "Close",$E$4,C98,"PrimaryOnly",,,,"T")="","",RTD("cqg.rtd",,"StudyData", $D$4,  "Bar",, "Close",$E$4,C98,"PrimaryOnly",,,,"T")*100)</f>
        <v>11.940000000000001</v>
      </c>
      <c r="H98" s="29">
        <f t="shared" si="4"/>
        <v>11.940000000000001</v>
      </c>
    </row>
    <row r="99" spans="3:8" x14ac:dyDescent="0.3">
      <c r="C99" s="29">
        <f t="shared" si="5"/>
        <v>-94</v>
      </c>
      <c r="D99" s="29">
        <f>IF(RTD("cqg.rtd",,"StudyData", $D$4,  "Bar",, "Close",$E$4,C99,"PrimaryOnly",,,,"T")="","",RTD("cqg.rtd",,"StudyData", $D$4,  "Bar",, "Close",$E$4,C99,"PrimaryOnly",,,,"T")*100)</f>
        <v>12.17</v>
      </c>
      <c r="H99" s="29">
        <f t="shared" si="4"/>
        <v>12.17</v>
      </c>
    </row>
    <row r="100" spans="3:8" x14ac:dyDescent="0.3">
      <c r="C100" s="29">
        <f t="shared" si="5"/>
        <v>-95</v>
      </c>
      <c r="D100" s="29">
        <f>IF(RTD("cqg.rtd",,"StudyData", $D$4,  "Bar",, "Close",$E$4,C100,"PrimaryOnly",,,,"T")="","",RTD("cqg.rtd",,"StudyData", $D$4,  "Bar",, "Close",$E$4,C100,"PrimaryOnly",,,,"T")*100)</f>
        <v>12.36</v>
      </c>
      <c r="H100" s="29">
        <f t="shared" si="4"/>
        <v>12.36</v>
      </c>
    </row>
    <row r="101" spans="3:8" x14ac:dyDescent="0.3">
      <c r="C101" s="29">
        <f t="shared" si="5"/>
        <v>-96</v>
      </c>
      <c r="D101" s="29">
        <f>IF(RTD("cqg.rtd",,"StudyData", $D$4,  "Bar",, "Close",$E$4,C101,"PrimaryOnly",,,,"T")="","",RTD("cqg.rtd",,"StudyData", $D$4,  "Bar",, "Close",$E$4,C101,"PrimaryOnly",,,,"T")*100)</f>
        <v>11.53</v>
      </c>
      <c r="H101" s="29">
        <f t="shared" si="4"/>
        <v>11.53</v>
      </c>
    </row>
    <row r="102" spans="3:8" x14ac:dyDescent="0.3">
      <c r="C102" s="29">
        <f t="shared" si="5"/>
        <v>-97</v>
      </c>
      <c r="D102" s="29">
        <f>IF(RTD("cqg.rtd",,"StudyData", $D$4,  "Bar",, "Close",$E$4,C102,"PrimaryOnly",,,,"T")="","",RTD("cqg.rtd",,"StudyData", $D$4,  "Bar",, "Close",$E$4,C102,"PrimaryOnly",,,,"T")*100)</f>
        <v>11.450000000000001</v>
      </c>
      <c r="H102" s="29">
        <f t="shared" si="4"/>
        <v>11.450000000000001</v>
      </c>
    </row>
    <row r="103" spans="3:8" x14ac:dyDescent="0.3">
      <c r="C103" s="29">
        <f t="shared" si="5"/>
        <v>-98</v>
      </c>
      <c r="D103" s="29">
        <f>IF(RTD("cqg.rtd",,"StudyData", $D$4,  "Bar",, "Close",$E$4,C103,"PrimaryOnly",,,,"T")="","",RTD("cqg.rtd",,"StudyData", $D$4,  "Bar",, "Close",$E$4,C103,"PrimaryOnly",,,,"T")*100)</f>
        <v>10.050000000000001</v>
      </c>
      <c r="H103" s="29">
        <f t="shared" si="4"/>
        <v>10.050000000000001</v>
      </c>
    </row>
    <row r="104" spans="3:8" x14ac:dyDescent="0.3">
      <c r="C104" s="29">
        <f t="shared" si="5"/>
        <v>-99</v>
      </c>
      <c r="D104" s="29">
        <f>IF(RTD("cqg.rtd",,"StudyData", $D$4,  "Bar",, "Close",$E$4,C104,"PrimaryOnly",,,,"T")="","",RTD("cqg.rtd",,"StudyData", $D$4,  "Bar",, "Close",$E$4,C104,"PrimaryOnly",,,,"T")*100)</f>
        <v>10.02</v>
      </c>
      <c r="E104" s="32">
        <f xml:space="preserve"> RTD("cqg.rtd",,"StudyData", $D$4,  "Bar",, "Time",$E$4,C104,,,,,"T")</f>
        <v>42346</v>
      </c>
      <c r="H104" s="29">
        <f t="shared" si="4"/>
        <v>10.02</v>
      </c>
    </row>
    <row r="105" spans="3:8" x14ac:dyDescent="0.3">
      <c r="C105" s="29">
        <f t="shared" si="5"/>
        <v>-100</v>
      </c>
      <c r="D105" s="29">
        <f>IF(RTD("cqg.rtd",,"StudyData", $D$4,  "Bar",, "Close",$E$4,C105,"PrimaryOnly",,,,"T")="","",RTD("cqg.rtd",,"StudyData", $D$4,  "Bar",, "Close",$E$4,C105,"PrimaryOnly",,,,"T")*100)</f>
        <v>9.9</v>
      </c>
      <c r="H105" s="29">
        <f t="shared" si="4"/>
        <v>9.9</v>
      </c>
    </row>
    <row r="106" spans="3:8" x14ac:dyDescent="0.3">
      <c r="C106" s="29">
        <f t="shared" si="5"/>
        <v>-101</v>
      </c>
      <c r="D106" s="29">
        <f>IF(RTD("cqg.rtd",,"StudyData", $D$4,  "Bar",, "Close",$E$4,C106,"PrimaryOnly",,,,"T")="","",RTD("cqg.rtd",,"StudyData", $D$4,  "Bar",, "Close",$E$4,C106,"PrimaryOnly",,,,"T")*100)</f>
        <v>10.47</v>
      </c>
      <c r="H106" s="29">
        <f t="shared" si="4"/>
        <v>10.47</v>
      </c>
    </row>
    <row r="107" spans="3:8" x14ac:dyDescent="0.3">
      <c r="C107" s="29">
        <f t="shared" si="5"/>
        <v>-102</v>
      </c>
      <c r="D107" s="29">
        <f>IF(RTD("cqg.rtd",,"StudyData", $D$4,  "Bar",, "Close",$E$4,C107,"PrimaryOnly",,,,"T")="","",RTD("cqg.rtd",,"StudyData", $D$4,  "Bar",, "Close",$E$4,C107,"PrimaryOnly",,,,"T")*100)</f>
        <v>11.32</v>
      </c>
      <c r="H107" s="29">
        <f t="shared" si="4"/>
        <v>11.32</v>
      </c>
    </row>
    <row r="108" spans="3:8" x14ac:dyDescent="0.3">
      <c r="C108" s="29">
        <f t="shared" si="5"/>
        <v>-103</v>
      </c>
      <c r="D108" s="29">
        <f>IF(RTD("cqg.rtd",,"StudyData", $D$4,  "Bar",, "Close",$E$4,C108,"PrimaryOnly",,,,"T")="","",RTD("cqg.rtd",,"StudyData", $D$4,  "Bar",, "Close",$E$4,C108,"PrimaryOnly",,,,"T")*100)</f>
        <v>10.93</v>
      </c>
      <c r="H108" s="29">
        <f t="shared" si="4"/>
        <v>10.93</v>
      </c>
    </row>
    <row r="109" spans="3:8" x14ac:dyDescent="0.3">
      <c r="C109" s="29">
        <f t="shared" si="5"/>
        <v>-104</v>
      </c>
      <c r="D109" s="29">
        <f>IF(RTD("cqg.rtd",,"StudyData", $D$4,  "Bar",, "Close",$E$4,C109,"PrimaryOnly",,,,"T")="","",RTD("cqg.rtd",,"StudyData", $D$4,  "Bar",, "Close",$E$4,C109,"PrimaryOnly",,,,"T")*100)</f>
        <v>11.709999999999999</v>
      </c>
      <c r="H109" s="29">
        <f t="shared" si="4"/>
        <v>11.709999999999999</v>
      </c>
    </row>
    <row r="110" spans="3:8" x14ac:dyDescent="0.3">
      <c r="C110" s="29">
        <f t="shared" si="5"/>
        <v>-105</v>
      </c>
      <c r="D110" s="29">
        <f>IF(RTD("cqg.rtd",,"StudyData", $D$4,  "Bar",, "Close",$E$4,C110,"PrimaryOnly",,,,"T")="","",RTD("cqg.rtd",,"StudyData", $D$4,  "Bar",, "Close",$E$4,C110,"PrimaryOnly",,,,"T")*100)</f>
        <v>11.55</v>
      </c>
      <c r="H110" s="29">
        <f t="shared" si="4"/>
        <v>11.55</v>
      </c>
    </row>
    <row r="111" spans="3:8" x14ac:dyDescent="0.3">
      <c r="C111" s="29">
        <f t="shared" si="5"/>
        <v>-106</v>
      </c>
      <c r="D111" s="29">
        <f>IF(RTD("cqg.rtd",,"StudyData", $D$4,  "Bar",, "Close",$E$4,C111,"PrimaryOnly",,,,"T")="","",RTD("cqg.rtd",,"StudyData", $D$4,  "Bar",, "Close",$E$4,C111,"PrimaryOnly",,,,"T")*100)</f>
        <v>11.360000000000001</v>
      </c>
      <c r="H111" s="29">
        <f t="shared" si="4"/>
        <v>11.360000000000001</v>
      </c>
    </row>
    <row r="112" spans="3:8" x14ac:dyDescent="0.3">
      <c r="C112" s="29">
        <f t="shared" si="5"/>
        <v>-107</v>
      </c>
      <c r="D112" s="29">
        <f>IF(RTD("cqg.rtd",,"StudyData", $D$4,  "Bar",, "Close",$E$4,C112,"PrimaryOnly",,,,"T")="","",RTD("cqg.rtd",,"StudyData", $D$4,  "Bar",, "Close",$E$4,C112,"PrimaryOnly",,,,"T")*100)</f>
        <v>10.91</v>
      </c>
      <c r="H112" s="29">
        <f t="shared" si="4"/>
        <v>10.91</v>
      </c>
    </row>
    <row r="113" spans="3:8" x14ac:dyDescent="0.3">
      <c r="C113" s="29">
        <f t="shared" si="5"/>
        <v>-108</v>
      </c>
      <c r="D113" s="29">
        <f>IF(RTD("cqg.rtd",,"StudyData", $D$4,  "Bar",, "Close",$E$4,C113,"PrimaryOnly",,,,"T")="","",RTD("cqg.rtd",,"StudyData", $D$4,  "Bar",, "Close",$E$4,C113,"PrimaryOnly",,,,"T")*100)</f>
        <v>10.74</v>
      </c>
      <c r="H113" s="29">
        <f t="shared" si="4"/>
        <v>10.74</v>
      </c>
    </row>
    <row r="114" spans="3:8" x14ac:dyDescent="0.3">
      <c r="C114" s="29">
        <f t="shared" si="5"/>
        <v>-109</v>
      </c>
      <c r="D114" s="29">
        <f>IF(RTD("cqg.rtd",,"StudyData", $D$4,  "Bar",, "Close",$E$4,C114,"PrimaryOnly",,,,"T")="","",RTD("cqg.rtd",,"StudyData", $D$4,  "Bar",, "Close",$E$4,C114,"PrimaryOnly",,,,"T")*100)</f>
        <v>10.95</v>
      </c>
      <c r="H114" s="29">
        <f t="shared" si="4"/>
        <v>10.95</v>
      </c>
    </row>
    <row r="115" spans="3:8" x14ac:dyDescent="0.3">
      <c r="C115" s="29">
        <f t="shared" si="5"/>
        <v>-110</v>
      </c>
      <c r="D115" s="29">
        <f>IF(RTD("cqg.rtd",,"StudyData", $D$4,  "Bar",, "Close",$E$4,C115,"PrimaryOnly",,,,"T")="","",RTD("cqg.rtd",,"StudyData", $D$4,  "Bar",, "Close",$E$4,C115,"PrimaryOnly",,,,"T")*100)</f>
        <v>11.110000000000001</v>
      </c>
      <c r="H115" s="29">
        <f t="shared" si="4"/>
        <v>11.110000000000001</v>
      </c>
    </row>
    <row r="116" spans="3:8" x14ac:dyDescent="0.3">
      <c r="C116" s="29">
        <f t="shared" si="5"/>
        <v>-111</v>
      </c>
      <c r="D116" s="29">
        <f>IF(RTD("cqg.rtd",,"StudyData", $D$4,  "Bar",, "Close",$E$4,C116,"PrimaryOnly",,,,"T")="","",RTD("cqg.rtd",,"StudyData", $D$4,  "Bar",, "Close",$E$4,C116,"PrimaryOnly",,,,"T")*100)</f>
        <v>11.25</v>
      </c>
      <c r="H116" s="29">
        <f t="shared" si="4"/>
        <v>11.25</v>
      </c>
    </row>
    <row r="117" spans="3:8" x14ac:dyDescent="0.3">
      <c r="C117" s="29">
        <f t="shared" si="5"/>
        <v>-112</v>
      </c>
      <c r="D117" s="29">
        <f>IF(RTD("cqg.rtd",,"StudyData", $D$4,  "Bar",, "Close",$E$4,C117,"PrimaryOnly",,,,"T")="","",RTD("cqg.rtd",,"StudyData", $D$4,  "Bar",, "Close",$E$4,C117,"PrimaryOnly",,,,"T")*100)</f>
        <v>10.01</v>
      </c>
      <c r="H117" s="29">
        <f t="shared" si="4"/>
        <v>10.01</v>
      </c>
    </row>
    <row r="118" spans="3:8" x14ac:dyDescent="0.3">
      <c r="C118" s="29">
        <f t="shared" si="5"/>
        <v>-113</v>
      </c>
      <c r="D118" s="29">
        <f>IF(RTD("cqg.rtd",,"StudyData", $D$4,  "Bar",, "Close",$E$4,C118,"PrimaryOnly",,,,"T")="","",RTD("cqg.rtd",,"StudyData", $D$4,  "Bar",, "Close",$E$4,C118,"PrimaryOnly",,,,"T")*100)</f>
        <v>11.31</v>
      </c>
      <c r="H118" s="29">
        <f t="shared" si="4"/>
        <v>11.31</v>
      </c>
    </row>
    <row r="119" spans="3:8" x14ac:dyDescent="0.3">
      <c r="C119" s="29">
        <f t="shared" si="5"/>
        <v>-114</v>
      </c>
      <c r="D119" s="29">
        <f>IF(RTD("cqg.rtd",,"StudyData", $D$4,  "Bar",, "Close",$E$4,C119,"PrimaryOnly",,,,"T")="","",RTD("cqg.rtd",,"StudyData", $D$4,  "Bar",, "Close",$E$4,C119,"PrimaryOnly",,,,"T")*100)</f>
        <v>10.82</v>
      </c>
      <c r="H119" s="29">
        <f t="shared" si="4"/>
        <v>10.82</v>
      </c>
    </row>
    <row r="120" spans="3:8" x14ac:dyDescent="0.3">
      <c r="C120" s="29">
        <f t="shared" si="5"/>
        <v>-115</v>
      </c>
      <c r="D120" s="29">
        <f>IF(RTD("cqg.rtd",,"StudyData", $D$4,  "Bar",, "Close",$E$4,C120,"PrimaryOnly",,,,"T")="","",RTD("cqg.rtd",,"StudyData", $D$4,  "Bar",, "Close",$E$4,C120,"PrimaryOnly",,,,"T")*100)</f>
        <v>11.600000000000001</v>
      </c>
      <c r="H120" s="29">
        <f t="shared" si="4"/>
        <v>11.600000000000001</v>
      </c>
    </row>
    <row r="121" spans="3:8" x14ac:dyDescent="0.3">
      <c r="C121" s="29">
        <f t="shared" si="5"/>
        <v>-116</v>
      </c>
      <c r="D121" s="29">
        <f>IF(RTD("cqg.rtd",,"StudyData", $D$4,  "Bar",, "Close",$E$4,C121,"PrimaryOnly",,,,"T")="","",RTD("cqg.rtd",,"StudyData", $D$4,  "Bar",, "Close",$E$4,C121,"PrimaryOnly",,,,"T")*100)</f>
        <v>10.81</v>
      </c>
      <c r="H121" s="29">
        <f t="shared" si="4"/>
        <v>10.81</v>
      </c>
    </row>
    <row r="122" spans="3:8" x14ac:dyDescent="0.3">
      <c r="C122" s="29">
        <f t="shared" si="5"/>
        <v>-117</v>
      </c>
      <c r="D122" s="29">
        <f>IF(RTD("cqg.rtd",,"StudyData", $D$4,  "Bar",, "Close",$E$4,C122,"PrimaryOnly",,,,"T")="","",RTD("cqg.rtd",,"StudyData", $D$4,  "Bar",, "Close",$E$4,C122,"PrimaryOnly",,,,"T")*100)</f>
        <v>10.879999999999999</v>
      </c>
      <c r="H122" s="29">
        <f t="shared" si="4"/>
        <v>10.879999999999999</v>
      </c>
    </row>
    <row r="123" spans="3:8" x14ac:dyDescent="0.3">
      <c r="C123" s="29">
        <f t="shared" si="5"/>
        <v>-118</v>
      </c>
      <c r="D123" s="29">
        <f>IF(RTD("cqg.rtd",,"StudyData", $D$4,  "Bar",, "Close",$E$4,C123,"PrimaryOnly",,,,"T")="","",RTD("cqg.rtd",,"StudyData", $D$4,  "Bar",, "Close",$E$4,C123,"PrimaryOnly",,,,"T")*100)</f>
        <v>10.979999999999999</v>
      </c>
      <c r="H123" s="29">
        <f t="shared" si="4"/>
        <v>10.979999999999999</v>
      </c>
    </row>
    <row r="124" spans="3:8" x14ac:dyDescent="0.3">
      <c r="C124" s="29">
        <f t="shared" si="5"/>
        <v>-119</v>
      </c>
      <c r="D124" s="29">
        <f>IF(RTD("cqg.rtd",,"StudyData", $D$4,  "Bar",, "Close",$E$4,C124,"PrimaryOnly",,,,"T")="","",RTD("cqg.rtd",,"StudyData", $D$4,  "Bar",, "Close",$E$4,C124,"PrimaryOnly",,,,"T")*100)</f>
        <v>11.219999999999999</v>
      </c>
      <c r="H124" s="29">
        <f t="shared" si="4"/>
        <v>11.219999999999999</v>
      </c>
    </row>
    <row r="125" spans="3:8" x14ac:dyDescent="0.3">
      <c r="C125" s="29">
        <f t="shared" si="5"/>
        <v>-120</v>
      </c>
      <c r="D125" s="29">
        <f>IF(RTD("cqg.rtd",,"StudyData", $D$4,  "Bar",, "Close",$E$4,C125,"PrimaryOnly",,,,"T")="","",RTD("cqg.rtd",,"StudyData", $D$4,  "Bar",, "Close",$E$4,C125,"PrimaryOnly",,,,"T")*100)</f>
        <v>11.600000000000001</v>
      </c>
      <c r="H125" s="29">
        <f t="shared" si="4"/>
        <v>11.600000000000001</v>
      </c>
    </row>
    <row r="126" spans="3:8" x14ac:dyDescent="0.3">
      <c r="C126" s="29">
        <f t="shared" si="5"/>
        <v>-121</v>
      </c>
      <c r="D126" s="29">
        <f>IF(RTD("cqg.rtd",,"StudyData", $D$4,  "Bar",, "Close",$E$4,C126,"PrimaryOnly",,,,"T")="","",RTD("cqg.rtd",,"StudyData", $D$4,  "Bar",, "Close",$E$4,C126,"PrimaryOnly",,,,"T")*100)</f>
        <v>11.44</v>
      </c>
      <c r="H126" s="29">
        <f t="shared" si="4"/>
        <v>11.44</v>
      </c>
    </row>
    <row r="127" spans="3:8" x14ac:dyDescent="0.3">
      <c r="C127" s="29">
        <f t="shared" si="5"/>
        <v>-122</v>
      </c>
      <c r="D127" s="29">
        <f>IF(RTD("cqg.rtd",,"StudyData", $D$4,  "Bar",, "Close",$E$4,C127,"PrimaryOnly",,,,"T")="","",RTD("cqg.rtd",,"StudyData", $D$4,  "Bar",, "Close",$E$4,C127,"PrimaryOnly",,,,"T")*100)</f>
        <v>11.43</v>
      </c>
      <c r="H127" s="29">
        <f t="shared" si="4"/>
        <v>11.43</v>
      </c>
    </row>
    <row r="128" spans="3:8" x14ac:dyDescent="0.3">
      <c r="C128" s="29">
        <f t="shared" si="5"/>
        <v>-123</v>
      </c>
      <c r="D128" s="29">
        <f>IF(RTD("cqg.rtd",,"StudyData", $D$4,  "Bar",, "Close",$E$4,C128,"PrimaryOnly",,,,"T")="","",RTD("cqg.rtd",,"StudyData", $D$4,  "Bar",, "Close",$E$4,C128,"PrimaryOnly",,,,"T")*100)</f>
        <v>11.559999999999999</v>
      </c>
      <c r="H128" s="29">
        <f t="shared" si="4"/>
        <v>11.559999999999999</v>
      </c>
    </row>
    <row r="129" spans="3:8" x14ac:dyDescent="0.3">
      <c r="C129" s="29">
        <f t="shared" si="5"/>
        <v>-124</v>
      </c>
      <c r="D129" s="29">
        <f>IF(RTD("cqg.rtd",,"StudyData", $D$4,  "Bar",, "Close",$E$4,C129,"PrimaryOnly",,,,"T")="","",RTD("cqg.rtd",,"StudyData", $D$4,  "Bar",, "Close",$E$4,C129,"PrimaryOnly",,,,"T")*100)</f>
        <v>10.75</v>
      </c>
      <c r="H129" s="29">
        <f t="shared" si="4"/>
        <v>10.75</v>
      </c>
    </row>
    <row r="130" spans="3:8" x14ac:dyDescent="0.3">
      <c r="C130" s="29">
        <f t="shared" si="5"/>
        <v>-125</v>
      </c>
      <c r="D130" s="29">
        <f>IF(RTD("cqg.rtd",,"StudyData", $D$4,  "Bar",, "Close",$E$4,C130,"PrimaryOnly",,,,"T")="","",RTD("cqg.rtd",,"StudyData", $D$4,  "Bar",, "Close",$E$4,C130,"PrimaryOnly",,,,"T")*100)</f>
        <v>11.540000000000001</v>
      </c>
      <c r="H130" s="29">
        <f t="shared" si="4"/>
        <v>11.540000000000001</v>
      </c>
    </row>
    <row r="131" spans="3:8" x14ac:dyDescent="0.3">
      <c r="C131" s="29">
        <f t="shared" si="5"/>
        <v>-126</v>
      </c>
      <c r="D131" s="29">
        <f>IF(RTD("cqg.rtd",,"StudyData", $D$4,  "Bar",, "Close",$E$4,C131,"PrimaryOnly",,,,"T")="","",RTD("cqg.rtd",,"StudyData", $D$4,  "Bar",, "Close",$E$4,C131,"PrimaryOnly",,,,"T")*100)</f>
        <v>11.91</v>
      </c>
      <c r="H131" s="29">
        <f t="shared" si="4"/>
        <v>11.91</v>
      </c>
    </row>
    <row r="132" spans="3:8" x14ac:dyDescent="0.3">
      <c r="C132" s="29">
        <f t="shared" si="5"/>
        <v>-127</v>
      </c>
      <c r="D132" s="29">
        <f>IF(RTD("cqg.rtd",,"StudyData", $D$4,  "Bar",, "Close",$E$4,C132,"PrimaryOnly",,,,"T")="","",RTD("cqg.rtd",,"StudyData", $D$4,  "Bar",, "Close",$E$4,C132,"PrimaryOnly",,,,"T")*100)</f>
        <v>10.66</v>
      </c>
      <c r="H132" s="29">
        <f t="shared" si="4"/>
        <v>10.66</v>
      </c>
    </row>
    <row r="133" spans="3:8" x14ac:dyDescent="0.3">
      <c r="C133" s="29">
        <f t="shared" si="5"/>
        <v>-128</v>
      </c>
      <c r="D133" s="29">
        <f>IF(RTD("cqg.rtd",,"StudyData", $D$4,  "Bar",, "Close",$E$4,C133,"PrimaryOnly",,,,"T")="","",RTD("cqg.rtd",,"StudyData", $D$4,  "Bar",, "Close",$E$4,C133,"PrimaryOnly",,,,"T")*100)</f>
        <v>11.84</v>
      </c>
      <c r="H133" s="29">
        <f t="shared" si="4"/>
        <v>11.84</v>
      </c>
    </row>
    <row r="134" spans="3:8" x14ac:dyDescent="0.3">
      <c r="C134" s="29">
        <f t="shared" si="5"/>
        <v>-129</v>
      </c>
      <c r="D134" s="29">
        <f>IF(RTD("cqg.rtd",,"StudyData", $D$4,  "Bar",, "Close",$E$4,C134,"PrimaryOnly",,,,"T")="","",RTD("cqg.rtd",,"StudyData", $D$4,  "Bar",, "Close",$E$4,C134,"PrimaryOnly",,,,"T")*100)</f>
        <v>11.55</v>
      </c>
      <c r="H134" s="29">
        <f t="shared" ref="H134:H197" si="6">D134</f>
        <v>11.55</v>
      </c>
    </row>
    <row r="135" spans="3:8" x14ac:dyDescent="0.3">
      <c r="C135" s="29">
        <f t="shared" ref="C135:C198" si="7">C134-1</f>
        <v>-130</v>
      </c>
      <c r="D135" s="29">
        <f>IF(RTD("cqg.rtd",,"StudyData", $D$4,  "Bar",, "Close",$E$4,C135,"PrimaryOnly",,,,"T")="","",RTD("cqg.rtd",,"StudyData", $D$4,  "Bar",, "Close",$E$4,C135,"PrimaryOnly",,,,"T")*100)</f>
        <v>12.01</v>
      </c>
      <c r="H135" s="29">
        <f t="shared" si="6"/>
        <v>12.01</v>
      </c>
    </row>
    <row r="136" spans="3:8" x14ac:dyDescent="0.3">
      <c r="C136" s="29">
        <f t="shared" si="7"/>
        <v>-131</v>
      </c>
      <c r="D136" s="29">
        <f>IF(RTD("cqg.rtd",,"StudyData", $D$4,  "Bar",, "Close",$E$4,C136,"PrimaryOnly",,,,"T")="","",RTD("cqg.rtd",,"StudyData", $D$4,  "Bar",, "Close",$E$4,C136,"PrimaryOnly",,,,"T")*100)</f>
        <v>12.04</v>
      </c>
      <c r="H136" s="29">
        <f t="shared" si="6"/>
        <v>12.04</v>
      </c>
    </row>
    <row r="137" spans="3:8" x14ac:dyDescent="0.3">
      <c r="C137" s="29">
        <f t="shared" si="7"/>
        <v>-132</v>
      </c>
      <c r="D137" s="29">
        <f>IF(RTD("cqg.rtd",,"StudyData", $D$4,  "Bar",, "Close",$E$4,C137,"PrimaryOnly",,,,"T")="","",RTD("cqg.rtd",,"StudyData", $D$4,  "Bar",, "Close",$E$4,C137,"PrimaryOnly",,,,"T")*100)</f>
        <v>12.17</v>
      </c>
      <c r="H137" s="29">
        <f t="shared" si="6"/>
        <v>12.17</v>
      </c>
    </row>
    <row r="138" spans="3:8" x14ac:dyDescent="0.3">
      <c r="C138" s="29">
        <f t="shared" si="7"/>
        <v>-133</v>
      </c>
      <c r="D138" s="29">
        <f>IF(RTD("cqg.rtd",,"StudyData", $D$4,  "Bar",, "Close",$E$4,C138,"PrimaryOnly",,,,"T")="","",RTD("cqg.rtd",,"StudyData", $D$4,  "Bar",, "Close",$E$4,C138,"PrimaryOnly",,,,"T")*100)</f>
        <v>11.600000000000001</v>
      </c>
      <c r="H138" s="29">
        <f t="shared" si="6"/>
        <v>11.600000000000001</v>
      </c>
    </row>
    <row r="139" spans="3:8" x14ac:dyDescent="0.3">
      <c r="C139" s="29">
        <f t="shared" si="7"/>
        <v>-134</v>
      </c>
      <c r="D139" s="29">
        <f>IF(RTD("cqg.rtd",,"StudyData", $D$4,  "Bar",, "Close",$E$4,C139,"PrimaryOnly",,,,"T")="","",RTD("cqg.rtd",,"StudyData", $D$4,  "Bar",, "Close",$E$4,C139,"PrimaryOnly",,,,"T")*100)</f>
        <v>12.18</v>
      </c>
      <c r="H139" s="29">
        <f t="shared" si="6"/>
        <v>12.18</v>
      </c>
    </row>
    <row r="140" spans="3:8" x14ac:dyDescent="0.3">
      <c r="C140" s="29">
        <f t="shared" si="7"/>
        <v>-135</v>
      </c>
      <c r="D140" s="29">
        <f>IF(RTD("cqg.rtd",,"StudyData", $D$4,  "Bar",, "Close",$E$4,C140,"PrimaryOnly",,,,"T")="","",RTD("cqg.rtd",,"StudyData", $D$4,  "Bar",, "Close",$E$4,C140,"PrimaryOnly",,,,"T")*100)</f>
        <v>12.65</v>
      </c>
      <c r="H140" s="29">
        <f t="shared" si="6"/>
        <v>12.65</v>
      </c>
    </row>
    <row r="141" spans="3:8" x14ac:dyDescent="0.3">
      <c r="C141" s="29">
        <f t="shared" si="7"/>
        <v>-136</v>
      </c>
      <c r="D141" s="29">
        <f>IF(RTD("cqg.rtd",,"StudyData", $D$4,  "Bar",, "Close",$E$4,C141,"PrimaryOnly",,,,"T")="","",RTD("cqg.rtd",,"StudyData", $D$4,  "Bar",, "Close",$E$4,C141,"PrimaryOnly",,,,"T")*100)</f>
        <v>12.5</v>
      </c>
      <c r="H141" s="29">
        <f t="shared" si="6"/>
        <v>12.5</v>
      </c>
    </row>
    <row r="142" spans="3:8" x14ac:dyDescent="0.3">
      <c r="C142" s="29">
        <f t="shared" si="7"/>
        <v>-137</v>
      </c>
      <c r="D142" s="29">
        <f>IF(RTD("cqg.rtd",,"StudyData", $D$4,  "Bar",, "Close",$E$4,C142,"PrimaryOnly",,,,"T")="","",RTD("cqg.rtd",,"StudyData", $D$4,  "Bar",, "Close",$E$4,C142,"PrimaryOnly",,,,"T")*100)</f>
        <v>10.92</v>
      </c>
      <c r="H142" s="29">
        <f t="shared" si="6"/>
        <v>10.92</v>
      </c>
    </row>
    <row r="143" spans="3:8" x14ac:dyDescent="0.3">
      <c r="C143" s="29">
        <f t="shared" si="7"/>
        <v>-138</v>
      </c>
      <c r="D143" s="29">
        <f>IF(RTD("cqg.rtd",,"StudyData", $D$4,  "Bar",, "Close",$E$4,C143,"PrimaryOnly",,,,"T")="","",RTD("cqg.rtd",,"StudyData", $D$4,  "Bar",, "Close",$E$4,C143,"PrimaryOnly",,,,"T")*100)</f>
        <v>13.08</v>
      </c>
      <c r="H143" s="29">
        <f t="shared" si="6"/>
        <v>13.08</v>
      </c>
    </row>
    <row r="144" spans="3:8" x14ac:dyDescent="0.3">
      <c r="C144" s="29">
        <f t="shared" si="7"/>
        <v>-139</v>
      </c>
      <c r="D144" s="29">
        <f>IF(RTD("cqg.rtd",,"StudyData", $D$4,  "Bar",, "Close",$E$4,C144,"PrimaryOnly",,,,"T")="","",RTD("cqg.rtd",,"StudyData", $D$4,  "Bar",, "Close",$E$4,C144,"PrimaryOnly",,,,"T")*100)</f>
        <v>11.899999999999999</v>
      </c>
      <c r="H144" s="29">
        <f t="shared" si="6"/>
        <v>11.899999999999999</v>
      </c>
    </row>
    <row r="145" spans="3:8" x14ac:dyDescent="0.3">
      <c r="C145" s="29">
        <f t="shared" si="7"/>
        <v>-140</v>
      </c>
      <c r="D145" s="29">
        <f>IF(RTD("cqg.rtd",,"StudyData", $D$4,  "Bar",, "Close",$E$4,C145,"PrimaryOnly",,,,"T")="","",RTD("cqg.rtd",,"StudyData", $D$4,  "Bar",, "Close",$E$4,C145,"PrimaryOnly",,,,"T")*100)</f>
        <v>11.67</v>
      </c>
      <c r="H145" s="29">
        <f t="shared" si="6"/>
        <v>11.67</v>
      </c>
    </row>
    <row r="146" spans="3:8" x14ac:dyDescent="0.3">
      <c r="C146" s="29">
        <f t="shared" si="7"/>
        <v>-141</v>
      </c>
      <c r="D146" s="29">
        <f>IF(RTD("cqg.rtd",,"StudyData", $D$4,  "Bar",, "Close",$E$4,C146,"PrimaryOnly",,,,"T")="","",RTD("cqg.rtd",,"StudyData", $D$4,  "Bar",, "Close",$E$4,C146,"PrimaryOnly",,,,"T")*100)</f>
        <v>11.3</v>
      </c>
      <c r="H146" s="29">
        <f t="shared" si="6"/>
        <v>11.3</v>
      </c>
    </row>
    <row r="147" spans="3:8" x14ac:dyDescent="0.3">
      <c r="C147" s="29">
        <f t="shared" si="7"/>
        <v>-142</v>
      </c>
      <c r="D147" s="29">
        <f>IF(RTD("cqg.rtd",,"StudyData", $D$4,  "Bar",, "Close",$E$4,C147,"PrimaryOnly",,,,"T")="","",RTD("cqg.rtd",,"StudyData", $D$4,  "Bar",, "Close",$E$4,C147,"PrimaryOnly",,,,"T")*100)</f>
        <v>11.21</v>
      </c>
      <c r="H147" s="29">
        <f t="shared" si="6"/>
        <v>11.21</v>
      </c>
    </row>
    <row r="148" spans="3:8" x14ac:dyDescent="0.3">
      <c r="C148" s="29">
        <f t="shared" si="7"/>
        <v>-143</v>
      </c>
      <c r="D148" s="29">
        <f>IF(RTD("cqg.rtd",,"StudyData", $D$4,  "Bar",, "Close",$E$4,C148,"PrimaryOnly",,,,"T")="","",RTD("cqg.rtd",,"StudyData", $D$4,  "Bar",, "Close",$E$4,C148,"PrimaryOnly",,,,"T")*100)</f>
        <v>10.61</v>
      </c>
      <c r="H148" s="29">
        <f t="shared" si="6"/>
        <v>10.61</v>
      </c>
    </row>
    <row r="149" spans="3:8" x14ac:dyDescent="0.3">
      <c r="C149" s="29">
        <f t="shared" si="7"/>
        <v>-144</v>
      </c>
      <c r="D149" s="29">
        <f>IF(RTD("cqg.rtd",,"StudyData", $D$4,  "Bar",, "Close",$E$4,C149,"PrimaryOnly",,,,"T")="","",RTD("cqg.rtd",,"StudyData", $D$4,  "Bar",, "Close",$E$4,C149,"PrimaryOnly",,,,"T")*100)</f>
        <v>11.74</v>
      </c>
      <c r="H149" s="29">
        <f t="shared" si="6"/>
        <v>11.74</v>
      </c>
    </row>
    <row r="150" spans="3:8" x14ac:dyDescent="0.3">
      <c r="C150" s="29">
        <f t="shared" si="7"/>
        <v>-145</v>
      </c>
      <c r="D150" s="29">
        <f>IF(RTD("cqg.rtd",,"StudyData", $D$4,  "Bar",, "Close",$E$4,C150,"PrimaryOnly",,,,"T")="","",RTD("cqg.rtd",,"StudyData", $D$4,  "Bar",, "Close",$E$4,C150,"PrimaryOnly",,,,"T")*100)</f>
        <v>10.94</v>
      </c>
      <c r="H150" s="29">
        <f t="shared" si="6"/>
        <v>10.94</v>
      </c>
    </row>
    <row r="151" spans="3:8" x14ac:dyDescent="0.3">
      <c r="C151" s="29">
        <f t="shared" si="7"/>
        <v>-146</v>
      </c>
      <c r="D151" s="29">
        <f>IF(RTD("cqg.rtd",,"StudyData", $D$4,  "Bar",, "Close",$E$4,C151,"PrimaryOnly",,,,"T")="","",RTD("cqg.rtd",,"StudyData", $D$4,  "Bar",, "Close",$E$4,C151,"PrimaryOnly",,,,"T")*100)</f>
        <v>11.91</v>
      </c>
      <c r="H151" s="29">
        <f t="shared" si="6"/>
        <v>11.91</v>
      </c>
    </row>
    <row r="152" spans="3:8" x14ac:dyDescent="0.3">
      <c r="C152" s="29">
        <f t="shared" si="7"/>
        <v>-147</v>
      </c>
      <c r="D152" s="29">
        <f>IF(RTD("cqg.rtd",,"StudyData", $D$4,  "Bar",, "Close",$E$4,C152,"PrimaryOnly",,,,"T")="","",RTD("cqg.rtd",,"StudyData", $D$4,  "Bar",, "Close",$E$4,C152,"PrimaryOnly",,,,"T")*100)</f>
        <v>12.049999999999999</v>
      </c>
      <c r="H152" s="29">
        <f t="shared" si="6"/>
        <v>12.049999999999999</v>
      </c>
    </row>
    <row r="153" spans="3:8" x14ac:dyDescent="0.3">
      <c r="C153" s="29">
        <f t="shared" si="7"/>
        <v>-148</v>
      </c>
      <c r="D153" s="29">
        <f>IF(RTD("cqg.rtd",,"StudyData", $D$4,  "Bar",, "Close",$E$4,C153,"PrimaryOnly",,,,"T")="","",RTD("cqg.rtd",,"StudyData", $D$4,  "Bar",, "Close",$E$4,C153,"PrimaryOnly",,,,"T")*100)</f>
        <v>12.6</v>
      </c>
      <c r="H153" s="29">
        <f t="shared" si="6"/>
        <v>12.6</v>
      </c>
    </row>
    <row r="154" spans="3:8" x14ac:dyDescent="0.3">
      <c r="C154" s="29">
        <f t="shared" si="7"/>
        <v>-149</v>
      </c>
      <c r="D154" s="29">
        <f>IF(RTD("cqg.rtd",,"StudyData", $D$4,  "Bar",, "Close",$E$4,C154,"PrimaryOnly",,,,"T")="","",RTD("cqg.rtd",,"StudyData", $D$4,  "Bar",, "Close",$E$4,C154,"PrimaryOnly",,,,"T")*100)</f>
        <v>12.629999999999999</v>
      </c>
      <c r="H154" s="29">
        <f t="shared" si="6"/>
        <v>12.629999999999999</v>
      </c>
    </row>
    <row r="155" spans="3:8" x14ac:dyDescent="0.3">
      <c r="C155" s="29">
        <f t="shared" si="7"/>
        <v>-150</v>
      </c>
      <c r="D155" s="29">
        <f>IF(RTD("cqg.rtd",,"StudyData", $D$4,  "Bar",, "Close",$E$4,C155,"PrimaryOnly",,,,"T")="","",RTD("cqg.rtd",,"StudyData", $D$4,  "Bar",, "Close",$E$4,C155,"PrimaryOnly",,,,"T")*100)</f>
        <v>12.27</v>
      </c>
      <c r="H155" s="29">
        <f t="shared" si="6"/>
        <v>12.27</v>
      </c>
    </row>
    <row r="156" spans="3:8" x14ac:dyDescent="0.3">
      <c r="C156" s="29">
        <f t="shared" si="7"/>
        <v>-151</v>
      </c>
      <c r="D156" s="29">
        <f>IF(RTD("cqg.rtd",,"StudyData", $D$4,  "Bar",, "Close",$E$4,C156,"PrimaryOnly",,,,"T")="","",RTD("cqg.rtd",,"StudyData", $D$4,  "Bar",, "Close",$E$4,C156,"PrimaryOnly",,,,"T")*100)</f>
        <v>13.43</v>
      </c>
      <c r="H156" s="29">
        <f t="shared" si="6"/>
        <v>13.43</v>
      </c>
    </row>
    <row r="157" spans="3:8" x14ac:dyDescent="0.3">
      <c r="C157" s="29">
        <f t="shared" si="7"/>
        <v>-152</v>
      </c>
      <c r="D157" s="29">
        <f>IF(RTD("cqg.rtd",,"StudyData", $D$4,  "Bar",, "Close",$E$4,C157,"PrimaryOnly",,,,"T")="","",RTD("cqg.rtd",,"StudyData", $D$4,  "Bar",, "Close",$E$4,C157,"PrimaryOnly",,,,"T")*100)</f>
        <v>12.590000000000002</v>
      </c>
      <c r="H157" s="29">
        <f t="shared" si="6"/>
        <v>12.590000000000002</v>
      </c>
    </row>
    <row r="158" spans="3:8" x14ac:dyDescent="0.3">
      <c r="C158" s="29">
        <f t="shared" si="7"/>
        <v>-153</v>
      </c>
      <c r="D158" s="29">
        <f>IF(RTD("cqg.rtd",,"StudyData", $D$4,  "Bar",, "Close",$E$4,C158,"PrimaryOnly",,,,"T")="","",RTD("cqg.rtd",,"StudyData", $D$4,  "Bar",, "Close",$E$4,C158,"PrimaryOnly",,,,"T")*100)</f>
        <v>12.23</v>
      </c>
      <c r="H158" s="29">
        <f t="shared" si="6"/>
        <v>12.23</v>
      </c>
    </row>
    <row r="159" spans="3:8" x14ac:dyDescent="0.3">
      <c r="C159" s="29">
        <f t="shared" si="7"/>
        <v>-154</v>
      </c>
      <c r="D159" s="29">
        <f>IF(RTD("cqg.rtd",,"StudyData", $D$4,  "Bar",, "Close",$E$4,C159,"PrimaryOnly",,,,"T")="","",RTD("cqg.rtd",,"StudyData", $D$4,  "Bar",, "Close",$E$4,C159,"PrimaryOnly",,,,"T")*100)</f>
        <v>12.629999999999999</v>
      </c>
      <c r="H159" s="29">
        <f t="shared" si="6"/>
        <v>12.629999999999999</v>
      </c>
    </row>
    <row r="160" spans="3:8" x14ac:dyDescent="0.3">
      <c r="C160" s="29">
        <f t="shared" si="7"/>
        <v>-155</v>
      </c>
      <c r="D160" s="29">
        <f>IF(RTD("cqg.rtd",,"StudyData", $D$4,  "Bar",, "Close",$E$4,C160,"PrimaryOnly",,,,"T")="","",RTD("cqg.rtd",,"StudyData", $D$4,  "Bar",, "Close",$E$4,C160,"PrimaryOnly",,,,"T")*100)</f>
        <v>14.11</v>
      </c>
      <c r="H160" s="29">
        <f t="shared" si="6"/>
        <v>14.11</v>
      </c>
    </row>
    <row r="161" spans="3:8" x14ac:dyDescent="0.3">
      <c r="C161" s="29">
        <f t="shared" si="7"/>
        <v>-156</v>
      </c>
      <c r="D161" s="29">
        <f>IF(RTD("cqg.rtd",,"StudyData", $D$4,  "Bar",, "Close",$E$4,C161,"PrimaryOnly",,,,"T")="","",RTD("cqg.rtd",,"StudyData", $D$4,  "Bar",, "Close",$E$4,C161,"PrimaryOnly",,,,"T")*100)</f>
        <v>17.190000000000001</v>
      </c>
      <c r="H161" s="29">
        <f t="shared" si="6"/>
        <v>17.190000000000001</v>
      </c>
    </row>
    <row r="162" spans="3:8" x14ac:dyDescent="0.3">
      <c r="C162" s="29">
        <f t="shared" si="7"/>
        <v>-157</v>
      </c>
      <c r="D162" s="29">
        <f>IF(RTD("cqg.rtd",,"StudyData", $D$4,  "Bar",, "Close",$E$4,C162,"PrimaryOnly",,,,"T")="","",RTD("cqg.rtd",,"StudyData", $D$4,  "Bar",, "Close",$E$4,C162,"PrimaryOnly",,,,"T")*100)</f>
        <v>12.16</v>
      </c>
      <c r="H162" s="29">
        <f t="shared" si="6"/>
        <v>12.16</v>
      </c>
    </row>
    <row r="163" spans="3:8" x14ac:dyDescent="0.3">
      <c r="C163" s="29">
        <f t="shared" si="7"/>
        <v>-158</v>
      </c>
      <c r="D163" s="29">
        <f>IF(RTD("cqg.rtd",,"StudyData", $D$4,  "Bar",, "Close",$E$4,C163,"PrimaryOnly",,,,"T")="","",RTD("cqg.rtd",,"StudyData", $D$4,  "Bar",, "Close",$E$4,C163,"PrimaryOnly",,,,"T")*100)</f>
        <v>12.2</v>
      </c>
      <c r="H163" s="29">
        <f t="shared" si="6"/>
        <v>12.2</v>
      </c>
    </row>
    <row r="164" spans="3:8" x14ac:dyDescent="0.3">
      <c r="C164" s="29">
        <f t="shared" si="7"/>
        <v>-159</v>
      </c>
      <c r="D164" s="29">
        <f>IF(RTD("cqg.rtd",,"StudyData", $D$4,  "Bar",, "Close",$E$4,C164,"PrimaryOnly",,,,"T")="","",RTD("cqg.rtd",,"StudyData", $D$4,  "Bar",, "Close",$E$4,C164,"PrimaryOnly",,,,"T")*100)</f>
        <v>13.120000000000001</v>
      </c>
      <c r="H164" s="29">
        <f t="shared" si="6"/>
        <v>13.120000000000001</v>
      </c>
    </row>
    <row r="165" spans="3:8" x14ac:dyDescent="0.3">
      <c r="C165" s="29">
        <f t="shared" si="7"/>
        <v>-160</v>
      </c>
      <c r="D165" s="29">
        <f>IF(RTD("cqg.rtd",,"StudyData", $D$4,  "Bar",, "Close",$E$4,C165,"PrimaryOnly",,,,"T")="","",RTD("cqg.rtd",,"StudyData", $D$4,  "Bar",, "Close",$E$4,C165,"PrimaryOnly",,,,"T")*100)</f>
        <v>12.540000000000001</v>
      </c>
      <c r="H165" s="29">
        <f t="shared" si="6"/>
        <v>12.540000000000001</v>
      </c>
    </row>
    <row r="166" spans="3:8" x14ac:dyDescent="0.3">
      <c r="C166" s="29">
        <f t="shared" si="7"/>
        <v>-161</v>
      </c>
      <c r="D166" s="29">
        <f>IF(RTD("cqg.rtd",,"StudyData", $D$4,  "Bar",, "Close",$E$4,C166,"PrimaryOnly",,,,"T")="","",RTD("cqg.rtd",,"StudyData", $D$4,  "Bar",, "Close",$E$4,C166,"PrimaryOnly",,,,"T")*100)</f>
        <v>14.05</v>
      </c>
      <c r="H166" s="29">
        <f t="shared" si="6"/>
        <v>14.05</v>
      </c>
    </row>
    <row r="167" spans="3:8" x14ac:dyDescent="0.3">
      <c r="C167" s="29">
        <f t="shared" si="7"/>
        <v>-162</v>
      </c>
      <c r="D167" s="29">
        <f>IF(RTD("cqg.rtd",,"StudyData", $D$4,  "Bar",, "Close",$E$4,C167,"PrimaryOnly",,,,"T")="","",RTD("cqg.rtd",,"StudyData", $D$4,  "Bar",, "Close",$E$4,C167,"PrimaryOnly",,,,"T")*100)</f>
        <v>12.809999999999999</v>
      </c>
      <c r="H167" s="29">
        <f t="shared" si="6"/>
        <v>12.809999999999999</v>
      </c>
    </row>
    <row r="168" spans="3:8" x14ac:dyDescent="0.3">
      <c r="C168" s="29">
        <f t="shared" si="7"/>
        <v>-163</v>
      </c>
      <c r="D168" s="29">
        <f>IF(RTD("cqg.rtd",,"StudyData", $D$4,  "Bar",, "Close",$E$4,C168,"PrimaryOnly",,,,"T")="","",RTD("cqg.rtd",,"StudyData", $D$4,  "Bar",, "Close",$E$4,C168,"PrimaryOnly",,,,"T")*100)</f>
        <v>13.450000000000001</v>
      </c>
      <c r="H168" s="29">
        <f t="shared" si="6"/>
        <v>13.450000000000001</v>
      </c>
    </row>
    <row r="169" spans="3:8" x14ac:dyDescent="0.3">
      <c r="C169" s="29">
        <f t="shared" si="7"/>
        <v>-164</v>
      </c>
      <c r="D169" s="29">
        <f>IF(RTD("cqg.rtd",,"StudyData", $D$4,  "Bar",, "Close",$E$4,C169,"PrimaryOnly",,,,"T")="","",RTD("cqg.rtd",,"StudyData", $D$4,  "Bar",, "Close",$E$4,C169,"PrimaryOnly",,,,"T")*100)</f>
        <v>14.17</v>
      </c>
      <c r="H169" s="29">
        <f t="shared" si="6"/>
        <v>14.17</v>
      </c>
    </row>
    <row r="170" spans="3:8" x14ac:dyDescent="0.3">
      <c r="C170" s="29">
        <f t="shared" si="7"/>
        <v>-165</v>
      </c>
      <c r="D170" s="29">
        <f>IF(RTD("cqg.rtd",,"StudyData", $D$4,  "Bar",, "Close",$E$4,C170,"PrimaryOnly",,,,"T")="","",RTD("cqg.rtd",,"StudyData", $D$4,  "Bar",, "Close",$E$4,C170,"PrimaryOnly",,,,"T")*100)</f>
        <v>12.72</v>
      </c>
      <c r="H170" s="29">
        <f t="shared" si="6"/>
        <v>12.72</v>
      </c>
    </row>
    <row r="171" spans="3:8" x14ac:dyDescent="0.3">
      <c r="C171" s="29">
        <f t="shared" si="7"/>
        <v>-166</v>
      </c>
      <c r="D171" s="29">
        <f>IF(RTD("cqg.rtd",,"StudyData", $D$4,  "Bar",, "Close",$E$4,C171,"PrimaryOnly",,,,"T")="","",RTD("cqg.rtd",,"StudyData", $D$4,  "Bar",, "Close",$E$4,C171,"PrimaryOnly",,,,"T")*100)</f>
        <v>12.29</v>
      </c>
      <c r="H171" s="29">
        <f t="shared" si="6"/>
        <v>12.29</v>
      </c>
    </row>
    <row r="172" spans="3:8" x14ac:dyDescent="0.3">
      <c r="C172" s="29">
        <f t="shared" si="7"/>
        <v>-167</v>
      </c>
      <c r="D172" s="29">
        <f>IF(RTD("cqg.rtd",,"StudyData", $D$4,  "Bar",, "Close",$E$4,C172,"PrimaryOnly",,,,"T")="","",RTD("cqg.rtd",,"StudyData", $D$4,  "Bar",, "Close",$E$4,C172,"PrimaryOnly",,,,"T")*100)</f>
        <v>13.91</v>
      </c>
      <c r="H172" s="29">
        <f t="shared" si="6"/>
        <v>13.91</v>
      </c>
    </row>
    <row r="173" spans="3:8" x14ac:dyDescent="0.3">
      <c r="C173" s="29">
        <f t="shared" si="7"/>
        <v>-168</v>
      </c>
      <c r="D173" s="29">
        <f>IF(RTD("cqg.rtd",,"StudyData", $D$4,  "Bar",, "Close",$E$4,C173,"PrimaryOnly",,,,"T")="","",RTD("cqg.rtd",,"StudyData", $D$4,  "Bar",, "Close",$E$4,C173,"PrimaryOnly",,,,"T")*100)</f>
        <v>13.04</v>
      </c>
      <c r="H173" s="29">
        <f t="shared" si="6"/>
        <v>13.04</v>
      </c>
    </row>
    <row r="174" spans="3:8" x14ac:dyDescent="0.3">
      <c r="C174" s="29">
        <f t="shared" si="7"/>
        <v>-169</v>
      </c>
      <c r="D174" s="29">
        <f>IF(RTD("cqg.rtd",,"StudyData", $D$4,  "Bar",, "Close",$E$4,C174,"PrimaryOnly",,,,"T")="","",RTD("cqg.rtd",,"StudyData", $D$4,  "Bar",, "Close",$E$4,C174,"PrimaryOnly",,,,"T")*100)</f>
        <v>12.08</v>
      </c>
      <c r="H174" s="29">
        <f t="shared" si="6"/>
        <v>12.08</v>
      </c>
    </row>
    <row r="175" spans="3:8" x14ac:dyDescent="0.3">
      <c r="C175" s="29">
        <f t="shared" si="7"/>
        <v>-170</v>
      </c>
      <c r="D175" s="29">
        <f>IF(RTD("cqg.rtd",,"StudyData", $D$4,  "Bar",, "Close",$E$4,C175,"PrimaryOnly",,,,"T")="","",RTD("cqg.rtd",,"StudyData", $D$4,  "Bar",, "Close",$E$4,C175,"PrimaryOnly",,,,"T")*100)</f>
        <v>12.740000000000002</v>
      </c>
      <c r="H175" s="29">
        <f t="shared" si="6"/>
        <v>12.740000000000002</v>
      </c>
    </row>
    <row r="176" spans="3:8" x14ac:dyDescent="0.3">
      <c r="C176" s="29">
        <f t="shared" si="7"/>
        <v>-171</v>
      </c>
      <c r="D176" s="29">
        <f>IF(RTD("cqg.rtd",,"StudyData", $D$4,  "Bar",, "Close",$E$4,C176,"PrimaryOnly",,,,"T")="","",RTD("cqg.rtd",,"StudyData", $D$4,  "Bar",, "Close",$E$4,C176,"PrimaryOnly",,,,"T")*100)</f>
        <v>11.95</v>
      </c>
      <c r="H176" s="29">
        <f t="shared" si="6"/>
        <v>11.95</v>
      </c>
    </row>
    <row r="177" spans="3:8" x14ac:dyDescent="0.3">
      <c r="C177" s="29">
        <f t="shared" si="7"/>
        <v>-172</v>
      </c>
      <c r="D177" s="29">
        <f>IF(RTD("cqg.rtd",,"StudyData", $D$4,  "Bar",, "Close",$E$4,C177,"PrimaryOnly",,,,"T")="","",RTD("cqg.rtd",,"StudyData", $D$4,  "Bar",, "Close",$E$4,C177,"PrimaryOnly",,,,"T")*100)</f>
        <v>14.16</v>
      </c>
      <c r="H177" s="29">
        <f t="shared" si="6"/>
        <v>14.16</v>
      </c>
    </row>
    <row r="178" spans="3:8" x14ac:dyDescent="0.3">
      <c r="C178" s="29">
        <f t="shared" si="7"/>
        <v>-173</v>
      </c>
      <c r="D178" s="29">
        <f>IF(RTD("cqg.rtd",,"StudyData", $D$4,  "Bar",, "Close",$E$4,C178,"PrimaryOnly",,,,"T")="","",RTD("cqg.rtd",,"StudyData", $D$4,  "Bar",, "Close",$E$4,C178,"PrimaryOnly",,,,"T")*100)</f>
        <v>13.48</v>
      </c>
      <c r="H178" s="29">
        <f t="shared" si="6"/>
        <v>13.48</v>
      </c>
    </row>
    <row r="179" spans="3:8" x14ac:dyDescent="0.3">
      <c r="C179" s="29">
        <f t="shared" si="7"/>
        <v>-174</v>
      </c>
      <c r="D179" s="29">
        <f>IF(RTD("cqg.rtd",,"StudyData", $D$4,  "Bar",, "Close",$E$4,C179,"PrimaryOnly",,,,"T")="","",RTD("cqg.rtd",,"StudyData", $D$4,  "Bar",, "Close",$E$4,C179,"PrimaryOnly",,,,"T")*100)</f>
        <v>12.479999999999999</v>
      </c>
      <c r="H179" s="29">
        <f t="shared" si="6"/>
        <v>12.479999999999999</v>
      </c>
    </row>
    <row r="180" spans="3:8" x14ac:dyDescent="0.3">
      <c r="C180" s="29">
        <f t="shared" si="7"/>
        <v>-175</v>
      </c>
      <c r="D180" s="29">
        <f>IF(RTD("cqg.rtd",,"StudyData", $D$4,  "Bar",, "Close",$E$4,C180,"PrimaryOnly",,,,"T")="","",RTD("cqg.rtd",,"StudyData", $D$4,  "Bar",, "Close",$E$4,C180,"PrimaryOnly",,,,"T")*100)</f>
        <v>11.459999999999999</v>
      </c>
      <c r="H180" s="29">
        <f t="shared" si="6"/>
        <v>11.459999999999999</v>
      </c>
    </row>
    <row r="181" spans="3:8" x14ac:dyDescent="0.3">
      <c r="C181" s="29">
        <f t="shared" si="7"/>
        <v>-176</v>
      </c>
      <c r="D181" s="29">
        <f>IF(RTD("cqg.rtd",,"StudyData", $D$4,  "Bar",, "Close",$E$4,C181,"PrimaryOnly",,,,"T")="","",RTD("cqg.rtd",,"StudyData", $D$4,  "Bar",, "Close",$E$4,C181,"PrimaryOnly",,,,"T")*100)</f>
        <v>11.98</v>
      </c>
      <c r="H181" s="29">
        <f t="shared" si="6"/>
        <v>11.98</v>
      </c>
    </row>
    <row r="182" spans="3:8" x14ac:dyDescent="0.3">
      <c r="C182" s="29">
        <f t="shared" si="7"/>
        <v>-177</v>
      </c>
      <c r="D182" s="29">
        <f>IF(RTD("cqg.rtd",,"StudyData", $D$4,  "Bar",, "Close",$E$4,C182,"PrimaryOnly",,,,"T")="","",RTD("cqg.rtd",,"StudyData", $D$4,  "Bar",, "Close",$E$4,C182,"PrimaryOnly",,,,"T")*100)</f>
        <v>11.27</v>
      </c>
      <c r="H182" s="29">
        <f t="shared" si="6"/>
        <v>11.27</v>
      </c>
    </row>
    <row r="183" spans="3:8" x14ac:dyDescent="0.3">
      <c r="C183" s="29">
        <f t="shared" si="7"/>
        <v>-178</v>
      </c>
      <c r="D183" s="29">
        <f>IF(RTD("cqg.rtd",,"StudyData", $D$4,  "Bar",, "Close",$E$4,C183,"PrimaryOnly",,,,"T")="","",RTD("cqg.rtd",,"StudyData", $D$4,  "Bar",, "Close",$E$4,C183,"PrimaryOnly",,,,"T")*100)</f>
        <v>11.74</v>
      </c>
      <c r="H183" s="29">
        <f t="shared" si="6"/>
        <v>11.74</v>
      </c>
    </row>
    <row r="184" spans="3:8" x14ac:dyDescent="0.3">
      <c r="C184" s="29">
        <f t="shared" si="7"/>
        <v>-179</v>
      </c>
      <c r="D184" s="29">
        <f>IF(RTD("cqg.rtd",,"StudyData", $D$4,  "Bar",, "Close",$E$4,C184,"PrimaryOnly",,,,"T")="","",RTD("cqg.rtd",,"StudyData", $D$4,  "Bar",, "Close",$E$4,C184,"PrimaryOnly",,,,"T")*100)</f>
        <v>11.110000000000001</v>
      </c>
      <c r="H184" s="29">
        <f t="shared" si="6"/>
        <v>11.110000000000001</v>
      </c>
    </row>
    <row r="185" spans="3:8" x14ac:dyDescent="0.3">
      <c r="C185" s="29">
        <f t="shared" si="7"/>
        <v>-180</v>
      </c>
      <c r="D185" s="29">
        <f>IF(RTD("cqg.rtd",,"StudyData", $D$4,  "Bar",, "Close",$E$4,C185,"PrimaryOnly",,,,"T")="","",RTD("cqg.rtd",,"StudyData", $D$4,  "Bar",, "Close",$E$4,C185,"PrimaryOnly",,,,"T")*100)</f>
        <v>11.87</v>
      </c>
      <c r="H185" s="29">
        <f t="shared" si="6"/>
        <v>11.87</v>
      </c>
    </row>
    <row r="186" spans="3:8" x14ac:dyDescent="0.3">
      <c r="C186" s="29">
        <f t="shared" si="7"/>
        <v>-181</v>
      </c>
      <c r="D186" s="29">
        <f>IF(RTD("cqg.rtd",,"StudyData", $D$4,  "Bar",, "Close",$E$4,C186,"PrimaryOnly",,,,"T")="","",RTD("cqg.rtd",,"StudyData", $D$4,  "Bar",, "Close",$E$4,C186,"PrimaryOnly",,,,"T")*100)</f>
        <v>11.559999999999999</v>
      </c>
      <c r="H186" s="29">
        <f t="shared" si="6"/>
        <v>11.559999999999999</v>
      </c>
    </row>
    <row r="187" spans="3:8" x14ac:dyDescent="0.3">
      <c r="C187" s="29">
        <f t="shared" si="7"/>
        <v>-182</v>
      </c>
      <c r="D187" s="29">
        <f>IF(RTD("cqg.rtd",,"StudyData", $D$4,  "Bar",, "Close",$E$4,C187,"PrimaryOnly",,,,"T")="","",RTD("cqg.rtd",,"StudyData", $D$4,  "Bar",, "Close",$E$4,C187,"PrimaryOnly",,,,"T")*100)</f>
        <v>10.95</v>
      </c>
      <c r="H187" s="29">
        <f t="shared" si="6"/>
        <v>10.95</v>
      </c>
    </row>
    <row r="188" spans="3:8" x14ac:dyDescent="0.3">
      <c r="C188" s="29">
        <f t="shared" si="7"/>
        <v>-183</v>
      </c>
      <c r="D188" s="29">
        <f>IF(RTD("cqg.rtd",,"StudyData", $D$4,  "Bar",, "Close",$E$4,C188,"PrimaryOnly",,,,"T")="","",RTD("cqg.rtd",,"StudyData", $D$4,  "Bar",, "Close",$E$4,C188,"PrimaryOnly",,,,"T")*100)</f>
        <v>10.59</v>
      </c>
      <c r="H188" s="29">
        <f t="shared" si="6"/>
        <v>10.59</v>
      </c>
    </row>
    <row r="189" spans="3:8" x14ac:dyDescent="0.3">
      <c r="C189" s="29">
        <f t="shared" si="7"/>
        <v>-184</v>
      </c>
      <c r="D189" s="29">
        <f>IF(RTD("cqg.rtd",,"StudyData", $D$4,  "Bar",, "Close",$E$4,C189,"PrimaryOnly",,,,"T")="","",RTD("cqg.rtd",,"StudyData", $D$4,  "Bar",, "Close",$E$4,C189,"PrimaryOnly",,,,"T")*100)</f>
        <v>10.780000000000001</v>
      </c>
      <c r="H189" s="29">
        <f t="shared" si="6"/>
        <v>10.780000000000001</v>
      </c>
    </row>
    <row r="190" spans="3:8" x14ac:dyDescent="0.3">
      <c r="C190" s="29">
        <f t="shared" si="7"/>
        <v>-185</v>
      </c>
      <c r="D190" s="29">
        <f>IF(RTD("cqg.rtd",,"StudyData", $D$4,  "Bar",, "Close",$E$4,C190,"PrimaryOnly",,,,"T")="","",RTD("cqg.rtd",,"StudyData", $D$4,  "Bar",, "Close",$E$4,C190,"PrimaryOnly",,,,"T")*100)</f>
        <v>11.06</v>
      </c>
      <c r="H190" s="29">
        <f t="shared" si="6"/>
        <v>11.06</v>
      </c>
    </row>
    <row r="191" spans="3:8" x14ac:dyDescent="0.3">
      <c r="C191" s="29">
        <f t="shared" si="7"/>
        <v>-186</v>
      </c>
      <c r="D191" s="29">
        <f>IF(RTD("cqg.rtd",,"StudyData", $D$4,  "Bar",, "Close",$E$4,C191,"PrimaryOnly",,,,"T")="","",RTD("cqg.rtd",,"StudyData", $D$4,  "Bar",, "Close",$E$4,C191,"PrimaryOnly",,,,"T")*100)</f>
        <v>11.37</v>
      </c>
      <c r="H191" s="29">
        <f t="shared" si="6"/>
        <v>11.37</v>
      </c>
    </row>
    <row r="192" spans="3:8" x14ac:dyDescent="0.3">
      <c r="C192" s="29">
        <f t="shared" si="7"/>
        <v>-187</v>
      </c>
      <c r="D192" s="29">
        <f>IF(RTD("cqg.rtd",,"StudyData", $D$4,  "Bar",, "Close",$E$4,C192,"PrimaryOnly",,,,"T")="","",RTD("cqg.rtd",,"StudyData", $D$4,  "Bar",, "Close",$E$4,C192,"PrimaryOnly",,,,"T")*100)</f>
        <v>11.899999999999999</v>
      </c>
      <c r="H192" s="29">
        <f t="shared" si="6"/>
        <v>11.899999999999999</v>
      </c>
    </row>
    <row r="193" spans="3:8" x14ac:dyDescent="0.3">
      <c r="C193" s="29">
        <f t="shared" si="7"/>
        <v>-188</v>
      </c>
      <c r="D193" s="29">
        <f>IF(RTD("cqg.rtd",,"StudyData", $D$4,  "Bar",, "Close",$E$4,C193,"PrimaryOnly",,,,"T")="","",RTD("cqg.rtd",,"StudyData", $D$4,  "Bar",, "Close",$E$4,C193,"PrimaryOnly",,,,"T")*100)</f>
        <v>11.450000000000001</v>
      </c>
      <c r="H193" s="29">
        <f t="shared" si="6"/>
        <v>11.450000000000001</v>
      </c>
    </row>
    <row r="194" spans="3:8" x14ac:dyDescent="0.3">
      <c r="C194" s="29">
        <f t="shared" si="7"/>
        <v>-189</v>
      </c>
      <c r="D194" s="29">
        <f>IF(RTD("cqg.rtd",,"StudyData", $D$4,  "Bar",, "Close",$E$4,C194,"PrimaryOnly",,,,"T")="","",RTD("cqg.rtd",,"StudyData", $D$4,  "Bar",, "Close",$E$4,C194,"PrimaryOnly",,,,"T")*100)</f>
        <v>11.450000000000001</v>
      </c>
      <c r="H194" s="29">
        <f t="shared" si="6"/>
        <v>11.450000000000001</v>
      </c>
    </row>
    <row r="195" spans="3:8" x14ac:dyDescent="0.3">
      <c r="C195" s="29">
        <f t="shared" si="7"/>
        <v>-190</v>
      </c>
      <c r="D195" s="29">
        <f>IF(RTD("cqg.rtd",,"StudyData", $D$4,  "Bar",, "Close",$E$4,C195,"PrimaryOnly",,,,"T")="","",RTD("cqg.rtd",,"StudyData", $D$4,  "Bar",, "Close",$E$4,C195,"PrimaryOnly",,,,"T")*100)</f>
        <v>11.459999999999999</v>
      </c>
      <c r="H195" s="29">
        <f t="shared" si="6"/>
        <v>11.459999999999999</v>
      </c>
    </row>
    <row r="196" spans="3:8" x14ac:dyDescent="0.3">
      <c r="C196" s="29">
        <f t="shared" si="7"/>
        <v>-191</v>
      </c>
      <c r="D196" s="29">
        <f>IF(RTD("cqg.rtd",,"StudyData", $D$4,  "Bar",, "Close",$E$4,C196,"PrimaryOnly",,,,"T")="","",RTD("cqg.rtd",,"StudyData", $D$4,  "Bar",, "Close",$E$4,C196,"PrimaryOnly",,,,"T")*100)</f>
        <v>12.22</v>
      </c>
      <c r="H196" s="29">
        <f t="shared" si="6"/>
        <v>12.22</v>
      </c>
    </row>
    <row r="197" spans="3:8" x14ac:dyDescent="0.3">
      <c r="C197" s="29">
        <f t="shared" si="7"/>
        <v>-192</v>
      </c>
      <c r="D197" s="29">
        <f>IF(RTD("cqg.rtd",,"StudyData", $D$4,  "Bar",, "Close",$E$4,C197,"PrimaryOnly",,,,"T")="","",RTD("cqg.rtd",,"StudyData", $D$4,  "Bar",, "Close",$E$4,C197,"PrimaryOnly",,,,"T")*100)</f>
        <v>11.459999999999999</v>
      </c>
      <c r="H197" s="29">
        <f t="shared" si="6"/>
        <v>11.459999999999999</v>
      </c>
    </row>
    <row r="198" spans="3:8" x14ac:dyDescent="0.3">
      <c r="C198" s="29">
        <f t="shared" si="7"/>
        <v>-193</v>
      </c>
      <c r="D198" s="29">
        <f>IF(RTD("cqg.rtd",,"StudyData", $D$4,  "Bar",, "Close",$E$4,C198,"PrimaryOnly",,,,"T")="","",RTD("cqg.rtd",,"StudyData", $D$4,  "Bar",, "Close",$E$4,C198,"PrimaryOnly",,,,"T")*100)</f>
        <v>12.45</v>
      </c>
      <c r="H198" s="29">
        <f t="shared" ref="H198:H204" si="8">D198</f>
        <v>12.45</v>
      </c>
    </row>
    <row r="199" spans="3:8" x14ac:dyDescent="0.3">
      <c r="C199" s="29">
        <f t="shared" ref="C199:C204" si="9">C198-1</f>
        <v>-194</v>
      </c>
      <c r="D199" s="29">
        <f>IF(RTD("cqg.rtd",,"StudyData", $D$4,  "Bar",, "Close",$E$4,C199,"PrimaryOnly",,,,"T")="","",RTD("cqg.rtd",,"StudyData", $D$4,  "Bar",, "Close",$E$4,C199,"PrimaryOnly",,,,"T")*100)</f>
        <v>12.22</v>
      </c>
      <c r="H199" s="29">
        <f t="shared" si="8"/>
        <v>12.22</v>
      </c>
    </row>
    <row r="200" spans="3:8" x14ac:dyDescent="0.3">
      <c r="C200" s="29">
        <f t="shared" si="9"/>
        <v>-195</v>
      </c>
      <c r="D200" s="29">
        <f>IF(RTD("cqg.rtd",,"StudyData", $D$4,  "Bar",, "Close",$E$4,C200,"PrimaryOnly",,,,"T")="","",RTD("cqg.rtd",,"StudyData", $D$4,  "Bar",, "Close",$E$4,C200,"PrimaryOnly",,,,"T")*100)</f>
        <v>12.030000000000001</v>
      </c>
      <c r="H200" s="29">
        <f t="shared" si="8"/>
        <v>12.030000000000001</v>
      </c>
    </row>
    <row r="201" spans="3:8" x14ac:dyDescent="0.3">
      <c r="C201" s="29">
        <f t="shared" si="9"/>
        <v>-196</v>
      </c>
      <c r="D201" s="29">
        <f>IF(RTD("cqg.rtd",,"StudyData", $D$4,  "Bar",, "Close",$E$4,C201,"PrimaryOnly",,,,"T")="","",RTD("cqg.rtd",,"StudyData", $D$4,  "Bar",, "Close",$E$4,C201,"PrimaryOnly",,,,"T")*100)</f>
        <v>11.3</v>
      </c>
      <c r="H201" s="29">
        <f t="shared" si="8"/>
        <v>11.3</v>
      </c>
    </row>
    <row r="202" spans="3:8" x14ac:dyDescent="0.3">
      <c r="C202" s="29">
        <f t="shared" si="9"/>
        <v>-197</v>
      </c>
      <c r="D202" s="29">
        <f>IF(RTD("cqg.rtd",,"StudyData", $D$4,  "Bar",, "Close",$E$4,C202,"PrimaryOnly",,,,"T")="","",RTD("cqg.rtd",,"StudyData", $D$4,  "Bar",, "Close",$E$4,C202,"PrimaryOnly",,,,"T")*100)</f>
        <v>11.129999999999999</v>
      </c>
      <c r="H202" s="29">
        <f t="shared" si="8"/>
        <v>11.129999999999999</v>
      </c>
    </row>
    <row r="203" spans="3:8" x14ac:dyDescent="0.3">
      <c r="C203" s="29">
        <f t="shared" si="9"/>
        <v>-198</v>
      </c>
      <c r="D203" s="29">
        <f>IF(RTD("cqg.rtd",,"StudyData", $D$4,  "Bar",, "Close",$E$4,C203,"PrimaryOnly",,,,"T")="","",RTD("cqg.rtd",,"StudyData", $D$4,  "Bar",, "Close",$E$4,C203,"PrimaryOnly",,,,"T")*100)</f>
        <v>11.34</v>
      </c>
      <c r="H203" s="29">
        <f t="shared" si="8"/>
        <v>11.34</v>
      </c>
    </row>
    <row r="204" spans="3:8" x14ac:dyDescent="0.3">
      <c r="C204" s="29">
        <f t="shared" si="9"/>
        <v>-199</v>
      </c>
      <c r="D204" s="29">
        <f>IF(RTD("cqg.rtd",,"StudyData", $D$4,  "Bar",, "Close",$E$4,C204,"PrimaryOnly",,,,"T")="","",RTD("cqg.rtd",,"StudyData", $D$4,  "Bar",, "Close",$E$4,C204,"PrimaryOnly",,,,"T")*100)</f>
        <v>11.42</v>
      </c>
      <c r="E204" s="32">
        <f xml:space="preserve"> RTD("cqg.rtd",,"StudyData", $D$4,  "Bar",, "Time",$E$4,C204,,,,,"T")</f>
        <v>42202</v>
      </c>
      <c r="H204" s="29">
        <f t="shared" si="8"/>
        <v>11.42</v>
      </c>
    </row>
  </sheetData>
  <sheetProtection algorithmName="SHA-512" hashValue="Pg/uMeuvGDTlJ5TSXUXzAjGk9uDuC3lZ+GCMBBL8VNQpH556xdZWwUXdSzH3UN5GM2qitVTnWYtmZOGwsQBxqQ==" saltValue="FG8gi9ggam+4v2I0M5lL2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K204"/>
  <sheetViews>
    <sheetView workbookViewId="0">
      <selection sqref="A1:XFD1048576"/>
    </sheetView>
  </sheetViews>
  <sheetFormatPr defaultColWidth="8.75" defaultRowHeight="16.5" x14ac:dyDescent="0.3"/>
  <cols>
    <col min="1" max="3" width="8.75" style="29"/>
    <col min="4" max="4" width="13.375" style="29" customWidth="1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33">
        <f>RTD("cqg.rtd", , "ContractData",D4,"PrimarySessionOpenTime","0")</f>
        <v>0.30555555555555558</v>
      </c>
    </row>
    <row r="2" spans="2:11" x14ac:dyDescent="0.3">
      <c r="B2" s="29">
        <f xml:space="preserve"> RTD("cqg.rtd",,"StudyData", $D$4,  "Bar",, "Close",$E$4,C5,"primaryOnly",,,,"T")</f>
        <v>0.17630000000000001</v>
      </c>
      <c r="C2" s="29" t="s">
        <v>11</v>
      </c>
      <c r="D2" s="33">
        <f>RTD("cqg.rtd", , "ContractData",D4,"PrimarySessionCloseTime")</f>
        <v>0.5625</v>
      </c>
      <c r="E2" s="29">
        <f>D2-D1</f>
        <v>0.25694444444444442</v>
      </c>
      <c r="F2" s="29">
        <f>ROUND(IF(E2&gt;0,E2*1440,1440+(1440*E2)),0)</f>
        <v>370</v>
      </c>
      <c r="G2" s="29">
        <f>ROUNDDOWN(G4,0)</f>
        <v>15</v>
      </c>
      <c r="H2" s="29">
        <f>ROUNDUP(H4,0)</f>
        <v>20</v>
      </c>
      <c r="I2" s="31">
        <f>ROUND(ROUNDUP(((H2-G2)/35),2),1)</f>
        <v>0.2</v>
      </c>
    </row>
    <row r="3" spans="2:11" x14ac:dyDescent="0.3">
      <c r="G3" s="29">
        <f>IF((G4-G2)&gt;0.5,0.5,0)</f>
        <v>0</v>
      </c>
      <c r="K3" s="30"/>
    </row>
    <row r="4" spans="2:11" x14ac:dyDescent="0.3">
      <c r="D4" s="29" t="str">
        <f>Main!T27</f>
        <v>GCECIV</v>
      </c>
      <c r="E4" s="29">
        <f>Main!W27</f>
        <v>60</v>
      </c>
      <c r="G4" s="29">
        <f>MIN(D5:D204)</f>
        <v>15.28</v>
      </c>
      <c r="H4" s="29">
        <f>MAX(D5:D204)</f>
        <v>19.239999999999998</v>
      </c>
      <c r="I4" s="29">
        <f>(H4-G4)/20</f>
        <v>0.19799999999999995</v>
      </c>
      <c r="J4" s="29">
        <f>G5+I4</f>
        <v>15.198</v>
      </c>
    </row>
    <row r="5" spans="2:11" x14ac:dyDescent="0.3">
      <c r="C5" s="29">
        <v>0</v>
      </c>
      <c r="D5" s="29">
        <f>IF(RTD("cqg.rtd",,"StudyData", $D$4,  "Bar",, "Close",$E$4,C5,"PrimaryOnly",,,,"T")="","",RTD("cqg.rtd",,"StudyData", $D$4,  "Bar",, "Close",$E$4,C5,"PrimaryOnly",,,,"T")*100)</f>
        <v>17.630000000000003</v>
      </c>
      <c r="G5" s="29">
        <f>G2+G3</f>
        <v>15</v>
      </c>
      <c r="H5" s="29">
        <f>D5</f>
        <v>17.630000000000003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>IF(RTD("cqg.rtd",,"StudyData", $D$4,  "Bar",, "Close",$E$4,C6,"PrimaryOnly",,,,"T")="","",RTD("cqg.rtd",,"StudyData", $D$4,  "Bar",, "Close",$E$4,C6,"PrimaryOnly",,,,"T")*100)</f>
        <v>17.78</v>
      </c>
      <c r="G6" s="29">
        <f>G5+$I$2</f>
        <v>15.2</v>
      </c>
      <c r="H6" s="29">
        <f t="shared" ref="H6:H69" si="0">D6</f>
        <v>17.78</v>
      </c>
      <c r="J6" s="29">
        <v>0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>IF(RTD("cqg.rtd",,"StudyData", $D$4,  "Bar",, "Close",$E$4,C7,"PrimaryOnly",,,,"T")="","",RTD("cqg.rtd",,"StudyData", $D$4,  "Bar",, "Close",$E$4,C7,"PrimaryOnly",,,,"T")*100)</f>
        <v>18.23</v>
      </c>
      <c r="G7" s="29">
        <f t="shared" ref="G7:G40" si="3">G6+$I$2</f>
        <v>15.399999999999999</v>
      </c>
      <c r="H7" s="29">
        <f t="shared" si="0"/>
        <v>18.23</v>
      </c>
      <c r="J7" s="29">
        <v>1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>IF(RTD("cqg.rtd",,"StudyData", $D$4,  "Bar",, "Close",$E$4,C8,"PrimaryOnly",,,,"T")="","",RTD("cqg.rtd",,"StudyData", $D$4,  "Bar",, "Close",$E$4,C8,"PrimaryOnly",,,,"T")*100)</f>
        <v>18.399999999999999</v>
      </c>
      <c r="G8" s="29">
        <f t="shared" si="3"/>
        <v>15.599999999999998</v>
      </c>
      <c r="H8" s="29">
        <f t="shared" si="0"/>
        <v>18.399999999999999</v>
      </c>
      <c r="J8" s="29">
        <v>5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>IF(RTD("cqg.rtd",,"StudyData", $D$4,  "Bar",, "Close",$E$4,C9,"PrimaryOnly",,,,"T")="","",RTD("cqg.rtd",,"StudyData", $D$4,  "Bar",, "Close",$E$4,C9,"PrimaryOnly",,,,"T")*100)</f>
        <v>18.88</v>
      </c>
      <c r="G9" s="29">
        <f t="shared" si="3"/>
        <v>15.799999999999997</v>
      </c>
      <c r="H9" s="29">
        <f t="shared" si="0"/>
        <v>18.88</v>
      </c>
      <c r="J9" s="29">
        <v>10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>IF(RTD("cqg.rtd",,"StudyData", $D$4,  "Bar",, "Close",$E$4,C10,"PrimaryOnly",,,,"T")="","",RTD("cqg.rtd",,"StudyData", $D$4,  "Bar",, "Close",$E$4,C10,"PrimaryOnly",,,,"T")*100)</f>
        <v>19.239999999999998</v>
      </c>
      <c r="G10" s="29">
        <f t="shared" si="3"/>
        <v>15.999999999999996</v>
      </c>
      <c r="H10" s="29">
        <f t="shared" si="0"/>
        <v>19.239999999999998</v>
      </c>
      <c r="J10" s="29">
        <v>14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>IF(RTD("cqg.rtd",,"StudyData", $D$4,  "Bar",, "Close",$E$4,C11,"PrimaryOnly",,,,"T")="","",RTD("cqg.rtd",,"StudyData", $D$4,  "Bar",, "Close",$E$4,C11,"PrimaryOnly",,,,"T")*100)</f>
        <v>18.66</v>
      </c>
      <c r="G11" s="29">
        <f t="shared" si="3"/>
        <v>16.199999999999996</v>
      </c>
      <c r="H11" s="29">
        <f t="shared" si="0"/>
        <v>18.66</v>
      </c>
      <c r="J11" s="29">
        <v>18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>IF(RTD("cqg.rtd",,"StudyData", $D$4,  "Bar",, "Close",$E$4,C12,"PrimaryOnly",,,,"T")="","",RTD("cqg.rtd",,"StudyData", $D$4,  "Bar",, "Close",$E$4,C12,"PrimaryOnly",,,,"T")*100)</f>
        <v>18.8</v>
      </c>
      <c r="G12" s="29">
        <f t="shared" si="3"/>
        <v>16.399999999999995</v>
      </c>
      <c r="H12" s="29">
        <f t="shared" si="0"/>
        <v>18.8</v>
      </c>
      <c r="J12" s="29">
        <v>17</v>
      </c>
      <c r="K12" s="31" t="e">
        <f t="shared" si="1"/>
        <v>#N/A</v>
      </c>
    </row>
    <row r="13" spans="2:11" x14ac:dyDescent="0.3">
      <c r="C13" s="29">
        <f t="shared" si="2"/>
        <v>-8</v>
      </c>
      <c r="D13" s="29">
        <f>IF(RTD("cqg.rtd",,"StudyData", $D$4,  "Bar",, "Close",$E$4,C13,"PrimaryOnly",,,,"T")="","",RTD("cqg.rtd",,"StudyData", $D$4,  "Bar",, "Close",$E$4,C13,"PrimaryOnly",,,,"T")*100)</f>
        <v>19.040000000000003</v>
      </c>
      <c r="G13" s="29">
        <f t="shared" si="3"/>
        <v>16.599999999999994</v>
      </c>
      <c r="H13" s="29">
        <f t="shared" si="0"/>
        <v>19.040000000000003</v>
      </c>
      <c r="J13" s="29">
        <v>19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>IF(RTD("cqg.rtd",,"StudyData", $D$4,  "Bar",, "Close",$E$4,C14,"PrimaryOnly",,,,"T")="","",RTD("cqg.rtd",,"StudyData", $D$4,  "Bar",, "Close",$E$4,C14,"PrimaryOnly",,,,"T")*100)</f>
        <v>19.16</v>
      </c>
      <c r="G14" s="29">
        <f t="shared" si="3"/>
        <v>16.799999999999994</v>
      </c>
      <c r="H14" s="29">
        <f t="shared" si="0"/>
        <v>19.16</v>
      </c>
      <c r="J14" s="29">
        <v>21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>IF(RTD("cqg.rtd",,"StudyData", $D$4,  "Bar",, "Close",$E$4,C15,"PrimaryOnly",,,,"T")="","",RTD("cqg.rtd",,"StudyData", $D$4,  "Bar",, "Close",$E$4,C15,"PrimaryOnly",,,,"T")*100)</f>
        <v>19.040000000000003</v>
      </c>
      <c r="G15" s="29">
        <f t="shared" si="3"/>
        <v>16.999999999999993</v>
      </c>
      <c r="H15" s="29">
        <f t="shared" si="0"/>
        <v>19.040000000000003</v>
      </c>
      <c r="J15" s="29">
        <v>22</v>
      </c>
      <c r="K15" s="31" t="e">
        <f t="shared" si="1"/>
        <v>#N/A</v>
      </c>
    </row>
    <row r="16" spans="2:11" x14ac:dyDescent="0.3">
      <c r="C16" s="29">
        <f t="shared" si="2"/>
        <v>-11</v>
      </c>
      <c r="D16" s="29">
        <f>IF(RTD("cqg.rtd",,"StudyData", $D$4,  "Bar",, "Close",$E$4,C16,"PrimaryOnly",,,,"T")="","",RTD("cqg.rtd",,"StudyData", $D$4,  "Bar",, "Close",$E$4,C16,"PrimaryOnly",,,,"T")*100)</f>
        <v>18.010000000000002</v>
      </c>
      <c r="G16" s="29">
        <f t="shared" si="3"/>
        <v>17.199999999999992</v>
      </c>
      <c r="H16" s="29">
        <f t="shared" si="0"/>
        <v>18.010000000000002</v>
      </c>
      <c r="J16" s="29">
        <v>22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>IF(RTD("cqg.rtd",,"StudyData", $D$4,  "Bar",, "Close",$E$4,C17,"PrimaryOnly",,,,"T")="","",RTD("cqg.rtd",,"StudyData", $D$4,  "Bar",, "Close",$E$4,C17,"PrimaryOnly",,,,"T")*100)</f>
        <v>16.150000000000002</v>
      </c>
      <c r="G17" s="29">
        <f t="shared" si="3"/>
        <v>17.399999999999991</v>
      </c>
      <c r="H17" s="29">
        <f t="shared" si="0"/>
        <v>16.150000000000002</v>
      </c>
      <c r="J17" s="29">
        <v>15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>IF(RTD("cqg.rtd",,"StudyData", $D$4,  "Bar",, "Close",$E$4,C18,"PrimaryOnly",,,,"T")="","",RTD("cqg.rtd",,"StudyData", $D$4,  "Bar",, "Close",$E$4,C18,"PrimaryOnly",,,,"T")*100)</f>
        <v>16.12</v>
      </c>
      <c r="G18" s="29">
        <f t="shared" si="3"/>
        <v>17.599999999999991</v>
      </c>
      <c r="H18" s="29">
        <f t="shared" si="0"/>
        <v>16.12</v>
      </c>
      <c r="J18" s="29">
        <v>14</v>
      </c>
      <c r="K18" s="31">
        <f t="shared" si="1"/>
        <v>14</v>
      </c>
    </row>
    <row r="19" spans="3:11" x14ac:dyDescent="0.3">
      <c r="C19" s="29">
        <f t="shared" si="2"/>
        <v>-14</v>
      </c>
      <c r="D19" s="29">
        <f>IF(RTD("cqg.rtd",,"StudyData", $D$4,  "Bar",, "Close",$E$4,C19,"PrimaryOnly",,,,"T")="","",RTD("cqg.rtd",,"StudyData", $D$4,  "Bar",, "Close",$E$4,C19,"PrimaryOnly",,,,"T")*100)</f>
        <v>16.489999999999998</v>
      </c>
      <c r="G19" s="29">
        <f t="shared" si="3"/>
        <v>17.79999999999999</v>
      </c>
      <c r="H19" s="29">
        <f t="shared" si="0"/>
        <v>16.489999999999998</v>
      </c>
      <c r="J19" s="29">
        <v>6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>IF(RTD("cqg.rtd",,"StudyData", $D$4,  "Bar",, "Close",$E$4,C20,"PrimaryOnly",,,,"T")="","",RTD("cqg.rtd",,"StudyData", $D$4,  "Bar",, "Close",$E$4,C20,"PrimaryOnly",,,,"T")*100)</f>
        <v>16.12</v>
      </c>
      <c r="G20" s="29">
        <f t="shared" si="3"/>
        <v>17.999999999999989</v>
      </c>
      <c r="H20" s="29">
        <f t="shared" si="0"/>
        <v>16.12</v>
      </c>
      <c r="J20" s="29">
        <v>4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>IF(RTD("cqg.rtd",,"StudyData", $D$4,  "Bar",, "Close",$E$4,C21,"PrimaryOnly",,,,"T")="","",RTD("cqg.rtd",,"StudyData", $D$4,  "Bar",, "Close",$E$4,C21,"PrimaryOnly",,,,"T")*100)</f>
        <v>16.600000000000001</v>
      </c>
      <c r="G21" s="29">
        <f t="shared" si="3"/>
        <v>18.199999999999989</v>
      </c>
      <c r="H21" s="29">
        <f t="shared" si="0"/>
        <v>16.600000000000001</v>
      </c>
      <c r="J21" s="29">
        <v>3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>IF(RTD("cqg.rtd",,"StudyData", $D$4,  "Bar",, "Close",$E$4,C22,"PrimaryOnly",,,,"T")="","",RTD("cqg.rtd",,"StudyData", $D$4,  "Bar",, "Close",$E$4,C22,"PrimaryOnly",,,,"T")*100)</f>
        <v>16.48</v>
      </c>
      <c r="G22" s="29">
        <f t="shared" si="3"/>
        <v>18.399999999999988</v>
      </c>
      <c r="H22" s="29">
        <f t="shared" si="0"/>
        <v>16.48</v>
      </c>
      <c r="J22" s="29">
        <v>1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>IF(RTD("cqg.rtd",,"StudyData", $D$4,  "Bar",, "Close",$E$4,C23,"PrimaryOnly",,,,"T")="","",RTD("cqg.rtd",,"StudyData", $D$4,  "Bar",, "Close",$E$4,C23,"PrimaryOnly",,,,"T")*100)</f>
        <v>16.41</v>
      </c>
      <c r="G23" s="29">
        <f t="shared" si="3"/>
        <v>18.599999999999987</v>
      </c>
      <c r="H23" s="29">
        <f t="shared" si="0"/>
        <v>16.41</v>
      </c>
      <c r="J23" s="29">
        <v>1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>IF(RTD("cqg.rtd",,"StudyData", $D$4,  "Bar",, "Close",$E$4,C24,"PrimaryOnly",,,,"T")="","",RTD("cqg.rtd",,"StudyData", $D$4,  "Bar",, "Close",$E$4,C24,"PrimaryOnly",,,,"T")*100)</f>
        <v>15.5</v>
      </c>
      <c r="G24" s="29">
        <f t="shared" si="3"/>
        <v>18.799999999999986</v>
      </c>
      <c r="H24" s="29">
        <f t="shared" si="0"/>
        <v>15.5</v>
      </c>
      <c r="J24" s="29">
        <v>1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>IF(RTD("cqg.rtd",,"StudyData", $D$4,  "Bar",, "Close",$E$4,C25,"PrimaryOnly",,,,"T")="","",RTD("cqg.rtd",,"StudyData", $D$4,  "Bar",, "Close",$E$4,C25,"PrimaryOnly",,,,"T")*100)</f>
        <v>16.509999999999998</v>
      </c>
      <c r="G25" s="29">
        <f t="shared" si="3"/>
        <v>18.999999999999986</v>
      </c>
      <c r="H25" s="29">
        <f t="shared" si="0"/>
        <v>16.509999999999998</v>
      </c>
      <c r="J25" s="29">
        <v>2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>IF(RTD("cqg.rtd",,"StudyData", $D$4,  "Bar",, "Close",$E$4,C26,"PrimaryOnly",,,,"T")="","",RTD("cqg.rtd",,"StudyData", $D$4,  "Bar",, "Close",$E$4,C26,"PrimaryOnly",,,,"T")*100)</f>
        <v>16.73</v>
      </c>
      <c r="G26" s="29">
        <f t="shared" si="3"/>
        <v>19.199999999999985</v>
      </c>
      <c r="H26" s="29">
        <f t="shared" si="0"/>
        <v>16.73</v>
      </c>
      <c r="J26" s="29">
        <v>3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>IF(RTD("cqg.rtd",,"StudyData", $D$4,  "Bar",, "Close",$E$4,C27,"PrimaryOnly",,,,"T")="","",RTD("cqg.rtd",,"StudyData", $D$4,  "Bar",, "Close",$E$4,C27,"PrimaryOnly",,,,"T")*100)</f>
        <v>17.09</v>
      </c>
      <c r="G27" s="29">
        <f t="shared" si="3"/>
        <v>19.399999999999984</v>
      </c>
      <c r="H27" s="29">
        <f t="shared" si="0"/>
        <v>17.09</v>
      </c>
      <c r="J27" s="29">
        <v>1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>IF(RTD("cqg.rtd",,"StudyData", $D$4,  "Bar",, "Close",$E$4,C28,"PrimaryOnly",,,,"T")="","",RTD("cqg.rtd",,"StudyData", $D$4,  "Bar",, "Close",$E$4,C28,"PrimaryOnly",,,,"T")*100)</f>
        <v>17.05</v>
      </c>
      <c r="G28" s="29">
        <f t="shared" si="3"/>
        <v>19.599999999999984</v>
      </c>
      <c r="H28" s="29">
        <f t="shared" si="0"/>
        <v>17.05</v>
      </c>
      <c r="J28" s="29">
        <v>0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>IF(RTD("cqg.rtd",,"StudyData", $D$4,  "Bar",, "Close",$E$4,C29,"PrimaryOnly",,,,"T")="","",RTD("cqg.rtd",,"StudyData", $D$4,  "Bar",, "Close",$E$4,C29,"PrimaryOnly",,,,"T")*100)</f>
        <v>17.28</v>
      </c>
      <c r="G29" s="29">
        <f t="shared" si="3"/>
        <v>19.799999999999983</v>
      </c>
      <c r="H29" s="29">
        <f t="shared" si="0"/>
        <v>17.28</v>
      </c>
      <c r="J29" s="29">
        <v>0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>IF(RTD("cqg.rtd",,"StudyData", $D$4,  "Bar",, "Close",$E$4,C30,"PrimaryOnly",,,,"T")="","",RTD("cqg.rtd",,"StudyData", $D$4,  "Bar",, "Close",$E$4,C30,"PrimaryOnly",,,,"T")*100)</f>
        <v>16.88</v>
      </c>
      <c r="G30" s="29">
        <f t="shared" si="3"/>
        <v>19.999999999999982</v>
      </c>
      <c r="H30" s="29">
        <f t="shared" si="0"/>
        <v>16.88</v>
      </c>
      <c r="J30" s="29">
        <v>0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>IF(RTD("cqg.rtd",,"StudyData", $D$4,  "Bar",, "Close",$E$4,C31,"PrimaryOnly",,,,"T")="","",RTD("cqg.rtd",,"StudyData", $D$4,  "Bar",, "Close",$E$4,C31,"PrimaryOnly",,,,"T")*100)</f>
        <v>17.05</v>
      </c>
      <c r="G31" s="29">
        <f t="shared" si="3"/>
        <v>20.199999999999982</v>
      </c>
      <c r="H31" s="29">
        <f t="shared" si="0"/>
        <v>17.05</v>
      </c>
      <c r="J31" s="29">
        <v>0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>IF(RTD("cqg.rtd",,"StudyData", $D$4,  "Bar",, "Close",$E$4,C32,"PrimaryOnly",,,,"T")="","",RTD("cqg.rtd",,"StudyData", $D$4,  "Bar",, "Close",$E$4,C32,"PrimaryOnly",,,,"T")*100)</f>
        <v>16.27</v>
      </c>
      <c r="G32" s="29">
        <f t="shared" si="3"/>
        <v>20.399999999999981</v>
      </c>
      <c r="H32" s="29">
        <f t="shared" si="0"/>
        <v>16.27</v>
      </c>
      <c r="J32" s="29">
        <v>0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>IF(RTD("cqg.rtd",,"StudyData", $D$4,  "Bar",, "Close",$E$4,C33,"PrimaryOnly",,,,"T")="","",RTD("cqg.rtd",,"StudyData", $D$4,  "Bar",, "Close",$E$4,C33,"PrimaryOnly",,,,"T")*100)</f>
        <v>16.34</v>
      </c>
      <c r="G33" s="29">
        <f t="shared" si="3"/>
        <v>20.59999999999998</v>
      </c>
      <c r="H33" s="29">
        <f t="shared" si="0"/>
        <v>16.34</v>
      </c>
      <c r="J33" s="29">
        <v>0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>IF(RTD("cqg.rtd",,"StudyData", $D$4,  "Bar",, "Close",$E$4,C34,"PrimaryOnly",,,,"T")="","",RTD("cqg.rtd",,"StudyData", $D$4,  "Bar",, "Close",$E$4,C34,"PrimaryOnly",,,,"T")*100)</f>
        <v>15.9</v>
      </c>
      <c r="G34" s="29">
        <f t="shared" si="3"/>
        <v>20.799999999999979</v>
      </c>
      <c r="H34" s="29">
        <f t="shared" si="0"/>
        <v>15.9</v>
      </c>
      <c r="J34" s="29">
        <v>0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>IF(RTD("cqg.rtd",,"StudyData", $D$4,  "Bar",, "Close",$E$4,C35,"PrimaryOnly",,,,"T")="","",RTD("cqg.rtd",,"StudyData", $D$4,  "Bar",, "Close",$E$4,C35,"PrimaryOnly",,,,"T")*100)</f>
        <v>16.650000000000002</v>
      </c>
      <c r="G35" s="29">
        <f t="shared" si="3"/>
        <v>20.999999999999979</v>
      </c>
      <c r="H35" s="29">
        <f t="shared" si="0"/>
        <v>16.650000000000002</v>
      </c>
      <c r="J35" s="29">
        <v>0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>IF(RTD("cqg.rtd",,"StudyData", $D$4,  "Bar",, "Close",$E$4,C36,"PrimaryOnly",,,,"T")="","",RTD("cqg.rtd",,"StudyData", $D$4,  "Bar",, "Close",$E$4,C36,"PrimaryOnly",,,,"T")*100)</f>
        <v>16.350000000000001</v>
      </c>
      <c r="G36" s="29">
        <f t="shared" si="3"/>
        <v>21.199999999999978</v>
      </c>
      <c r="H36" s="29">
        <f t="shared" si="0"/>
        <v>16.350000000000001</v>
      </c>
      <c r="J36" s="29">
        <v>0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>IF(RTD("cqg.rtd",,"StudyData", $D$4,  "Bar",, "Close",$E$4,C37,"PrimaryOnly",,,,"T")="","",RTD("cqg.rtd",,"StudyData", $D$4,  "Bar",, "Close",$E$4,C37,"PrimaryOnly",,,,"T")*100)</f>
        <v>17.23</v>
      </c>
      <c r="G37" s="29">
        <f t="shared" si="3"/>
        <v>21.399999999999977</v>
      </c>
      <c r="H37" s="29">
        <f t="shared" si="0"/>
        <v>17.23</v>
      </c>
      <c r="J37" s="29">
        <v>0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>IF(RTD("cqg.rtd",,"StudyData", $D$4,  "Bar",, "Close",$E$4,C38,"PrimaryOnly",,,,"T")="","",RTD("cqg.rtd",,"StudyData", $D$4,  "Bar",, "Close",$E$4,C38,"PrimaryOnly",,,,"T")*100)</f>
        <v>16.11</v>
      </c>
      <c r="G38" s="29">
        <f t="shared" si="3"/>
        <v>21.599999999999977</v>
      </c>
      <c r="H38" s="29">
        <f t="shared" si="0"/>
        <v>16.11</v>
      </c>
      <c r="J38" s="29">
        <v>0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>IF(RTD("cqg.rtd",,"StudyData", $D$4,  "Bar",, "Close",$E$4,C39,"PrimaryOnly",,,,"T")="","",RTD("cqg.rtd",,"StudyData", $D$4,  "Bar",, "Close",$E$4,C39,"PrimaryOnly",,,,"T")*100)</f>
        <v>16.36</v>
      </c>
      <c r="G39" s="29">
        <f t="shared" si="3"/>
        <v>21.799999999999976</v>
      </c>
      <c r="H39" s="29">
        <f t="shared" si="0"/>
        <v>16.36</v>
      </c>
      <c r="J39" s="29">
        <v>0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>IF(RTD("cqg.rtd",,"StudyData", $D$4,  "Bar",, "Close",$E$4,C40,"PrimaryOnly",,,,"T")="","",RTD("cqg.rtd",,"StudyData", $D$4,  "Bar",, "Close",$E$4,C40,"PrimaryOnly",,,,"T")*100)</f>
        <v>16.89</v>
      </c>
      <c r="E40" s="32">
        <f xml:space="preserve"> RTD("cqg.rtd",,"StudyData", $D$4,  "Bar",, "Time",$E$4,C40,,,,,"T")</f>
        <v>42485.472222222219</v>
      </c>
      <c r="G40" s="29">
        <f t="shared" si="3"/>
        <v>21.999999999999975</v>
      </c>
      <c r="H40" s="29">
        <f t="shared" si="0"/>
        <v>16.89</v>
      </c>
      <c r="J40" s="29">
        <v>0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>IF(RTD("cqg.rtd",,"StudyData", $D$4,  "Bar",, "Close",$E$4,C41,"PrimaryOnly",,,,"T")="","",RTD("cqg.rtd",,"StudyData", $D$4,  "Bar",, "Close",$E$4,C41,"PrimaryOnly",,,,"T")*100)</f>
        <v>16.830000000000002</v>
      </c>
      <c r="H41" s="29">
        <f t="shared" si="0"/>
        <v>16.830000000000002</v>
      </c>
    </row>
    <row r="42" spans="3:11" x14ac:dyDescent="0.3">
      <c r="C42" s="29">
        <f t="shared" si="2"/>
        <v>-37</v>
      </c>
      <c r="D42" s="29">
        <f>IF(RTD("cqg.rtd",,"StudyData", $D$4,  "Bar",, "Close",$E$4,C42,"PrimaryOnly",,,,"T")="","",RTD("cqg.rtd",,"StudyData", $D$4,  "Bar",, "Close",$E$4,C42,"PrimaryOnly",,,,"T")*100)</f>
        <v>16.689999999999998</v>
      </c>
      <c r="H42" s="29">
        <f t="shared" si="0"/>
        <v>16.689999999999998</v>
      </c>
    </row>
    <row r="43" spans="3:11" x14ac:dyDescent="0.3">
      <c r="C43" s="29">
        <f t="shared" si="2"/>
        <v>-38</v>
      </c>
      <c r="D43" s="29">
        <f>IF(RTD("cqg.rtd",,"StudyData", $D$4,  "Bar",, "Close",$E$4,C43,"PrimaryOnly",,,,"T")="","",RTD("cqg.rtd",,"StudyData", $D$4,  "Bar",, "Close",$E$4,C43,"PrimaryOnly",,,,"T")*100)</f>
        <v>17.119999999999997</v>
      </c>
      <c r="H43" s="29">
        <f t="shared" si="0"/>
        <v>17.119999999999997</v>
      </c>
    </row>
    <row r="44" spans="3:11" x14ac:dyDescent="0.3">
      <c r="C44" s="29">
        <f t="shared" si="2"/>
        <v>-39</v>
      </c>
      <c r="D44" s="29">
        <f>IF(RTD("cqg.rtd",,"StudyData", $D$4,  "Bar",, "Close",$E$4,C44,"PrimaryOnly",,,,"T")="","",RTD("cqg.rtd",,"StudyData", $D$4,  "Bar",, "Close",$E$4,C44,"PrimaryOnly",,,,"T")*100)</f>
        <v>16.900000000000002</v>
      </c>
      <c r="H44" s="29">
        <f t="shared" si="0"/>
        <v>16.900000000000002</v>
      </c>
    </row>
    <row r="45" spans="3:11" x14ac:dyDescent="0.3">
      <c r="C45" s="29">
        <f t="shared" si="2"/>
        <v>-40</v>
      </c>
      <c r="D45" s="29">
        <f>IF(RTD("cqg.rtd",,"StudyData", $D$4,  "Bar",, "Close",$E$4,C45,"PrimaryOnly",,,,"T")="","",RTD("cqg.rtd",,"StudyData", $D$4,  "Bar",, "Close",$E$4,C45,"PrimaryOnly",,,,"T")*100)</f>
        <v>17.380000000000003</v>
      </c>
      <c r="H45" s="29">
        <f t="shared" si="0"/>
        <v>17.380000000000003</v>
      </c>
    </row>
    <row r="46" spans="3:11" x14ac:dyDescent="0.3">
      <c r="C46" s="29">
        <f t="shared" si="2"/>
        <v>-41</v>
      </c>
      <c r="D46" s="29">
        <f>IF(RTD("cqg.rtd",,"StudyData", $D$4,  "Bar",, "Close",$E$4,C46,"PrimaryOnly",,,,"T")="","",RTD("cqg.rtd",,"StudyData", $D$4,  "Bar",, "Close",$E$4,C46,"PrimaryOnly",,,,"T")*100)</f>
        <v>16.72</v>
      </c>
      <c r="H46" s="29">
        <f t="shared" si="0"/>
        <v>16.72</v>
      </c>
    </row>
    <row r="47" spans="3:11" x14ac:dyDescent="0.3">
      <c r="C47" s="29">
        <f t="shared" si="2"/>
        <v>-42</v>
      </c>
      <c r="D47" s="29">
        <f>IF(RTD("cqg.rtd",,"StudyData", $D$4,  "Bar",, "Close",$E$4,C47,"PrimaryOnly",,,,"T")="","",RTD("cqg.rtd",,"StudyData", $D$4,  "Bar",, "Close",$E$4,C47,"PrimaryOnly",,,,"T")*100)</f>
        <v>17.18</v>
      </c>
      <c r="H47" s="29">
        <f t="shared" si="0"/>
        <v>17.18</v>
      </c>
    </row>
    <row r="48" spans="3:11" x14ac:dyDescent="0.3">
      <c r="C48" s="29">
        <f t="shared" si="2"/>
        <v>-43</v>
      </c>
      <c r="D48" s="29">
        <f>IF(RTD("cqg.rtd",,"StudyData", $D$4,  "Bar",, "Close",$E$4,C48,"PrimaryOnly",,,,"T")="","",RTD("cqg.rtd",,"StudyData", $D$4,  "Bar",, "Close",$E$4,C48,"PrimaryOnly",,,,"T")*100)</f>
        <v>16.809999999999999</v>
      </c>
      <c r="H48" s="29">
        <f t="shared" si="0"/>
        <v>16.809999999999999</v>
      </c>
    </row>
    <row r="49" spans="3:8" x14ac:dyDescent="0.3">
      <c r="C49" s="29">
        <f t="shared" si="2"/>
        <v>-44</v>
      </c>
      <c r="D49" s="29">
        <f>IF(RTD("cqg.rtd",,"StudyData", $D$4,  "Bar",, "Close",$E$4,C49,"PrimaryOnly",,,,"T")="","",RTD("cqg.rtd",,"StudyData", $D$4,  "Bar",, "Close",$E$4,C49,"PrimaryOnly",,,,"T")*100)</f>
        <v>16.8</v>
      </c>
      <c r="H49" s="29">
        <f t="shared" si="0"/>
        <v>16.8</v>
      </c>
    </row>
    <row r="50" spans="3:8" x14ac:dyDescent="0.3">
      <c r="C50" s="29">
        <f t="shared" si="2"/>
        <v>-45</v>
      </c>
      <c r="D50" s="29">
        <f>IF(RTD("cqg.rtd",,"StudyData", $D$4,  "Bar",, "Close",$E$4,C50,"PrimaryOnly",,,,"T")="","",RTD("cqg.rtd",,"StudyData", $D$4,  "Bar",, "Close",$E$4,C50,"PrimaryOnly",,,,"T")*100)</f>
        <v>16.75</v>
      </c>
      <c r="H50" s="29">
        <f t="shared" si="0"/>
        <v>16.75</v>
      </c>
    </row>
    <row r="51" spans="3:8" x14ac:dyDescent="0.3">
      <c r="C51" s="29">
        <f t="shared" si="2"/>
        <v>-46</v>
      </c>
      <c r="D51" s="29">
        <f>IF(RTD("cqg.rtd",,"StudyData", $D$4,  "Bar",, "Close",$E$4,C51,"PrimaryOnly",,,,"T")="","",RTD("cqg.rtd",,"StudyData", $D$4,  "Bar",, "Close",$E$4,C51,"PrimaryOnly",,,,"T")*100)</f>
        <v>17.14</v>
      </c>
      <c r="H51" s="29">
        <f t="shared" si="0"/>
        <v>17.14</v>
      </c>
    </row>
    <row r="52" spans="3:8" x14ac:dyDescent="0.3">
      <c r="C52" s="29">
        <f t="shared" si="2"/>
        <v>-47</v>
      </c>
      <c r="D52" s="29">
        <f>IF(RTD("cqg.rtd",,"StudyData", $D$4,  "Bar",, "Close",$E$4,C52,"PrimaryOnly",,,,"T")="","",RTD("cqg.rtd",,"StudyData", $D$4,  "Bar",, "Close",$E$4,C52,"PrimaryOnly",,,,"T")*100)</f>
        <v>17.25</v>
      </c>
      <c r="H52" s="29">
        <f t="shared" si="0"/>
        <v>17.25</v>
      </c>
    </row>
    <row r="53" spans="3:8" x14ac:dyDescent="0.3">
      <c r="C53" s="29">
        <f t="shared" si="2"/>
        <v>-48</v>
      </c>
      <c r="D53" s="29">
        <f>IF(RTD("cqg.rtd",,"StudyData", $D$4,  "Bar",, "Close",$E$4,C53,"PrimaryOnly",,,,"T")="","",RTD("cqg.rtd",,"StudyData", $D$4,  "Bar",, "Close",$E$4,C53,"PrimaryOnly",,,,"T")*100)</f>
        <v>16.13</v>
      </c>
      <c r="H53" s="29">
        <f t="shared" si="0"/>
        <v>16.13</v>
      </c>
    </row>
    <row r="54" spans="3:8" x14ac:dyDescent="0.3">
      <c r="C54" s="29">
        <f t="shared" si="2"/>
        <v>-49</v>
      </c>
      <c r="D54" s="29">
        <f>IF(RTD("cqg.rtd",,"StudyData", $D$4,  "Bar",, "Close",$E$4,C54,"PrimaryOnly",,,,"T")="","",RTD("cqg.rtd",,"StudyData", $D$4,  "Bar",, "Close",$E$4,C54,"PrimaryOnly",,,,"T")*100)</f>
        <v>17.119999999999997</v>
      </c>
      <c r="H54" s="29">
        <f t="shared" si="0"/>
        <v>17.119999999999997</v>
      </c>
    </row>
    <row r="55" spans="3:8" x14ac:dyDescent="0.3">
      <c r="C55" s="29">
        <f t="shared" si="2"/>
        <v>-50</v>
      </c>
      <c r="D55" s="29">
        <f>IF(RTD("cqg.rtd",,"StudyData", $D$4,  "Bar",, "Close",$E$4,C55,"PrimaryOnly",,,,"T")="","",RTD("cqg.rtd",,"StudyData", $D$4,  "Bar",, "Close",$E$4,C55,"PrimaryOnly",,,,"T")*100)</f>
        <v>17.100000000000001</v>
      </c>
      <c r="H55" s="29">
        <f t="shared" si="0"/>
        <v>17.100000000000001</v>
      </c>
    </row>
    <row r="56" spans="3:8" x14ac:dyDescent="0.3">
      <c r="C56" s="29">
        <f t="shared" si="2"/>
        <v>-51</v>
      </c>
      <c r="D56" s="29">
        <f>IF(RTD("cqg.rtd",,"StudyData", $D$4,  "Bar",, "Close",$E$4,C56,"PrimaryOnly",,,,"T")="","",RTD("cqg.rtd",,"StudyData", $D$4,  "Bar",, "Close",$E$4,C56,"PrimaryOnly",,,,"T")*100)</f>
        <v>17.07</v>
      </c>
      <c r="H56" s="29">
        <f t="shared" si="0"/>
        <v>17.07</v>
      </c>
    </row>
    <row r="57" spans="3:8" x14ac:dyDescent="0.3">
      <c r="C57" s="29">
        <f t="shared" si="2"/>
        <v>-52</v>
      </c>
      <c r="D57" s="29">
        <f>IF(RTD("cqg.rtd",,"StudyData", $D$4,  "Bar",, "Close",$E$4,C57,"PrimaryOnly",,,,"T")="","",RTD("cqg.rtd",,"StudyData", $D$4,  "Bar",, "Close",$E$4,C57,"PrimaryOnly",,,,"T")*100)</f>
        <v>17.61</v>
      </c>
      <c r="H57" s="29">
        <f t="shared" si="0"/>
        <v>17.61</v>
      </c>
    </row>
    <row r="58" spans="3:8" x14ac:dyDescent="0.3">
      <c r="C58" s="29">
        <f t="shared" si="2"/>
        <v>-53</v>
      </c>
      <c r="D58" s="29">
        <f>IF(RTD("cqg.rtd",,"StudyData", $D$4,  "Bar",, "Close",$E$4,C58,"PrimaryOnly",,,,"T")="","",RTD("cqg.rtd",,"StudyData", $D$4,  "Bar",, "Close",$E$4,C58,"PrimaryOnly",,,,"T")*100)</f>
        <v>17.46</v>
      </c>
      <c r="H58" s="29">
        <f t="shared" si="0"/>
        <v>17.46</v>
      </c>
    </row>
    <row r="59" spans="3:8" x14ac:dyDescent="0.3">
      <c r="C59" s="29">
        <f t="shared" si="2"/>
        <v>-54</v>
      </c>
      <c r="D59" s="29">
        <f>IF(RTD("cqg.rtd",,"StudyData", $D$4,  "Bar",, "Close",$E$4,C59,"PrimaryOnly",,,,"T")="","",RTD("cqg.rtd",,"StudyData", $D$4,  "Bar",, "Close",$E$4,C59,"PrimaryOnly",,,,"T")*100)</f>
        <v>16.689999999999998</v>
      </c>
      <c r="H59" s="29">
        <f t="shared" si="0"/>
        <v>16.689999999999998</v>
      </c>
    </row>
    <row r="60" spans="3:8" x14ac:dyDescent="0.3">
      <c r="C60" s="29">
        <f t="shared" si="2"/>
        <v>-55</v>
      </c>
      <c r="D60" s="29">
        <f>IF(RTD("cqg.rtd",,"StudyData", $D$4,  "Bar",, "Close",$E$4,C60,"PrimaryOnly",,,,"T")="","",RTD("cqg.rtd",,"StudyData", $D$4,  "Bar",, "Close",$E$4,C60,"PrimaryOnly",,,,"T")*100)</f>
        <v>15.459999999999999</v>
      </c>
      <c r="H60" s="29">
        <f t="shared" si="0"/>
        <v>15.459999999999999</v>
      </c>
    </row>
    <row r="61" spans="3:8" x14ac:dyDescent="0.3">
      <c r="C61" s="29">
        <f t="shared" si="2"/>
        <v>-56</v>
      </c>
      <c r="D61" s="29">
        <f>IF(RTD("cqg.rtd",,"StudyData", $D$4,  "Bar",, "Close",$E$4,C61,"PrimaryOnly",,,,"T")="","",RTD("cqg.rtd",,"StudyData", $D$4,  "Bar",, "Close",$E$4,C61,"PrimaryOnly",,,,"T")*100)</f>
        <v>16.329999999999998</v>
      </c>
      <c r="H61" s="29">
        <f t="shared" si="0"/>
        <v>16.329999999999998</v>
      </c>
    </row>
    <row r="62" spans="3:8" x14ac:dyDescent="0.3">
      <c r="C62" s="29">
        <f t="shared" si="2"/>
        <v>-57</v>
      </c>
      <c r="D62" s="29">
        <f>IF(RTD("cqg.rtd",,"StudyData", $D$4,  "Bar",, "Close",$E$4,C62,"PrimaryOnly",,,,"T")="","",RTD("cqg.rtd",,"StudyData", $D$4,  "Bar",, "Close",$E$4,C62,"PrimaryOnly",,,,"T")*100)</f>
        <v>16.75</v>
      </c>
      <c r="H62" s="29">
        <f t="shared" si="0"/>
        <v>16.75</v>
      </c>
    </row>
    <row r="63" spans="3:8" x14ac:dyDescent="0.3">
      <c r="C63" s="29">
        <f t="shared" si="2"/>
        <v>-58</v>
      </c>
      <c r="D63" s="29">
        <f>IF(RTD("cqg.rtd",,"StudyData", $D$4,  "Bar",, "Close",$E$4,C63,"PrimaryOnly",,,,"T")="","",RTD("cqg.rtd",,"StudyData", $D$4,  "Bar",, "Close",$E$4,C63,"PrimaryOnly",,,,"T")*100)</f>
        <v>16.520000000000003</v>
      </c>
      <c r="H63" s="29">
        <f t="shared" si="0"/>
        <v>16.520000000000003</v>
      </c>
    </row>
    <row r="64" spans="3:8" x14ac:dyDescent="0.3">
      <c r="C64" s="29">
        <f t="shared" si="2"/>
        <v>-59</v>
      </c>
      <c r="D64" s="29">
        <f>IF(RTD("cqg.rtd",,"StudyData", $D$4,  "Bar",, "Close",$E$4,C64,"PrimaryOnly",,,,"T")="","",RTD("cqg.rtd",,"StudyData", $D$4,  "Bar",, "Close",$E$4,C64,"PrimaryOnly",,,,"T")*100)</f>
        <v>16.61</v>
      </c>
      <c r="H64" s="29">
        <f t="shared" si="0"/>
        <v>16.61</v>
      </c>
    </row>
    <row r="65" spans="3:8" x14ac:dyDescent="0.3">
      <c r="C65" s="29">
        <f t="shared" si="2"/>
        <v>-60</v>
      </c>
      <c r="D65" s="29">
        <f>IF(RTD("cqg.rtd",,"StudyData", $D$4,  "Bar",, "Close",$E$4,C65,"PrimaryOnly",,,,"T")="","",RTD("cqg.rtd",,"StudyData", $D$4,  "Bar",, "Close",$E$4,C65,"PrimaryOnly",,,,"T")*100)</f>
        <v>16.77</v>
      </c>
      <c r="H65" s="29">
        <f t="shared" si="0"/>
        <v>16.77</v>
      </c>
    </row>
    <row r="66" spans="3:8" x14ac:dyDescent="0.3">
      <c r="C66" s="29">
        <f t="shared" si="2"/>
        <v>-61</v>
      </c>
      <c r="D66" s="29">
        <f>IF(RTD("cqg.rtd",,"StudyData", $D$4,  "Bar",, "Close",$E$4,C66,"PrimaryOnly",,,,"T")="","",RTD("cqg.rtd",,"StudyData", $D$4,  "Bar",, "Close",$E$4,C66,"PrimaryOnly",,,,"T")*100)</f>
        <v>15.6</v>
      </c>
      <c r="H66" s="29">
        <f t="shared" si="0"/>
        <v>15.6</v>
      </c>
    </row>
    <row r="67" spans="3:8" x14ac:dyDescent="0.3">
      <c r="C67" s="29">
        <f t="shared" si="2"/>
        <v>-62</v>
      </c>
      <c r="D67" s="29">
        <f>IF(RTD("cqg.rtd",,"StudyData", $D$4,  "Bar",, "Close",$E$4,C67,"PrimaryOnly",,,,"T")="","",RTD("cqg.rtd",,"StudyData", $D$4,  "Bar",, "Close",$E$4,C67,"PrimaryOnly",,,,"T")*100)</f>
        <v>16.100000000000001</v>
      </c>
      <c r="H67" s="29">
        <f t="shared" si="0"/>
        <v>16.100000000000001</v>
      </c>
    </row>
    <row r="68" spans="3:8" x14ac:dyDescent="0.3">
      <c r="C68" s="29">
        <f t="shared" si="2"/>
        <v>-63</v>
      </c>
      <c r="D68" s="29">
        <f>IF(RTD("cqg.rtd",,"StudyData", $D$4,  "Bar",, "Close",$E$4,C68,"PrimaryOnly",,,,"T")="","",RTD("cqg.rtd",,"StudyData", $D$4,  "Bar",, "Close",$E$4,C68,"PrimaryOnly",,,,"T")*100)</f>
        <v>16.989999999999998</v>
      </c>
      <c r="H68" s="29">
        <f t="shared" si="0"/>
        <v>16.989999999999998</v>
      </c>
    </row>
    <row r="69" spans="3:8" x14ac:dyDescent="0.3">
      <c r="C69" s="29">
        <f t="shared" si="2"/>
        <v>-64</v>
      </c>
      <c r="D69" s="29">
        <f>IF(RTD("cqg.rtd",,"StudyData", $D$4,  "Bar",, "Close",$E$4,C69,"PrimaryOnly",,,,"T")="","",RTD("cqg.rtd",,"StudyData", $D$4,  "Bar",, "Close",$E$4,C69,"PrimaryOnly",,,,"T")*100)</f>
        <v>16.309999999999999</v>
      </c>
      <c r="H69" s="29">
        <f t="shared" si="0"/>
        <v>16.309999999999999</v>
      </c>
    </row>
    <row r="70" spans="3:8" x14ac:dyDescent="0.3">
      <c r="C70" s="29">
        <f t="shared" si="2"/>
        <v>-65</v>
      </c>
      <c r="D70" s="29">
        <f>IF(RTD("cqg.rtd",,"StudyData", $D$4,  "Bar",, "Close",$E$4,C70,"PrimaryOnly",,,,"T")="","",RTD("cqg.rtd",,"StudyData", $D$4,  "Bar",, "Close",$E$4,C70,"PrimaryOnly",,,,"T")*100)</f>
        <v>16.04</v>
      </c>
      <c r="H70" s="29">
        <f t="shared" ref="H70:H133" si="4">D70</f>
        <v>16.04</v>
      </c>
    </row>
    <row r="71" spans="3:8" x14ac:dyDescent="0.3">
      <c r="C71" s="29">
        <f t="shared" ref="C71:C134" si="5">C70-1</f>
        <v>-66</v>
      </c>
      <c r="D71" s="29">
        <f>IF(RTD("cqg.rtd",,"StudyData", $D$4,  "Bar",, "Close",$E$4,C71,"PrimaryOnly",,,,"T")="","",RTD("cqg.rtd",,"StudyData", $D$4,  "Bar",, "Close",$E$4,C71,"PrimaryOnly",,,,"T")*100)</f>
        <v>16.650000000000002</v>
      </c>
      <c r="H71" s="29">
        <f t="shared" si="4"/>
        <v>16.650000000000002</v>
      </c>
    </row>
    <row r="72" spans="3:8" x14ac:dyDescent="0.3">
      <c r="C72" s="29">
        <f t="shared" si="5"/>
        <v>-67</v>
      </c>
      <c r="D72" s="29">
        <f>IF(RTD("cqg.rtd",,"StudyData", $D$4,  "Bar",, "Close",$E$4,C72,"PrimaryOnly",,,,"T")="","",RTD("cqg.rtd",,"StudyData", $D$4,  "Bar",, "Close",$E$4,C72,"PrimaryOnly",,,,"T")*100)</f>
        <v>16.96</v>
      </c>
      <c r="H72" s="29">
        <f t="shared" si="4"/>
        <v>16.96</v>
      </c>
    </row>
    <row r="73" spans="3:8" x14ac:dyDescent="0.3">
      <c r="C73" s="29">
        <f t="shared" si="5"/>
        <v>-68</v>
      </c>
      <c r="D73" s="29">
        <f>IF(RTD("cqg.rtd",,"StudyData", $D$4,  "Bar",, "Close",$E$4,C73,"PrimaryOnly",,,,"T")="","",RTD("cqg.rtd",,"StudyData", $D$4,  "Bar",, "Close",$E$4,C73,"PrimaryOnly",,,,"T")*100)</f>
        <v>15.740000000000002</v>
      </c>
      <c r="E73" s="32">
        <f xml:space="preserve"> RTD("cqg.rtd",,"StudyData", $D$4,  "Bar",, "Time",$E$4,C73,,,,,"T")</f>
        <v>42478.555555555555</v>
      </c>
      <c r="H73" s="29">
        <f t="shared" si="4"/>
        <v>15.740000000000002</v>
      </c>
    </row>
    <row r="74" spans="3:8" x14ac:dyDescent="0.3">
      <c r="C74" s="29">
        <f t="shared" si="5"/>
        <v>-69</v>
      </c>
      <c r="D74" s="29">
        <f>IF(RTD("cqg.rtd",,"StudyData", $D$4,  "Bar",, "Close",$E$4,C74,"PrimaryOnly",,,,"T")="","",RTD("cqg.rtd",,"StudyData", $D$4,  "Bar",, "Close",$E$4,C74,"PrimaryOnly",,,,"T")*100)</f>
        <v>16.400000000000002</v>
      </c>
      <c r="H74" s="29">
        <f t="shared" si="4"/>
        <v>16.400000000000002</v>
      </c>
    </row>
    <row r="75" spans="3:8" x14ac:dyDescent="0.3">
      <c r="C75" s="29">
        <f t="shared" si="5"/>
        <v>-70</v>
      </c>
      <c r="D75" s="29">
        <f>IF(RTD("cqg.rtd",,"StudyData", $D$4,  "Bar",, "Close",$E$4,C75,"PrimaryOnly",,,,"T")="","",RTD("cqg.rtd",,"StudyData", $D$4,  "Bar",, "Close",$E$4,C75,"PrimaryOnly",,,,"T")*100)</f>
        <v>16.259999999999998</v>
      </c>
      <c r="H75" s="29">
        <f t="shared" si="4"/>
        <v>16.259999999999998</v>
      </c>
    </row>
    <row r="76" spans="3:8" x14ac:dyDescent="0.3">
      <c r="C76" s="29">
        <f t="shared" si="5"/>
        <v>-71</v>
      </c>
      <c r="D76" s="29">
        <f>IF(RTD("cqg.rtd",,"StudyData", $D$4,  "Bar",, "Close",$E$4,C76,"PrimaryOnly",,,,"T")="","",RTD("cqg.rtd",,"StudyData", $D$4,  "Bar",, "Close",$E$4,C76,"PrimaryOnly",,,,"T")*100)</f>
        <v>15.659999999999998</v>
      </c>
      <c r="H76" s="29">
        <f t="shared" si="4"/>
        <v>15.659999999999998</v>
      </c>
    </row>
    <row r="77" spans="3:8" x14ac:dyDescent="0.3">
      <c r="C77" s="29">
        <f t="shared" si="5"/>
        <v>-72</v>
      </c>
      <c r="D77" s="29">
        <f>IF(RTD("cqg.rtd",,"StudyData", $D$4,  "Bar",, "Close",$E$4,C77,"PrimaryOnly",,,,"T")="","",RTD("cqg.rtd",,"StudyData", $D$4,  "Bar",, "Close",$E$4,C77,"PrimaryOnly",,,,"T")*100)</f>
        <v>15.83</v>
      </c>
      <c r="H77" s="29">
        <f t="shared" si="4"/>
        <v>15.83</v>
      </c>
    </row>
    <row r="78" spans="3:8" x14ac:dyDescent="0.3">
      <c r="C78" s="29">
        <f t="shared" si="5"/>
        <v>-73</v>
      </c>
      <c r="D78" s="29">
        <f>IF(RTD("cqg.rtd",,"StudyData", $D$4,  "Bar",, "Close",$E$4,C78,"PrimaryOnly",,,,"T")="","",RTD("cqg.rtd",,"StudyData", $D$4,  "Bar",, "Close",$E$4,C78,"PrimaryOnly",,,,"T")*100)</f>
        <v>15.97</v>
      </c>
      <c r="H78" s="29">
        <f t="shared" si="4"/>
        <v>15.97</v>
      </c>
    </row>
    <row r="79" spans="3:8" x14ac:dyDescent="0.3">
      <c r="C79" s="29">
        <f t="shared" si="5"/>
        <v>-74</v>
      </c>
      <c r="D79" s="29">
        <f>IF(RTD("cqg.rtd",,"StudyData", $D$4,  "Bar",, "Close",$E$4,C79,"PrimaryOnly",,,,"T")="","",RTD("cqg.rtd",,"StudyData", $D$4,  "Bar",, "Close",$E$4,C79,"PrimaryOnly",,,,"T")*100)</f>
        <v>16.93</v>
      </c>
      <c r="H79" s="29">
        <f t="shared" si="4"/>
        <v>16.93</v>
      </c>
    </row>
    <row r="80" spans="3:8" x14ac:dyDescent="0.3">
      <c r="C80" s="29">
        <f t="shared" si="5"/>
        <v>-75</v>
      </c>
      <c r="D80" s="29">
        <f>IF(RTD("cqg.rtd",,"StudyData", $D$4,  "Bar",, "Close",$E$4,C80,"PrimaryOnly",,,,"T")="","",RTD("cqg.rtd",,"StudyData", $D$4,  "Bar",, "Close",$E$4,C80,"PrimaryOnly",,,,"T")*100)</f>
        <v>16.5</v>
      </c>
      <c r="H80" s="29">
        <f t="shared" si="4"/>
        <v>16.5</v>
      </c>
    </row>
    <row r="81" spans="3:8" x14ac:dyDescent="0.3">
      <c r="C81" s="29">
        <f t="shared" si="5"/>
        <v>-76</v>
      </c>
      <c r="D81" s="29">
        <f>IF(RTD("cqg.rtd",,"StudyData", $D$4,  "Bar",, "Close",$E$4,C81,"PrimaryOnly",,,,"T")="","",RTD("cqg.rtd",,"StudyData", $D$4,  "Bar",, "Close",$E$4,C81,"PrimaryOnly",,,,"T")*100)</f>
        <v>16.07</v>
      </c>
      <c r="H81" s="29">
        <f t="shared" si="4"/>
        <v>16.07</v>
      </c>
    </row>
    <row r="82" spans="3:8" x14ac:dyDescent="0.3">
      <c r="C82" s="29">
        <f t="shared" si="5"/>
        <v>-77</v>
      </c>
      <c r="D82" s="29">
        <f>IF(RTD("cqg.rtd",,"StudyData", $D$4,  "Bar",, "Close",$E$4,C82,"PrimaryOnly",,,,"T")="","",RTD("cqg.rtd",,"StudyData", $D$4,  "Bar",, "Close",$E$4,C82,"PrimaryOnly",,,,"T")*100)</f>
        <v>17</v>
      </c>
      <c r="H82" s="29">
        <f t="shared" si="4"/>
        <v>17</v>
      </c>
    </row>
    <row r="83" spans="3:8" x14ac:dyDescent="0.3">
      <c r="C83" s="29">
        <f t="shared" si="5"/>
        <v>-78</v>
      </c>
      <c r="D83" s="29">
        <f>IF(RTD("cqg.rtd",,"StudyData", $D$4,  "Bar",, "Close",$E$4,C83,"PrimaryOnly",,,,"T")="","",RTD("cqg.rtd",,"StudyData", $D$4,  "Bar",, "Close",$E$4,C83,"PrimaryOnly",,,,"T")*100)</f>
        <v>15.629999999999999</v>
      </c>
      <c r="H83" s="29">
        <f t="shared" si="4"/>
        <v>15.629999999999999</v>
      </c>
    </row>
    <row r="84" spans="3:8" x14ac:dyDescent="0.3">
      <c r="C84" s="29">
        <f t="shared" si="5"/>
        <v>-79</v>
      </c>
      <c r="D84" s="29">
        <f>IF(RTD("cqg.rtd",,"StudyData", $D$4,  "Bar",, "Close",$E$4,C84,"PrimaryOnly",,,,"T")="","",RTD("cqg.rtd",,"StudyData", $D$4,  "Bar",, "Close",$E$4,C84,"PrimaryOnly",,,,"T")*100)</f>
        <v>15.659999999999998</v>
      </c>
      <c r="H84" s="29">
        <f t="shared" si="4"/>
        <v>15.659999999999998</v>
      </c>
    </row>
    <row r="85" spans="3:8" x14ac:dyDescent="0.3">
      <c r="C85" s="29">
        <f t="shared" si="5"/>
        <v>-80</v>
      </c>
      <c r="D85" s="29">
        <f>IF(RTD("cqg.rtd",,"StudyData", $D$4,  "Bar",, "Close",$E$4,C85,"PrimaryOnly",,,,"T")="","",RTD("cqg.rtd",,"StudyData", $D$4,  "Bar",, "Close",$E$4,C85,"PrimaryOnly",,,,"T")*100)</f>
        <v>16.869999999999997</v>
      </c>
      <c r="H85" s="29">
        <f t="shared" si="4"/>
        <v>16.869999999999997</v>
      </c>
    </row>
    <row r="86" spans="3:8" x14ac:dyDescent="0.3">
      <c r="C86" s="29">
        <f t="shared" si="5"/>
        <v>-81</v>
      </c>
      <c r="D86" s="29">
        <f>IF(RTD("cqg.rtd",,"StudyData", $D$4,  "Bar",, "Close",$E$4,C86,"PrimaryOnly",,,,"T")="","",RTD("cqg.rtd",,"StudyData", $D$4,  "Bar",, "Close",$E$4,C86,"PrimaryOnly",,,,"T")*100)</f>
        <v>16.59</v>
      </c>
      <c r="H86" s="29">
        <f t="shared" si="4"/>
        <v>16.59</v>
      </c>
    </row>
    <row r="87" spans="3:8" x14ac:dyDescent="0.3">
      <c r="C87" s="29">
        <f t="shared" si="5"/>
        <v>-82</v>
      </c>
      <c r="D87" s="29">
        <f>IF(RTD("cqg.rtd",,"StudyData", $D$4,  "Bar",, "Close",$E$4,C87,"PrimaryOnly",,,,"T")="","",RTD("cqg.rtd",,"StudyData", $D$4,  "Bar",, "Close",$E$4,C87,"PrimaryOnly",,,,"T")*100)</f>
        <v>15.479999999999999</v>
      </c>
      <c r="H87" s="29">
        <f t="shared" si="4"/>
        <v>15.479999999999999</v>
      </c>
    </row>
    <row r="88" spans="3:8" x14ac:dyDescent="0.3">
      <c r="C88" s="29">
        <f t="shared" si="5"/>
        <v>-83</v>
      </c>
      <c r="D88" s="29">
        <f>IF(RTD("cqg.rtd",,"StudyData", $D$4,  "Bar",, "Close",$E$4,C88,"PrimaryOnly",,,,"T")="","",RTD("cqg.rtd",,"StudyData", $D$4,  "Bar",, "Close",$E$4,C88,"PrimaryOnly",,,,"T")*100)</f>
        <v>17.150000000000002</v>
      </c>
      <c r="H88" s="29">
        <f t="shared" si="4"/>
        <v>17.150000000000002</v>
      </c>
    </row>
    <row r="89" spans="3:8" x14ac:dyDescent="0.3">
      <c r="C89" s="29">
        <f t="shared" si="5"/>
        <v>-84</v>
      </c>
      <c r="D89" s="29">
        <f>IF(RTD("cqg.rtd",,"StudyData", $D$4,  "Bar",, "Close",$E$4,C89,"PrimaryOnly",,,,"T")="","",RTD("cqg.rtd",,"StudyData", $D$4,  "Bar",, "Close",$E$4,C89,"PrimaryOnly",,,,"T")*100)</f>
        <v>17.03</v>
      </c>
      <c r="H89" s="29">
        <f t="shared" si="4"/>
        <v>17.03</v>
      </c>
    </row>
    <row r="90" spans="3:8" x14ac:dyDescent="0.3">
      <c r="C90" s="29">
        <f t="shared" si="5"/>
        <v>-85</v>
      </c>
      <c r="D90" s="29">
        <f>IF(RTD("cqg.rtd",,"StudyData", $D$4,  "Bar",, "Close",$E$4,C90,"PrimaryOnly",,,,"T")="","",RTD("cqg.rtd",,"StudyData", $D$4,  "Bar",, "Close",$E$4,C90,"PrimaryOnly",,,,"T")*100)</f>
        <v>17.07</v>
      </c>
      <c r="H90" s="29">
        <f t="shared" si="4"/>
        <v>17.07</v>
      </c>
    </row>
    <row r="91" spans="3:8" x14ac:dyDescent="0.3">
      <c r="C91" s="29">
        <f t="shared" si="5"/>
        <v>-86</v>
      </c>
      <c r="D91" s="29">
        <f>IF(RTD("cqg.rtd",,"StudyData", $D$4,  "Bar",, "Close",$E$4,C91,"PrimaryOnly",,,,"T")="","",RTD("cqg.rtd",,"StudyData", $D$4,  "Bar",, "Close",$E$4,C91,"PrimaryOnly",,,,"T")*100)</f>
        <v>17.46</v>
      </c>
      <c r="H91" s="29">
        <f t="shared" si="4"/>
        <v>17.46</v>
      </c>
    </row>
    <row r="92" spans="3:8" x14ac:dyDescent="0.3">
      <c r="C92" s="29">
        <f t="shared" si="5"/>
        <v>-87</v>
      </c>
      <c r="D92" s="29">
        <f>IF(RTD("cqg.rtd",,"StudyData", $D$4,  "Bar",, "Close",$E$4,C92,"PrimaryOnly",,,,"T")="","",RTD("cqg.rtd",,"StudyData", $D$4,  "Bar",, "Close",$E$4,C92,"PrimaryOnly",,,,"T")*100)</f>
        <v>16.82</v>
      </c>
      <c r="H92" s="29">
        <f t="shared" si="4"/>
        <v>16.82</v>
      </c>
    </row>
    <row r="93" spans="3:8" x14ac:dyDescent="0.3">
      <c r="C93" s="29">
        <f t="shared" si="5"/>
        <v>-88</v>
      </c>
      <c r="D93" s="29">
        <f>IF(RTD("cqg.rtd",,"StudyData", $D$4,  "Bar",, "Close",$E$4,C93,"PrimaryOnly",,,,"T")="","",RTD("cqg.rtd",,"StudyData", $D$4,  "Bar",, "Close",$E$4,C93,"PrimaryOnly",,,,"T")*100)</f>
        <v>17.36</v>
      </c>
      <c r="H93" s="29">
        <f t="shared" si="4"/>
        <v>17.36</v>
      </c>
    </row>
    <row r="94" spans="3:8" x14ac:dyDescent="0.3">
      <c r="C94" s="29">
        <f t="shared" si="5"/>
        <v>-89</v>
      </c>
      <c r="D94" s="29">
        <f>IF(RTD("cqg.rtd",,"StudyData", $D$4,  "Bar",, "Close",$E$4,C94,"PrimaryOnly",,,,"T")="","",RTD("cqg.rtd",,"StudyData", $D$4,  "Bar",, "Close",$E$4,C94,"PrimaryOnly",,,,"T")*100)</f>
        <v>16.86</v>
      </c>
      <c r="H94" s="29">
        <f t="shared" si="4"/>
        <v>16.86</v>
      </c>
    </row>
    <row r="95" spans="3:8" x14ac:dyDescent="0.3">
      <c r="C95" s="29">
        <f t="shared" si="5"/>
        <v>-90</v>
      </c>
      <c r="D95" s="29">
        <f>IF(RTD("cqg.rtd",,"StudyData", $D$4,  "Bar",, "Close",$E$4,C95,"PrimaryOnly",,,,"T")="","",RTD("cqg.rtd",,"StudyData", $D$4,  "Bar",, "Close",$E$4,C95,"PrimaryOnly",,,,"T")*100)</f>
        <v>17.03</v>
      </c>
      <c r="H95" s="29">
        <f t="shared" si="4"/>
        <v>17.03</v>
      </c>
    </row>
    <row r="96" spans="3:8" x14ac:dyDescent="0.3">
      <c r="C96" s="29">
        <f t="shared" si="5"/>
        <v>-91</v>
      </c>
      <c r="D96" s="29">
        <f>IF(RTD("cqg.rtd",,"StudyData", $D$4,  "Bar",, "Close",$E$4,C96,"PrimaryOnly",,,,"T")="","",RTD("cqg.rtd",,"StudyData", $D$4,  "Bar",, "Close",$E$4,C96,"PrimaryOnly",,,,"T")*100)</f>
        <v>17.239999999999998</v>
      </c>
      <c r="H96" s="29">
        <f t="shared" si="4"/>
        <v>17.239999999999998</v>
      </c>
    </row>
    <row r="97" spans="3:8" x14ac:dyDescent="0.3">
      <c r="C97" s="29">
        <f t="shared" si="5"/>
        <v>-92</v>
      </c>
      <c r="D97" s="29">
        <f>IF(RTD("cqg.rtd",,"StudyData", $D$4,  "Bar",, "Close",$E$4,C97,"PrimaryOnly",,,,"T")="","",RTD("cqg.rtd",,"StudyData", $D$4,  "Bar",, "Close",$E$4,C97,"PrimaryOnly",,,,"T")*100)</f>
        <v>17.41</v>
      </c>
      <c r="H97" s="29">
        <f t="shared" si="4"/>
        <v>17.41</v>
      </c>
    </row>
    <row r="98" spans="3:8" x14ac:dyDescent="0.3">
      <c r="C98" s="29">
        <f t="shared" si="5"/>
        <v>-93</v>
      </c>
      <c r="D98" s="29">
        <f>IF(RTD("cqg.rtd",,"StudyData", $D$4,  "Bar",, "Close",$E$4,C98,"PrimaryOnly",,,,"T")="","",RTD("cqg.rtd",,"StudyData", $D$4,  "Bar",, "Close",$E$4,C98,"PrimaryOnly",,,,"T")*100)</f>
        <v>17.47</v>
      </c>
      <c r="H98" s="29">
        <f t="shared" si="4"/>
        <v>17.47</v>
      </c>
    </row>
    <row r="99" spans="3:8" x14ac:dyDescent="0.3">
      <c r="C99" s="29">
        <f t="shared" si="5"/>
        <v>-94</v>
      </c>
      <c r="D99" s="29">
        <f>IF(RTD("cqg.rtd",,"StudyData", $D$4,  "Bar",, "Close",$E$4,C99,"PrimaryOnly",,,,"T")="","",RTD("cqg.rtd",,"StudyData", $D$4,  "Bar",, "Close",$E$4,C99,"PrimaryOnly",,,,"T")*100)</f>
        <v>18.149999999999999</v>
      </c>
      <c r="H99" s="29">
        <f t="shared" si="4"/>
        <v>18.149999999999999</v>
      </c>
    </row>
    <row r="100" spans="3:8" x14ac:dyDescent="0.3">
      <c r="C100" s="29">
        <f t="shared" si="5"/>
        <v>-95</v>
      </c>
      <c r="D100" s="29">
        <f>IF(RTD("cqg.rtd",,"StudyData", $D$4,  "Bar",, "Close",$E$4,C100,"PrimaryOnly",,,,"T")="","",RTD("cqg.rtd",,"StudyData", $D$4,  "Bar",, "Close",$E$4,C100,"PrimaryOnly",,,,"T")*100)</f>
        <v>17.399999999999999</v>
      </c>
      <c r="H100" s="29">
        <f t="shared" si="4"/>
        <v>17.399999999999999</v>
      </c>
    </row>
    <row r="101" spans="3:8" x14ac:dyDescent="0.3">
      <c r="C101" s="29">
        <f t="shared" si="5"/>
        <v>-96</v>
      </c>
      <c r="D101" s="29">
        <f>IF(RTD("cqg.rtd",,"StudyData", $D$4,  "Bar",, "Close",$E$4,C101,"PrimaryOnly",,,,"T")="","",RTD("cqg.rtd",,"StudyData", $D$4,  "Bar",, "Close",$E$4,C101,"PrimaryOnly",,,,"T")*100)</f>
        <v>18.13</v>
      </c>
      <c r="H101" s="29">
        <f t="shared" si="4"/>
        <v>18.13</v>
      </c>
    </row>
    <row r="102" spans="3:8" x14ac:dyDescent="0.3">
      <c r="C102" s="29">
        <f t="shared" si="5"/>
        <v>-97</v>
      </c>
      <c r="D102" s="29">
        <f>IF(RTD("cqg.rtd",,"StudyData", $D$4,  "Bar",, "Close",$E$4,C102,"PrimaryOnly",,,,"T")="","",RTD("cqg.rtd",,"StudyData", $D$4,  "Bar",, "Close",$E$4,C102,"PrimaryOnly",,,,"T")*100)</f>
        <v>17.309999999999999</v>
      </c>
      <c r="H102" s="29">
        <f t="shared" si="4"/>
        <v>17.309999999999999</v>
      </c>
    </row>
    <row r="103" spans="3:8" x14ac:dyDescent="0.3">
      <c r="C103" s="29">
        <f t="shared" si="5"/>
        <v>-98</v>
      </c>
      <c r="D103" s="29">
        <f>IF(RTD("cqg.rtd",,"StudyData", $D$4,  "Bar",, "Close",$E$4,C103,"PrimaryOnly",,,,"T")="","",RTD("cqg.rtd",,"StudyData", $D$4,  "Bar",, "Close",$E$4,C103,"PrimaryOnly",,,,"T")*100)</f>
        <v>17.97</v>
      </c>
      <c r="H103" s="29">
        <f t="shared" si="4"/>
        <v>17.97</v>
      </c>
    </row>
    <row r="104" spans="3:8" x14ac:dyDescent="0.3">
      <c r="C104" s="29">
        <f t="shared" si="5"/>
        <v>-99</v>
      </c>
      <c r="D104" s="29">
        <f>IF(RTD("cqg.rtd",,"StudyData", $D$4,  "Bar",, "Close",$E$4,C104,"PrimaryOnly",,,,"T")="","",RTD("cqg.rtd",,"StudyData", $D$4,  "Bar",, "Close",$E$4,C104,"PrimaryOnly",,,,"T")*100)</f>
        <v>17.23</v>
      </c>
      <c r="E104" s="32">
        <f xml:space="preserve"> RTD("cqg.rtd",,"StudyData", $D$4,  "Bar",, "Time",$E$4,C104,,,,,"T")</f>
        <v>42472.430555555555</v>
      </c>
      <c r="H104" s="29">
        <f t="shared" si="4"/>
        <v>17.23</v>
      </c>
    </row>
    <row r="105" spans="3:8" x14ac:dyDescent="0.3">
      <c r="C105" s="29">
        <f t="shared" si="5"/>
        <v>-100</v>
      </c>
      <c r="D105" s="29">
        <f>IF(RTD("cqg.rtd",,"StudyData", $D$4,  "Bar",, "Close",$E$4,C105,"PrimaryOnly",,,,"T")="","",RTD("cqg.rtd",,"StudyData", $D$4,  "Bar",, "Close",$E$4,C105,"PrimaryOnly",,,,"T")*100)</f>
        <v>17.78</v>
      </c>
      <c r="H105" s="29">
        <f t="shared" si="4"/>
        <v>17.78</v>
      </c>
    </row>
    <row r="106" spans="3:8" x14ac:dyDescent="0.3">
      <c r="C106" s="29">
        <f t="shared" si="5"/>
        <v>-101</v>
      </c>
      <c r="D106" s="29">
        <f>IF(RTD("cqg.rtd",,"StudyData", $D$4,  "Bar",, "Close",$E$4,C106,"PrimaryOnly",,,,"T")="","",RTD("cqg.rtd",,"StudyData", $D$4,  "Bar",, "Close",$E$4,C106,"PrimaryOnly",,,,"T")*100)</f>
        <v>17.64</v>
      </c>
      <c r="H106" s="29">
        <f t="shared" si="4"/>
        <v>17.64</v>
      </c>
    </row>
    <row r="107" spans="3:8" x14ac:dyDescent="0.3">
      <c r="C107" s="29">
        <f t="shared" si="5"/>
        <v>-102</v>
      </c>
      <c r="D107" s="29">
        <f>IF(RTD("cqg.rtd",,"StudyData", $D$4,  "Bar",, "Close",$E$4,C107,"PrimaryOnly",,,,"T")="","",RTD("cqg.rtd",,"StudyData", $D$4,  "Bar",, "Close",$E$4,C107,"PrimaryOnly",,,,"T")*100)</f>
        <v>17.78</v>
      </c>
      <c r="H107" s="29">
        <f t="shared" si="4"/>
        <v>17.78</v>
      </c>
    </row>
    <row r="108" spans="3:8" x14ac:dyDescent="0.3">
      <c r="C108" s="29">
        <f t="shared" si="5"/>
        <v>-103</v>
      </c>
      <c r="D108" s="29">
        <f>IF(RTD("cqg.rtd",,"StudyData", $D$4,  "Bar",, "Close",$E$4,C108,"PrimaryOnly",,,,"T")="","",RTD("cqg.rtd",,"StudyData", $D$4,  "Bar",, "Close",$E$4,C108,"PrimaryOnly",,,,"T")*100)</f>
        <v>17.2</v>
      </c>
      <c r="H108" s="29">
        <f t="shared" si="4"/>
        <v>17.2</v>
      </c>
    </row>
    <row r="109" spans="3:8" x14ac:dyDescent="0.3">
      <c r="C109" s="29">
        <f t="shared" si="5"/>
        <v>-104</v>
      </c>
      <c r="D109" s="29">
        <f>IF(RTD("cqg.rtd",,"StudyData", $D$4,  "Bar",, "Close",$E$4,C109,"PrimaryOnly",,,,"T")="","",RTD("cqg.rtd",,"StudyData", $D$4,  "Bar",, "Close",$E$4,C109,"PrimaryOnly",,,,"T")*100)</f>
        <v>17.560000000000002</v>
      </c>
      <c r="H109" s="29">
        <f t="shared" si="4"/>
        <v>17.560000000000002</v>
      </c>
    </row>
    <row r="110" spans="3:8" x14ac:dyDescent="0.3">
      <c r="C110" s="29">
        <f t="shared" si="5"/>
        <v>-105</v>
      </c>
      <c r="D110" s="29">
        <f>IF(RTD("cqg.rtd",,"StudyData", $D$4,  "Bar",, "Close",$E$4,C110,"PrimaryOnly",,,,"T")="","",RTD("cqg.rtd",,"StudyData", $D$4,  "Bar",, "Close",$E$4,C110,"PrimaryOnly",,,,"T")*100)</f>
        <v>17.549999999999997</v>
      </c>
      <c r="H110" s="29">
        <f t="shared" si="4"/>
        <v>17.549999999999997</v>
      </c>
    </row>
    <row r="111" spans="3:8" x14ac:dyDescent="0.3">
      <c r="C111" s="29">
        <f t="shared" si="5"/>
        <v>-106</v>
      </c>
      <c r="D111" s="29">
        <f>IF(RTD("cqg.rtd",,"StudyData", $D$4,  "Bar",, "Close",$E$4,C111,"PrimaryOnly",,,,"T")="","",RTD("cqg.rtd",,"StudyData", $D$4,  "Bar",, "Close",$E$4,C111,"PrimaryOnly",,,,"T")*100)</f>
        <v>17.48</v>
      </c>
      <c r="H111" s="29">
        <f t="shared" si="4"/>
        <v>17.48</v>
      </c>
    </row>
    <row r="112" spans="3:8" x14ac:dyDescent="0.3">
      <c r="C112" s="29">
        <f t="shared" si="5"/>
        <v>-107</v>
      </c>
      <c r="D112" s="29">
        <f>IF(RTD("cqg.rtd",,"StudyData", $D$4,  "Bar",, "Close",$E$4,C112,"PrimaryOnly",,,,"T")="","",RTD("cqg.rtd",,"StudyData", $D$4,  "Bar",, "Close",$E$4,C112,"PrimaryOnly",,,,"T")*100)</f>
        <v>17.5</v>
      </c>
      <c r="H112" s="29">
        <f t="shared" si="4"/>
        <v>17.5</v>
      </c>
    </row>
    <row r="113" spans="3:8" x14ac:dyDescent="0.3">
      <c r="C113" s="29">
        <f t="shared" si="5"/>
        <v>-108</v>
      </c>
      <c r="D113" s="29">
        <f>IF(RTD("cqg.rtd",,"StudyData", $D$4,  "Bar",, "Close",$E$4,C113,"PrimaryOnly",,,,"T")="","",RTD("cqg.rtd",,"StudyData", $D$4,  "Bar",, "Close",$E$4,C113,"PrimaryOnly",,,,"T")*100)</f>
        <v>17.510000000000002</v>
      </c>
      <c r="H113" s="29">
        <f t="shared" si="4"/>
        <v>17.510000000000002</v>
      </c>
    </row>
    <row r="114" spans="3:8" x14ac:dyDescent="0.3">
      <c r="C114" s="29">
        <f t="shared" si="5"/>
        <v>-109</v>
      </c>
      <c r="D114" s="29">
        <f>IF(RTD("cqg.rtd",,"StudyData", $D$4,  "Bar",, "Close",$E$4,C114,"PrimaryOnly",,,,"T")="","",RTD("cqg.rtd",,"StudyData", $D$4,  "Bar",, "Close",$E$4,C114,"PrimaryOnly",,,,"T")*100)</f>
        <v>17.330000000000002</v>
      </c>
      <c r="H114" s="29">
        <f t="shared" si="4"/>
        <v>17.330000000000002</v>
      </c>
    </row>
    <row r="115" spans="3:8" x14ac:dyDescent="0.3">
      <c r="C115" s="29">
        <f t="shared" si="5"/>
        <v>-110</v>
      </c>
      <c r="D115" s="29">
        <f>IF(RTD("cqg.rtd",,"StudyData", $D$4,  "Bar",, "Close",$E$4,C115,"PrimaryOnly",,,,"T")="","",RTD("cqg.rtd",,"StudyData", $D$4,  "Bar",, "Close",$E$4,C115,"PrimaryOnly",,,,"T")*100)</f>
        <v>16.86</v>
      </c>
      <c r="H115" s="29">
        <f t="shared" si="4"/>
        <v>16.86</v>
      </c>
    </row>
    <row r="116" spans="3:8" x14ac:dyDescent="0.3">
      <c r="C116" s="29">
        <f t="shared" si="5"/>
        <v>-111</v>
      </c>
      <c r="D116" s="29">
        <f>IF(RTD("cqg.rtd",,"StudyData", $D$4,  "Bar",, "Close",$E$4,C116,"PrimaryOnly",,,,"T")="","",RTD("cqg.rtd",,"StudyData", $D$4,  "Bar",, "Close",$E$4,C116,"PrimaryOnly",,,,"T")*100)</f>
        <v>16.89</v>
      </c>
      <c r="H116" s="29">
        <f t="shared" si="4"/>
        <v>16.89</v>
      </c>
    </row>
    <row r="117" spans="3:8" x14ac:dyDescent="0.3">
      <c r="C117" s="29">
        <f t="shared" si="5"/>
        <v>-112</v>
      </c>
      <c r="D117" s="29">
        <f>IF(RTD("cqg.rtd",,"StudyData", $D$4,  "Bar",, "Close",$E$4,C117,"PrimaryOnly",,,,"T")="","",RTD("cqg.rtd",,"StudyData", $D$4,  "Bar",, "Close",$E$4,C117,"PrimaryOnly",,,,"T")*100)</f>
        <v>17.18</v>
      </c>
      <c r="H117" s="29">
        <f t="shared" si="4"/>
        <v>17.18</v>
      </c>
    </row>
    <row r="118" spans="3:8" x14ac:dyDescent="0.3">
      <c r="C118" s="29">
        <f t="shared" si="5"/>
        <v>-113</v>
      </c>
      <c r="D118" s="29">
        <f>IF(RTD("cqg.rtd",,"StudyData", $D$4,  "Bar",, "Close",$E$4,C118,"PrimaryOnly",,,,"T")="","",RTD("cqg.rtd",,"StudyData", $D$4,  "Bar",, "Close",$E$4,C118,"PrimaryOnly",,,,"T")*100)</f>
        <v>17.28</v>
      </c>
      <c r="H118" s="29">
        <f t="shared" si="4"/>
        <v>17.28</v>
      </c>
    </row>
    <row r="119" spans="3:8" x14ac:dyDescent="0.3">
      <c r="C119" s="29">
        <f t="shared" si="5"/>
        <v>-114</v>
      </c>
      <c r="D119" s="29">
        <f>IF(RTD("cqg.rtd",,"StudyData", $D$4,  "Bar",, "Close",$E$4,C119,"PrimaryOnly",,,,"T")="","",RTD("cqg.rtd",,"StudyData", $D$4,  "Bar",, "Close",$E$4,C119,"PrimaryOnly",,,,"T")*100)</f>
        <v>16.91</v>
      </c>
      <c r="H119" s="29">
        <f t="shared" si="4"/>
        <v>16.91</v>
      </c>
    </row>
    <row r="120" spans="3:8" x14ac:dyDescent="0.3">
      <c r="C120" s="29">
        <f t="shared" si="5"/>
        <v>-115</v>
      </c>
      <c r="D120" s="29">
        <f>IF(RTD("cqg.rtd",,"StudyData", $D$4,  "Bar",, "Close",$E$4,C120,"PrimaryOnly",,,,"T")="","",RTD("cqg.rtd",,"StudyData", $D$4,  "Bar",, "Close",$E$4,C120,"PrimaryOnly",,,,"T")*100)</f>
        <v>17.130000000000003</v>
      </c>
      <c r="H120" s="29">
        <f t="shared" si="4"/>
        <v>17.130000000000003</v>
      </c>
    </row>
    <row r="121" spans="3:8" x14ac:dyDescent="0.3">
      <c r="C121" s="29">
        <f t="shared" si="5"/>
        <v>-116</v>
      </c>
      <c r="D121" s="29">
        <f>IF(RTD("cqg.rtd",,"StudyData", $D$4,  "Bar",, "Close",$E$4,C121,"PrimaryOnly",,,,"T")="","",RTD("cqg.rtd",,"StudyData", $D$4,  "Bar",, "Close",$E$4,C121,"PrimaryOnly",,,,"T")*100)</f>
        <v>17.87</v>
      </c>
      <c r="H121" s="29">
        <f t="shared" si="4"/>
        <v>17.87</v>
      </c>
    </row>
    <row r="122" spans="3:8" x14ac:dyDescent="0.3">
      <c r="C122" s="29">
        <f t="shared" si="5"/>
        <v>-117</v>
      </c>
      <c r="D122" s="29">
        <f>IF(RTD("cqg.rtd",,"StudyData", $D$4,  "Bar",, "Close",$E$4,C122,"PrimaryOnly",,,,"T")="","",RTD("cqg.rtd",,"StudyData", $D$4,  "Bar",, "Close",$E$4,C122,"PrimaryOnly",,,,"T")*100)</f>
        <v>16.98</v>
      </c>
      <c r="H122" s="29">
        <f t="shared" si="4"/>
        <v>16.98</v>
      </c>
    </row>
    <row r="123" spans="3:8" x14ac:dyDescent="0.3">
      <c r="C123" s="29">
        <f t="shared" si="5"/>
        <v>-118</v>
      </c>
      <c r="D123" s="29">
        <f>IF(RTD("cqg.rtd",,"StudyData", $D$4,  "Bar",, "Close",$E$4,C123,"PrimaryOnly",,,,"T")="","",RTD("cqg.rtd",,"StudyData", $D$4,  "Bar",, "Close",$E$4,C123,"PrimaryOnly",,,,"T")*100)</f>
        <v>17.48</v>
      </c>
      <c r="H123" s="29">
        <f t="shared" si="4"/>
        <v>17.48</v>
      </c>
    </row>
    <row r="124" spans="3:8" x14ac:dyDescent="0.3">
      <c r="C124" s="29">
        <f t="shared" si="5"/>
        <v>-119</v>
      </c>
      <c r="D124" s="29">
        <f>IF(RTD("cqg.rtd",,"StudyData", $D$4,  "Bar",, "Close",$E$4,C124,"PrimaryOnly",,,,"T")="","",RTD("cqg.rtd",,"StudyData", $D$4,  "Bar",, "Close",$E$4,C124,"PrimaryOnly",,,,"T")*100)</f>
        <v>17.239999999999998</v>
      </c>
      <c r="H124" s="29">
        <f t="shared" si="4"/>
        <v>17.239999999999998</v>
      </c>
    </row>
    <row r="125" spans="3:8" x14ac:dyDescent="0.3">
      <c r="C125" s="29">
        <f t="shared" si="5"/>
        <v>-120</v>
      </c>
      <c r="D125" s="29">
        <f>IF(RTD("cqg.rtd",,"StudyData", $D$4,  "Bar",, "Close",$E$4,C125,"PrimaryOnly",,,,"T")="","",RTD("cqg.rtd",,"StudyData", $D$4,  "Bar",, "Close",$E$4,C125,"PrimaryOnly",,,,"T")*100)</f>
        <v>17.25</v>
      </c>
      <c r="H125" s="29">
        <f t="shared" si="4"/>
        <v>17.25</v>
      </c>
    </row>
    <row r="126" spans="3:8" x14ac:dyDescent="0.3">
      <c r="C126" s="29">
        <f t="shared" si="5"/>
        <v>-121</v>
      </c>
      <c r="D126" s="29">
        <f>IF(RTD("cqg.rtd",,"StudyData", $D$4,  "Bar",, "Close",$E$4,C126,"PrimaryOnly",,,,"T")="","",RTD("cqg.rtd",,"StudyData", $D$4,  "Bar",, "Close",$E$4,C126,"PrimaryOnly",,,,"T")*100)</f>
        <v>17.419999999999998</v>
      </c>
      <c r="H126" s="29">
        <f t="shared" si="4"/>
        <v>17.419999999999998</v>
      </c>
    </row>
    <row r="127" spans="3:8" x14ac:dyDescent="0.3">
      <c r="C127" s="29">
        <f t="shared" si="5"/>
        <v>-122</v>
      </c>
      <c r="D127" s="29">
        <f>IF(RTD("cqg.rtd",,"StudyData", $D$4,  "Bar",, "Close",$E$4,C127,"PrimaryOnly",,,,"T")="","",RTD("cqg.rtd",,"StudyData", $D$4,  "Bar",, "Close",$E$4,C127,"PrimaryOnly",,,,"T")*100)</f>
        <v>17.399999999999999</v>
      </c>
      <c r="H127" s="29">
        <f t="shared" si="4"/>
        <v>17.399999999999999</v>
      </c>
    </row>
    <row r="128" spans="3:8" x14ac:dyDescent="0.3">
      <c r="C128" s="29">
        <f t="shared" si="5"/>
        <v>-123</v>
      </c>
      <c r="D128" s="29">
        <f>IF(RTD("cqg.rtd",,"StudyData", $D$4,  "Bar",, "Close",$E$4,C128,"PrimaryOnly",,,,"T")="","",RTD("cqg.rtd",,"StudyData", $D$4,  "Bar",, "Close",$E$4,C128,"PrimaryOnly",,,,"T")*100)</f>
        <v>17.82</v>
      </c>
      <c r="H128" s="29">
        <f t="shared" si="4"/>
        <v>17.82</v>
      </c>
    </row>
    <row r="129" spans="3:8" x14ac:dyDescent="0.3">
      <c r="C129" s="29">
        <f t="shared" si="5"/>
        <v>-124</v>
      </c>
      <c r="D129" s="29">
        <f>IF(RTD("cqg.rtd",,"StudyData", $D$4,  "Bar",, "Close",$E$4,C129,"PrimaryOnly",,,,"T")="","",RTD("cqg.rtd",,"StudyData", $D$4,  "Bar",, "Close",$E$4,C129,"PrimaryOnly",,,,"T")*100)</f>
        <v>16.739999999999998</v>
      </c>
      <c r="H129" s="29">
        <f t="shared" si="4"/>
        <v>16.739999999999998</v>
      </c>
    </row>
    <row r="130" spans="3:8" x14ac:dyDescent="0.3">
      <c r="C130" s="29">
        <f t="shared" si="5"/>
        <v>-125</v>
      </c>
      <c r="D130" s="29">
        <f>IF(RTD("cqg.rtd",,"StudyData", $D$4,  "Bar",, "Close",$E$4,C130,"PrimaryOnly",,,,"T")="","",RTD("cqg.rtd",,"StudyData", $D$4,  "Bar",, "Close",$E$4,C130,"PrimaryOnly",,,,"T")*100)</f>
        <v>17.47</v>
      </c>
      <c r="H130" s="29">
        <f t="shared" si="4"/>
        <v>17.47</v>
      </c>
    </row>
    <row r="131" spans="3:8" x14ac:dyDescent="0.3">
      <c r="C131" s="29">
        <f t="shared" si="5"/>
        <v>-126</v>
      </c>
      <c r="D131" s="29">
        <f>IF(RTD("cqg.rtd",,"StudyData", $D$4,  "Bar",, "Close",$E$4,C131,"PrimaryOnly",,,,"T")="","",RTD("cqg.rtd",,"StudyData", $D$4,  "Bar",, "Close",$E$4,C131,"PrimaryOnly",,,,"T")*100)</f>
        <v>16.079999999999998</v>
      </c>
      <c r="H131" s="29">
        <f t="shared" si="4"/>
        <v>16.079999999999998</v>
      </c>
    </row>
    <row r="132" spans="3:8" x14ac:dyDescent="0.3">
      <c r="C132" s="29">
        <f t="shared" si="5"/>
        <v>-127</v>
      </c>
      <c r="D132" s="29">
        <f>IF(RTD("cqg.rtd",,"StudyData", $D$4,  "Bar",, "Close",$E$4,C132,"PrimaryOnly",,,,"T")="","",RTD("cqg.rtd",,"StudyData", $D$4,  "Bar",, "Close",$E$4,C132,"PrimaryOnly",,,,"T")*100)</f>
        <v>15.870000000000001</v>
      </c>
      <c r="H132" s="29">
        <f t="shared" si="4"/>
        <v>15.870000000000001</v>
      </c>
    </row>
    <row r="133" spans="3:8" x14ac:dyDescent="0.3">
      <c r="C133" s="29">
        <f t="shared" si="5"/>
        <v>-128</v>
      </c>
      <c r="D133" s="29">
        <f>IF(RTD("cqg.rtd",,"StudyData", $D$4,  "Bar",, "Close",$E$4,C133,"PrimaryOnly",,,,"T")="","",RTD("cqg.rtd",,"StudyData", $D$4,  "Bar",, "Close",$E$4,C133,"PrimaryOnly",,,,"T")*100)</f>
        <v>15.790000000000001</v>
      </c>
      <c r="H133" s="29">
        <f t="shared" si="4"/>
        <v>15.790000000000001</v>
      </c>
    </row>
    <row r="134" spans="3:8" x14ac:dyDescent="0.3">
      <c r="C134" s="29">
        <f t="shared" si="5"/>
        <v>-129</v>
      </c>
      <c r="D134" s="29">
        <f>IF(RTD("cqg.rtd",,"StudyData", $D$4,  "Bar",, "Close",$E$4,C134,"PrimaryOnly",,,,"T")="","",RTD("cqg.rtd",,"StudyData", $D$4,  "Bar",, "Close",$E$4,C134,"PrimaryOnly",,,,"T")*100)</f>
        <v>16.78</v>
      </c>
      <c r="H134" s="29">
        <f t="shared" ref="H134:H197" si="6">D134</f>
        <v>16.78</v>
      </c>
    </row>
    <row r="135" spans="3:8" x14ac:dyDescent="0.3">
      <c r="C135" s="29">
        <f t="shared" ref="C135:C198" si="7">C134-1</f>
        <v>-130</v>
      </c>
      <c r="D135" s="29">
        <f>IF(RTD("cqg.rtd",,"StudyData", $D$4,  "Bar",, "Close",$E$4,C135,"PrimaryOnly",,,,"T")="","",RTD("cqg.rtd",,"StudyData", $D$4,  "Bar",, "Close",$E$4,C135,"PrimaryOnly",,,,"T")*100)</f>
        <v>17.03</v>
      </c>
      <c r="H135" s="29">
        <f t="shared" si="6"/>
        <v>17.03</v>
      </c>
    </row>
    <row r="136" spans="3:8" x14ac:dyDescent="0.3">
      <c r="C136" s="29">
        <f t="shared" si="7"/>
        <v>-131</v>
      </c>
      <c r="D136" s="29">
        <f>IF(RTD("cqg.rtd",,"StudyData", $D$4,  "Bar",, "Close",$E$4,C136,"PrimaryOnly",,,,"T")="","",RTD("cqg.rtd",,"StudyData", $D$4,  "Bar",, "Close",$E$4,C136,"PrimaryOnly",,,,"T")*100)</f>
        <v>15.93</v>
      </c>
      <c r="H136" s="29">
        <f t="shared" si="6"/>
        <v>15.93</v>
      </c>
    </row>
    <row r="137" spans="3:8" x14ac:dyDescent="0.3">
      <c r="C137" s="29">
        <f t="shared" si="7"/>
        <v>-132</v>
      </c>
      <c r="D137" s="29">
        <f>IF(RTD("cqg.rtd",,"StudyData", $D$4,  "Bar",, "Close",$E$4,C137,"PrimaryOnly",,,,"T")="","",RTD("cqg.rtd",,"StudyData", $D$4,  "Bar",, "Close",$E$4,C137,"PrimaryOnly",,,,"T")*100)</f>
        <v>17</v>
      </c>
      <c r="H137" s="29">
        <f t="shared" si="6"/>
        <v>17</v>
      </c>
    </row>
    <row r="138" spans="3:8" x14ac:dyDescent="0.3">
      <c r="C138" s="29">
        <f t="shared" si="7"/>
        <v>-133</v>
      </c>
      <c r="D138" s="29">
        <f>IF(RTD("cqg.rtd",,"StudyData", $D$4,  "Bar",, "Close",$E$4,C138,"PrimaryOnly",,,,"T")="","",RTD("cqg.rtd",,"StudyData", $D$4,  "Bar",, "Close",$E$4,C138,"PrimaryOnly",,,,"T")*100)</f>
        <v>16.04</v>
      </c>
      <c r="H138" s="29">
        <f t="shared" si="6"/>
        <v>16.04</v>
      </c>
    </row>
    <row r="139" spans="3:8" x14ac:dyDescent="0.3">
      <c r="C139" s="29">
        <f t="shared" si="7"/>
        <v>-134</v>
      </c>
      <c r="D139" s="29">
        <f>IF(RTD("cqg.rtd",,"StudyData", $D$4,  "Bar",, "Close",$E$4,C139,"PrimaryOnly",,,,"T")="","",RTD("cqg.rtd",,"StudyData", $D$4,  "Bar",, "Close",$E$4,C139,"PrimaryOnly",,,,"T")*100)</f>
        <v>15.98</v>
      </c>
      <c r="H139" s="29">
        <f t="shared" si="6"/>
        <v>15.98</v>
      </c>
    </row>
    <row r="140" spans="3:8" x14ac:dyDescent="0.3">
      <c r="C140" s="29">
        <f t="shared" si="7"/>
        <v>-135</v>
      </c>
      <c r="D140" s="29">
        <f>IF(RTD("cqg.rtd",,"StudyData", $D$4,  "Bar",, "Close",$E$4,C140,"PrimaryOnly",,,,"T")="","",RTD("cqg.rtd",,"StudyData", $D$4,  "Bar",, "Close",$E$4,C140,"PrimaryOnly",,,,"T")*100)</f>
        <v>16.21</v>
      </c>
      <c r="H140" s="29">
        <f t="shared" si="6"/>
        <v>16.21</v>
      </c>
    </row>
    <row r="141" spans="3:8" x14ac:dyDescent="0.3">
      <c r="C141" s="29">
        <f t="shared" si="7"/>
        <v>-136</v>
      </c>
      <c r="D141" s="29">
        <f>IF(RTD("cqg.rtd",,"StudyData", $D$4,  "Bar",, "Close",$E$4,C141,"PrimaryOnly",,,,"T")="","",RTD("cqg.rtd",,"StudyData", $D$4,  "Bar",, "Close",$E$4,C141,"PrimaryOnly",,,,"T")*100)</f>
        <v>16.91</v>
      </c>
      <c r="H141" s="29">
        <f t="shared" si="6"/>
        <v>16.91</v>
      </c>
    </row>
    <row r="142" spans="3:8" x14ac:dyDescent="0.3">
      <c r="C142" s="29">
        <f t="shared" si="7"/>
        <v>-137</v>
      </c>
      <c r="D142" s="29">
        <f>IF(RTD("cqg.rtd",,"StudyData", $D$4,  "Bar",, "Close",$E$4,C142,"PrimaryOnly",,,,"T")="","",RTD("cqg.rtd",,"StudyData", $D$4,  "Bar",, "Close",$E$4,C142,"PrimaryOnly",,,,"T")*100)</f>
        <v>16.850000000000001</v>
      </c>
      <c r="H142" s="29">
        <f t="shared" si="6"/>
        <v>16.850000000000001</v>
      </c>
    </row>
    <row r="143" spans="3:8" x14ac:dyDescent="0.3">
      <c r="C143" s="29">
        <f t="shared" si="7"/>
        <v>-138</v>
      </c>
      <c r="D143" s="29">
        <f>IF(RTD("cqg.rtd",,"StudyData", $D$4,  "Bar",, "Close",$E$4,C143,"PrimaryOnly",,,,"T")="","",RTD("cqg.rtd",,"StudyData", $D$4,  "Bar",, "Close",$E$4,C143,"PrimaryOnly",,,,"T")*100)</f>
        <v>15.559999999999999</v>
      </c>
      <c r="H143" s="29">
        <f t="shared" si="6"/>
        <v>15.559999999999999</v>
      </c>
    </row>
    <row r="144" spans="3:8" x14ac:dyDescent="0.3">
      <c r="C144" s="29">
        <f t="shared" si="7"/>
        <v>-139</v>
      </c>
      <c r="D144" s="29">
        <f>IF(RTD("cqg.rtd",,"StudyData", $D$4,  "Bar",, "Close",$E$4,C144,"PrimaryOnly",,,,"T")="","",RTD("cqg.rtd",,"StudyData", $D$4,  "Bar",, "Close",$E$4,C144,"PrimaryOnly",,,,"T")*100)</f>
        <v>15.959999999999999</v>
      </c>
      <c r="H144" s="29">
        <f t="shared" si="6"/>
        <v>15.959999999999999</v>
      </c>
    </row>
    <row r="145" spans="3:8" x14ac:dyDescent="0.3">
      <c r="C145" s="29">
        <f t="shared" si="7"/>
        <v>-140</v>
      </c>
      <c r="D145" s="29">
        <f>IF(RTD("cqg.rtd",,"StudyData", $D$4,  "Bar",, "Close",$E$4,C145,"PrimaryOnly",,,,"T")="","",RTD("cqg.rtd",,"StudyData", $D$4,  "Bar",, "Close",$E$4,C145,"PrimaryOnly",,,,"T")*100)</f>
        <v>15.879999999999999</v>
      </c>
      <c r="H145" s="29">
        <f t="shared" si="6"/>
        <v>15.879999999999999</v>
      </c>
    </row>
    <row r="146" spans="3:8" x14ac:dyDescent="0.3">
      <c r="C146" s="29">
        <f t="shared" si="7"/>
        <v>-141</v>
      </c>
      <c r="D146" s="29">
        <f>IF(RTD("cqg.rtd",,"StudyData", $D$4,  "Bar",, "Close",$E$4,C146,"PrimaryOnly",,,,"T")="","",RTD("cqg.rtd",,"StudyData", $D$4,  "Bar",, "Close",$E$4,C146,"PrimaryOnly",,,,"T")*100)</f>
        <v>16.28</v>
      </c>
      <c r="H146" s="29">
        <f t="shared" si="6"/>
        <v>16.28</v>
      </c>
    </row>
    <row r="147" spans="3:8" x14ac:dyDescent="0.3">
      <c r="C147" s="29">
        <f t="shared" si="7"/>
        <v>-142</v>
      </c>
      <c r="D147" s="29">
        <f>IF(RTD("cqg.rtd",,"StudyData", $D$4,  "Bar",, "Close",$E$4,C147,"PrimaryOnly",,,,"T")="","",RTD("cqg.rtd",,"StudyData", $D$4,  "Bar",, "Close",$E$4,C147,"PrimaryOnly",,,,"T")*100)</f>
        <v>16.009999999999998</v>
      </c>
      <c r="H147" s="29">
        <f t="shared" si="6"/>
        <v>16.009999999999998</v>
      </c>
    </row>
    <row r="148" spans="3:8" x14ac:dyDescent="0.3">
      <c r="C148" s="29">
        <f t="shared" si="7"/>
        <v>-143</v>
      </c>
      <c r="D148" s="29">
        <f>IF(RTD("cqg.rtd",,"StudyData", $D$4,  "Bar",, "Close",$E$4,C148,"PrimaryOnly",,,,"T")="","",RTD("cqg.rtd",,"StudyData", $D$4,  "Bar",, "Close",$E$4,C148,"PrimaryOnly",,,,"T")*100)</f>
        <v>16.059999999999999</v>
      </c>
      <c r="H148" s="29">
        <f t="shared" si="6"/>
        <v>16.059999999999999</v>
      </c>
    </row>
    <row r="149" spans="3:8" x14ac:dyDescent="0.3">
      <c r="C149" s="29">
        <f t="shared" si="7"/>
        <v>-144</v>
      </c>
      <c r="D149" s="29">
        <f>IF(RTD("cqg.rtd",,"StudyData", $D$4,  "Bar",, "Close",$E$4,C149,"PrimaryOnly",,,,"T")="","",RTD("cqg.rtd",,"StudyData", $D$4,  "Bar",, "Close",$E$4,C149,"PrimaryOnly",,,,"T")*100)</f>
        <v>16.350000000000001</v>
      </c>
      <c r="H149" s="29">
        <f t="shared" si="6"/>
        <v>16.350000000000001</v>
      </c>
    </row>
    <row r="150" spans="3:8" x14ac:dyDescent="0.3">
      <c r="C150" s="29">
        <f t="shared" si="7"/>
        <v>-145</v>
      </c>
      <c r="D150" s="29">
        <f>IF(RTD("cqg.rtd",,"StudyData", $D$4,  "Bar",, "Close",$E$4,C150,"PrimaryOnly",,,,"T")="","",RTD("cqg.rtd",,"StudyData", $D$4,  "Bar",, "Close",$E$4,C150,"PrimaryOnly",,,,"T")*100)</f>
        <v>17.03</v>
      </c>
      <c r="H150" s="29">
        <f t="shared" si="6"/>
        <v>17.03</v>
      </c>
    </row>
    <row r="151" spans="3:8" x14ac:dyDescent="0.3">
      <c r="C151" s="29">
        <f t="shared" si="7"/>
        <v>-146</v>
      </c>
      <c r="D151" s="29">
        <f>IF(RTD("cqg.rtd",,"StudyData", $D$4,  "Bar",, "Close",$E$4,C151,"PrimaryOnly",,,,"T")="","",RTD("cqg.rtd",,"StudyData", $D$4,  "Bar",, "Close",$E$4,C151,"PrimaryOnly",,,,"T")*100)</f>
        <v>16.46</v>
      </c>
      <c r="H151" s="29">
        <f t="shared" si="6"/>
        <v>16.46</v>
      </c>
    </row>
    <row r="152" spans="3:8" x14ac:dyDescent="0.3">
      <c r="C152" s="29">
        <f t="shared" si="7"/>
        <v>-147</v>
      </c>
      <c r="D152" s="29">
        <f>IF(RTD("cqg.rtd",,"StudyData", $D$4,  "Bar",, "Close",$E$4,C152,"PrimaryOnly",,,,"T")="","",RTD("cqg.rtd",,"StudyData", $D$4,  "Bar",, "Close",$E$4,C152,"PrimaryOnly",,,,"T")*100)</f>
        <v>16.63</v>
      </c>
      <c r="H152" s="29">
        <f t="shared" si="6"/>
        <v>16.63</v>
      </c>
    </row>
    <row r="153" spans="3:8" x14ac:dyDescent="0.3">
      <c r="C153" s="29">
        <f t="shared" si="7"/>
        <v>-148</v>
      </c>
      <c r="D153" s="29">
        <f>IF(RTD("cqg.rtd",,"StudyData", $D$4,  "Bar",, "Close",$E$4,C153,"PrimaryOnly",,,,"T")="","",RTD("cqg.rtd",,"StudyData", $D$4,  "Bar",, "Close",$E$4,C153,"PrimaryOnly",,,,"T")*100)</f>
        <v>17</v>
      </c>
      <c r="H153" s="29">
        <f t="shared" si="6"/>
        <v>17</v>
      </c>
    </row>
    <row r="154" spans="3:8" x14ac:dyDescent="0.3">
      <c r="C154" s="29">
        <f t="shared" si="7"/>
        <v>-149</v>
      </c>
      <c r="D154" s="29">
        <f>IF(RTD("cqg.rtd",,"StudyData", $D$4,  "Bar",, "Close",$E$4,C154,"PrimaryOnly",,,,"T")="","",RTD("cqg.rtd",,"StudyData", $D$4,  "Bar",, "Close",$E$4,C154,"PrimaryOnly",,,,"T")*100)</f>
        <v>16.75</v>
      </c>
      <c r="H154" s="29">
        <f t="shared" si="6"/>
        <v>16.75</v>
      </c>
    </row>
    <row r="155" spans="3:8" x14ac:dyDescent="0.3">
      <c r="C155" s="29">
        <f t="shared" si="7"/>
        <v>-150</v>
      </c>
      <c r="D155" s="29">
        <f>IF(RTD("cqg.rtd",,"StudyData", $D$4,  "Bar",, "Close",$E$4,C155,"PrimaryOnly",,,,"T")="","",RTD("cqg.rtd",,"StudyData", $D$4,  "Bar",, "Close",$E$4,C155,"PrimaryOnly",,,,"T")*100)</f>
        <v>16.97</v>
      </c>
      <c r="H155" s="29">
        <f t="shared" si="6"/>
        <v>16.97</v>
      </c>
    </row>
    <row r="156" spans="3:8" x14ac:dyDescent="0.3">
      <c r="C156" s="29">
        <f t="shared" si="7"/>
        <v>-151</v>
      </c>
      <c r="D156" s="29">
        <f>IF(RTD("cqg.rtd",,"StudyData", $D$4,  "Bar",, "Close",$E$4,C156,"PrimaryOnly",,,,"T")="","",RTD("cqg.rtd",,"StudyData", $D$4,  "Bar",, "Close",$E$4,C156,"PrimaryOnly",,,,"T")*100)</f>
        <v>16.989999999999998</v>
      </c>
      <c r="H156" s="29">
        <f t="shared" si="6"/>
        <v>16.989999999999998</v>
      </c>
    </row>
    <row r="157" spans="3:8" x14ac:dyDescent="0.3">
      <c r="C157" s="29">
        <f t="shared" si="7"/>
        <v>-152</v>
      </c>
      <c r="D157" s="29">
        <f>IF(RTD("cqg.rtd",,"StudyData", $D$4,  "Bar",, "Close",$E$4,C157,"PrimaryOnly",,,,"T")="","",RTD("cqg.rtd",,"StudyData", $D$4,  "Bar",, "Close",$E$4,C157,"PrimaryOnly",,,,"T")*100)</f>
        <v>15.709999999999999</v>
      </c>
      <c r="H157" s="29">
        <f t="shared" si="6"/>
        <v>15.709999999999999</v>
      </c>
    </row>
    <row r="158" spans="3:8" x14ac:dyDescent="0.3">
      <c r="C158" s="29">
        <f t="shared" si="7"/>
        <v>-153</v>
      </c>
      <c r="D158" s="29">
        <f>IF(RTD("cqg.rtd",,"StudyData", $D$4,  "Bar",, "Close",$E$4,C158,"PrimaryOnly",,,,"T")="","",RTD("cqg.rtd",,"StudyData", $D$4,  "Bar",, "Close",$E$4,C158,"PrimaryOnly",,,,"T")*100)</f>
        <v>16.16</v>
      </c>
      <c r="H158" s="29">
        <f t="shared" si="6"/>
        <v>16.16</v>
      </c>
    </row>
    <row r="159" spans="3:8" x14ac:dyDescent="0.3">
      <c r="C159" s="29">
        <f t="shared" si="7"/>
        <v>-154</v>
      </c>
      <c r="D159" s="29">
        <f>IF(RTD("cqg.rtd",,"StudyData", $D$4,  "Bar",, "Close",$E$4,C159,"PrimaryOnly",,,,"T")="","",RTD("cqg.rtd",,"StudyData", $D$4,  "Bar",, "Close",$E$4,C159,"PrimaryOnly",,,,"T")*100)</f>
        <v>16.57</v>
      </c>
      <c r="H159" s="29">
        <f t="shared" si="6"/>
        <v>16.57</v>
      </c>
    </row>
    <row r="160" spans="3:8" x14ac:dyDescent="0.3">
      <c r="C160" s="29">
        <f t="shared" si="7"/>
        <v>-155</v>
      </c>
      <c r="D160" s="29">
        <f>IF(RTD("cqg.rtd",,"StudyData", $D$4,  "Bar",, "Close",$E$4,C160,"PrimaryOnly",,,,"T")="","",RTD("cqg.rtd",,"StudyData", $D$4,  "Bar",, "Close",$E$4,C160,"PrimaryOnly",,,,"T")*100)</f>
        <v>16.23</v>
      </c>
      <c r="H160" s="29">
        <f t="shared" si="6"/>
        <v>16.23</v>
      </c>
    </row>
    <row r="161" spans="3:8" x14ac:dyDescent="0.3">
      <c r="C161" s="29">
        <f t="shared" si="7"/>
        <v>-156</v>
      </c>
      <c r="D161" s="29">
        <f>IF(RTD("cqg.rtd",,"StudyData", $D$4,  "Bar",, "Close",$E$4,C161,"PrimaryOnly",,,,"T")="","",RTD("cqg.rtd",,"StudyData", $D$4,  "Bar",, "Close",$E$4,C161,"PrimaryOnly",,,,"T")*100)</f>
        <v>16.7</v>
      </c>
      <c r="H161" s="29">
        <f t="shared" si="6"/>
        <v>16.7</v>
      </c>
    </row>
    <row r="162" spans="3:8" x14ac:dyDescent="0.3">
      <c r="C162" s="29">
        <f t="shared" si="7"/>
        <v>-157</v>
      </c>
      <c r="D162" s="29">
        <f>IF(RTD("cqg.rtd",,"StudyData", $D$4,  "Bar",, "Close",$E$4,C162,"PrimaryOnly",,,,"T")="","",RTD("cqg.rtd",,"StudyData", $D$4,  "Bar",, "Close",$E$4,C162,"PrimaryOnly",,,,"T")*100)</f>
        <v>16.53</v>
      </c>
      <c r="H162" s="29">
        <f t="shared" si="6"/>
        <v>16.53</v>
      </c>
    </row>
    <row r="163" spans="3:8" x14ac:dyDescent="0.3">
      <c r="C163" s="29">
        <f t="shared" si="7"/>
        <v>-158</v>
      </c>
      <c r="D163" s="29">
        <f>IF(RTD("cqg.rtd",,"StudyData", $D$4,  "Bar",, "Close",$E$4,C163,"PrimaryOnly",,,,"T")="","",RTD("cqg.rtd",,"StudyData", $D$4,  "Bar",, "Close",$E$4,C163,"PrimaryOnly",,,,"T")*100)</f>
        <v>16.96</v>
      </c>
      <c r="H163" s="29">
        <f t="shared" si="6"/>
        <v>16.96</v>
      </c>
    </row>
    <row r="164" spans="3:8" x14ac:dyDescent="0.3">
      <c r="C164" s="29">
        <f t="shared" si="7"/>
        <v>-159</v>
      </c>
      <c r="D164" s="29">
        <f>IF(RTD("cqg.rtd",,"StudyData", $D$4,  "Bar",, "Close",$E$4,C164,"PrimaryOnly",,,,"T")="","",RTD("cqg.rtd",,"StudyData", $D$4,  "Bar",, "Close",$E$4,C164,"PrimaryOnly",,,,"T")*100)</f>
        <v>16.580000000000002</v>
      </c>
      <c r="H164" s="29">
        <f t="shared" si="6"/>
        <v>16.580000000000002</v>
      </c>
    </row>
    <row r="165" spans="3:8" x14ac:dyDescent="0.3">
      <c r="C165" s="29">
        <f t="shared" si="7"/>
        <v>-160</v>
      </c>
      <c r="D165" s="29">
        <f>IF(RTD("cqg.rtd",,"StudyData", $D$4,  "Bar",, "Close",$E$4,C165,"PrimaryOnly",,,,"T")="","",RTD("cqg.rtd",,"StudyData", $D$4,  "Bar",, "Close",$E$4,C165,"PrimaryOnly",,,,"T")*100)</f>
        <v>15.879999999999999</v>
      </c>
      <c r="H165" s="29">
        <f t="shared" si="6"/>
        <v>15.879999999999999</v>
      </c>
    </row>
    <row r="166" spans="3:8" x14ac:dyDescent="0.3">
      <c r="C166" s="29">
        <f t="shared" si="7"/>
        <v>-161</v>
      </c>
      <c r="D166" s="29">
        <f>IF(RTD("cqg.rtd",,"StudyData", $D$4,  "Bar",, "Close",$E$4,C166,"PrimaryOnly",,,,"T")="","",RTD("cqg.rtd",,"StudyData", $D$4,  "Bar",, "Close",$E$4,C166,"PrimaryOnly",,,,"T")*100)</f>
        <v>16.43</v>
      </c>
      <c r="H166" s="29">
        <f t="shared" si="6"/>
        <v>16.43</v>
      </c>
    </row>
    <row r="167" spans="3:8" x14ac:dyDescent="0.3">
      <c r="C167" s="29">
        <f t="shared" si="7"/>
        <v>-162</v>
      </c>
      <c r="D167" s="29">
        <f>IF(RTD("cqg.rtd",,"StudyData", $D$4,  "Bar",, "Close",$E$4,C167,"PrimaryOnly",,,,"T")="","",RTD("cqg.rtd",,"StudyData", $D$4,  "Bar",, "Close",$E$4,C167,"PrimaryOnly",,,,"T")*100)</f>
        <v>16.509999999999998</v>
      </c>
      <c r="H167" s="29">
        <f t="shared" si="6"/>
        <v>16.509999999999998</v>
      </c>
    </row>
    <row r="168" spans="3:8" x14ac:dyDescent="0.3">
      <c r="C168" s="29">
        <f t="shared" si="7"/>
        <v>-163</v>
      </c>
      <c r="D168" s="29">
        <f>IF(RTD("cqg.rtd",,"StudyData", $D$4,  "Bar",, "Close",$E$4,C168,"PrimaryOnly",,,,"T")="","",RTD("cqg.rtd",,"StudyData", $D$4,  "Bar",, "Close",$E$4,C168,"PrimaryOnly",,,,"T")*100)</f>
        <v>16.689999999999998</v>
      </c>
      <c r="H168" s="29">
        <f t="shared" si="6"/>
        <v>16.689999999999998</v>
      </c>
    </row>
    <row r="169" spans="3:8" x14ac:dyDescent="0.3">
      <c r="C169" s="29">
        <f t="shared" si="7"/>
        <v>-164</v>
      </c>
      <c r="D169" s="29">
        <f>IF(RTD("cqg.rtd",,"StudyData", $D$4,  "Bar",, "Close",$E$4,C169,"PrimaryOnly",,,,"T")="","",RTD("cqg.rtd",,"StudyData", $D$4,  "Bar",, "Close",$E$4,C169,"PrimaryOnly",,,,"T")*100)</f>
        <v>16.600000000000001</v>
      </c>
      <c r="H169" s="29">
        <f t="shared" si="6"/>
        <v>16.600000000000001</v>
      </c>
    </row>
    <row r="170" spans="3:8" x14ac:dyDescent="0.3">
      <c r="C170" s="29">
        <f t="shared" si="7"/>
        <v>-165</v>
      </c>
      <c r="D170" s="29">
        <f>IF(RTD("cqg.rtd",,"StudyData", $D$4,  "Bar",, "Close",$E$4,C170,"PrimaryOnly",,,,"T")="","",RTD("cqg.rtd",,"StudyData", $D$4,  "Bar",, "Close",$E$4,C170,"PrimaryOnly",,,,"T")*100)</f>
        <v>16.07</v>
      </c>
      <c r="H170" s="29">
        <f t="shared" si="6"/>
        <v>16.07</v>
      </c>
    </row>
    <row r="171" spans="3:8" x14ac:dyDescent="0.3">
      <c r="C171" s="29">
        <f t="shared" si="7"/>
        <v>-166</v>
      </c>
      <c r="D171" s="29">
        <f>IF(RTD("cqg.rtd",,"StudyData", $D$4,  "Bar",, "Close",$E$4,C171,"PrimaryOnly",,,,"T")="","",RTD("cqg.rtd",,"StudyData", $D$4,  "Bar",, "Close",$E$4,C171,"PrimaryOnly",,,,"T")*100)</f>
        <v>17.260000000000002</v>
      </c>
      <c r="H171" s="29">
        <f t="shared" si="6"/>
        <v>17.260000000000002</v>
      </c>
    </row>
    <row r="172" spans="3:8" x14ac:dyDescent="0.3">
      <c r="C172" s="29">
        <f t="shared" si="7"/>
        <v>-167</v>
      </c>
      <c r="D172" s="29">
        <f>IF(RTD("cqg.rtd",,"StudyData", $D$4,  "Bar",, "Close",$E$4,C172,"PrimaryOnly",,,,"T")="","",RTD("cqg.rtd",,"StudyData", $D$4,  "Bar",, "Close",$E$4,C172,"PrimaryOnly",,,,"T")*100)</f>
        <v>16.470000000000002</v>
      </c>
      <c r="H172" s="29">
        <f t="shared" si="6"/>
        <v>16.470000000000002</v>
      </c>
    </row>
    <row r="173" spans="3:8" x14ac:dyDescent="0.3">
      <c r="C173" s="29">
        <f t="shared" si="7"/>
        <v>-168</v>
      </c>
      <c r="D173" s="29">
        <f>IF(RTD("cqg.rtd",,"StudyData", $D$4,  "Bar",, "Close",$E$4,C173,"PrimaryOnly",,,,"T")="","",RTD("cqg.rtd",,"StudyData", $D$4,  "Bar",, "Close",$E$4,C173,"PrimaryOnly",,,,"T")*100)</f>
        <v>16.88</v>
      </c>
      <c r="H173" s="29">
        <f t="shared" si="6"/>
        <v>16.88</v>
      </c>
    </row>
    <row r="174" spans="3:8" x14ac:dyDescent="0.3">
      <c r="C174" s="29">
        <f t="shared" si="7"/>
        <v>-169</v>
      </c>
      <c r="D174" s="29">
        <f>IF(RTD("cqg.rtd",,"StudyData", $D$4,  "Bar",, "Close",$E$4,C174,"PrimaryOnly",,,,"T")="","",RTD("cqg.rtd",,"StudyData", $D$4,  "Bar",, "Close",$E$4,C174,"PrimaryOnly",,,,"T")*100)</f>
        <v>16.619999999999997</v>
      </c>
      <c r="H174" s="29">
        <f t="shared" si="6"/>
        <v>16.619999999999997</v>
      </c>
    </row>
    <row r="175" spans="3:8" x14ac:dyDescent="0.3">
      <c r="C175" s="29">
        <f t="shared" si="7"/>
        <v>-170</v>
      </c>
      <c r="D175" s="29">
        <f>IF(RTD("cqg.rtd",,"StudyData", $D$4,  "Bar",, "Close",$E$4,C175,"PrimaryOnly",,,,"T")="","",RTD("cqg.rtd",,"StudyData", $D$4,  "Bar",, "Close",$E$4,C175,"PrimaryOnly",,,,"T")*100)</f>
        <v>16.16</v>
      </c>
      <c r="H175" s="29">
        <f t="shared" si="6"/>
        <v>16.16</v>
      </c>
    </row>
    <row r="176" spans="3:8" x14ac:dyDescent="0.3">
      <c r="C176" s="29">
        <f t="shared" si="7"/>
        <v>-171</v>
      </c>
      <c r="D176" s="29">
        <f>IF(RTD("cqg.rtd",,"StudyData", $D$4,  "Bar",, "Close",$E$4,C176,"PrimaryOnly",,,,"T")="","",RTD("cqg.rtd",,"StudyData", $D$4,  "Bar",, "Close",$E$4,C176,"PrimaryOnly",,,,"T")*100)</f>
        <v>16.36</v>
      </c>
      <c r="H176" s="29">
        <f t="shared" si="6"/>
        <v>16.36</v>
      </c>
    </row>
    <row r="177" spans="3:8" x14ac:dyDescent="0.3">
      <c r="C177" s="29">
        <f t="shared" si="7"/>
        <v>-172</v>
      </c>
      <c r="D177" s="29">
        <f>IF(RTD("cqg.rtd",,"StudyData", $D$4,  "Bar",, "Close",$E$4,C177,"PrimaryOnly",,,,"T")="","",RTD("cqg.rtd",,"StudyData", $D$4,  "Bar",, "Close",$E$4,C177,"PrimaryOnly",,,,"T")*100)</f>
        <v>16.739999999999998</v>
      </c>
      <c r="H177" s="29">
        <f t="shared" si="6"/>
        <v>16.739999999999998</v>
      </c>
    </row>
    <row r="178" spans="3:8" x14ac:dyDescent="0.3">
      <c r="C178" s="29">
        <f t="shared" si="7"/>
        <v>-173</v>
      </c>
      <c r="D178" s="29">
        <f>IF(RTD("cqg.rtd",,"StudyData", $D$4,  "Bar",, "Close",$E$4,C178,"PrimaryOnly",,,,"T")="","",RTD("cqg.rtd",,"StudyData", $D$4,  "Bar",, "Close",$E$4,C178,"PrimaryOnly",,,,"T")*100)</f>
        <v>15.28</v>
      </c>
      <c r="H178" s="29">
        <f t="shared" si="6"/>
        <v>15.28</v>
      </c>
    </row>
    <row r="179" spans="3:8" x14ac:dyDescent="0.3">
      <c r="C179" s="29">
        <f t="shared" si="7"/>
        <v>-174</v>
      </c>
      <c r="D179" s="29">
        <f>IF(RTD("cqg.rtd",,"StudyData", $D$4,  "Bar",, "Close",$E$4,C179,"PrimaryOnly",,,,"T")="","",RTD("cqg.rtd",,"StudyData", $D$4,  "Bar",, "Close",$E$4,C179,"PrimaryOnly",,,,"T")*100)</f>
        <v>15.45</v>
      </c>
      <c r="H179" s="29">
        <f t="shared" si="6"/>
        <v>15.45</v>
      </c>
    </row>
    <row r="180" spans="3:8" x14ac:dyDescent="0.3">
      <c r="C180" s="29">
        <f t="shared" si="7"/>
        <v>-175</v>
      </c>
      <c r="D180" s="29">
        <f>IF(RTD("cqg.rtd",,"StudyData", $D$4,  "Bar",, "Close",$E$4,C180,"PrimaryOnly",,,,"T")="","",RTD("cqg.rtd",,"StudyData", $D$4,  "Bar",, "Close",$E$4,C180,"PrimaryOnly",,,,"T")*100)</f>
        <v>15.73</v>
      </c>
      <c r="H180" s="29">
        <f t="shared" si="6"/>
        <v>15.73</v>
      </c>
    </row>
    <row r="181" spans="3:8" x14ac:dyDescent="0.3">
      <c r="C181" s="29">
        <f t="shared" si="7"/>
        <v>-176</v>
      </c>
      <c r="D181" s="29">
        <f>IF(RTD("cqg.rtd",,"StudyData", $D$4,  "Bar",, "Close",$E$4,C181,"PrimaryOnly",,,,"T")="","",RTD("cqg.rtd",,"StudyData", $D$4,  "Bar",, "Close",$E$4,C181,"PrimaryOnly",,,,"T")*100)</f>
        <v>15.790000000000001</v>
      </c>
      <c r="H181" s="29">
        <f t="shared" si="6"/>
        <v>15.790000000000001</v>
      </c>
    </row>
    <row r="182" spans="3:8" x14ac:dyDescent="0.3">
      <c r="C182" s="29">
        <f t="shared" si="7"/>
        <v>-177</v>
      </c>
      <c r="D182" s="29">
        <f>IF(RTD("cqg.rtd",,"StudyData", $D$4,  "Bar",, "Close",$E$4,C182,"PrimaryOnly",,,,"T")="","",RTD("cqg.rtd",,"StudyData", $D$4,  "Bar",, "Close",$E$4,C182,"PrimaryOnly",,,,"T")*100)</f>
        <v>15.959999999999999</v>
      </c>
      <c r="H182" s="29">
        <f t="shared" si="6"/>
        <v>15.959999999999999</v>
      </c>
    </row>
    <row r="183" spans="3:8" x14ac:dyDescent="0.3">
      <c r="C183" s="29">
        <f t="shared" si="7"/>
        <v>-178</v>
      </c>
      <c r="D183" s="29">
        <f>IF(RTD("cqg.rtd",,"StudyData", $D$4,  "Bar",, "Close",$E$4,C183,"PrimaryOnly",,,,"T")="","",RTD("cqg.rtd",,"StudyData", $D$4,  "Bar",, "Close",$E$4,C183,"PrimaryOnly",,,,"T")*100)</f>
        <v>15.939999999999998</v>
      </c>
      <c r="H183" s="29">
        <f t="shared" si="6"/>
        <v>15.939999999999998</v>
      </c>
    </row>
    <row r="184" spans="3:8" x14ac:dyDescent="0.3">
      <c r="C184" s="29">
        <f t="shared" si="7"/>
        <v>-179</v>
      </c>
      <c r="D184" s="29">
        <f>IF(RTD("cqg.rtd",,"StudyData", $D$4,  "Bar",, "Close",$E$4,C184,"PrimaryOnly",,,,"T")="","",RTD("cqg.rtd",,"StudyData", $D$4,  "Bar",, "Close",$E$4,C184,"PrimaryOnly",,,,"T")*100)</f>
        <v>16.32</v>
      </c>
      <c r="H184" s="29">
        <f t="shared" si="6"/>
        <v>16.32</v>
      </c>
    </row>
    <row r="185" spans="3:8" x14ac:dyDescent="0.3">
      <c r="C185" s="29">
        <f t="shared" si="7"/>
        <v>-180</v>
      </c>
      <c r="D185" s="29">
        <f>IF(RTD("cqg.rtd",,"StudyData", $D$4,  "Bar",, "Close",$E$4,C185,"PrimaryOnly",,,,"T")="","",RTD("cqg.rtd",,"StudyData", $D$4,  "Bar",, "Close",$E$4,C185,"PrimaryOnly",,,,"T")*100)</f>
        <v>16.580000000000002</v>
      </c>
      <c r="H185" s="29">
        <f t="shared" si="6"/>
        <v>16.580000000000002</v>
      </c>
    </row>
    <row r="186" spans="3:8" x14ac:dyDescent="0.3">
      <c r="C186" s="29">
        <f t="shared" si="7"/>
        <v>-181</v>
      </c>
      <c r="D186" s="29">
        <f>IF(RTD("cqg.rtd",,"StudyData", $D$4,  "Bar",, "Close",$E$4,C186,"PrimaryOnly",,,,"T")="","",RTD("cqg.rtd",,"StudyData", $D$4,  "Bar",, "Close",$E$4,C186,"PrimaryOnly",,,,"T")*100)</f>
        <v>16.54</v>
      </c>
      <c r="H186" s="29">
        <f t="shared" si="6"/>
        <v>16.54</v>
      </c>
    </row>
    <row r="187" spans="3:8" x14ac:dyDescent="0.3">
      <c r="C187" s="29">
        <f t="shared" si="7"/>
        <v>-182</v>
      </c>
      <c r="D187" s="29">
        <f>IF(RTD("cqg.rtd",,"StudyData", $D$4,  "Bar",, "Close",$E$4,C187,"PrimaryOnly",,,,"T")="","",RTD("cqg.rtd",,"StudyData", $D$4,  "Bar",, "Close",$E$4,C187,"PrimaryOnly",,,,"T")*100)</f>
        <v>16.439999999999998</v>
      </c>
      <c r="H187" s="29">
        <f t="shared" si="6"/>
        <v>16.439999999999998</v>
      </c>
    </row>
    <row r="188" spans="3:8" x14ac:dyDescent="0.3">
      <c r="C188" s="29">
        <f t="shared" si="7"/>
        <v>-183</v>
      </c>
      <c r="D188" s="29">
        <f>IF(RTD("cqg.rtd",,"StudyData", $D$4,  "Bar",, "Close",$E$4,C188,"PrimaryOnly",,,,"T")="","",RTD("cqg.rtd",,"StudyData", $D$4,  "Bar",, "Close",$E$4,C188,"PrimaryOnly",,,,"T")*100)</f>
        <v>16.29</v>
      </c>
      <c r="H188" s="29">
        <f t="shared" si="6"/>
        <v>16.29</v>
      </c>
    </row>
    <row r="189" spans="3:8" x14ac:dyDescent="0.3">
      <c r="C189" s="29">
        <f t="shared" si="7"/>
        <v>-184</v>
      </c>
      <c r="D189" s="29">
        <f>IF(RTD("cqg.rtd",,"StudyData", $D$4,  "Bar",, "Close",$E$4,C189,"PrimaryOnly",,,,"T")="","",RTD("cqg.rtd",,"StudyData", $D$4,  "Bar",, "Close",$E$4,C189,"PrimaryOnly",,,,"T")*100)</f>
        <v>16.350000000000001</v>
      </c>
      <c r="H189" s="29">
        <f t="shared" si="6"/>
        <v>16.350000000000001</v>
      </c>
    </row>
    <row r="190" spans="3:8" x14ac:dyDescent="0.3">
      <c r="C190" s="29">
        <f t="shared" si="7"/>
        <v>-185</v>
      </c>
      <c r="D190" s="29">
        <f>IF(RTD("cqg.rtd",,"StudyData", $D$4,  "Bar",, "Close",$E$4,C190,"PrimaryOnly",,,,"T")="","",RTD("cqg.rtd",,"StudyData", $D$4,  "Bar",, "Close",$E$4,C190,"PrimaryOnly",,,,"T")*100)</f>
        <v>16.36</v>
      </c>
      <c r="H190" s="29">
        <f t="shared" si="6"/>
        <v>16.36</v>
      </c>
    </row>
    <row r="191" spans="3:8" x14ac:dyDescent="0.3">
      <c r="C191" s="29">
        <f t="shared" si="7"/>
        <v>-186</v>
      </c>
      <c r="D191" s="29">
        <f>IF(RTD("cqg.rtd",,"StudyData", $D$4,  "Bar",, "Close",$E$4,C191,"PrimaryOnly",,,,"T")="","",RTD("cqg.rtd",,"StudyData", $D$4,  "Bar",, "Close",$E$4,C191,"PrimaryOnly",,,,"T")*100)</f>
        <v>16.54</v>
      </c>
      <c r="H191" s="29">
        <f t="shared" si="6"/>
        <v>16.54</v>
      </c>
    </row>
    <row r="192" spans="3:8" x14ac:dyDescent="0.3">
      <c r="C192" s="29">
        <f t="shared" si="7"/>
        <v>-187</v>
      </c>
      <c r="D192" s="29">
        <f>IF(RTD("cqg.rtd",,"StudyData", $D$4,  "Bar",, "Close",$E$4,C192,"PrimaryOnly",,,,"T")="","",RTD("cqg.rtd",,"StudyData", $D$4,  "Bar",, "Close",$E$4,C192,"PrimaryOnly",,,,"T")*100)</f>
        <v>16.16</v>
      </c>
      <c r="H192" s="29">
        <f t="shared" si="6"/>
        <v>16.16</v>
      </c>
    </row>
    <row r="193" spans="3:8" x14ac:dyDescent="0.3">
      <c r="C193" s="29">
        <f t="shared" si="7"/>
        <v>-188</v>
      </c>
      <c r="D193" s="29">
        <f>IF(RTD("cqg.rtd",,"StudyData", $D$4,  "Bar",, "Close",$E$4,C193,"PrimaryOnly",,,,"T")="","",RTD("cqg.rtd",,"StudyData", $D$4,  "Bar",, "Close",$E$4,C193,"PrimaryOnly",,,,"T")*100)</f>
        <v>15.989999999999998</v>
      </c>
      <c r="H193" s="29">
        <f t="shared" si="6"/>
        <v>15.989999999999998</v>
      </c>
    </row>
    <row r="194" spans="3:8" x14ac:dyDescent="0.3">
      <c r="C194" s="29">
        <f t="shared" si="7"/>
        <v>-189</v>
      </c>
      <c r="D194" s="29">
        <f>IF(RTD("cqg.rtd",,"StudyData", $D$4,  "Bar",, "Close",$E$4,C194,"PrimaryOnly",,,,"T")="","",RTD("cqg.rtd",,"StudyData", $D$4,  "Bar",, "Close",$E$4,C194,"PrimaryOnly",,,,"T")*100)</f>
        <v>17.119999999999997</v>
      </c>
      <c r="H194" s="29">
        <f t="shared" si="6"/>
        <v>17.119999999999997</v>
      </c>
    </row>
    <row r="195" spans="3:8" x14ac:dyDescent="0.3">
      <c r="C195" s="29">
        <f t="shared" si="7"/>
        <v>-190</v>
      </c>
      <c r="D195" s="29">
        <f>IF(RTD("cqg.rtd",,"StudyData", $D$4,  "Bar",, "Close",$E$4,C195,"PrimaryOnly",,,,"T")="","",RTD("cqg.rtd",,"StudyData", $D$4,  "Bar",, "Close",$E$4,C195,"PrimaryOnly",,,,"T")*100)</f>
        <v>15.879999999999999</v>
      </c>
      <c r="H195" s="29">
        <f t="shared" si="6"/>
        <v>15.879999999999999</v>
      </c>
    </row>
    <row r="196" spans="3:8" x14ac:dyDescent="0.3">
      <c r="C196" s="29">
        <f t="shared" si="7"/>
        <v>-191</v>
      </c>
      <c r="D196" s="29">
        <f>IF(RTD("cqg.rtd",,"StudyData", $D$4,  "Bar",, "Close",$E$4,C196,"PrimaryOnly",,,,"T")="","",RTD("cqg.rtd",,"StudyData", $D$4,  "Bar",, "Close",$E$4,C196,"PrimaryOnly",,,,"T")*100)</f>
        <v>16.189999999999998</v>
      </c>
      <c r="H196" s="29">
        <f t="shared" si="6"/>
        <v>16.189999999999998</v>
      </c>
    </row>
    <row r="197" spans="3:8" x14ac:dyDescent="0.3">
      <c r="C197" s="29">
        <f t="shared" si="7"/>
        <v>-192</v>
      </c>
      <c r="D197" s="29">
        <f>IF(RTD("cqg.rtd",,"StudyData", $D$4,  "Bar",, "Close",$E$4,C197,"PrimaryOnly",,,,"T")="","",RTD("cqg.rtd",,"StudyData", $D$4,  "Bar",, "Close",$E$4,C197,"PrimaryOnly",,,,"T")*100)</f>
        <v>17.84</v>
      </c>
      <c r="H197" s="29">
        <f t="shared" si="6"/>
        <v>17.84</v>
      </c>
    </row>
    <row r="198" spans="3:8" x14ac:dyDescent="0.3">
      <c r="C198" s="29">
        <f t="shared" si="7"/>
        <v>-193</v>
      </c>
      <c r="D198" s="29">
        <f>IF(RTD("cqg.rtd",,"StudyData", $D$4,  "Bar",, "Close",$E$4,C198,"PrimaryOnly",,,,"T")="","",RTD("cqg.rtd",,"StudyData", $D$4,  "Bar",, "Close",$E$4,C198,"PrimaryOnly",,,,"T")*100)</f>
        <v>17.23</v>
      </c>
      <c r="H198" s="29">
        <f t="shared" ref="H198:H204" si="8">D198</f>
        <v>17.23</v>
      </c>
    </row>
    <row r="199" spans="3:8" x14ac:dyDescent="0.3">
      <c r="C199" s="29">
        <f t="shared" ref="C199:C204" si="9">C198-1</f>
        <v>-194</v>
      </c>
      <c r="D199" s="29">
        <f>IF(RTD("cqg.rtd",,"StudyData", $D$4,  "Bar",, "Close",$E$4,C199,"PrimaryOnly",,,,"T")="","",RTD("cqg.rtd",,"StudyData", $D$4,  "Bar",, "Close",$E$4,C199,"PrimaryOnly",,,,"T")*100)</f>
        <v>17.190000000000001</v>
      </c>
      <c r="H199" s="29">
        <f t="shared" si="8"/>
        <v>17.190000000000001</v>
      </c>
    </row>
    <row r="200" spans="3:8" x14ac:dyDescent="0.3">
      <c r="C200" s="29">
        <f t="shared" si="9"/>
        <v>-195</v>
      </c>
      <c r="D200" s="29">
        <f>IF(RTD("cqg.rtd",,"StudyData", $D$4,  "Bar",, "Close",$E$4,C200,"PrimaryOnly",,,,"T")="","",RTD("cqg.rtd",,"StudyData", $D$4,  "Bar",, "Close",$E$4,C200,"PrimaryOnly",,,,"T")*100)</f>
        <v>15.770000000000001</v>
      </c>
      <c r="H200" s="29">
        <f t="shared" si="8"/>
        <v>15.770000000000001</v>
      </c>
    </row>
    <row r="201" spans="3:8" x14ac:dyDescent="0.3">
      <c r="C201" s="29">
        <f t="shared" si="9"/>
        <v>-196</v>
      </c>
      <c r="D201" s="29">
        <f>IF(RTD("cqg.rtd",,"StudyData", $D$4,  "Bar",, "Close",$E$4,C201,"PrimaryOnly",,,,"T")="","",RTD("cqg.rtd",,"StudyData", $D$4,  "Bar",, "Close",$E$4,C201,"PrimaryOnly",,,,"T")*100)</f>
        <v>16.009999999999998</v>
      </c>
      <c r="H201" s="29">
        <f t="shared" si="8"/>
        <v>16.009999999999998</v>
      </c>
    </row>
    <row r="202" spans="3:8" x14ac:dyDescent="0.3">
      <c r="C202" s="29">
        <f t="shared" si="9"/>
        <v>-197</v>
      </c>
      <c r="D202" s="29">
        <f>IF(RTD("cqg.rtd",,"StudyData", $D$4,  "Bar",, "Close",$E$4,C202,"PrimaryOnly",,,,"T")="","",RTD("cqg.rtd",,"StudyData", $D$4,  "Bar",, "Close",$E$4,C202,"PrimaryOnly",,,,"T")*100)</f>
        <v>15.909999999999998</v>
      </c>
      <c r="H202" s="29">
        <f t="shared" si="8"/>
        <v>15.909999999999998</v>
      </c>
    </row>
    <row r="203" spans="3:8" x14ac:dyDescent="0.3">
      <c r="C203" s="29">
        <f t="shared" si="9"/>
        <v>-198</v>
      </c>
      <c r="D203" s="29">
        <f>IF(RTD("cqg.rtd",,"StudyData", $D$4,  "Bar",, "Close",$E$4,C203,"PrimaryOnly",,,,"T")="","",RTD("cqg.rtd",,"StudyData", $D$4,  "Bar",, "Close",$E$4,C203,"PrimaryOnly",,,,"T")*100)</f>
        <v>16.39</v>
      </c>
      <c r="H203" s="29">
        <f t="shared" si="8"/>
        <v>16.39</v>
      </c>
    </row>
    <row r="204" spans="3:8" x14ac:dyDescent="0.3">
      <c r="C204" s="29">
        <f t="shared" si="9"/>
        <v>-199</v>
      </c>
      <c r="D204" s="29">
        <f>IF(RTD("cqg.rtd",,"StudyData", $D$4,  "Bar",, "Close",$E$4,C204,"PrimaryOnly",,,,"T")="","",RTD("cqg.rtd",,"StudyData", $D$4,  "Bar",, "Close",$E$4,C204,"PrimaryOnly",,,,"T")*100)</f>
        <v>16.619999999999997</v>
      </c>
      <c r="E204" s="32">
        <f xml:space="preserve"> RTD("cqg.rtd",,"StudyData", $D$4,  "Bar",, "Time",$E$4,C204,,,,,"T")</f>
        <v>42451.347222222219</v>
      </c>
      <c r="H204" s="29">
        <f t="shared" si="8"/>
        <v>16.619999999999997</v>
      </c>
    </row>
  </sheetData>
  <sheetProtection algorithmName="SHA-512" hashValue="Ot2in9JwQRHGP8Oi7pD9dkrpRbSKcdCptfbCJRSN7gFRjXKqXxSCYp/r+R97JuUTAPqrSEwel8DHAZp2j/AcGg==" saltValue="hdo8ayOaeGE07NtDhVhAn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K204"/>
  <sheetViews>
    <sheetView workbookViewId="0">
      <selection sqref="A1:XFD1048576"/>
    </sheetView>
  </sheetViews>
  <sheetFormatPr defaultColWidth="8.75" defaultRowHeight="16.5" x14ac:dyDescent="0.3"/>
  <cols>
    <col min="1" max="3" width="8.75" style="29"/>
    <col min="4" max="4" width="13.375" style="29" customWidth="1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33">
        <f>RTD("cqg.rtd", , "ContractData",D4,"PrimarySessionOpenTime","0")</f>
        <v>0.35416666666666669</v>
      </c>
    </row>
    <row r="2" spans="2:11" x14ac:dyDescent="0.3">
      <c r="B2" s="29">
        <f xml:space="preserve"> RTD("cqg.rtd",,"StudyData", $D$4,  "Bar",, "Close",$E$4,C5,"primaryOnly",,,,"T")</f>
        <v>0.2397</v>
      </c>
      <c r="C2" s="29" t="s">
        <v>11</v>
      </c>
      <c r="D2" s="33">
        <f>RTD("cqg.rtd", , "ContractData",D4,"PrimarySessionCloseTime")</f>
        <v>0.55208333333333337</v>
      </c>
      <c r="E2" s="29">
        <f>D2-D1</f>
        <v>0.19791666666666669</v>
      </c>
      <c r="F2" s="29">
        <f>ROUND(IF(E2&gt;0,E2*1440,1440+(1440*E2)),0)</f>
        <v>285</v>
      </c>
      <c r="G2" s="29">
        <f>ROUNDDOWN(G4,0)</f>
        <v>12</v>
      </c>
      <c r="H2" s="29">
        <f>ROUNDUP(H4,0)</f>
        <v>27</v>
      </c>
      <c r="I2" s="31">
        <f>ROUND(ROUNDUP(((H2-G2)/35),2),1)</f>
        <v>0.4</v>
      </c>
    </row>
    <row r="3" spans="2:11" x14ac:dyDescent="0.3">
      <c r="G3" s="29">
        <f>IF((G4-G2)&gt;0.5,0.5,0)</f>
        <v>0</v>
      </c>
      <c r="K3" s="30"/>
    </row>
    <row r="4" spans="2:11" x14ac:dyDescent="0.3">
      <c r="D4" s="29" t="str">
        <f>Main!B46</f>
        <v>ZSECIV</v>
      </c>
      <c r="E4" s="29">
        <f>Main!E46</f>
        <v>60</v>
      </c>
      <c r="G4" s="29">
        <f>MIN(D5:D204)</f>
        <v>12.280000000000001</v>
      </c>
      <c r="H4" s="29">
        <f>MAX(D5:D204)</f>
        <v>26.009999999999998</v>
      </c>
      <c r="I4" s="29">
        <f>(H4-G4)/20</f>
        <v>0.68649999999999989</v>
      </c>
      <c r="J4" s="29">
        <f>G5+I4</f>
        <v>12.686500000000001</v>
      </c>
    </row>
    <row r="5" spans="2:11" x14ac:dyDescent="0.3">
      <c r="C5" s="29">
        <v>0</v>
      </c>
      <c r="D5" s="29">
        <f>IF(RTD("cqg.rtd",,"StudyData", $D$4,  "Bar",, "Close",$E$4,C5,"PrimaryOnly",,,,"T")="","",RTD("cqg.rtd",,"StudyData", $D$4,  "Bar",, "Close",$E$4,C5,"PrimaryOnly",,,,"T")*100)</f>
        <v>23.97</v>
      </c>
      <c r="G5" s="29">
        <f>G2+G3</f>
        <v>12</v>
      </c>
      <c r="H5" s="29">
        <f>D5</f>
        <v>23.97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>IF(RTD("cqg.rtd",,"StudyData", $D$4,  "Bar",, "Close",$E$4,C6,"PrimaryOnly",,,,"T")="","",RTD("cqg.rtd",,"StudyData", $D$4,  "Bar",, "Close",$E$4,C6,"PrimaryOnly",,,,"T")*100)</f>
        <v>23.49</v>
      </c>
      <c r="G6" s="29">
        <f>G5+$I$2</f>
        <v>12.4</v>
      </c>
      <c r="H6" s="29">
        <f t="shared" ref="H6:H69" si="0">D6</f>
        <v>23.49</v>
      </c>
      <c r="J6" s="29">
        <v>4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>IF(RTD("cqg.rtd",,"StudyData", $D$4,  "Bar",, "Close",$E$4,C7,"PrimaryOnly",,,,"T")="","",RTD("cqg.rtd",,"StudyData", $D$4,  "Bar",, "Close",$E$4,C7,"PrimaryOnly",,,,"T")*100)</f>
        <v>23.39</v>
      </c>
      <c r="G7" s="29">
        <f t="shared" ref="G7:G40" si="3">G6+$I$2</f>
        <v>12.8</v>
      </c>
      <c r="H7" s="29">
        <f t="shared" si="0"/>
        <v>23.39</v>
      </c>
      <c r="J7" s="29">
        <v>17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>IF(RTD("cqg.rtd",,"StudyData", $D$4,  "Bar",, "Close",$E$4,C8,"PrimaryOnly",,,,"T")="","",RTD("cqg.rtd",,"StudyData", $D$4,  "Bar",, "Close",$E$4,C8,"PrimaryOnly",,,,"T")*100)</f>
        <v>23.330000000000002</v>
      </c>
      <c r="G8" s="29">
        <f t="shared" si="3"/>
        <v>13.200000000000001</v>
      </c>
      <c r="H8" s="29">
        <f t="shared" si="0"/>
        <v>23.330000000000002</v>
      </c>
      <c r="J8" s="29">
        <v>31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>IF(RTD("cqg.rtd",,"StudyData", $D$4,  "Bar",, "Close",$E$4,C9,"PrimaryOnly",,,,"T")="","",RTD("cqg.rtd",,"StudyData", $D$4,  "Bar",, "Close",$E$4,C9,"PrimaryOnly",,,,"T")*100)</f>
        <v>23.76</v>
      </c>
      <c r="G9" s="29">
        <f t="shared" si="3"/>
        <v>13.600000000000001</v>
      </c>
      <c r="H9" s="29">
        <f t="shared" si="0"/>
        <v>23.76</v>
      </c>
      <c r="J9" s="29">
        <v>19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>IF(RTD("cqg.rtd",,"StudyData", $D$4,  "Bar",, "Close",$E$4,C10,"PrimaryOnly",,,,"T")="","",RTD("cqg.rtd",,"StudyData", $D$4,  "Bar",, "Close",$E$4,C10,"PrimaryOnly",,,,"T")*100)</f>
        <v>23.9</v>
      </c>
      <c r="G10" s="29">
        <f t="shared" si="3"/>
        <v>14.000000000000002</v>
      </c>
      <c r="H10" s="29">
        <f t="shared" si="0"/>
        <v>23.9</v>
      </c>
      <c r="J10" s="29">
        <v>15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>IF(RTD("cqg.rtd",,"StudyData", $D$4,  "Bar",, "Close",$E$4,C11,"PrimaryOnly",,,,"T")="","",RTD("cqg.rtd",,"StudyData", $D$4,  "Bar",, "Close",$E$4,C11,"PrimaryOnly",,,,"T")*100)</f>
        <v>23.68</v>
      </c>
      <c r="G11" s="29">
        <f t="shared" si="3"/>
        <v>14.400000000000002</v>
      </c>
      <c r="H11" s="29">
        <f t="shared" si="0"/>
        <v>23.68</v>
      </c>
      <c r="J11" s="29">
        <v>3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>IF(RTD("cqg.rtd",,"StudyData", $D$4,  "Bar",, "Close",$E$4,C12,"PrimaryOnly",,,,"T")="","",RTD("cqg.rtd",,"StudyData", $D$4,  "Bar",, "Close",$E$4,C12,"PrimaryOnly",,,,"T")*100)</f>
        <v>23.82</v>
      </c>
      <c r="G12" s="29">
        <f t="shared" si="3"/>
        <v>14.800000000000002</v>
      </c>
      <c r="H12" s="29">
        <f t="shared" si="0"/>
        <v>23.82</v>
      </c>
      <c r="J12" s="29">
        <v>7</v>
      </c>
      <c r="K12" s="31" t="e">
        <f t="shared" si="1"/>
        <v>#N/A</v>
      </c>
    </row>
    <row r="13" spans="2:11" x14ac:dyDescent="0.3">
      <c r="C13" s="29">
        <f t="shared" si="2"/>
        <v>-8</v>
      </c>
      <c r="D13" s="29">
        <f>IF(RTD("cqg.rtd",,"StudyData", $D$4,  "Bar",, "Close",$E$4,C13,"PrimaryOnly",,,,"T")="","",RTD("cqg.rtd",,"StudyData", $D$4,  "Bar",, "Close",$E$4,C13,"PrimaryOnly",,,,"T")*100)</f>
        <v>23.89</v>
      </c>
      <c r="G13" s="29">
        <f t="shared" si="3"/>
        <v>15.200000000000003</v>
      </c>
      <c r="H13" s="29">
        <f t="shared" si="0"/>
        <v>23.89</v>
      </c>
      <c r="J13" s="29">
        <v>8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>IF(RTD("cqg.rtd",,"StudyData", $D$4,  "Bar",, "Close",$E$4,C14,"PrimaryOnly",,,,"T")="","",RTD("cqg.rtd",,"StudyData", $D$4,  "Bar",, "Close",$E$4,C14,"PrimaryOnly",,,,"T")*100)</f>
        <v>24.3</v>
      </c>
      <c r="G14" s="29">
        <f t="shared" si="3"/>
        <v>15.600000000000003</v>
      </c>
      <c r="H14" s="29">
        <f t="shared" si="0"/>
        <v>24.3</v>
      </c>
      <c r="J14" s="29">
        <v>14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>IF(RTD("cqg.rtd",,"StudyData", $D$4,  "Bar",, "Close",$E$4,C15,"PrimaryOnly",,,,"T")="","",RTD("cqg.rtd",,"StudyData", $D$4,  "Bar",, "Close",$E$4,C15,"PrimaryOnly",,,,"T")*100)</f>
        <v>24.02</v>
      </c>
      <c r="G15" s="29">
        <f t="shared" si="3"/>
        <v>16.000000000000004</v>
      </c>
      <c r="H15" s="29">
        <f t="shared" si="0"/>
        <v>24.02</v>
      </c>
      <c r="J15" s="29">
        <v>12</v>
      </c>
      <c r="K15" s="31" t="e">
        <f t="shared" si="1"/>
        <v>#N/A</v>
      </c>
    </row>
    <row r="16" spans="2:11" x14ac:dyDescent="0.3">
      <c r="C16" s="29">
        <f t="shared" si="2"/>
        <v>-11</v>
      </c>
      <c r="D16" s="29">
        <f>IF(RTD("cqg.rtd",,"StudyData", $D$4,  "Bar",, "Close",$E$4,C16,"PrimaryOnly",,,,"T")="","",RTD("cqg.rtd",,"StudyData", $D$4,  "Bar",, "Close",$E$4,C16,"PrimaryOnly",,,,"T")*100)</f>
        <v>24.34</v>
      </c>
      <c r="G16" s="29">
        <f t="shared" si="3"/>
        <v>16.400000000000002</v>
      </c>
      <c r="H16" s="29">
        <f t="shared" si="0"/>
        <v>24.34</v>
      </c>
      <c r="J16" s="29">
        <v>2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>IF(RTD("cqg.rtd",,"StudyData", $D$4,  "Bar",, "Close",$E$4,C17,"PrimaryOnly",,,,"T")="","",RTD("cqg.rtd",,"StudyData", $D$4,  "Bar",, "Close",$E$4,C17,"PrimaryOnly",,,,"T")*100)</f>
        <v>23.46</v>
      </c>
      <c r="G17" s="29">
        <f t="shared" si="3"/>
        <v>16.8</v>
      </c>
      <c r="H17" s="29">
        <f t="shared" si="0"/>
        <v>23.46</v>
      </c>
      <c r="J17" s="29">
        <v>1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>IF(RTD("cqg.rtd",,"StudyData", $D$4,  "Bar",, "Close",$E$4,C18,"PrimaryOnly",,,,"T")="","",RTD("cqg.rtd",,"StudyData", $D$4,  "Bar",, "Close",$E$4,C18,"PrimaryOnly",,,,"T")*100)</f>
        <v>23.7</v>
      </c>
      <c r="G18" s="29">
        <f t="shared" si="3"/>
        <v>17.2</v>
      </c>
      <c r="H18" s="29">
        <f t="shared" si="0"/>
        <v>23.7</v>
      </c>
      <c r="J18" s="29">
        <v>1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>IF(RTD("cqg.rtd",,"StudyData", $D$4,  "Bar",, "Close",$E$4,C19,"PrimaryOnly",,,,"T")="","",RTD("cqg.rtd",,"StudyData", $D$4,  "Bar",, "Close",$E$4,C19,"PrimaryOnly",,,,"T")*100)</f>
        <v>22.86</v>
      </c>
      <c r="G19" s="29">
        <f t="shared" si="3"/>
        <v>17.599999999999998</v>
      </c>
      <c r="H19" s="29">
        <f t="shared" si="0"/>
        <v>22.86</v>
      </c>
      <c r="J19" s="29">
        <v>0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>IF(RTD("cqg.rtd",,"StudyData", $D$4,  "Bar",, "Close",$E$4,C20,"PrimaryOnly",,,,"T")="","",RTD("cqg.rtd",,"StudyData", $D$4,  "Bar",, "Close",$E$4,C20,"PrimaryOnly",,,,"T")*100)</f>
        <v>23.119999999999997</v>
      </c>
      <c r="G20" s="29">
        <f t="shared" si="3"/>
        <v>17.999999999999996</v>
      </c>
      <c r="H20" s="29">
        <f t="shared" si="0"/>
        <v>23.119999999999997</v>
      </c>
      <c r="J20" s="29">
        <v>2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>IF(RTD("cqg.rtd",,"StudyData", $D$4,  "Bar",, "Close",$E$4,C21,"PrimaryOnly",,,,"T")="","",RTD("cqg.rtd",,"StudyData", $D$4,  "Bar",, "Close",$E$4,C21,"PrimaryOnly",,,,"T")*100)</f>
        <v>23.69</v>
      </c>
      <c r="G21" s="29">
        <f t="shared" si="3"/>
        <v>18.399999999999995</v>
      </c>
      <c r="H21" s="29">
        <f t="shared" si="0"/>
        <v>23.69</v>
      </c>
      <c r="J21" s="29">
        <v>3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>IF(RTD("cqg.rtd",,"StudyData", $D$4,  "Bar",, "Close",$E$4,C22,"PrimaryOnly",,,,"T")="","",RTD("cqg.rtd",,"StudyData", $D$4,  "Bar",, "Close",$E$4,C22,"PrimaryOnly",,,,"T")*100)</f>
        <v>23.24</v>
      </c>
      <c r="G22" s="29">
        <f t="shared" si="3"/>
        <v>18.799999999999994</v>
      </c>
      <c r="H22" s="29">
        <f t="shared" si="0"/>
        <v>23.24</v>
      </c>
      <c r="J22" s="29">
        <v>9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>IF(RTD("cqg.rtd",,"StudyData", $D$4,  "Bar",, "Close",$E$4,C23,"PrimaryOnly",,,,"T")="","",RTD("cqg.rtd",,"StudyData", $D$4,  "Bar",, "Close",$E$4,C23,"PrimaryOnly",,,,"T")*100)</f>
        <v>23.39</v>
      </c>
      <c r="G23" s="29">
        <f t="shared" si="3"/>
        <v>19.199999999999992</v>
      </c>
      <c r="H23" s="29">
        <f t="shared" si="0"/>
        <v>23.39</v>
      </c>
      <c r="J23" s="29">
        <v>1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>IF(RTD("cqg.rtd",,"StudyData", $D$4,  "Bar",, "Close",$E$4,C24,"PrimaryOnly",,,,"T")="","",RTD("cqg.rtd",,"StudyData", $D$4,  "Bar",, "Close",$E$4,C24,"PrimaryOnly",,,,"T")*100)</f>
        <v>24.23</v>
      </c>
      <c r="G24" s="29">
        <f t="shared" si="3"/>
        <v>19.599999999999991</v>
      </c>
      <c r="H24" s="29">
        <f t="shared" si="0"/>
        <v>24.23</v>
      </c>
      <c r="J24" s="29">
        <v>4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>IF(RTD("cqg.rtd",,"StudyData", $D$4,  "Bar",, "Close",$E$4,C25,"PrimaryOnly",,,,"T")="","",RTD("cqg.rtd",,"StudyData", $D$4,  "Bar",, "Close",$E$4,C25,"PrimaryOnly",,,,"T")*100)</f>
        <v>24.8</v>
      </c>
      <c r="G25" s="29">
        <f t="shared" si="3"/>
        <v>19.999999999999989</v>
      </c>
      <c r="H25" s="29">
        <f t="shared" si="0"/>
        <v>24.8</v>
      </c>
      <c r="J25" s="29">
        <v>1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>IF(RTD("cqg.rtd",,"StudyData", $D$4,  "Bar",, "Close",$E$4,C26,"PrimaryOnly",,,,"T")="","",RTD("cqg.rtd",,"StudyData", $D$4,  "Bar",, "Close",$E$4,C26,"PrimaryOnly",,,,"T")*100)</f>
        <v>25.380000000000003</v>
      </c>
      <c r="G26" s="29">
        <f t="shared" si="3"/>
        <v>20.399999999999988</v>
      </c>
      <c r="H26" s="29">
        <f t="shared" si="0"/>
        <v>25.380000000000003</v>
      </c>
      <c r="J26" s="29">
        <v>2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>IF(RTD("cqg.rtd",,"StudyData", $D$4,  "Bar",, "Close",$E$4,C27,"PrimaryOnly",,,,"T")="","",RTD("cqg.rtd",,"StudyData", $D$4,  "Bar",, "Close",$E$4,C27,"PrimaryOnly",,,,"T")*100)</f>
        <v>24.57</v>
      </c>
      <c r="G27" s="29">
        <f t="shared" si="3"/>
        <v>20.799999999999986</v>
      </c>
      <c r="H27" s="29">
        <f t="shared" si="0"/>
        <v>24.57</v>
      </c>
      <c r="J27" s="29">
        <v>3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>IF(RTD("cqg.rtd",,"StudyData", $D$4,  "Bar",, "Close",$E$4,C28,"PrimaryOnly",,,,"T")="","",RTD("cqg.rtd",,"StudyData", $D$4,  "Bar",, "Close",$E$4,C28,"PrimaryOnly",,,,"T")*100)</f>
        <v>23.66</v>
      </c>
      <c r="G28" s="29">
        <f t="shared" si="3"/>
        <v>21.199999999999985</v>
      </c>
      <c r="H28" s="29">
        <f t="shared" si="0"/>
        <v>23.66</v>
      </c>
      <c r="J28" s="29">
        <v>1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>IF(RTD("cqg.rtd",,"StudyData", $D$4,  "Bar",, "Close",$E$4,C29,"PrimaryOnly",,,,"T")="","",RTD("cqg.rtd",,"StudyData", $D$4,  "Bar",, "Close",$E$4,C29,"PrimaryOnly",,,,"T")*100)</f>
        <v>23.28</v>
      </c>
      <c r="G29" s="29">
        <f t="shared" si="3"/>
        <v>21.599999999999984</v>
      </c>
      <c r="H29" s="29">
        <f t="shared" si="0"/>
        <v>23.28</v>
      </c>
      <c r="J29" s="29">
        <v>2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>IF(RTD("cqg.rtd",,"StudyData", $D$4,  "Bar",, "Close",$E$4,C30,"PrimaryOnly",,,,"T")="","",RTD("cqg.rtd",,"StudyData", $D$4,  "Bar",, "Close",$E$4,C30,"PrimaryOnly",,,,"T")*100)</f>
        <v>25.16</v>
      </c>
      <c r="G30" s="29">
        <f t="shared" si="3"/>
        <v>21.999999999999982</v>
      </c>
      <c r="H30" s="29">
        <f t="shared" si="0"/>
        <v>25.16</v>
      </c>
      <c r="J30" s="29">
        <v>2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>IF(RTD("cqg.rtd",,"StudyData", $D$4,  "Bar",, "Close",$E$4,C31,"PrimaryOnly",,,,"T")="","",RTD("cqg.rtd",,"StudyData", $D$4,  "Bar",, "Close",$E$4,C31,"PrimaryOnly",,,,"T")*100)</f>
        <v>26.009999999999998</v>
      </c>
      <c r="G31" s="29">
        <f t="shared" si="3"/>
        <v>22.399999999999981</v>
      </c>
      <c r="H31" s="29">
        <f t="shared" si="0"/>
        <v>26.009999999999998</v>
      </c>
      <c r="J31" s="29">
        <v>0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>IF(RTD("cqg.rtd",,"StudyData", $D$4,  "Bar",, "Close",$E$4,C32,"PrimaryOnly",,,,"T")="","",RTD("cqg.rtd",,"StudyData", $D$4,  "Bar",, "Close",$E$4,C32,"PrimaryOnly",,,,"T")*100)</f>
        <v>25.95</v>
      </c>
      <c r="G32" s="29">
        <f t="shared" si="3"/>
        <v>22.799999999999979</v>
      </c>
      <c r="H32" s="29">
        <f t="shared" si="0"/>
        <v>25.95</v>
      </c>
      <c r="J32" s="29">
        <v>1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>IF(RTD("cqg.rtd",,"StudyData", $D$4,  "Bar",, "Close",$E$4,C33,"PrimaryOnly",,,,"T")="","",RTD("cqg.rtd",,"StudyData", $D$4,  "Bar",, "Close",$E$4,C33,"PrimaryOnly",,,,"T")*100)</f>
        <v>22.56</v>
      </c>
      <c r="G33" s="29">
        <f t="shared" si="3"/>
        <v>23.199999999999978</v>
      </c>
      <c r="H33" s="29">
        <f t="shared" si="0"/>
        <v>22.56</v>
      </c>
      <c r="J33" s="29">
        <v>2</v>
      </c>
      <c r="K33" s="31" t="e">
        <f t="shared" si="1"/>
        <v>#N/A</v>
      </c>
    </row>
    <row r="34" spans="3:11" x14ac:dyDescent="0.3">
      <c r="C34" s="29">
        <f t="shared" si="2"/>
        <v>-29</v>
      </c>
      <c r="D34" s="29">
        <f>IF(RTD("cqg.rtd",,"StudyData", $D$4,  "Bar",, "Close",$E$4,C34,"PrimaryOnly",,,,"T")="","",RTD("cqg.rtd",,"StudyData", $D$4,  "Bar",, "Close",$E$4,C34,"PrimaryOnly",,,,"T")*100)</f>
        <v>20.330000000000002</v>
      </c>
      <c r="G34" s="29">
        <f t="shared" si="3"/>
        <v>23.599999999999977</v>
      </c>
      <c r="H34" s="29">
        <f t="shared" si="0"/>
        <v>20.330000000000002</v>
      </c>
      <c r="J34" s="29">
        <v>8</v>
      </c>
      <c r="K34" s="31">
        <f t="shared" si="1"/>
        <v>8</v>
      </c>
    </row>
    <row r="35" spans="3:11" x14ac:dyDescent="0.3">
      <c r="C35" s="29">
        <f t="shared" si="2"/>
        <v>-30</v>
      </c>
      <c r="D35" s="29">
        <f>IF(RTD("cqg.rtd",,"StudyData", $D$4,  "Bar",, "Close",$E$4,C35,"PrimaryOnly",,,,"T")="","",RTD("cqg.rtd",,"StudyData", $D$4,  "Bar",, "Close",$E$4,C35,"PrimaryOnly",,,,"T")*100)</f>
        <v>21.83</v>
      </c>
      <c r="G35" s="29">
        <f t="shared" si="3"/>
        <v>23.999999999999975</v>
      </c>
      <c r="H35" s="29">
        <f t="shared" si="0"/>
        <v>21.83</v>
      </c>
      <c r="J35" s="29">
        <v>9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>IF(RTD("cqg.rtd",,"StudyData", $D$4,  "Bar",, "Close",$E$4,C36,"PrimaryOnly",,,,"T")="","",RTD("cqg.rtd",,"StudyData", $D$4,  "Bar",, "Close",$E$4,C36,"PrimaryOnly",,,,"T")*100)</f>
        <v>21.41</v>
      </c>
      <c r="G36" s="29">
        <f t="shared" si="3"/>
        <v>24.399999999999974</v>
      </c>
      <c r="H36" s="29">
        <f t="shared" si="0"/>
        <v>21.41</v>
      </c>
      <c r="J36" s="29">
        <v>6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>IF(RTD("cqg.rtd",,"StudyData", $D$4,  "Bar",, "Close",$E$4,C37,"PrimaryOnly",,,,"T")="","",RTD("cqg.rtd",,"StudyData", $D$4,  "Bar",, "Close",$E$4,C37,"PrimaryOnly",,,,"T")*100)</f>
        <v>20.11</v>
      </c>
      <c r="G37" s="29">
        <f t="shared" si="3"/>
        <v>24.799999999999972</v>
      </c>
      <c r="H37" s="29">
        <f t="shared" si="0"/>
        <v>20.11</v>
      </c>
      <c r="J37" s="29">
        <v>2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>IF(RTD("cqg.rtd",,"StudyData", $D$4,  "Bar",, "Close",$E$4,C38,"PrimaryOnly",,,,"T")="","",RTD("cqg.rtd",,"StudyData", $D$4,  "Bar",, "Close",$E$4,C38,"PrimaryOnly",,,,"T")*100)</f>
        <v>21.52</v>
      </c>
      <c r="G38" s="29">
        <f t="shared" si="3"/>
        <v>25.199999999999971</v>
      </c>
      <c r="H38" s="29">
        <f t="shared" si="0"/>
        <v>21.52</v>
      </c>
      <c r="J38" s="29">
        <v>2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>IF(RTD("cqg.rtd",,"StudyData", $D$4,  "Bar",, "Close",$E$4,C39,"PrimaryOnly",,,,"T")="","",RTD("cqg.rtd",,"StudyData", $D$4,  "Bar",, "Close",$E$4,C39,"PrimaryOnly",,,,"T")*100)</f>
        <v>25.259999999999998</v>
      </c>
      <c r="G39" s="29">
        <f t="shared" si="3"/>
        <v>25.599999999999969</v>
      </c>
      <c r="H39" s="29">
        <f t="shared" si="0"/>
        <v>25.259999999999998</v>
      </c>
      <c r="J39" s="29">
        <v>4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>IF(RTD("cqg.rtd",,"StudyData", $D$4,  "Bar",, "Close",$E$4,C40,"PrimaryOnly",,,,"T")="","",RTD("cqg.rtd",,"StudyData", $D$4,  "Bar",, "Close",$E$4,C40,"PrimaryOnly",,,,"T")*100)</f>
        <v>25.35</v>
      </c>
      <c r="E40" s="32">
        <f xml:space="preserve"> RTD("cqg.rtd",,"StudyData", $D$4,  "Bar",, "Time",$E$4,C40,,,,,"T")</f>
        <v>42488.791666666664</v>
      </c>
      <c r="G40" s="29">
        <f t="shared" si="3"/>
        <v>25.999999999999968</v>
      </c>
      <c r="H40" s="29">
        <f t="shared" si="0"/>
        <v>25.35</v>
      </c>
      <c r="J40" s="29">
        <v>1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>IF(RTD("cqg.rtd",,"StudyData", $D$4,  "Bar",, "Close",$E$4,C41,"PrimaryOnly",,,,"T")="","",RTD("cqg.rtd",,"StudyData", $D$4,  "Bar",, "Close",$E$4,C41,"PrimaryOnly",,,,"T")*100)</f>
        <v>25.480000000000004</v>
      </c>
      <c r="H41" s="29">
        <f t="shared" si="0"/>
        <v>25.480000000000004</v>
      </c>
    </row>
    <row r="42" spans="3:11" x14ac:dyDescent="0.3">
      <c r="C42" s="29">
        <f t="shared" si="2"/>
        <v>-37</v>
      </c>
      <c r="D42" s="29">
        <f>IF(RTD("cqg.rtd",,"StudyData", $D$4,  "Bar",, "Close",$E$4,C42,"PrimaryOnly",,,,"T")="","",RTD("cqg.rtd",,"StudyData", $D$4,  "Bar",, "Close",$E$4,C42,"PrimaryOnly",,,,"T")*100)</f>
        <v>24.15</v>
      </c>
      <c r="H42" s="29">
        <f t="shared" si="0"/>
        <v>24.15</v>
      </c>
    </row>
    <row r="43" spans="3:11" x14ac:dyDescent="0.3">
      <c r="C43" s="29">
        <f t="shared" si="2"/>
        <v>-38</v>
      </c>
      <c r="D43" s="29">
        <f>IF(RTD("cqg.rtd",,"StudyData", $D$4,  "Bar",, "Close",$E$4,C43,"PrimaryOnly",,,,"T")="","",RTD("cqg.rtd",,"StudyData", $D$4,  "Bar",, "Close",$E$4,C43,"PrimaryOnly",,,,"T")*100)</f>
        <v>24.529999999999998</v>
      </c>
      <c r="H43" s="29">
        <f t="shared" si="0"/>
        <v>24.529999999999998</v>
      </c>
    </row>
    <row r="44" spans="3:11" x14ac:dyDescent="0.3">
      <c r="C44" s="29">
        <f t="shared" si="2"/>
        <v>-39</v>
      </c>
      <c r="D44" s="29">
        <f>IF(RTD("cqg.rtd",,"StudyData", $D$4,  "Bar",, "Close",$E$4,C44,"PrimaryOnly",,,,"T")="","",RTD("cqg.rtd",,"StudyData", $D$4,  "Bar",, "Close",$E$4,C44,"PrimaryOnly",,,,"T")*100)</f>
        <v>24.12</v>
      </c>
      <c r="H44" s="29">
        <f t="shared" si="0"/>
        <v>24.12</v>
      </c>
    </row>
    <row r="45" spans="3:11" x14ac:dyDescent="0.3">
      <c r="C45" s="29">
        <f t="shared" si="2"/>
        <v>-40</v>
      </c>
      <c r="D45" s="29">
        <f>IF(RTD("cqg.rtd",,"StudyData", $D$4,  "Bar",, "Close",$E$4,C45,"PrimaryOnly",,,,"T")="","",RTD("cqg.rtd",,"StudyData", $D$4,  "Bar",, "Close",$E$4,C45,"PrimaryOnly",,,,"T")*100)</f>
        <v>23.21</v>
      </c>
      <c r="H45" s="29">
        <f t="shared" si="0"/>
        <v>23.21</v>
      </c>
    </row>
    <row r="46" spans="3:11" x14ac:dyDescent="0.3">
      <c r="C46" s="29">
        <f t="shared" si="2"/>
        <v>-41</v>
      </c>
      <c r="D46" s="29">
        <f>IF(RTD("cqg.rtd",,"StudyData", $D$4,  "Bar",, "Close",$E$4,C46,"PrimaryOnly",,,,"T")="","",RTD("cqg.rtd",,"StudyData", $D$4,  "Bar",, "Close",$E$4,C46,"PrimaryOnly",,,,"T")*100)</f>
        <v>21.83</v>
      </c>
      <c r="H46" s="29">
        <f t="shared" si="0"/>
        <v>21.83</v>
      </c>
    </row>
    <row r="47" spans="3:11" x14ac:dyDescent="0.3">
      <c r="C47" s="29">
        <f t="shared" si="2"/>
        <v>-42</v>
      </c>
      <c r="D47" s="29">
        <f>IF(RTD("cqg.rtd",,"StudyData", $D$4,  "Bar",, "Close",$E$4,C47,"PrimaryOnly",,,,"T")="","",RTD("cqg.rtd",,"StudyData", $D$4,  "Bar",, "Close",$E$4,C47,"PrimaryOnly",,,,"T")*100)</f>
        <v>21.04</v>
      </c>
      <c r="H47" s="29">
        <f t="shared" si="0"/>
        <v>21.04</v>
      </c>
    </row>
    <row r="48" spans="3:11" x14ac:dyDescent="0.3">
      <c r="C48" s="29">
        <f t="shared" si="2"/>
        <v>-43</v>
      </c>
      <c r="D48" s="29">
        <f>IF(RTD("cqg.rtd",,"StudyData", $D$4,  "Bar",, "Close",$E$4,C48,"PrimaryOnly",,,,"T")="","",RTD("cqg.rtd",,"StudyData", $D$4,  "Bar",, "Close",$E$4,C48,"PrimaryOnly",,,,"T")*100)</f>
        <v>20.440000000000001</v>
      </c>
      <c r="H48" s="29">
        <f t="shared" si="0"/>
        <v>20.440000000000001</v>
      </c>
    </row>
    <row r="49" spans="3:8" x14ac:dyDescent="0.3">
      <c r="C49" s="29">
        <f t="shared" si="2"/>
        <v>-44</v>
      </c>
      <c r="D49" s="29">
        <f>IF(RTD("cqg.rtd",,"StudyData", $D$4,  "Bar",, "Close",$E$4,C49,"PrimaryOnly",,,,"T")="","",RTD("cqg.rtd",,"StudyData", $D$4,  "Bar",, "Close",$E$4,C49,"PrimaryOnly",,,,"T")*100)</f>
        <v>20.43</v>
      </c>
      <c r="H49" s="29">
        <f t="shared" si="0"/>
        <v>20.43</v>
      </c>
    </row>
    <row r="50" spans="3:8" x14ac:dyDescent="0.3">
      <c r="C50" s="29">
        <f t="shared" si="2"/>
        <v>-45</v>
      </c>
      <c r="D50" s="29">
        <f>IF(RTD("cqg.rtd",,"StudyData", $D$4,  "Bar",, "Close",$E$4,C50,"PrimaryOnly",,,,"T")="","",RTD("cqg.rtd",,"StudyData", $D$4,  "Bar",, "Close",$E$4,C50,"PrimaryOnly",,,,"T")*100)</f>
        <v>19.93</v>
      </c>
      <c r="H50" s="29">
        <f t="shared" si="0"/>
        <v>19.93</v>
      </c>
    </row>
    <row r="51" spans="3:8" x14ac:dyDescent="0.3">
      <c r="C51" s="29">
        <f t="shared" si="2"/>
        <v>-46</v>
      </c>
      <c r="D51" s="29">
        <f>IF(RTD("cqg.rtd",,"StudyData", $D$4,  "Bar",, "Close",$E$4,C51,"PrimaryOnly",,,,"T")="","",RTD("cqg.rtd",,"StudyData", $D$4,  "Bar",, "Close",$E$4,C51,"PrimaryOnly",,,,"T")*100)</f>
        <v>19.54</v>
      </c>
      <c r="H51" s="29">
        <f t="shared" si="0"/>
        <v>19.54</v>
      </c>
    </row>
    <row r="52" spans="3:8" x14ac:dyDescent="0.3">
      <c r="C52" s="29">
        <f t="shared" si="2"/>
        <v>-47</v>
      </c>
      <c r="D52" s="29">
        <f>IF(RTD("cqg.rtd",,"StudyData", $D$4,  "Bar",, "Close",$E$4,C52,"PrimaryOnly",,,,"T")="","",RTD("cqg.rtd",,"StudyData", $D$4,  "Bar",, "Close",$E$4,C52,"PrimaryOnly",,,,"T")*100)</f>
        <v>20.46</v>
      </c>
      <c r="H52" s="29">
        <f t="shared" si="0"/>
        <v>20.46</v>
      </c>
    </row>
    <row r="53" spans="3:8" x14ac:dyDescent="0.3">
      <c r="C53" s="29">
        <f t="shared" si="2"/>
        <v>-48</v>
      </c>
      <c r="D53" s="29">
        <f>IF(RTD("cqg.rtd",,"StudyData", $D$4,  "Bar",, "Close",$E$4,C53,"PrimaryOnly",,,,"T")="","",RTD("cqg.rtd",,"StudyData", $D$4,  "Bar",, "Close",$E$4,C53,"PrimaryOnly",,,,"T")*100)</f>
        <v>19.559999999999999</v>
      </c>
      <c r="H53" s="29">
        <f t="shared" si="0"/>
        <v>19.559999999999999</v>
      </c>
    </row>
    <row r="54" spans="3:8" x14ac:dyDescent="0.3">
      <c r="C54" s="29">
        <f t="shared" si="2"/>
        <v>-49</v>
      </c>
      <c r="D54" s="29">
        <f>IF(RTD("cqg.rtd",,"StudyData", $D$4,  "Bar",, "Close",$E$4,C54,"PrimaryOnly",,,,"T")="","",RTD("cqg.rtd",,"StudyData", $D$4,  "Bar",, "Close",$E$4,C54,"PrimaryOnly",,,,"T")*100)</f>
        <v>18.43</v>
      </c>
      <c r="H54" s="29">
        <f t="shared" si="0"/>
        <v>18.43</v>
      </c>
    </row>
    <row r="55" spans="3:8" x14ac:dyDescent="0.3">
      <c r="C55" s="29">
        <f t="shared" si="2"/>
        <v>-50</v>
      </c>
      <c r="D55" s="29">
        <f>IF(RTD("cqg.rtd",,"StudyData", $D$4,  "Bar",, "Close",$E$4,C55,"PrimaryOnly",,,,"T")="","",RTD("cqg.rtd",,"StudyData", $D$4,  "Bar",, "Close",$E$4,C55,"PrimaryOnly",,,,"T")*100)</f>
        <v>18.740000000000002</v>
      </c>
      <c r="H55" s="29">
        <f t="shared" si="0"/>
        <v>18.740000000000002</v>
      </c>
    </row>
    <row r="56" spans="3:8" x14ac:dyDescent="0.3">
      <c r="C56" s="29">
        <f t="shared" si="2"/>
        <v>-51</v>
      </c>
      <c r="D56" s="29">
        <f>IF(RTD("cqg.rtd",,"StudyData", $D$4,  "Bar",, "Close",$E$4,C56,"PrimaryOnly",,,,"T")="","",RTD("cqg.rtd",,"StudyData", $D$4,  "Bar",, "Close",$E$4,C56,"PrimaryOnly",,,,"T")*100)</f>
        <v>18.670000000000002</v>
      </c>
      <c r="H56" s="29">
        <f t="shared" si="0"/>
        <v>18.670000000000002</v>
      </c>
    </row>
    <row r="57" spans="3:8" x14ac:dyDescent="0.3">
      <c r="C57" s="29">
        <f t="shared" si="2"/>
        <v>-52</v>
      </c>
      <c r="D57" s="29">
        <f>IF(RTD("cqg.rtd",,"StudyData", $D$4,  "Bar",, "Close",$E$4,C57,"PrimaryOnly",,,,"T")="","",RTD("cqg.rtd",,"StudyData", $D$4,  "Bar",, "Close",$E$4,C57,"PrimaryOnly",,,,"T")*100)</f>
        <v>18.64</v>
      </c>
      <c r="H57" s="29">
        <f t="shared" si="0"/>
        <v>18.64</v>
      </c>
    </row>
    <row r="58" spans="3:8" x14ac:dyDescent="0.3">
      <c r="C58" s="29">
        <f t="shared" si="2"/>
        <v>-53</v>
      </c>
      <c r="D58" s="29">
        <f>IF(RTD("cqg.rtd",,"StudyData", $D$4,  "Bar",, "Close",$E$4,C58,"PrimaryOnly",,,,"T")="","",RTD("cqg.rtd",,"StudyData", $D$4,  "Bar",, "Close",$E$4,C58,"PrimaryOnly",,,,"T")*100)</f>
        <v>18.759999999999998</v>
      </c>
      <c r="H58" s="29">
        <f t="shared" si="0"/>
        <v>18.759999999999998</v>
      </c>
    </row>
    <row r="59" spans="3:8" x14ac:dyDescent="0.3">
      <c r="C59" s="29">
        <f t="shared" si="2"/>
        <v>-54</v>
      </c>
      <c r="D59" s="29">
        <f>IF(RTD("cqg.rtd",,"StudyData", $D$4,  "Bar",, "Close",$E$4,C59,"PrimaryOnly",,,,"T")="","",RTD("cqg.rtd",,"StudyData", $D$4,  "Bar",, "Close",$E$4,C59,"PrimaryOnly",,,,"T")*100)</f>
        <v>18.850000000000001</v>
      </c>
      <c r="H59" s="29">
        <f t="shared" si="0"/>
        <v>18.850000000000001</v>
      </c>
    </row>
    <row r="60" spans="3:8" x14ac:dyDescent="0.3">
      <c r="C60" s="29">
        <f t="shared" si="2"/>
        <v>-55</v>
      </c>
      <c r="D60" s="29">
        <f>IF(RTD("cqg.rtd",,"StudyData", $D$4,  "Bar",, "Close",$E$4,C60,"PrimaryOnly",,,,"T")="","",RTD("cqg.rtd",,"StudyData", $D$4,  "Bar",, "Close",$E$4,C60,"PrimaryOnly",,,,"T")*100)</f>
        <v>19.2</v>
      </c>
      <c r="H60" s="29">
        <f t="shared" si="0"/>
        <v>19.2</v>
      </c>
    </row>
    <row r="61" spans="3:8" x14ac:dyDescent="0.3">
      <c r="C61" s="29">
        <f t="shared" si="2"/>
        <v>-56</v>
      </c>
      <c r="D61" s="29">
        <f>IF(RTD("cqg.rtd",,"StudyData", $D$4,  "Bar",, "Close",$E$4,C61,"PrimaryOnly",,,,"T")="","",RTD("cqg.rtd",,"StudyData", $D$4,  "Bar",, "Close",$E$4,C61,"PrimaryOnly",,,,"T")*100)</f>
        <v>18.63</v>
      </c>
      <c r="H61" s="29">
        <f t="shared" si="0"/>
        <v>18.63</v>
      </c>
    </row>
    <row r="62" spans="3:8" x14ac:dyDescent="0.3">
      <c r="C62" s="29">
        <f t="shared" si="2"/>
        <v>-57</v>
      </c>
      <c r="D62" s="29">
        <f>IF(RTD("cqg.rtd",,"StudyData", $D$4,  "Bar",, "Close",$E$4,C62,"PrimaryOnly",,,,"T")="","",RTD("cqg.rtd",,"StudyData", $D$4,  "Bar",, "Close",$E$4,C62,"PrimaryOnly",,,,"T")*100)</f>
        <v>18.5</v>
      </c>
      <c r="H62" s="29">
        <f t="shared" si="0"/>
        <v>18.5</v>
      </c>
    </row>
    <row r="63" spans="3:8" x14ac:dyDescent="0.3">
      <c r="C63" s="29">
        <f t="shared" si="2"/>
        <v>-58</v>
      </c>
      <c r="D63" s="29">
        <f>IF(RTD("cqg.rtd",,"StudyData", $D$4,  "Bar",, "Close",$E$4,C63,"PrimaryOnly",,,,"T")="","",RTD("cqg.rtd",,"StudyData", $D$4,  "Bar",, "Close",$E$4,C63,"PrimaryOnly",,,,"T")*100)</f>
        <v>18.3</v>
      </c>
      <c r="H63" s="29">
        <f t="shared" si="0"/>
        <v>18.3</v>
      </c>
    </row>
    <row r="64" spans="3:8" x14ac:dyDescent="0.3">
      <c r="C64" s="29">
        <f t="shared" si="2"/>
        <v>-59</v>
      </c>
      <c r="D64" s="29">
        <f>IF(RTD("cqg.rtd",,"StudyData", $D$4,  "Bar",, "Close",$E$4,C64,"PrimaryOnly",,,,"T")="","",RTD("cqg.rtd",,"StudyData", $D$4,  "Bar",, "Close",$E$4,C64,"PrimaryOnly",,,,"T")*100)</f>
        <v>17.62</v>
      </c>
      <c r="H64" s="29">
        <f t="shared" si="0"/>
        <v>17.62</v>
      </c>
    </row>
    <row r="65" spans="3:8" x14ac:dyDescent="0.3">
      <c r="C65" s="29">
        <f t="shared" si="2"/>
        <v>-60</v>
      </c>
      <c r="D65" s="29">
        <f>IF(RTD("cqg.rtd",,"StudyData", $D$4,  "Bar",, "Close",$E$4,C65,"PrimaryOnly",,,,"T")="","",RTD("cqg.rtd",,"StudyData", $D$4,  "Bar",, "Close",$E$4,C65,"PrimaryOnly",,,,"T")*100)</f>
        <v>18.39</v>
      </c>
      <c r="H65" s="29">
        <f t="shared" si="0"/>
        <v>18.39</v>
      </c>
    </row>
    <row r="66" spans="3:8" x14ac:dyDescent="0.3">
      <c r="C66" s="29">
        <f t="shared" si="2"/>
        <v>-61</v>
      </c>
      <c r="D66" s="29">
        <f>IF(RTD("cqg.rtd",,"StudyData", $D$4,  "Bar",, "Close",$E$4,C66,"PrimaryOnly",,,,"T")="","",RTD("cqg.rtd",,"StudyData", $D$4,  "Bar",, "Close",$E$4,C66,"PrimaryOnly",,,,"T")*100)</f>
        <v>18.41</v>
      </c>
      <c r="H66" s="29">
        <f t="shared" si="0"/>
        <v>18.41</v>
      </c>
    </row>
    <row r="67" spans="3:8" x14ac:dyDescent="0.3">
      <c r="C67" s="29">
        <f t="shared" si="2"/>
        <v>-62</v>
      </c>
      <c r="D67" s="29">
        <f>IF(RTD("cqg.rtd",,"StudyData", $D$4,  "Bar",, "Close",$E$4,C67,"PrimaryOnly",,,,"T")="","",RTD("cqg.rtd",,"StudyData", $D$4,  "Bar",, "Close",$E$4,C67,"PrimaryOnly",,,,"T")*100)</f>
        <v>18.490000000000002</v>
      </c>
      <c r="H67" s="29">
        <f t="shared" si="0"/>
        <v>18.490000000000002</v>
      </c>
    </row>
    <row r="68" spans="3:8" x14ac:dyDescent="0.3">
      <c r="C68" s="29">
        <f t="shared" si="2"/>
        <v>-63</v>
      </c>
      <c r="D68" s="29">
        <f>IF(RTD("cqg.rtd",,"StudyData", $D$4,  "Bar",, "Close",$E$4,C68,"PrimaryOnly",,,,"T")="","",RTD("cqg.rtd",,"StudyData", $D$4,  "Bar",, "Close",$E$4,C68,"PrimaryOnly",,,,"T")*100)</f>
        <v>18.310000000000002</v>
      </c>
      <c r="H68" s="29">
        <f t="shared" si="0"/>
        <v>18.310000000000002</v>
      </c>
    </row>
    <row r="69" spans="3:8" x14ac:dyDescent="0.3">
      <c r="C69" s="29">
        <f t="shared" si="2"/>
        <v>-64</v>
      </c>
      <c r="D69" s="29">
        <f>IF(RTD("cqg.rtd",,"StudyData", $D$4,  "Bar",, "Close",$E$4,C69,"PrimaryOnly",,,,"T")="","",RTD("cqg.rtd",,"StudyData", $D$4,  "Bar",, "Close",$E$4,C69,"PrimaryOnly",,,,"T")*100)</f>
        <v>19.2</v>
      </c>
      <c r="H69" s="29">
        <f t="shared" si="0"/>
        <v>19.2</v>
      </c>
    </row>
    <row r="70" spans="3:8" x14ac:dyDescent="0.3">
      <c r="C70" s="29">
        <f t="shared" si="2"/>
        <v>-65</v>
      </c>
      <c r="D70" s="29">
        <f>IF(RTD("cqg.rtd",,"StudyData", $D$4,  "Bar",, "Close",$E$4,C70,"PrimaryOnly",,,,"T")="","",RTD("cqg.rtd",,"StudyData", $D$4,  "Bar",, "Close",$E$4,C70,"PrimaryOnly",,,,"T")*100)</f>
        <v>17.88</v>
      </c>
      <c r="H70" s="29">
        <f t="shared" ref="H70:H133" si="4">D70</f>
        <v>17.88</v>
      </c>
    </row>
    <row r="71" spans="3:8" x14ac:dyDescent="0.3">
      <c r="C71" s="29">
        <f t="shared" ref="C71:C134" si="5">C70-1</f>
        <v>-66</v>
      </c>
      <c r="D71" s="29">
        <f>IF(RTD("cqg.rtd",,"StudyData", $D$4,  "Bar",, "Close",$E$4,C71,"PrimaryOnly",,,,"T")="","",RTD("cqg.rtd",,"StudyData", $D$4,  "Bar",, "Close",$E$4,C71,"PrimaryOnly",,,,"T")*100)</f>
        <v>17.2</v>
      </c>
      <c r="H71" s="29">
        <f t="shared" si="4"/>
        <v>17.2</v>
      </c>
    </row>
    <row r="72" spans="3:8" x14ac:dyDescent="0.3">
      <c r="C72" s="29">
        <f t="shared" si="5"/>
        <v>-67</v>
      </c>
      <c r="D72" s="29">
        <f>IF(RTD("cqg.rtd",,"StudyData", $D$4,  "Bar",, "Close",$E$4,C72,"PrimaryOnly",,,,"T")="","",RTD("cqg.rtd",,"StudyData", $D$4,  "Bar",, "Close",$E$4,C72,"PrimaryOnly",,,,"T")*100)</f>
        <v>16.59</v>
      </c>
      <c r="H72" s="29">
        <f t="shared" si="4"/>
        <v>16.59</v>
      </c>
    </row>
    <row r="73" spans="3:8" x14ac:dyDescent="0.3">
      <c r="C73" s="29">
        <f t="shared" si="5"/>
        <v>-68</v>
      </c>
      <c r="D73" s="29">
        <f>IF(RTD("cqg.rtd",,"StudyData", $D$4,  "Bar",, "Close",$E$4,C73,"PrimaryOnly",,,,"T")="","",RTD("cqg.rtd",,"StudyData", $D$4,  "Bar",, "Close",$E$4,C73,"PrimaryOnly",,,,"T")*100)</f>
        <v>16.34</v>
      </c>
      <c r="E73" s="32">
        <f xml:space="preserve"> RTD("cqg.rtd",,"StudyData", $D$4,  "Bar",, "Time",$E$4,C73,,,,,"T")</f>
        <v>42487</v>
      </c>
      <c r="H73" s="29">
        <f t="shared" si="4"/>
        <v>16.34</v>
      </c>
    </row>
    <row r="74" spans="3:8" x14ac:dyDescent="0.3">
      <c r="C74" s="29">
        <f t="shared" si="5"/>
        <v>-69</v>
      </c>
      <c r="D74" s="29">
        <f>IF(RTD("cqg.rtd",,"StudyData", $D$4,  "Bar",, "Close",$E$4,C74,"PrimaryOnly",,,,"T")="","",RTD("cqg.rtd",,"StudyData", $D$4,  "Bar",, "Close",$E$4,C74,"PrimaryOnly",,,,"T")*100)</f>
        <v>14.67</v>
      </c>
      <c r="H74" s="29">
        <f t="shared" si="4"/>
        <v>14.67</v>
      </c>
    </row>
    <row r="75" spans="3:8" x14ac:dyDescent="0.3">
      <c r="C75" s="29">
        <f t="shared" si="5"/>
        <v>-70</v>
      </c>
      <c r="D75" s="29">
        <f>IF(RTD("cqg.rtd",,"StudyData", $D$4,  "Bar",, "Close",$E$4,C75,"PrimaryOnly",,,,"T")="","",RTD("cqg.rtd",,"StudyData", $D$4,  "Bar",, "Close",$E$4,C75,"PrimaryOnly",,,,"T")*100)</f>
        <v>14.42</v>
      </c>
      <c r="H75" s="29">
        <f t="shared" si="4"/>
        <v>14.42</v>
      </c>
    </row>
    <row r="76" spans="3:8" x14ac:dyDescent="0.3">
      <c r="C76" s="29">
        <f t="shared" si="5"/>
        <v>-71</v>
      </c>
      <c r="D76" s="29">
        <f>IF(RTD("cqg.rtd",,"StudyData", $D$4,  "Bar",, "Close",$E$4,C76,"PrimaryOnly",,,,"T")="","",RTD("cqg.rtd",,"StudyData", $D$4,  "Bar",, "Close",$E$4,C76,"PrimaryOnly",,,,"T")*100)</f>
        <v>14.82</v>
      </c>
      <c r="H76" s="29">
        <f t="shared" si="4"/>
        <v>14.82</v>
      </c>
    </row>
    <row r="77" spans="3:8" x14ac:dyDescent="0.3">
      <c r="C77" s="29">
        <f t="shared" si="5"/>
        <v>-72</v>
      </c>
      <c r="D77" s="29">
        <f>IF(RTD("cqg.rtd",,"StudyData", $D$4,  "Bar",, "Close",$E$4,C77,"PrimaryOnly",,,,"T")="","",RTD("cqg.rtd",,"StudyData", $D$4,  "Bar",, "Close",$E$4,C77,"PrimaryOnly",,,,"T")*100)</f>
        <v>14.67</v>
      </c>
      <c r="H77" s="29">
        <f t="shared" si="4"/>
        <v>14.67</v>
      </c>
    </row>
    <row r="78" spans="3:8" x14ac:dyDescent="0.3">
      <c r="C78" s="29">
        <f t="shared" si="5"/>
        <v>-73</v>
      </c>
      <c r="D78" s="29">
        <f>IF(RTD("cqg.rtd",,"StudyData", $D$4,  "Bar",, "Close",$E$4,C78,"PrimaryOnly",,,,"T")="","",RTD("cqg.rtd",,"StudyData", $D$4,  "Bar",, "Close",$E$4,C78,"PrimaryOnly",,,,"T")*100)</f>
        <v>14.66</v>
      </c>
      <c r="H78" s="29">
        <f t="shared" si="4"/>
        <v>14.66</v>
      </c>
    </row>
    <row r="79" spans="3:8" x14ac:dyDescent="0.3">
      <c r="C79" s="29">
        <f t="shared" si="5"/>
        <v>-74</v>
      </c>
      <c r="D79" s="29">
        <f>IF(RTD("cqg.rtd",,"StudyData", $D$4,  "Bar",, "Close",$E$4,C79,"PrimaryOnly",,,,"T")="","",RTD("cqg.rtd",,"StudyData", $D$4,  "Bar",, "Close",$E$4,C79,"PrimaryOnly",,,,"T")*100)</f>
        <v>13.19</v>
      </c>
      <c r="H79" s="29">
        <f t="shared" si="4"/>
        <v>13.19</v>
      </c>
    </row>
    <row r="80" spans="3:8" x14ac:dyDescent="0.3">
      <c r="C80" s="29">
        <f t="shared" si="5"/>
        <v>-75</v>
      </c>
      <c r="D80" s="29">
        <f>IF(RTD("cqg.rtd",,"StudyData", $D$4,  "Bar",, "Close",$E$4,C80,"PrimaryOnly",,,,"T")="","",RTD("cqg.rtd",,"StudyData", $D$4,  "Bar",, "Close",$E$4,C80,"PrimaryOnly",,,,"T")*100)</f>
        <v>13.15</v>
      </c>
      <c r="H80" s="29">
        <f t="shared" si="4"/>
        <v>13.15</v>
      </c>
    </row>
    <row r="81" spans="3:8" x14ac:dyDescent="0.3">
      <c r="C81" s="29">
        <f t="shared" si="5"/>
        <v>-76</v>
      </c>
      <c r="D81" s="29">
        <f>IF(RTD("cqg.rtd",,"StudyData", $D$4,  "Bar",, "Close",$E$4,C81,"PrimaryOnly",,,,"T")="","",RTD("cqg.rtd",,"StudyData", $D$4,  "Bar",, "Close",$E$4,C81,"PrimaryOnly",,,,"T")*100)</f>
        <v>13.58</v>
      </c>
      <c r="H81" s="29">
        <f t="shared" si="4"/>
        <v>13.58</v>
      </c>
    </row>
    <row r="82" spans="3:8" x14ac:dyDescent="0.3">
      <c r="C82" s="29">
        <f t="shared" si="5"/>
        <v>-77</v>
      </c>
      <c r="D82" s="29">
        <f>IF(RTD("cqg.rtd",,"StudyData", $D$4,  "Bar",, "Close",$E$4,C82,"PrimaryOnly",,,,"T")="","",RTD("cqg.rtd",,"StudyData", $D$4,  "Bar",, "Close",$E$4,C82,"PrimaryOnly",,,,"T")*100)</f>
        <v>13.389999999999999</v>
      </c>
      <c r="H82" s="29">
        <f t="shared" si="4"/>
        <v>13.389999999999999</v>
      </c>
    </row>
    <row r="83" spans="3:8" x14ac:dyDescent="0.3">
      <c r="C83" s="29">
        <f t="shared" si="5"/>
        <v>-78</v>
      </c>
      <c r="D83" s="29">
        <f>IF(RTD("cqg.rtd",,"StudyData", $D$4,  "Bar",, "Close",$E$4,C83,"PrimaryOnly",,,,"T")="","",RTD("cqg.rtd",,"StudyData", $D$4,  "Bar",, "Close",$E$4,C83,"PrimaryOnly",,,,"T")*100)</f>
        <v>13.43</v>
      </c>
      <c r="H83" s="29">
        <f t="shared" si="4"/>
        <v>13.43</v>
      </c>
    </row>
    <row r="84" spans="3:8" x14ac:dyDescent="0.3">
      <c r="C84" s="29">
        <f t="shared" si="5"/>
        <v>-79</v>
      </c>
      <c r="D84" s="29">
        <f>IF(RTD("cqg.rtd",,"StudyData", $D$4,  "Bar",, "Close",$E$4,C84,"PrimaryOnly",,,,"T")="","",RTD("cqg.rtd",,"StudyData", $D$4,  "Bar",, "Close",$E$4,C84,"PrimaryOnly",,,,"T")*100)</f>
        <v>12.93</v>
      </c>
      <c r="H84" s="29">
        <f t="shared" si="4"/>
        <v>12.93</v>
      </c>
    </row>
    <row r="85" spans="3:8" x14ac:dyDescent="0.3">
      <c r="C85" s="29">
        <f t="shared" si="5"/>
        <v>-80</v>
      </c>
      <c r="D85" s="29">
        <f>IF(RTD("cqg.rtd",,"StudyData", $D$4,  "Bar",, "Close",$E$4,C85,"PrimaryOnly",,,,"T")="","",RTD("cqg.rtd",,"StudyData", $D$4,  "Bar",, "Close",$E$4,C85,"PrimaryOnly",,,,"T")*100)</f>
        <v>12.97</v>
      </c>
      <c r="H85" s="29">
        <f t="shared" si="4"/>
        <v>12.97</v>
      </c>
    </row>
    <row r="86" spans="3:8" x14ac:dyDescent="0.3">
      <c r="C86" s="29">
        <f t="shared" si="5"/>
        <v>-81</v>
      </c>
      <c r="D86" s="29">
        <f>IF(RTD("cqg.rtd",,"StudyData", $D$4,  "Bar",, "Close",$E$4,C86,"PrimaryOnly",,,,"T")="","",RTD("cqg.rtd",,"StudyData", $D$4,  "Bar",, "Close",$E$4,C86,"PrimaryOnly",,,,"T")*100)</f>
        <v>13.04</v>
      </c>
      <c r="H86" s="29">
        <f t="shared" si="4"/>
        <v>13.04</v>
      </c>
    </row>
    <row r="87" spans="3:8" x14ac:dyDescent="0.3">
      <c r="C87" s="29">
        <f t="shared" si="5"/>
        <v>-82</v>
      </c>
      <c r="D87" s="29">
        <f>IF(RTD("cqg.rtd",,"StudyData", $D$4,  "Bar",, "Close",$E$4,C87,"PrimaryOnly",,,,"T")="","",RTD("cqg.rtd",,"StudyData", $D$4,  "Bar",, "Close",$E$4,C87,"PrimaryOnly",,,,"T")*100)</f>
        <v>12.959999999999999</v>
      </c>
      <c r="H87" s="29">
        <f t="shared" si="4"/>
        <v>12.959999999999999</v>
      </c>
    </row>
    <row r="88" spans="3:8" x14ac:dyDescent="0.3">
      <c r="C88" s="29">
        <f t="shared" si="5"/>
        <v>-83</v>
      </c>
      <c r="D88" s="29">
        <f>IF(RTD("cqg.rtd",,"StudyData", $D$4,  "Bar",, "Close",$E$4,C88,"PrimaryOnly",,,,"T")="","",RTD("cqg.rtd",,"StudyData", $D$4,  "Bar",, "Close",$E$4,C88,"PrimaryOnly",,,,"T")*100)</f>
        <v>12.740000000000002</v>
      </c>
      <c r="H88" s="29">
        <f t="shared" si="4"/>
        <v>12.740000000000002</v>
      </c>
    </row>
    <row r="89" spans="3:8" x14ac:dyDescent="0.3">
      <c r="C89" s="29">
        <f t="shared" si="5"/>
        <v>-84</v>
      </c>
      <c r="D89" s="29">
        <f>IF(RTD("cqg.rtd",,"StudyData", $D$4,  "Bar",, "Close",$E$4,C89,"PrimaryOnly",,,,"T")="","",RTD("cqg.rtd",,"StudyData", $D$4,  "Bar",, "Close",$E$4,C89,"PrimaryOnly",,,,"T")*100)</f>
        <v>13.83</v>
      </c>
      <c r="H89" s="29">
        <f t="shared" si="4"/>
        <v>13.83</v>
      </c>
    </row>
    <row r="90" spans="3:8" x14ac:dyDescent="0.3">
      <c r="C90" s="29">
        <f t="shared" si="5"/>
        <v>-85</v>
      </c>
      <c r="D90" s="29">
        <f>IF(RTD("cqg.rtd",,"StudyData", $D$4,  "Bar",, "Close",$E$4,C90,"PrimaryOnly",,,,"T")="","",RTD("cqg.rtd",,"StudyData", $D$4,  "Bar",, "Close",$E$4,C90,"PrimaryOnly",,,,"T")*100)</f>
        <v>12.509999999999998</v>
      </c>
      <c r="H90" s="29">
        <f t="shared" si="4"/>
        <v>12.509999999999998</v>
      </c>
    </row>
    <row r="91" spans="3:8" x14ac:dyDescent="0.3">
      <c r="C91" s="29">
        <f t="shared" si="5"/>
        <v>-86</v>
      </c>
      <c r="D91" s="29">
        <f>IF(RTD("cqg.rtd",,"StudyData", $D$4,  "Bar",, "Close",$E$4,C91,"PrimaryOnly",,,,"T")="","",RTD("cqg.rtd",,"StudyData", $D$4,  "Bar",, "Close",$E$4,C91,"PrimaryOnly",,,,"T")*100)</f>
        <v>12.49</v>
      </c>
      <c r="H91" s="29">
        <f t="shared" si="4"/>
        <v>12.49</v>
      </c>
    </row>
    <row r="92" spans="3:8" x14ac:dyDescent="0.3">
      <c r="C92" s="29">
        <f t="shared" si="5"/>
        <v>-87</v>
      </c>
      <c r="D92" s="29">
        <f>IF(RTD("cqg.rtd",,"StudyData", $D$4,  "Bar",, "Close",$E$4,C92,"PrimaryOnly",,,,"T")="","",RTD("cqg.rtd",,"StudyData", $D$4,  "Bar",, "Close",$E$4,C92,"PrimaryOnly",,,,"T")*100)</f>
        <v>12.5</v>
      </c>
      <c r="H92" s="29">
        <f t="shared" si="4"/>
        <v>12.5</v>
      </c>
    </row>
    <row r="93" spans="3:8" x14ac:dyDescent="0.3">
      <c r="C93" s="29">
        <f t="shared" si="5"/>
        <v>-88</v>
      </c>
      <c r="D93" s="29">
        <f>IF(RTD("cqg.rtd",,"StudyData", $D$4,  "Bar",, "Close",$E$4,C93,"PrimaryOnly",,,,"T")="","",RTD("cqg.rtd",,"StudyData", $D$4,  "Bar",, "Close",$E$4,C93,"PrimaryOnly",,,,"T")*100)</f>
        <v>13.01</v>
      </c>
      <c r="H93" s="29">
        <f t="shared" si="4"/>
        <v>13.01</v>
      </c>
    </row>
    <row r="94" spans="3:8" x14ac:dyDescent="0.3">
      <c r="C94" s="29">
        <f t="shared" si="5"/>
        <v>-89</v>
      </c>
      <c r="D94" s="29">
        <f>IF(RTD("cqg.rtd",,"StudyData", $D$4,  "Bar",, "Close",$E$4,C94,"PrimaryOnly",,,,"T")="","",RTD("cqg.rtd",,"StudyData", $D$4,  "Bar",, "Close",$E$4,C94,"PrimaryOnly",,,,"T")*100)</f>
        <v>12.57</v>
      </c>
      <c r="H94" s="29">
        <f t="shared" si="4"/>
        <v>12.57</v>
      </c>
    </row>
    <row r="95" spans="3:8" x14ac:dyDescent="0.3">
      <c r="C95" s="29">
        <f t="shared" si="5"/>
        <v>-90</v>
      </c>
      <c r="D95" s="29">
        <f>IF(RTD("cqg.rtd",,"StudyData", $D$4,  "Bar",, "Close",$E$4,C95,"PrimaryOnly",,,,"T")="","",RTD("cqg.rtd",,"StudyData", $D$4,  "Bar",, "Close",$E$4,C95,"PrimaryOnly",,,,"T")*100)</f>
        <v>12.9</v>
      </c>
      <c r="H95" s="29">
        <f t="shared" si="4"/>
        <v>12.9</v>
      </c>
    </row>
    <row r="96" spans="3:8" x14ac:dyDescent="0.3">
      <c r="C96" s="29">
        <f t="shared" si="5"/>
        <v>-91</v>
      </c>
      <c r="D96" s="29">
        <f>IF(RTD("cqg.rtd",,"StudyData", $D$4,  "Bar",, "Close",$E$4,C96,"PrimaryOnly",,,,"T")="","",RTD("cqg.rtd",,"StudyData", $D$4,  "Bar",, "Close",$E$4,C96,"PrimaryOnly",,,,"T")*100)</f>
        <v>12.950000000000001</v>
      </c>
      <c r="H96" s="29">
        <f t="shared" si="4"/>
        <v>12.950000000000001</v>
      </c>
    </row>
    <row r="97" spans="3:8" x14ac:dyDescent="0.3">
      <c r="C97" s="29">
        <f t="shared" si="5"/>
        <v>-92</v>
      </c>
      <c r="D97" s="29">
        <f>IF(RTD("cqg.rtd",,"StudyData", $D$4,  "Bar",, "Close",$E$4,C97,"PrimaryOnly",,,,"T")="","",RTD("cqg.rtd",,"StudyData", $D$4,  "Bar",, "Close",$E$4,C97,"PrimaryOnly",,,,"T")*100)</f>
        <v>12.73</v>
      </c>
      <c r="H97" s="29">
        <f t="shared" si="4"/>
        <v>12.73</v>
      </c>
    </row>
    <row r="98" spans="3:8" x14ac:dyDescent="0.3">
      <c r="C98" s="29">
        <f t="shared" si="5"/>
        <v>-93</v>
      </c>
      <c r="D98" s="29">
        <f>IF(RTD("cqg.rtd",,"StudyData", $D$4,  "Bar",, "Close",$E$4,C98,"PrimaryOnly",,,,"T")="","",RTD("cqg.rtd",,"StudyData", $D$4,  "Bar",, "Close",$E$4,C98,"PrimaryOnly",,,,"T")*100)</f>
        <v>12.73</v>
      </c>
      <c r="H98" s="29">
        <f t="shared" si="4"/>
        <v>12.73</v>
      </c>
    </row>
    <row r="99" spans="3:8" x14ac:dyDescent="0.3">
      <c r="C99" s="29">
        <f t="shared" si="5"/>
        <v>-94</v>
      </c>
      <c r="D99" s="29">
        <f>IF(RTD("cqg.rtd",,"StudyData", $D$4,  "Bar",, "Close",$E$4,C99,"PrimaryOnly",,,,"T")="","",RTD("cqg.rtd",,"StudyData", $D$4,  "Bar",, "Close",$E$4,C99,"PrimaryOnly",,,,"T")*100)</f>
        <v>13.200000000000001</v>
      </c>
      <c r="H99" s="29">
        <f t="shared" si="4"/>
        <v>13.200000000000001</v>
      </c>
    </row>
    <row r="100" spans="3:8" x14ac:dyDescent="0.3">
      <c r="C100" s="29">
        <f t="shared" si="5"/>
        <v>-95</v>
      </c>
      <c r="D100" s="29">
        <f>IF(RTD("cqg.rtd",,"StudyData", $D$4,  "Bar",, "Close",$E$4,C100,"PrimaryOnly",,,,"T")="","",RTD("cqg.rtd",,"StudyData", $D$4,  "Bar",, "Close",$E$4,C100,"PrimaryOnly",,,,"T")*100)</f>
        <v>13.62</v>
      </c>
      <c r="H100" s="29">
        <f t="shared" si="4"/>
        <v>13.62</v>
      </c>
    </row>
    <row r="101" spans="3:8" x14ac:dyDescent="0.3">
      <c r="C101" s="29">
        <f t="shared" si="5"/>
        <v>-96</v>
      </c>
      <c r="D101" s="29">
        <f>IF(RTD("cqg.rtd",,"StudyData", $D$4,  "Bar",, "Close",$E$4,C101,"PrimaryOnly",,,,"T")="","",RTD("cqg.rtd",,"StudyData", $D$4,  "Bar",, "Close",$E$4,C101,"PrimaryOnly",,,,"T")*100)</f>
        <v>13.03</v>
      </c>
      <c r="H101" s="29">
        <f t="shared" si="4"/>
        <v>13.03</v>
      </c>
    </row>
    <row r="102" spans="3:8" x14ac:dyDescent="0.3">
      <c r="C102" s="29">
        <f t="shared" si="5"/>
        <v>-97</v>
      </c>
      <c r="D102" s="29">
        <f>IF(RTD("cqg.rtd",,"StudyData", $D$4,  "Bar",, "Close",$E$4,C102,"PrimaryOnly",,,,"T")="","",RTD("cqg.rtd",,"StudyData", $D$4,  "Bar",, "Close",$E$4,C102,"PrimaryOnly",,,,"T")*100)</f>
        <v>12.68</v>
      </c>
      <c r="H102" s="29">
        <f t="shared" si="4"/>
        <v>12.68</v>
      </c>
    </row>
    <row r="103" spans="3:8" x14ac:dyDescent="0.3">
      <c r="C103" s="29">
        <f t="shared" si="5"/>
        <v>-98</v>
      </c>
      <c r="D103" s="29">
        <f>IF(RTD("cqg.rtd",,"StudyData", $D$4,  "Bar",, "Close",$E$4,C103,"PrimaryOnly",,,,"T")="","",RTD("cqg.rtd",,"StudyData", $D$4,  "Bar",, "Close",$E$4,C103,"PrimaryOnly",,,,"T")*100)</f>
        <v>13.52</v>
      </c>
      <c r="H103" s="29">
        <f t="shared" si="4"/>
        <v>13.52</v>
      </c>
    </row>
    <row r="104" spans="3:8" x14ac:dyDescent="0.3">
      <c r="C104" s="29">
        <f t="shared" si="5"/>
        <v>-99</v>
      </c>
      <c r="D104" s="29">
        <f>IF(RTD("cqg.rtd",,"StudyData", $D$4,  "Bar",, "Close",$E$4,C104,"PrimaryOnly",,,,"T")="","",RTD("cqg.rtd",,"StudyData", $D$4,  "Bar",, "Close",$E$4,C104,"PrimaryOnly",,,,"T")*100)</f>
        <v>12.690000000000001</v>
      </c>
      <c r="E104" s="32">
        <f xml:space="preserve"> RTD("cqg.rtd",,"StudyData", $D$4,  "Bar",, "Time",$E$4,C104,,,,,"T")</f>
        <v>42485.291666666664</v>
      </c>
      <c r="H104" s="29">
        <f t="shared" si="4"/>
        <v>12.690000000000001</v>
      </c>
    </row>
    <row r="105" spans="3:8" x14ac:dyDescent="0.3">
      <c r="C105" s="29">
        <f t="shared" si="5"/>
        <v>-100</v>
      </c>
      <c r="D105" s="29">
        <f>IF(RTD("cqg.rtd",,"StudyData", $D$4,  "Bar",, "Close",$E$4,C105,"PrimaryOnly",,,,"T")="","",RTD("cqg.rtd",,"StudyData", $D$4,  "Bar",, "Close",$E$4,C105,"PrimaryOnly",,,,"T")*100)</f>
        <v>13.270000000000001</v>
      </c>
      <c r="H105" s="29">
        <f t="shared" si="4"/>
        <v>13.270000000000001</v>
      </c>
    </row>
    <row r="106" spans="3:8" x14ac:dyDescent="0.3">
      <c r="C106" s="29">
        <f t="shared" si="5"/>
        <v>-101</v>
      </c>
      <c r="D106" s="29">
        <f>IF(RTD("cqg.rtd",,"StudyData", $D$4,  "Bar",, "Close",$E$4,C106,"PrimaryOnly",,,,"T")="","",RTD("cqg.rtd",,"StudyData", $D$4,  "Bar",, "Close",$E$4,C106,"PrimaryOnly",,,,"T")*100)</f>
        <v>13.29</v>
      </c>
      <c r="H106" s="29">
        <f t="shared" si="4"/>
        <v>13.29</v>
      </c>
    </row>
    <row r="107" spans="3:8" x14ac:dyDescent="0.3">
      <c r="C107" s="29">
        <f t="shared" si="5"/>
        <v>-102</v>
      </c>
      <c r="D107" s="29">
        <f>IF(RTD("cqg.rtd",,"StudyData", $D$4,  "Bar",, "Close",$E$4,C107,"PrimaryOnly",,,,"T")="","",RTD("cqg.rtd",,"StudyData", $D$4,  "Bar",, "Close",$E$4,C107,"PrimaryOnly",,,,"T")*100)</f>
        <v>13.3</v>
      </c>
      <c r="H107" s="29">
        <f t="shared" si="4"/>
        <v>13.3</v>
      </c>
    </row>
    <row r="108" spans="3:8" x14ac:dyDescent="0.3">
      <c r="C108" s="29">
        <f t="shared" si="5"/>
        <v>-103</v>
      </c>
      <c r="D108" s="29">
        <f>IF(RTD("cqg.rtd",,"StudyData", $D$4,  "Bar",, "Close",$E$4,C108,"PrimaryOnly",,,,"T")="","",RTD("cqg.rtd",,"StudyData", $D$4,  "Bar",, "Close",$E$4,C108,"PrimaryOnly",,,,"T")*100)</f>
        <v>13.819999999999999</v>
      </c>
      <c r="H108" s="29">
        <f t="shared" si="4"/>
        <v>13.819999999999999</v>
      </c>
    </row>
    <row r="109" spans="3:8" x14ac:dyDescent="0.3">
      <c r="C109" s="29">
        <f t="shared" si="5"/>
        <v>-104</v>
      </c>
      <c r="D109" s="29">
        <f>IF(RTD("cqg.rtd",,"StudyData", $D$4,  "Bar",, "Close",$E$4,C109,"PrimaryOnly",,,,"T")="","",RTD("cqg.rtd",,"StudyData", $D$4,  "Bar",, "Close",$E$4,C109,"PrimaryOnly",,,,"T")*100)</f>
        <v>13.23</v>
      </c>
      <c r="H109" s="29">
        <f t="shared" si="4"/>
        <v>13.23</v>
      </c>
    </row>
    <row r="110" spans="3:8" x14ac:dyDescent="0.3">
      <c r="C110" s="29">
        <f t="shared" si="5"/>
        <v>-105</v>
      </c>
      <c r="D110" s="29">
        <f>IF(RTD("cqg.rtd",,"StudyData", $D$4,  "Bar",, "Close",$E$4,C110,"PrimaryOnly",,,,"T")="","",RTD("cqg.rtd",,"StudyData", $D$4,  "Bar",, "Close",$E$4,C110,"PrimaryOnly",,,,"T")*100)</f>
        <v>13.239999999999998</v>
      </c>
      <c r="H110" s="29">
        <f t="shared" si="4"/>
        <v>13.239999999999998</v>
      </c>
    </row>
    <row r="111" spans="3:8" x14ac:dyDescent="0.3">
      <c r="C111" s="29">
        <f t="shared" si="5"/>
        <v>-106</v>
      </c>
      <c r="D111" s="29">
        <f>IF(RTD("cqg.rtd",,"StudyData", $D$4,  "Bar",, "Close",$E$4,C111,"PrimaryOnly",,,,"T")="","",RTD("cqg.rtd",,"StudyData", $D$4,  "Bar",, "Close",$E$4,C111,"PrimaryOnly",,,,"T")*100)</f>
        <v>13.239999999999998</v>
      </c>
      <c r="H111" s="29">
        <f t="shared" si="4"/>
        <v>13.239999999999998</v>
      </c>
    </row>
    <row r="112" spans="3:8" x14ac:dyDescent="0.3">
      <c r="C112" s="29">
        <f t="shared" si="5"/>
        <v>-107</v>
      </c>
      <c r="D112" s="29">
        <f>IF(RTD("cqg.rtd",,"StudyData", $D$4,  "Bar",, "Close",$E$4,C112,"PrimaryOnly",,,,"T")="","",RTD("cqg.rtd",,"StudyData", $D$4,  "Bar",, "Close",$E$4,C112,"PrimaryOnly",,,,"T")*100)</f>
        <v>13.239999999999998</v>
      </c>
      <c r="H112" s="29">
        <f t="shared" si="4"/>
        <v>13.239999999999998</v>
      </c>
    </row>
    <row r="113" spans="3:8" x14ac:dyDescent="0.3">
      <c r="C113" s="29">
        <f t="shared" si="5"/>
        <v>-108</v>
      </c>
      <c r="D113" s="29">
        <f>IF(RTD("cqg.rtd",,"StudyData", $D$4,  "Bar",, "Close",$E$4,C113,"PrimaryOnly",,,,"T")="","",RTD("cqg.rtd",,"StudyData", $D$4,  "Bar",, "Close",$E$4,C113,"PrimaryOnly",,,,"T")*100)</f>
        <v>13.43</v>
      </c>
      <c r="H113" s="29">
        <f t="shared" si="4"/>
        <v>13.43</v>
      </c>
    </row>
    <row r="114" spans="3:8" x14ac:dyDescent="0.3">
      <c r="C114" s="29">
        <f t="shared" si="5"/>
        <v>-109</v>
      </c>
      <c r="D114" s="29">
        <f>IF(RTD("cqg.rtd",,"StudyData", $D$4,  "Bar",, "Close",$E$4,C114,"PrimaryOnly",,,,"T")="","",RTD("cqg.rtd",,"StudyData", $D$4,  "Bar",, "Close",$E$4,C114,"PrimaryOnly",,,,"T")*100)</f>
        <v>13.420000000000002</v>
      </c>
      <c r="H114" s="29">
        <f t="shared" si="4"/>
        <v>13.420000000000002</v>
      </c>
    </row>
    <row r="115" spans="3:8" x14ac:dyDescent="0.3">
      <c r="C115" s="29">
        <f t="shared" si="5"/>
        <v>-110</v>
      </c>
      <c r="D115" s="29">
        <f>IF(RTD("cqg.rtd",,"StudyData", $D$4,  "Bar",, "Close",$E$4,C115,"PrimaryOnly",,,,"T")="","",RTD("cqg.rtd",,"StudyData", $D$4,  "Bar",, "Close",$E$4,C115,"PrimaryOnly",,,,"T")*100)</f>
        <v>13.489999999999998</v>
      </c>
      <c r="H115" s="29">
        <f t="shared" si="4"/>
        <v>13.489999999999998</v>
      </c>
    </row>
    <row r="116" spans="3:8" x14ac:dyDescent="0.3">
      <c r="C116" s="29">
        <f t="shared" si="5"/>
        <v>-111</v>
      </c>
      <c r="D116" s="29">
        <f>IF(RTD("cqg.rtd",,"StudyData", $D$4,  "Bar",, "Close",$E$4,C116,"PrimaryOnly",,,,"T")="","",RTD("cqg.rtd",,"StudyData", $D$4,  "Bar",, "Close",$E$4,C116,"PrimaryOnly",,,,"T")*100)</f>
        <v>13.370000000000001</v>
      </c>
      <c r="H116" s="29">
        <f t="shared" si="4"/>
        <v>13.370000000000001</v>
      </c>
    </row>
    <row r="117" spans="3:8" x14ac:dyDescent="0.3">
      <c r="C117" s="29">
        <f t="shared" si="5"/>
        <v>-112</v>
      </c>
      <c r="D117" s="29">
        <f>IF(RTD("cqg.rtd",,"StudyData", $D$4,  "Bar",, "Close",$E$4,C117,"PrimaryOnly",,,,"T")="","",RTD("cqg.rtd",,"StudyData", $D$4,  "Bar",, "Close",$E$4,C117,"PrimaryOnly",,,,"T")*100)</f>
        <v>15.040000000000001</v>
      </c>
      <c r="H117" s="29">
        <f t="shared" si="4"/>
        <v>15.040000000000001</v>
      </c>
    </row>
    <row r="118" spans="3:8" x14ac:dyDescent="0.3">
      <c r="C118" s="29">
        <f t="shared" si="5"/>
        <v>-113</v>
      </c>
      <c r="D118" s="29">
        <f>IF(RTD("cqg.rtd",,"StudyData", $D$4,  "Bar",, "Close",$E$4,C118,"PrimaryOnly",,,,"T")="","",RTD("cqg.rtd",,"StudyData", $D$4,  "Bar",, "Close",$E$4,C118,"PrimaryOnly",,,,"T")*100)</f>
        <v>15.629999999999999</v>
      </c>
      <c r="H118" s="29">
        <f t="shared" si="4"/>
        <v>15.629999999999999</v>
      </c>
    </row>
    <row r="119" spans="3:8" x14ac:dyDescent="0.3">
      <c r="C119" s="29">
        <f t="shared" si="5"/>
        <v>-114</v>
      </c>
      <c r="D119" s="29">
        <f>IF(RTD("cqg.rtd",,"StudyData", $D$4,  "Bar",, "Close",$E$4,C119,"PrimaryOnly",,,,"T")="","",RTD("cqg.rtd",,"StudyData", $D$4,  "Bar",, "Close",$E$4,C119,"PrimaryOnly",,,,"T")*100)</f>
        <v>15.39</v>
      </c>
      <c r="H119" s="29">
        <f t="shared" si="4"/>
        <v>15.39</v>
      </c>
    </row>
    <row r="120" spans="3:8" x14ac:dyDescent="0.3">
      <c r="C120" s="29">
        <f t="shared" si="5"/>
        <v>-115</v>
      </c>
      <c r="D120" s="29">
        <f>IF(RTD("cqg.rtd",,"StudyData", $D$4,  "Bar",, "Close",$E$4,C120,"PrimaryOnly",,,,"T")="","",RTD("cqg.rtd",,"StudyData", $D$4,  "Bar",, "Close",$E$4,C120,"PrimaryOnly",,,,"T")*100)</f>
        <v>15.52</v>
      </c>
      <c r="H120" s="29">
        <f t="shared" si="4"/>
        <v>15.52</v>
      </c>
    </row>
    <row r="121" spans="3:8" x14ac:dyDescent="0.3">
      <c r="C121" s="29">
        <f t="shared" si="5"/>
        <v>-116</v>
      </c>
      <c r="D121" s="29">
        <f>IF(RTD("cqg.rtd",,"StudyData", $D$4,  "Bar",, "Close",$E$4,C121,"PrimaryOnly",,,,"T")="","",RTD("cqg.rtd",,"StudyData", $D$4,  "Bar",, "Close",$E$4,C121,"PrimaryOnly",,,,"T")*100)</f>
        <v>15.86</v>
      </c>
      <c r="H121" s="29">
        <f t="shared" si="4"/>
        <v>15.86</v>
      </c>
    </row>
    <row r="122" spans="3:8" x14ac:dyDescent="0.3">
      <c r="C122" s="29">
        <f t="shared" si="5"/>
        <v>-117</v>
      </c>
      <c r="D122" s="29">
        <f>IF(RTD("cqg.rtd",,"StudyData", $D$4,  "Bar",, "Close",$E$4,C122,"PrimaryOnly",,,,"T")="","",RTD("cqg.rtd",,"StudyData", $D$4,  "Bar",, "Close",$E$4,C122,"PrimaryOnly",,,,"T")*100)</f>
        <v>15.4</v>
      </c>
      <c r="H122" s="29">
        <f t="shared" si="4"/>
        <v>15.4</v>
      </c>
    </row>
    <row r="123" spans="3:8" x14ac:dyDescent="0.3">
      <c r="C123" s="29">
        <f t="shared" si="5"/>
        <v>-118</v>
      </c>
      <c r="D123" s="29">
        <f>IF(RTD("cqg.rtd",,"StudyData", $D$4,  "Bar",, "Close",$E$4,C123,"PrimaryOnly",,,,"T")="","",RTD("cqg.rtd",,"StudyData", $D$4,  "Bar",, "Close",$E$4,C123,"PrimaryOnly",,,,"T")*100)</f>
        <v>15.290000000000001</v>
      </c>
      <c r="H123" s="29">
        <f t="shared" si="4"/>
        <v>15.290000000000001</v>
      </c>
    </row>
    <row r="124" spans="3:8" x14ac:dyDescent="0.3">
      <c r="C124" s="29">
        <f t="shared" si="5"/>
        <v>-119</v>
      </c>
      <c r="D124" s="29">
        <f>IF(RTD("cqg.rtd",,"StudyData", $D$4,  "Bar",, "Close",$E$4,C124,"PrimaryOnly",,,,"T")="","",RTD("cqg.rtd",,"StudyData", $D$4,  "Bar",, "Close",$E$4,C124,"PrimaryOnly",,,,"T")*100)</f>
        <v>15.86</v>
      </c>
      <c r="H124" s="29">
        <f t="shared" si="4"/>
        <v>15.86</v>
      </c>
    </row>
    <row r="125" spans="3:8" x14ac:dyDescent="0.3">
      <c r="C125" s="29">
        <f t="shared" si="5"/>
        <v>-120</v>
      </c>
      <c r="D125" s="29">
        <f>IF(RTD("cqg.rtd",,"StudyData", $D$4,  "Bar",, "Close",$E$4,C125,"PrimaryOnly",,,,"T")="","",RTD("cqg.rtd",,"StudyData", $D$4,  "Bar",, "Close",$E$4,C125,"PrimaryOnly",,,,"T")*100)</f>
        <v>15.75</v>
      </c>
      <c r="H125" s="29">
        <f t="shared" si="4"/>
        <v>15.75</v>
      </c>
    </row>
    <row r="126" spans="3:8" x14ac:dyDescent="0.3">
      <c r="C126" s="29">
        <f t="shared" si="5"/>
        <v>-121</v>
      </c>
      <c r="D126" s="29">
        <f>IF(RTD("cqg.rtd",,"StudyData", $D$4,  "Bar",, "Close",$E$4,C126,"PrimaryOnly",,,,"T")="","",RTD("cqg.rtd",,"StudyData", $D$4,  "Bar",, "Close",$E$4,C126,"PrimaryOnly",,,,"T")*100)</f>
        <v>15.35</v>
      </c>
      <c r="H126" s="29">
        <f t="shared" si="4"/>
        <v>15.35</v>
      </c>
    </row>
    <row r="127" spans="3:8" x14ac:dyDescent="0.3">
      <c r="C127" s="29">
        <f t="shared" si="5"/>
        <v>-122</v>
      </c>
      <c r="D127" s="29">
        <f>IF(RTD("cqg.rtd",,"StudyData", $D$4,  "Bar",, "Close",$E$4,C127,"PrimaryOnly",,,,"T")="","",RTD("cqg.rtd",,"StudyData", $D$4,  "Bar",, "Close",$E$4,C127,"PrimaryOnly",,,,"T")*100)</f>
        <v>15.409999999999998</v>
      </c>
      <c r="H127" s="29">
        <f t="shared" si="4"/>
        <v>15.409999999999998</v>
      </c>
    </row>
    <row r="128" spans="3:8" x14ac:dyDescent="0.3">
      <c r="C128" s="29">
        <f t="shared" si="5"/>
        <v>-123</v>
      </c>
      <c r="D128" s="29">
        <f>IF(RTD("cqg.rtd",,"StudyData", $D$4,  "Bar",, "Close",$E$4,C128,"PrimaryOnly",,,,"T")="","",RTD("cqg.rtd",,"StudyData", $D$4,  "Bar",, "Close",$E$4,C128,"PrimaryOnly",,,,"T")*100)</f>
        <v>15.28</v>
      </c>
      <c r="H128" s="29">
        <f t="shared" si="4"/>
        <v>15.28</v>
      </c>
    </row>
    <row r="129" spans="3:8" x14ac:dyDescent="0.3">
      <c r="C129" s="29">
        <f t="shared" si="5"/>
        <v>-124</v>
      </c>
      <c r="D129" s="29">
        <f>IF(RTD("cqg.rtd",,"StudyData", $D$4,  "Bar",, "Close",$E$4,C129,"PrimaryOnly",,,,"T")="","",RTD("cqg.rtd",,"StudyData", $D$4,  "Bar",, "Close",$E$4,C129,"PrimaryOnly",,,,"T")*100)</f>
        <v>14.92</v>
      </c>
      <c r="H129" s="29">
        <f t="shared" si="4"/>
        <v>14.92</v>
      </c>
    </row>
    <row r="130" spans="3:8" x14ac:dyDescent="0.3">
      <c r="C130" s="29">
        <f t="shared" si="5"/>
        <v>-125</v>
      </c>
      <c r="D130" s="29">
        <f>IF(RTD("cqg.rtd",,"StudyData", $D$4,  "Bar",, "Close",$E$4,C130,"PrimaryOnly",,,,"T")="","",RTD("cqg.rtd",,"StudyData", $D$4,  "Bar",, "Close",$E$4,C130,"PrimaryOnly",,,,"T")*100)</f>
        <v>15.14</v>
      </c>
      <c r="H130" s="29">
        <f t="shared" si="4"/>
        <v>15.14</v>
      </c>
    </row>
    <row r="131" spans="3:8" x14ac:dyDescent="0.3">
      <c r="C131" s="29">
        <f t="shared" si="5"/>
        <v>-126</v>
      </c>
      <c r="D131" s="29">
        <f>IF(RTD("cqg.rtd",,"StudyData", $D$4,  "Bar",, "Close",$E$4,C131,"PrimaryOnly",,,,"T")="","",RTD("cqg.rtd",,"StudyData", $D$4,  "Bar",, "Close",$E$4,C131,"PrimaryOnly",,,,"T")*100)</f>
        <v>14.940000000000001</v>
      </c>
      <c r="H131" s="29">
        <f t="shared" si="4"/>
        <v>14.940000000000001</v>
      </c>
    </row>
    <row r="132" spans="3:8" x14ac:dyDescent="0.3">
      <c r="C132" s="29">
        <f t="shared" si="5"/>
        <v>-127</v>
      </c>
      <c r="D132" s="29">
        <f>IF(RTD("cqg.rtd",,"StudyData", $D$4,  "Bar",, "Close",$E$4,C132,"PrimaryOnly",,,,"T")="","",RTD("cqg.rtd",,"StudyData", $D$4,  "Bar",, "Close",$E$4,C132,"PrimaryOnly",,,,"T")*100)</f>
        <v>15.260000000000002</v>
      </c>
      <c r="H132" s="29">
        <f t="shared" si="4"/>
        <v>15.260000000000002</v>
      </c>
    </row>
    <row r="133" spans="3:8" x14ac:dyDescent="0.3">
      <c r="C133" s="29">
        <f t="shared" si="5"/>
        <v>-128</v>
      </c>
      <c r="D133" s="29">
        <f>IF(RTD("cqg.rtd",,"StudyData", $D$4,  "Bar",, "Close",$E$4,C133,"PrimaryOnly",,,,"T")="","",RTD("cqg.rtd",,"StudyData", $D$4,  "Bar",, "Close",$E$4,C133,"PrimaryOnly",,,,"T")*100)</f>
        <v>15.68</v>
      </c>
      <c r="H133" s="29">
        <f t="shared" si="4"/>
        <v>15.68</v>
      </c>
    </row>
    <row r="134" spans="3:8" x14ac:dyDescent="0.3">
      <c r="C134" s="29">
        <f t="shared" si="5"/>
        <v>-129</v>
      </c>
      <c r="D134" s="29">
        <f>IF(RTD("cqg.rtd",,"StudyData", $D$4,  "Bar",, "Close",$E$4,C134,"PrimaryOnly",,,,"T")="","",RTD("cqg.rtd",,"StudyData", $D$4,  "Bar",, "Close",$E$4,C134,"PrimaryOnly",,,,"T")*100)</f>
        <v>15.53</v>
      </c>
      <c r="H134" s="29">
        <f t="shared" ref="H134:H197" si="6">D134</f>
        <v>15.53</v>
      </c>
    </row>
    <row r="135" spans="3:8" x14ac:dyDescent="0.3">
      <c r="C135" s="29">
        <f t="shared" ref="C135:C198" si="7">C134-1</f>
        <v>-130</v>
      </c>
      <c r="D135" s="29">
        <f>IF(RTD("cqg.rtd",,"StudyData", $D$4,  "Bar",, "Close",$E$4,C135,"PrimaryOnly",,,,"T")="","",RTD("cqg.rtd",,"StudyData", $D$4,  "Bar",, "Close",$E$4,C135,"PrimaryOnly",,,,"T")*100)</f>
        <v>15.52</v>
      </c>
      <c r="H135" s="29">
        <f t="shared" si="6"/>
        <v>15.52</v>
      </c>
    </row>
    <row r="136" spans="3:8" x14ac:dyDescent="0.3">
      <c r="C136" s="29">
        <f t="shared" si="7"/>
        <v>-131</v>
      </c>
      <c r="D136" s="29">
        <f>IF(RTD("cqg.rtd",,"StudyData", $D$4,  "Bar",, "Close",$E$4,C136,"PrimaryOnly",,,,"T")="","",RTD("cqg.rtd",,"StudyData", $D$4,  "Bar",, "Close",$E$4,C136,"PrimaryOnly",,,,"T")*100)</f>
        <v>15.49</v>
      </c>
      <c r="H136" s="29">
        <f t="shared" si="6"/>
        <v>15.49</v>
      </c>
    </row>
    <row r="137" spans="3:8" x14ac:dyDescent="0.3">
      <c r="C137" s="29">
        <f t="shared" si="7"/>
        <v>-132</v>
      </c>
      <c r="D137" s="29">
        <f>IF(RTD("cqg.rtd",,"StudyData", $D$4,  "Bar",, "Close",$E$4,C137,"PrimaryOnly",,,,"T")="","",RTD("cqg.rtd",,"StudyData", $D$4,  "Bar",, "Close",$E$4,C137,"PrimaryOnly",,,,"T")*100)</f>
        <v>15.2</v>
      </c>
      <c r="H137" s="29">
        <f t="shared" si="6"/>
        <v>15.2</v>
      </c>
    </row>
    <row r="138" spans="3:8" x14ac:dyDescent="0.3">
      <c r="C138" s="29">
        <f t="shared" si="7"/>
        <v>-133</v>
      </c>
      <c r="D138" s="29">
        <f>IF(RTD("cqg.rtd",,"StudyData", $D$4,  "Bar",, "Close",$E$4,C138,"PrimaryOnly",,,,"T")="","",RTD("cqg.rtd",,"StudyData", $D$4,  "Bar",, "Close",$E$4,C138,"PrimaryOnly",,,,"T")*100)</f>
        <v>15.7</v>
      </c>
      <c r="H138" s="29">
        <f t="shared" si="6"/>
        <v>15.7</v>
      </c>
    </row>
    <row r="139" spans="3:8" x14ac:dyDescent="0.3">
      <c r="C139" s="29">
        <f t="shared" si="7"/>
        <v>-134</v>
      </c>
      <c r="D139" s="29">
        <f>IF(RTD("cqg.rtd",,"StudyData", $D$4,  "Bar",, "Close",$E$4,C139,"PrimaryOnly",,,,"T")="","",RTD("cqg.rtd",,"StudyData", $D$4,  "Bar",, "Close",$E$4,C139,"PrimaryOnly",,,,"T")*100)</f>
        <v>15.740000000000002</v>
      </c>
      <c r="H139" s="29">
        <f t="shared" si="6"/>
        <v>15.740000000000002</v>
      </c>
    </row>
    <row r="140" spans="3:8" x14ac:dyDescent="0.3">
      <c r="C140" s="29">
        <f t="shared" si="7"/>
        <v>-135</v>
      </c>
      <c r="D140" s="29">
        <f>IF(RTD("cqg.rtd",,"StudyData", $D$4,  "Bar",, "Close",$E$4,C140,"PrimaryOnly",,,,"T")="","",RTD("cqg.rtd",,"StudyData", $D$4,  "Bar",, "Close",$E$4,C140,"PrimaryOnly",,,,"T")*100)</f>
        <v>15.509999999999998</v>
      </c>
      <c r="H140" s="29">
        <f t="shared" si="6"/>
        <v>15.509999999999998</v>
      </c>
    </row>
    <row r="141" spans="3:8" x14ac:dyDescent="0.3">
      <c r="C141" s="29">
        <f t="shared" si="7"/>
        <v>-136</v>
      </c>
      <c r="D141" s="29">
        <f>IF(RTD("cqg.rtd",,"StudyData", $D$4,  "Bar",, "Close",$E$4,C141,"PrimaryOnly",,,,"T")="","",RTD("cqg.rtd",,"StudyData", $D$4,  "Bar",, "Close",$E$4,C141,"PrimaryOnly",,,,"T")*100)</f>
        <v>15.55</v>
      </c>
      <c r="H141" s="29">
        <f t="shared" si="6"/>
        <v>15.55</v>
      </c>
    </row>
    <row r="142" spans="3:8" x14ac:dyDescent="0.3">
      <c r="C142" s="29">
        <f t="shared" si="7"/>
        <v>-137</v>
      </c>
      <c r="D142" s="29">
        <f>IF(RTD("cqg.rtd",,"StudyData", $D$4,  "Bar",, "Close",$E$4,C142,"PrimaryOnly",,,,"T")="","",RTD("cqg.rtd",,"StudyData", $D$4,  "Bar",, "Close",$E$4,C142,"PrimaryOnly",,,,"T")*100)</f>
        <v>15.53</v>
      </c>
      <c r="H142" s="29">
        <f t="shared" si="6"/>
        <v>15.53</v>
      </c>
    </row>
    <row r="143" spans="3:8" x14ac:dyDescent="0.3">
      <c r="C143" s="29">
        <f t="shared" si="7"/>
        <v>-138</v>
      </c>
      <c r="D143" s="29">
        <f>IF(RTD("cqg.rtd",,"StudyData", $D$4,  "Bar",, "Close",$E$4,C143,"PrimaryOnly",,,,"T")="","",RTD("cqg.rtd",,"StudyData", $D$4,  "Bar",, "Close",$E$4,C143,"PrimaryOnly",,,,"T")*100)</f>
        <v>15.709999999999999</v>
      </c>
      <c r="H143" s="29">
        <f t="shared" si="6"/>
        <v>15.709999999999999</v>
      </c>
    </row>
    <row r="144" spans="3:8" x14ac:dyDescent="0.3">
      <c r="C144" s="29">
        <f t="shared" si="7"/>
        <v>-139</v>
      </c>
      <c r="D144" s="29">
        <f>IF(RTD("cqg.rtd",,"StudyData", $D$4,  "Bar",, "Close",$E$4,C144,"PrimaryOnly",,,,"T")="","",RTD("cqg.rtd",,"StudyData", $D$4,  "Bar",, "Close",$E$4,C144,"PrimaryOnly",,,,"T")*100)</f>
        <v>15.89</v>
      </c>
      <c r="H144" s="29">
        <f t="shared" si="6"/>
        <v>15.89</v>
      </c>
    </row>
    <row r="145" spans="3:8" x14ac:dyDescent="0.3">
      <c r="C145" s="29">
        <f t="shared" si="7"/>
        <v>-140</v>
      </c>
      <c r="D145" s="29">
        <f>IF(RTD("cqg.rtd",,"StudyData", $D$4,  "Bar",, "Close",$E$4,C145,"PrimaryOnly",,,,"T")="","",RTD("cqg.rtd",,"StudyData", $D$4,  "Bar",, "Close",$E$4,C145,"PrimaryOnly",,,,"T")*100)</f>
        <v>15.879999999999999</v>
      </c>
      <c r="H145" s="29">
        <f t="shared" si="6"/>
        <v>15.879999999999999</v>
      </c>
    </row>
    <row r="146" spans="3:8" x14ac:dyDescent="0.3">
      <c r="C146" s="29">
        <f t="shared" si="7"/>
        <v>-141</v>
      </c>
      <c r="D146" s="29">
        <f>IF(RTD("cqg.rtd",,"StudyData", $D$4,  "Bar",, "Close",$E$4,C146,"PrimaryOnly",,,,"T")="","",RTD("cqg.rtd",,"StudyData", $D$4,  "Bar",, "Close",$E$4,C146,"PrimaryOnly",,,,"T")*100)</f>
        <v>15.61</v>
      </c>
      <c r="H146" s="29">
        <f t="shared" si="6"/>
        <v>15.61</v>
      </c>
    </row>
    <row r="147" spans="3:8" x14ac:dyDescent="0.3">
      <c r="C147" s="29">
        <f t="shared" si="7"/>
        <v>-142</v>
      </c>
      <c r="D147" s="29">
        <f>IF(RTD("cqg.rtd",,"StudyData", $D$4,  "Bar",, "Close",$E$4,C147,"PrimaryOnly",,,,"T")="","",RTD("cqg.rtd",,"StudyData", $D$4,  "Bar",, "Close",$E$4,C147,"PrimaryOnly",,,,"T")*100)</f>
        <v>16.079999999999998</v>
      </c>
      <c r="H147" s="29">
        <f t="shared" si="6"/>
        <v>16.079999999999998</v>
      </c>
    </row>
    <row r="148" spans="3:8" x14ac:dyDescent="0.3">
      <c r="C148" s="29">
        <f t="shared" si="7"/>
        <v>-143</v>
      </c>
      <c r="D148" s="29">
        <f>IF(RTD("cqg.rtd",,"StudyData", $D$4,  "Bar",, "Close",$E$4,C148,"PrimaryOnly",,,,"T")="","",RTD("cqg.rtd",,"StudyData", $D$4,  "Bar",, "Close",$E$4,C148,"PrimaryOnly",,,,"T")*100)</f>
        <v>15.76</v>
      </c>
      <c r="H148" s="29">
        <f t="shared" si="6"/>
        <v>15.76</v>
      </c>
    </row>
    <row r="149" spans="3:8" x14ac:dyDescent="0.3">
      <c r="C149" s="29">
        <f t="shared" si="7"/>
        <v>-144</v>
      </c>
      <c r="D149" s="29">
        <f>IF(RTD("cqg.rtd",,"StudyData", $D$4,  "Bar",, "Close",$E$4,C149,"PrimaryOnly",,,,"T")="","",RTD("cqg.rtd",,"StudyData", $D$4,  "Bar",, "Close",$E$4,C149,"PrimaryOnly",,,,"T")*100)</f>
        <v>15.010000000000002</v>
      </c>
      <c r="H149" s="29">
        <f t="shared" si="6"/>
        <v>15.010000000000002</v>
      </c>
    </row>
    <row r="150" spans="3:8" x14ac:dyDescent="0.3">
      <c r="C150" s="29">
        <f t="shared" si="7"/>
        <v>-145</v>
      </c>
      <c r="D150" s="29">
        <f>IF(RTD("cqg.rtd",,"StudyData", $D$4,  "Bar",, "Close",$E$4,C150,"PrimaryOnly",,,,"T")="","",RTD("cqg.rtd",,"StudyData", $D$4,  "Bar",, "Close",$E$4,C150,"PrimaryOnly",,,,"T")*100)</f>
        <v>14.530000000000001</v>
      </c>
      <c r="H150" s="29">
        <f t="shared" si="6"/>
        <v>14.530000000000001</v>
      </c>
    </row>
    <row r="151" spans="3:8" x14ac:dyDescent="0.3">
      <c r="C151" s="29">
        <f t="shared" si="7"/>
        <v>-146</v>
      </c>
      <c r="D151" s="29">
        <f>IF(RTD("cqg.rtd",,"StudyData", $D$4,  "Bar",, "Close",$E$4,C151,"PrimaryOnly",,,,"T")="","",RTD("cqg.rtd",,"StudyData", $D$4,  "Bar",, "Close",$E$4,C151,"PrimaryOnly",,,,"T")*100)</f>
        <v>14.85</v>
      </c>
      <c r="H151" s="29">
        <f t="shared" si="6"/>
        <v>14.85</v>
      </c>
    </row>
    <row r="152" spans="3:8" x14ac:dyDescent="0.3">
      <c r="C152" s="29">
        <f t="shared" si="7"/>
        <v>-147</v>
      </c>
      <c r="D152" s="29">
        <f>IF(RTD("cqg.rtd",,"StudyData", $D$4,  "Bar",, "Close",$E$4,C152,"PrimaryOnly",,,,"T")="","",RTD("cqg.rtd",,"StudyData", $D$4,  "Bar",, "Close",$E$4,C152,"PrimaryOnly",,,,"T")*100)</f>
        <v>14.540000000000001</v>
      </c>
      <c r="H152" s="29">
        <f t="shared" si="6"/>
        <v>14.540000000000001</v>
      </c>
    </row>
    <row r="153" spans="3:8" x14ac:dyDescent="0.3">
      <c r="C153" s="29">
        <f t="shared" si="7"/>
        <v>-148</v>
      </c>
      <c r="D153" s="29">
        <f>IF(RTD("cqg.rtd",,"StudyData", $D$4,  "Bar",, "Close",$E$4,C153,"PrimaryOnly",,,,"T")="","",RTD("cqg.rtd",,"StudyData", $D$4,  "Bar",, "Close",$E$4,C153,"PrimaryOnly",,,,"T")*100)</f>
        <v>14.44</v>
      </c>
      <c r="H153" s="29">
        <f t="shared" si="6"/>
        <v>14.44</v>
      </c>
    </row>
    <row r="154" spans="3:8" x14ac:dyDescent="0.3">
      <c r="C154" s="29">
        <f t="shared" si="7"/>
        <v>-149</v>
      </c>
      <c r="D154" s="29">
        <f>IF(RTD("cqg.rtd",,"StudyData", $D$4,  "Bar",, "Close",$E$4,C154,"PrimaryOnly",,,,"T")="","",RTD("cqg.rtd",,"StudyData", $D$4,  "Bar",, "Close",$E$4,C154,"PrimaryOnly",,,,"T")*100)</f>
        <v>13.700000000000001</v>
      </c>
      <c r="H154" s="29">
        <f t="shared" si="6"/>
        <v>13.700000000000001</v>
      </c>
    </row>
    <row r="155" spans="3:8" x14ac:dyDescent="0.3">
      <c r="C155" s="29">
        <f t="shared" si="7"/>
        <v>-150</v>
      </c>
      <c r="D155" s="29">
        <f>IF(RTD("cqg.rtd",,"StudyData", $D$4,  "Bar",, "Close",$E$4,C155,"PrimaryOnly",,,,"T")="","",RTD("cqg.rtd",,"StudyData", $D$4,  "Bar",, "Close",$E$4,C155,"PrimaryOnly",,,,"T")*100)</f>
        <v>13.969999999999999</v>
      </c>
      <c r="H155" s="29">
        <f t="shared" si="6"/>
        <v>13.969999999999999</v>
      </c>
    </row>
    <row r="156" spans="3:8" x14ac:dyDescent="0.3">
      <c r="C156" s="29">
        <f t="shared" si="7"/>
        <v>-151</v>
      </c>
      <c r="D156" s="29">
        <f>IF(RTD("cqg.rtd",,"StudyData", $D$4,  "Bar",, "Close",$E$4,C156,"PrimaryOnly",,,,"T")="","",RTD("cqg.rtd",,"StudyData", $D$4,  "Bar",, "Close",$E$4,C156,"PrimaryOnly",,,,"T")*100)</f>
        <v>14.149999999999999</v>
      </c>
      <c r="H156" s="29">
        <f t="shared" si="6"/>
        <v>14.149999999999999</v>
      </c>
    </row>
    <row r="157" spans="3:8" x14ac:dyDescent="0.3">
      <c r="C157" s="29">
        <f t="shared" si="7"/>
        <v>-152</v>
      </c>
      <c r="D157" s="29">
        <f>IF(RTD("cqg.rtd",,"StudyData", $D$4,  "Bar",, "Close",$E$4,C157,"PrimaryOnly",,,,"T")="","",RTD("cqg.rtd",,"StudyData", $D$4,  "Bar",, "Close",$E$4,C157,"PrimaryOnly",,,,"T")*100)</f>
        <v>13.98</v>
      </c>
      <c r="H157" s="29">
        <f t="shared" si="6"/>
        <v>13.98</v>
      </c>
    </row>
    <row r="158" spans="3:8" x14ac:dyDescent="0.3">
      <c r="C158" s="29">
        <f t="shared" si="7"/>
        <v>-153</v>
      </c>
      <c r="D158" s="29">
        <f>IF(RTD("cqg.rtd",,"StudyData", $D$4,  "Bar",, "Close",$E$4,C158,"PrimaryOnly",,,,"T")="","",RTD("cqg.rtd",,"StudyData", $D$4,  "Bar",, "Close",$E$4,C158,"PrimaryOnly",,,,"T")*100)</f>
        <v>13.94</v>
      </c>
      <c r="H158" s="29">
        <f t="shared" si="6"/>
        <v>13.94</v>
      </c>
    </row>
    <row r="159" spans="3:8" x14ac:dyDescent="0.3">
      <c r="C159" s="29">
        <f t="shared" si="7"/>
        <v>-154</v>
      </c>
      <c r="D159" s="29">
        <f>IF(RTD("cqg.rtd",,"StudyData", $D$4,  "Bar",, "Close",$E$4,C159,"PrimaryOnly",,,,"T")="","",RTD("cqg.rtd",,"StudyData", $D$4,  "Bar",, "Close",$E$4,C159,"PrimaryOnly",,,,"T")*100)</f>
        <v>13.63</v>
      </c>
      <c r="H159" s="29">
        <f t="shared" si="6"/>
        <v>13.63</v>
      </c>
    </row>
    <row r="160" spans="3:8" x14ac:dyDescent="0.3">
      <c r="C160" s="29">
        <f t="shared" si="7"/>
        <v>-155</v>
      </c>
      <c r="D160" s="29">
        <f>IF(RTD("cqg.rtd",,"StudyData", $D$4,  "Bar",, "Close",$E$4,C160,"PrimaryOnly",,,,"T")="","",RTD("cqg.rtd",,"StudyData", $D$4,  "Bar",, "Close",$E$4,C160,"PrimaryOnly",,,,"T")*100)</f>
        <v>13.76</v>
      </c>
      <c r="H160" s="29">
        <f t="shared" si="6"/>
        <v>13.76</v>
      </c>
    </row>
    <row r="161" spans="3:8" x14ac:dyDescent="0.3">
      <c r="C161" s="29">
        <f t="shared" si="7"/>
        <v>-156</v>
      </c>
      <c r="D161" s="29">
        <f>IF(RTD("cqg.rtd",,"StudyData", $D$4,  "Bar",, "Close",$E$4,C161,"PrimaryOnly",,,,"T")="","",RTD("cqg.rtd",,"StudyData", $D$4,  "Bar",, "Close",$E$4,C161,"PrimaryOnly",,,,"T")*100)</f>
        <v>13.88</v>
      </c>
      <c r="H161" s="29">
        <f t="shared" si="6"/>
        <v>13.88</v>
      </c>
    </row>
    <row r="162" spans="3:8" x14ac:dyDescent="0.3">
      <c r="C162" s="29">
        <f t="shared" si="7"/>
        <v>-157</v>
      </c>
      <c r="D162" s="29">
        <f>IF(RTD("cqg.rtd",,"StudyData", $D$4,  "Bar",, "Close",$E$4,C162,"PrimaryOnly",,,,"T")="","",RTD("cqg.rtd",,"StudyData", $D$4,  "Bar",, "Close",$E$4,C162,"PrimaryOnly",,,,"T")*100)</f>
        <v>14.19</v>
      </c>
      <c r="H162" s="29">
        <f t="shared" si="6"/>
        <v>14.19</v>
      </c>
    </row>
    <row r="163" spans="3:8" x14ac:dyDescent="0.3">
      <c r="C163" s="29">
        <f t="shared" si="7"/>
        <v>-158</v>
      </c>
      <c r="D163" s="29">
        <f>IF(RTD("cqg.rtd",,"StudyData", $D$4,  "Bar",, "Close",$E$4,C163,"PrimaryOnly",,,,"T")="","",RTD("cqg.rtd",,"StudyData", $D$4,  "Bar",, "Close",$E$4,C163,"PrimaryOnly",,,,"T")*100)</f>
        <v>13.950000000000001</v>
      </c>
      <c r="H163" s="29">
        <f t="shared" si="6"/>
        <v>13.950000000000001</v>
      </c>
    </row>
    <row r="164" spans="3:8" x14ac:dyDescent="0.3">
      <c r="C164" s="29">
        <f t="shared" si="7"/>
        <v>-159</v>
      </c>
      <c r="D164" s="29">
        <f>IF(RTD("cqg.rtd",,"StudyData", $D$4,  "Bar",, "Close",$E$4,C164,"PrimaryOnly",,,,"T")="","",RTD("cqg.rtd",,"StudyData", $D$4,  "Bar",, "Close",$E$4,C164,"PrimaryOnly",,,,"T")*100)</f>
        <v>12.97</v>
      </c>
      <c r="H164" s="29">
        <f t="shared" si="6"/>
        <v>12.97</v>
      </c>
    </row>
    <row r="165" spans="3:8" x14ac:dyDescent="0.3">
      <c r="C165" s="29">
        <f t="shared" si="7"/>
        <v>-160</v>
      </c>
      <c r="D165" s="29">
        <f>IF(RTD("cqg.rtd",,"StudyData", $D$4,  "Bar",, "Close",$E$4,C165,"PrimaryOnly",,,,"T")="","",RTD("cqg.rtd",,"StudyData", $D$4,  "Bar",, "Close",$E$4,C165,"PrimaryOnly",,,,"T")*100)</f>
        <v>13.04</v>
      </c>
      <c r="H165" s="29">
        <f t="shared" si="6"/>
        <v>13.04</v>
      </c>
    </row>
    <row r="166" spans="3:8" x14ac:dyDescent="0.3">
      <c r="C166" s="29">
        <f t="shared" si="7"/>
        <v>-161</v>
      </c>
      <c r="D166" s="29">
        <f>IF(RTD("cqg.rtd",,"StudyData", $D$4,  "Bar",, "Close",$E$4,C166,"PrimaryOnly",,,,"T")="","",RTD("cqg.rtd",,"StudyData", $D$4,  "Bar",, "Close",$E$4,C166,"PrimaryOnly",,,,"T")*100)</f>
        <v>12.53</v>
      </c>
      <c r="H166" s="29">
        <f t="shared" si="6"/>
        <v>12.53</v>
      </c>
    </row>
    <row r="167" spans="3:8" x14ac:dyDescent="0.3">
      <c r="C167" s="29">
        <f t="shared" si="7"/>
        <v>-162</v>
      </c>
      <c r="D167" s="29">
        <f>IF(RTD("cqg.rtd",,"StudyData", $D$4,  "Bar",, "Close",$E$4,C167,"PrimaryOnly",,,,"T")="","",RTD("cqg.rtd",,"StudyData", $D$4,  "Bar",, "Close",$E$4,C167,"PrimaryOnly",,,,"T")*100)</f>
        <v>12.65</v>
      </c>
      <c r="H167" s="29">
        <f t="shared" si="6"/>
        <v>12.65</v>
      </c>
    </row>
    <row r="168" spans="3:8" x14ac:dyDescent="0.3">
      <c r="C168" s="29">
        <f t="shared" si="7"/>
        <v>-163</v>
      </c>
      <c r="D168" s="29">
        <f>IF(RTD("cqg.rtd",,"StudyData", $D$4,  "Bar",, "Close",$E$4,C168,"PrimaryOnly",,,,"T")="","",RTD("cqg.rtd",,"StudyData", $D$4,  "Bar",, "Close",$E$4,C168,"PrimaryOnly",,,,"T")*100)</f>
        <v>13.08</v>
      </c>
      <c r="H168" s="29">
        <f t="shared" si="6"/>
        <v>13.08</v>
      </c>
    </row>
    <row r="169" spans="3:8" x14ac:dyDescent="0.3">
      <c r="C169" s="29">
        <f t="shared" si="7"/>
        <v>-164</v>
      </c>
      <c r="D169" s="29">
        <f>IF(RTD("cqg.rtd",,"StudyData", $D$4,  "Bar",, "Close",$E$4,C169,"PrimaryOnly",,,,"T")="","",RTD("cqg.rtd",,"StudyData", $D$4,  "Bar",, "Close",$E$4,C169,"PrimaryOnly",,,,"T")*100)</f>
        <v>12.94</v>
      </c>
      <c r="H169" s="29">
        <f t="shared" si="6"/>
        <v>12.94</v>
      </c>
    </row>
    <row r="170" spans="3:8" x14ac:dyDescent="0.3">
      <c r="C170" s="29">
        <f t="shared" si="7"/>
        <v>-165</v>
      </c>
      <c r="D170" s="29">
        <f>IF(RTD("cqg.rtd",,"StudyData", $D$4,  "Bar",, "Close",$E$4,C170,"PrimaryOnly",,,,"T")="","",RTD("cqg.rtd",,"StudyData", $D$4,  "Bar",, "Close",$E$4,C170,"PrimaryOnly",,,,"T")*100)</f>
        <v>13.04</v>
      </c>
      <c r="H170" s="29">
        <f t="shared" si="6"/>
        <v>13.04</v>
      </c>
    </row>
    <row r="171" spans="3:8" x14ac:dyDescent="0.3">
      <c r="C171" s="29">
        <f t="shared" si="7"/>
        <v>-166</v>
      </c>
      <c r="D171" s="29">
        <f>IF(RTD("cqg.rtd",,"StudyData", $D$4,  "Bar",, "Close",$E$4,C171,"PrimaryOnly",,,,"T")="","",RTD("cqg.rtd",,"StudyData", $D$4,  "Bar",, "Close",$E$4,C171,"PrimaryOnly",,,,"T")*100)</f>
        <v>13.420000000000002</v>
      </c>
      <c r="H171" s="29">
        <f t="shared" si="6"/>
        <v>13.420000000000002</v>
      </c>
    </row>
    <row r="172" spans="3:8" x14ac:dyDescent="0.3">
      <c r="C172" s="29">
        <f t="shared" si="7"/>
        <v>-167</v>
      </c>
      <c r="D172" s="29">
        <f>IF(RTD("cqg.rtd",,"StudyData", $D$4,  "Bar",, "Close",$E$4,C172,"PrimaryOnly",,,,"T")="","",RTD("cqg.rtd",,"StudyData", $D$4,  "Bar",, "Close",$E$4,C172,"PrimaryOnly",,,,"T")*100)</f>
        <v>12.86</v>
      </c>
      <c r="H172" s="29">
        <f t="shared" si="6"/>
        <v>12.86</v>
      </c>
    </row>
    <row r="173" spans="3:8" x14ac:dyDescent="0.3">
      <c r="C173" s="29">
        <f t="shared" si="7"/>
        <v>-168</v>
      </c>
      <c r="D173" s="29">
        <f>IF(RTD("cqg.rtd",,"StudyData", $D$4,  "Bar",, "Close",$E$4,C173,"PrimaryOnly",,,,"T")="","",RTD("cqg.rtd",,"StudyData", $D$4,  "Bar",, "Close",$E$4,C173,"PrimaryOnly",,,,"T")*100)</f>
        <v>13.81</v>
      </c>
      <c r="H173" s="29">
        <f t="shared" si="6"/>
        <v>13.81</v>
      </c>
    </row>
    <row r="174" spans="3:8" x14ac:dyDescent="0.3">
      <c r="C174" s="29">
        <f t="shared" si="7"/>
        <v>-169</v>
      </c>
      <c r="D174" s="29">
        <f>IF(RTD("cqg.rtd",,"StudyData", $D$4,  "Bar",, "Close",$E$4,C174,"PrimaryOnly",,,,"T")="","",RTD("cqg.rtd",,"StudyData", $D$4,  "Bar",, "Close",$E$4,C174,"PrimaryOnly",,,,"T")*100)</f>
        <v>13.459999999999999</v>
      </c>
      <c r="H174" s="29">
        <f t="shared" si="6"/>
        <v>13.459999999999999</v>
      </c>
    </row>
    <row r="175" spans="3:8" x14ac:dyDescent="0.3">
      <c r="C175" s="29">
        <f t="shared" si="7"/>
        <v>-170</v>
      </c>
      <c r="D175" s="29">
        <f>IF(RTD("cqg.rtd",,"StudyData", $D$4,  "Bar",, "Close",$E$4,C175,"PrimaryOnly",,,,"T")="","",RTD("cqg.rtd",,"StudyData", $D$4,  "Bar",, "Close",$E$4,C175,"PrimaryOnly",,,,"T")*100)</f>
        <v>13.700000000000001</v>
      </c>
      <c r="H175" s="29">
        <f t="shared" si="6"/>
        <v>13.700000000000001</v>
      </c>
    </row>
    <row r="176" spans="3:8" x14ac:dyDescent="0.3">
      <c r="C176" s="29">
        <f t="shared" si="7"/>
        <v>-171</v>
      </c>
      <c r="D176" s="29">
        <f>IF(RTD("cqg.rtd",,"StudyData", $D$4,  "Bar",, "Close",$E$4,C176,"PrimaryOnly",,,,"T")="","",RTD("cqg.rtd",,"StudyData", $D$4,  "Bar",, "Close",$E$4,C176,"PrimaryOnly",,,,"T")*100)</f>
        <v>13.48</v>
      </c>
      <c r="H176" s="29">
        <f t="shared" si="6"/>
        <v>13.48</v>
      </c>
    </row>
    <row r="177" spans="3:8" x14ac:dyDescent="0.3">
      <c r="C177" s="29">
        <f t="shared" si="7"/>
        <v>-172</v>
      </c>
      <c r="D177" s="29">
        <f>IF(RTD("cqg.rtd",,"StudyData", $D$4,  "Bar",, "Close",$E$4,C177,"PrimaryOnly",,,,"T")="","",RTD("cqg.rtd",,"StudyData", $D$4,  "Bar",, "Close",$E$4,C177,"PrimaryOnly",,,,"T")*100)</f>
        <v>13.719999999999999</v>
      </c>
      <c r="H177" s="29">
        <f t="shared" si="6"/>
        <v>13.719999999999999</v>
      </c>
    </row>
    <row r="178" spans="3:8" x14ac:dyDescent="0.3">
      <c r="C178" s="29">
        <f t="shared" si="7"/>
        <v>-173</v>
      </c>
      <c r="D178" s="29">
        <f>IF(RTD("cqg.rtd",,"StudyData", $D$4,  "Bar",, "Close",$E$4,C178,"PrimaryOnly",,,,"T")="","",RTD("cqg.rtd",,"StudyData", $D$4,  "Bar",, "Close",$E$4,C178,"PrimaryOnly",,,,"T")*100)</f>
        <v>14.01</v>
      </c>
      <c r="H178" s="29">
        <f t="shared" si="6"/>
        <v>14.01</v>
      </c>
    </row>
    <row r="179" spans="3:8" x14ac:dyDescent="0.3">
      <c r="C179" s="29">
        <f t="shared" si="7"/>
        <v>-174</v>
      </c>
      <c r="D179" s="29">
        <f>IF(RTD("cqg.rtd",,"StudyData", $D$4,  "Bar",, "Close",$E$4,C179,"PrimaryOnly",,,,"T")="","",RTD("cqg.rtd",,"StudyData", $D$4,  "Bar",, "Close",$E$4,C179,"PrimaryOnly",,,,"T")*100)</f>
        <v>13.73</v>
      </c>
      <c r="H179" s="29">
        <f t="shared" si="6"/>
        <v>13.73</v>
      </c>
    </row>
    <row r="180" spans="3:8" x14ac:dyDescent="0.3">
      <c r="C180" s="29">
        <f t="shared" si="7"/>
        <v>-175</v>
      </c>
      <c r="D180" s="29">
        <f>IF(RTD("cqg.rtd",,"StudyData", $D$4,  "Bar",, "Close",$E$4,C180,"PrimaryOnly",,,,"T")="","",RTD("cqg.rtd",,"StudyData", $D$4,  "Bar",, "Close",$E$4,C180,"PrimaryOnly",,,,"T")*100)</f>
        <v>13.41</v>
      </c>
      <c r="H180" s="29">
        <f t="shared" si="6"/>
        <v>13.41</v>
      </c>
    </row>
    <row r="181" spans="3:8" x14ac:dyDescent="0.3">
      <c r="C181" s="29">
        <f t="shared" si="7"/>
        <v>-176</v>
      </c>
      <c r="D181" s="29">
        <f>IF(RTD("cqg.rtd",,"StudyData", $D$4,  "Bar",, "Close",$E$4,C181,"PrimaryOnly",,,,"T")="","",RTD("cqg.rtd",,"StudyData", $D$4,  "Bar",, "Close",$E$4,C181,"PrimaryOnly",,,,"T")*100)</f>
        <v>13.18</v>
      </c>
      <c r="H181" s="29">
        <f t="shared" si="6"/>
        <v>13.18</v>
      </c>
    </row>
    <row r="182" spans="3:8" x14ac:dyDescent="0.3">
      <c r="C182" s="29">
        <f t="shared" si="7"/>
        <v>-177</v>
      </c>
      <c r="D182" s="29">
        <f>IF(RTD("cqg.rtd",,"StudyData", $D$4,  "Bar",, "Close",$E$4,C182,"PrimaryOnly",,,,"T")="","",RTD("cqg.rtd",,"StudyData", $D$4,  "Bar",, "Close",$E$4,C182,"PrimaryOnly",,,,"T")*100)</f>
        <v>13.16</v>
      </c>
      <c r="H182" s="29">
        <f t="shared" si="6"/>
        <v>13.16</v>
      </c>
    </row>
    <row r="183" spans="3:8" x14ac:dyDescent="0.3">
      <c r="C183" s="29">
        <f t="shared" si="7"/>
        <v>-178</v>
      </c>
      <c r="D183" s="29">
        <f>IF(RTD("cqg.rtd",,"StudyData", $D$4,  "Bar",, "Close",$E$4,C183,"PrimaryOnly",,,,"T")="","",RTD("cqg.rtd",,"StudyData", $D$4,  "Bar",, "Close",$E$4,C183,"PrimaryOnly",,,,"T")*100)</f>
        <v>12.98</v>
      </c>
      <c r="H183" s="29">
        <f t="shared" si="6"/>
        <v>12.98</v>
      </c>
    </row>
    <row r="184" spans="3:8" x14ac:dyDescent="0.3">
      <c r="C184" s="29">
        <f t="shared" si="7"/>
        <v>-179</v>
      </c>
      <c r="D184" s="29">
        <f>IF(RTD("cqg.rtd",,"StudyData", $D$4,  "Bar",, "Close",$E$4,C184,"PrimaryOnly",,,,"T")="","",RTD("cqg.rtd",,"StudyData", $D$4,  "Bar",, "Close",$E$4,C184,"PrimaryOnly",,,,"T")*100)</f>
        <v>12.82</v>
      </c>
      <c r="H184" s="29">
        <f t="shared" si="6"/>
        <v>12.82</v>
      </c>
    </row>
    <row r="185" spans="3:8" x14ac:dyDescent="0.3">
      <c r="C185" s="29">
        <f t="shared" si="7"/>
        <v>-180</v>
      </c>
      <c r="D185" s="29">
        <f>IF(RTD("cqg.rtd",,"StudyData", $D$4,  "Bar",, "Close",$E$4,C185,"PrimaryOnly",,,,"T")="","",RTD("cqg.rtd",,"StudyData", $D$4,  "Bar",, "Close",$E$4,C185,"PrimaryOnly",,,,"T")*100)</f>
        <v>12.31</v>
      </c>
      <c r="H185" s="29">
        <f t="shared" si="6"/>
        <v>12.31</v>
      </c>
    </row>
    <row r="186" spans="3:8" x14ac:dyDescent="0.3">
      <c r="C186" s="29">
        <f t="shared" si="7"/>
        <v>-181</v>
      </c>
      <c r="D186" s="29">
        <f>IF(RTD("cqg.rtd",,"StudyData", $D$4,  "Bar",, "Close",$E$4,C186,"PrimaryOnly",,,,"T")="","",RTD("cqg.rtd",,"StudyData", $D$4,  "Bar",, "Close",$E$4,C186,"PrimaryOnly",,,,"T")*100)</f>
        <v>12.42</v>
      </c>
      <c r="H186" s="29">
        <f t="shared" si="6"/>
        <v>12.42</v>
      </c>
    </row>
    <row r="187" spans="3:8" x14ac:dyDescent="0.3">
      <c r="C187" s="29">
        <f t="shared" si="7"/>
        <v>-182</v>
      </c>
      <c r="D187" s="29">
        <f>IF(RTD("cqg.rtd",,"StudyData", $D$4,  "Bar",, "Close",$E$4,C187,"PrimaryOnly",,,,"T")="","",RTD("cqg.rtd",,"StudyData", $D$4,  "Bar",, "Close",$E$4,C187,"PrimaryOnly",,,,"T")*100)</f>
        <v>12.42</v>
      </c>
      <c r="H187" s="29">
        <f t="shared" si="6"/>
        <v>12.42</v>
      </c>
    </row>
    <row r="188" spans="3:8" x14ac:dyDescent="0.3">
      <c r="C188" s="29">
        <f t="shared" si="7"/>
        <v>-183</v>
      </c>
      <c r="D188" s="29">
        <f>IF(RTD("cqg.rtd",,"StudyData", $D$4,  "Bar",, "Close",$E$4,C188,"PrimaryOnly",,,,"T")="","",RTD("cqg.rtd",,"StudyData", $D$4,  "Bar",, "Close",$E$4,C188,"PrimaryOnly",,,,"T")*100)</f>
        <v>12.520000000000001</v>
      </c>
      <c r="H188" s="29">
        <f t="shared" si="6"/>
        <v>12.520000000000001</v>
      </c>
    </row>
    <row r="189" spans="3:8" x14ac:dyDescent="0.3">
      <c r="C189" s="29">
        <f t="shared" si="7"/>
        <v>-184</v>
      </c>
      <c r="D189" s="29">
        <f>IF(RTD("cqg.rtd",,"StudyData", $D$4,  "Bar",, "Close",$E$4,C189,"PrimaryOnly",,,,"T")="","",RTD("cqg.rtd",,"StudyData", $D$4,  "Bar",, "Close",$E$4,C189,"PrimaryOnly",,,,"T")*100)</f>
        <v>12.280000000000001</v>
      </c>
      <c r="H189" s="29">
        <f t="shared" si="6"/>
        <v>12.280000000000001</v>
      </c>
    </row>
    <row r="190" spans="3:8" x14ac:dyDescent="0.3">
      <c r="C190" s="29">
        <f t="shared" si="7"/>
        <v>-185</v>
      </c>
      <c r="D190" s="29">
        <f>IF(RTD("cqg.rtd",,"StudyData", $D$4,  "Bar",, "Close",$E$4,C190,"PrimaryOnly",,,,"T")="","",RTD("cqg.rtd",,"StudyData", $D$4,  "Bar",, "Close",$E$4,C190,"PrimaryOnly",,,,"T")*100)</f>
        <v>12.36</v>
      </c>
      <c r="H190" s="29">
        <f t="shared" si="6"/>
        <v>12.36</v>
      </c>
    </row>
    <row r="191" spans="3:8" x14ac:dyDescent="0.3">
      <c r="C191" s="29">
        <f t="shared" si="7"/>
        <v>-186</v>
      </c>
      <c r="D191" s="29">
        <f>IF(RTD("cqg.rtd",,"StudyData", $D$4,  "Bar",, "Close",$E$4,C191,"PrimaryOnly",,,,"T")="","",RTD("cqg.rtd",,"StudyData", $D$4,  "Bar",, "Close",$E$4,C191,"PrimaryOnly",,,,"T")*100)</f>
        <v>12.280000000000001</v>
      </c>
      <c r="H191" s="29">
        <f t="shared" si="6"/>
        <v>12.280000000000001</v>
      </c>
    </row>
    <row r="192" spans="3:8" x14ac:dyDescent="0.3">
      <c r="C192" s="29">
        <f t="shared" si="7"/>
        <v>-187</v>
      </c>
      <c r="D192" s="29">
        <f>IF(RTD("cqg.rtd",,"StudyData", $D$4,  "Bar",, "Close",$E$4,C192,"PrimaryOnly",,,,"T")="","",RTD("cqg.rtd",,"StudyData", $D$4,  "Bar",, "Close",$E$4,C192,"PrimaryOnly",,,,"T")*100)</f>
        <v>12.46</v>
      </c>
      <c r="H192" s="29">
        <f t="shared" si="6"/>
        <v>12.46</v>
      </c>
    </row>
    <row r="193" spans="3:8" x14ac:dyDescent="0.3">
      <c r="C193" s="29">
        <f t="shared" si="7"/>
        <v>-188</v>
      </c>
      <c r="D193" s="29">
        <f>IF(RTD("cqg.rtd",,"StudyData", $D$4,  "Bar",, "Close",$E$4,C193,"PrimaryOnly",,,,"T")="","",RTD("cqg.rtd",,"StudyData", $D$4,  "Bar",, "Close",$E$4,C193,"PrimaryOnly",,,,"T")*100)</f>
        <v>12.520000000000001</v>
      </c>
      <c r="H193" s="29">
        <f t="shared" si="6"/>
        <v>12.520000000000001</v>
      </c>
    </row>
    <row r="194" spans="3:8" x14ac:dyDescent="0.3">
      <c r="C194" s="29">
        <f t="shared" si="7"/>
        <v>-189</v>
      </c>
      <c r="D194" s="29">
        <f>IF(RTD("cqg.rtd",,"StudyData", $D$4,  "Bar",, "Close",$E$4,C194,"PrimaryOnly",,,,"T")="","",RTD("cqg.rtd",,"StudyData", $D$4,  "Bar",, "Close",$E$4,C194,"PrimaryOnly",,,,"T")*100)</f>
        <v>12.950000000000001</v>
      </c>
      <c r="H194" s="29">
        <f t="shared" si="6"/>
        <v>12.950000000000001</v>
      </c>
    </row>
    <row r="195" spans="3:8" x14ac:dyDescent="0.3">
      <c r="C195" s="29">
        <f t="shared" si="7"/>
        <v>-190</v>
      </c>
      <c r="D195" s="29">
        <f>IF(RTD("cqg.rtd",,"StudyData", $D$4,  "Bar",, "Close",$E$4,C195,"PrimaryOnly",,,,"T")="","",RTD("cqg.rtd",,"StudyData", $D$4,  "Bar",, "Close",$E$4,C195,"PrimaryOnly",,,,"T")*100)</f>
        <v>12.72</v>
      </c>
      <c r="H195" s="29">
        <f t="shared" si="6"/>
        <v>12.72</v>
      </c>
    </row>
    <row r="196" spans="3:8" x14ac:dyDescent="0.3">
      <c r="C196" s="29">
        <f t="shared" si="7"/>
        <v>-191</v>
      </c>
      <c r="D196" s="29">
        <f>IF(RTD("cqg.rtd",,"StudyData", $D$4,  "Bar",, "Close",$E$4,C196,"PrimaryOnly",,,,"T")="","",RTD("cqg.rtd",,"StudyData", $D$4,  "Bar",, "Close",$E$4,C196,"PrimaryOnly",,,,"T")*100)</f>
        <v>13.16</v>
      </c>
      <c r="H196" s="29">
        <f t="shared" si="6"/>
        <v>13.16</v>
      </c>
    </row>
    <row r="197" spans="3:8" x14ac:dyDescent="0.3">
      <c r="C197" s="29">
        <f t="shared" si="7"/>
        <v>-192</v>
      </c>
      <c r="D197" s="29">
        <f>IF(RTD("cqg.rtd",,"StudyData", $D$4,  "Bar",, "Close",$E$4,C197,"PrimaryOnly",,,,"T")="","",RTD("cqg.rtd",,"StudyData", $D$4,  "Bar",, "Close",$E$4,C197,"PrimaryOnly",,,,"T")*100)</f>
        <v>13.08</v>
      </c>
      <c r="H197" s="29">
        <f t="shared" si="6"/>
        <v>13.08</v>
      </c>
    </row>
    <row r="198" spans="3:8" x14ac:dyDescent="0.3">
      <c r="C198" s="29">
        <f t="shared" si="7"/>
        <v>-193</v>
      </c>
      <c r="D198" s="29">
        <f>IF(RTD("cqg.rtd",,"StudyData", $D$4,  "Bar",, "Close",$E$4,C198,"PrimaryOnly",,,,"T")="","",RTD("cqg.rtd",,"StudyData", $D$4,  "Bar",, "Close",$E$4,C198,"PrimaryOnly",,,,"T")*100)</f>
        <v>12.98</v>
      </c>
      <c r="H198" s="29">
        <f t="shared" ref="H198:H204" si="8">D198</f>
        <v>12.98</v>
      </c>
    </row>
    <row r="199" spans="3:8" x14ac:dyDescent="0.3">
      <c r="C199" s="29">
        <f t="shared" ref="C199:C204" si="9">C198-1</f>
        <v>-194</v>
      </c>
      <c r="D199" s="29">
        <f>IF(RTD("cqg.rtd",,"StudyData", $D$4,  "Bar",, "Close",$E$4,C199,"PrimaryOnly",,,,"T")="","",RTD("cqg.rtd",,"StudyData", $D$4,  "Bar",, "Close",$E$4,C199,"PrimaryOnly",,,,"T")*100)</f>
        <v>12.91</v>
      </c>
      <c r="H199" s="29">
        <f t="shared" si="8"/>
        <v>12.91</v>
      </c>
    </row>
    <row r="200" spans="3:8" x14ac:dyDescent="0.3">
      <c r="C200" s="29">
        <f t="shared" si="9"/>
        <v>-195</v>
      </c>
      <c r="D200" s="29">
        <f>IF(RTD("cqg.rtd",,"StudyData", $D$4,  "Bar",, "Close",$E$4,C200,"PrimaryOnly",,,,"T")="","",RTD("cqg.rtd",,"StudyData", $D$4,  "Bar",, "Close",$E$4,C200,"PrimaryOnly",,,,"T")*100)</f>
        <v>12.94</v>
      </c>
      <c r="H200" s="29">
        <f t="shared" si="8"/>
        <v>12.94</v>
      </c>
    </row>
    <row r="201" spans="3:8" x14ac:dyDescent="0.3">
      <c r="C201" s="29">
        <f t="shared" si="9"/>
        <v>-196</v>
      </c>
      <c r="D201" s="29">
        <f>IF(RTD("cqg.rtd",,"StudyData", $D$4,  "Bar",, "Close",$E$4,C201,"PrimaryOnly",,,,"T")="","",RTD("cqg.rtd",,"StudyData", $D$4,  "Bar",, "Close",$E$4,C201,"PrimaryOnly",,,,"T")*100)</f>
        <v>13.01</v>
      </c>
      <c r="H201" s="29">
        <f t="shared" si="8"/>
        <v>13.01</v>
      </c>
    </row>
    <row r="202" spans="3:8" x14ac:dyDescent="0.3">
      <c r="C202" s="29">
        <f t="shared" si="9"/>
        <v>-197</v>
      </c>
      <c r="D202" s="29">
        <f>IF(RTD("cqg.rtd",,"StudyData", $D$4,  "Bar",, "Close",$E$4,C202,"PrimaryOnly",,,,"T")="","",RTD("cqg.rtd",,"StudyData", $D$4,  "Bar",, "Close",$E$4,C202,"PrimaryOnly",,,,"T")*100)</f>
        <v>12.839999999999998</v>
      </c>
      <c r="H202" s="29">
        <f t="shared" si="8"/>
        <v>12.839999999999998</v>
      </c>
    </row>
    <row r="203" spans="3:8" x14ac:dyDescent="0.3">
      <c r="C203" s="29">
        <f t="shared" si="9"/>
        <v>-198</v>
      </c>
      <c r="D203" s="29">
        <f>IF(RTD("cqg.rtd",,"StudyData", $D$4,  "Bar",, "Close",$E$4,C203,"PrimaryOnly",,,,"T")="","",RTD("cqg.rtd",,"StudyData", $D$4,  "Bar",, "Close",$E$4,C203,"PrimaryOnly",,,,"T")*100)</f>
        <v>12.82</v>
      </c>
      <c r="H203" s="29">
        <f t="shared" si="8"/>
        <v>12.82</v>
      </c>
    </row>
    <row r="204" spans="3:8" x14ac:dyDescent="0.3">
      <c r="C204" s="29">
        <f t="shared" si="9"/>
        <v>-199</v>
      </c>
      <c r="D204" s="29">
        <f>IF(RTD("cqg.rtd",,"StudyData", $D$4,  "Bar",, "Close",$E$4,C204,"PrimaryOnly",,,,"T")="","",RTD("cqg.rtd",,"StudyData", $D$4,  "Bar",, "Close",$E$4,C204,"PrimaryOnly",,,,"T")*100)</f>
        <v>12.989999999999998</v>
      </c>
      <c r="E204" s="32">
        <f xml:space="preserve"> RTD("cqg.rtd",,"StudyData", $D$4,  "Bar",, "Time",$E$4,C204,,,,,"T")</f>
        <v>42478.083333333336</v>
      </c>
      <c r="H204" s="29">
        <f t="shared" si="8"/>
        <v>12.989999999999998</v>
      </c>
    </row>
  </sheetData>
  <sheetProtection algorithmName="SHA-512" hashValue="PQzwkagz7pqdNEiPhip02CGRRAsJIGkLwvNbsyFVF1A4YCJxejftmE8VCe8sYtn0VFbV/20SLr4jPiLKtrcEHg==" saltValue="RJjooLmf/9z2Umb4Njio5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K204"/>
  <sheetViews>
    <sheetView workbookViewId="0">
      <selection sqref="A1:XFD1048576"/>
    </sheetView>
  </sheetViews>
  <sheetFormatPr defaultColWidth="8.75" defaultRowHeight="16.5" x14ac:dyDescent="0.3"/>
  <cols>
    <col min="1" max="3" width="8.75" style="29"/>
    <col min="4" max="4" width="13.375" style="29" customWidth="1"/>
    <col min="5" max="5" width="14.625" style="29" bestFit="1" customWidth="1"/>
    <col min="6" max="16384" width="8.75" style="29"/>
  </cols>
  <sheetData>
    <row r="1" spans="2:11" x14ac:dyDescent="0.3">
      <c r="C1" s="29" t="s">
        <v>4</v>
      </c>
      <c r="D1" s="33">
        <f>RTD("cqg.rtd", , "ContractData",D4,"PrimarySessionOpenTime","0")</f>
        <v>0.35416666666666669</v>
      </c>
    </row>
    <row r="2" spans="2:11" x14ac:dyDescent="0.3">
      <c r="B2" s="29">
        <f xml:space="preserve"> RTD("cqg.rtd",,"StudyData", $D$4,  "Bar",, "Close",$E$4,C5,"primaryOnly",,,,"T")</f>
        <v>0.27460000000000001</v>
      </c>
      <c r="C2" s="29" t="s">
        <v>11</v>
      </c>
      <c r="D2" s="33">
        <f>RTD("cqg.rtd", , "ContractData",D4,"PrimarySessionCloseTime")</f>
        <v>0.55208333333333337</v>
      </c>
      <c r="E2" s="29">
        <f>D2-D1</f>
        <v>0.19791666666666669</v>
      </c>
      <c r="F2" s="29">
        <f>ROUND(IF(E2&gt;0,E2*1440,1440+(1440*E2)),0)</f>
        <v>285</v>
      </c>
      <c r="G2" s="29">
        <f>ROUNDDOWN(G4,0)</f>
        <v>16</v>
      </c>
      <c r="H2" s="29">
        <f>ROUNDUP(H4,0)</f>
        <v>30</v>
      </c>
      <c r="I2" s="31">
        <f>ROUND(ROUNDUP(((H2-G2)/35),2),1)</f>
        <v>0.4</v>
      </c>
    </row>
    <row r="3" spans="2:11" x14ac:dyDescent="0.3">
      <c r="G3" s="29">
        <f>IF((G4-G2)&gt;0.5,0.5,0)</f>
        <v>0</v>
      </c>
      <c r="K3" s="30"/>
    </row>
    <row r="4" spans="2:11" x14ac:dyDescent="0.3">
      <c r="D4" s="29" t="str">
        <f>Main!K46</f>
        <v>ZCEPIV</v>
      </c>
      <c r="E4" s="29">
        <f>Main!N46</f>
        <v>60</v>
      </c>
      <c r="G4" s="29">
        <f>MIN(D5:D204)</f>
        <v>16.170000000000002</v>
      </c>
      <c r="H4" s="29">
        <f>MAX(D5:D204)</f>
        <v>29.78</v>
      </c>
      <c r="I4" s="29">
        <f>(H4-G4)/20</f>
        <v>0.68049999999999999</v>
      </c>
      <c r="J4" s="29">
        <f>G5+I4</f>
        <v>16.680499999999999</v>
      </c>
    </row>
    <row r="5" spans="2:11" x14ac:dyDescent="0.3">
      <c r="C5" s="29">
        <v>0</v>
      </c>
      <c r="D5" s="29">
        <f>IF(RTD("cqg.rtd",,"StudyData", $D$4,  "Bar",, "Close",$E$4,C5,"PrimaryOnly",,,,"T")="","",RTD("cqg.rtd",,"StudyData", $D$4,  "Bar",, "Close",$E$4,C5,"PrimaryOnly",,,,"T")*100)</f>
        <v>27.46</v>
      </c>
      <c r="G5" s="29">
        <f>G2+G3</f>
        <v>16</v>
      </c>
      <c r="H5" s="29">
        <f>D5</f>
        <v>27.46</v>
      </c>
      <c r="J5" s="29">
        <f t="array" ref="J5:J40">FREQUENCY(H5:H204,G5:G40)</f>
        <v>0</v>
      </c>
      <c r="K5" s="31" t="e">
        <f>IF(AND($D$5&gt;=G5,$D$5&lt;G6),IF(J5=0,1,J5),NA())</f>
        <v>#N/A</v>
      </c>
    </row>
    <row r="6" spans="2:11" x14ac:dyDescent="0.3">
      <c r="C6" s="29">
        <f>C5-1</f>
        <v>-1</v>
      </c>
      <c r="D6" s="29">
        <f>IF(RTD("cqg.rtd",,"StudyData", $D$4,  "Bar",, "Close",$E$4,C6,"PrimaryOnly",,,,"T")="","",RTD("cqg.rtd",,"StudyData", $D$4,  "Bar",, "Close",$E$4,C6,"PrimaryOnly",,,,"T")*100)</f>
        <v>26.979999999999997</v>
      </c>
      <c r="G6" s="29">
        <f>G5+$I$2</f>
        <v>16.399999999999999</v>
      </c>
      <c r="H6" s="29">
        <f t="shared" ref="H6:H69" si="0">D6</f>
        <v>26.979999999999997</v>
      </c>
      <c r="J6" s="29">
        <v>1</v>
      </c>
      <c r="K6" s="31" t="e">
        <f t="shared" ref="K6:K40" si="1">IF(AND($D$5&gt;=G6,$D$5&lt;G7),IF(J6=0,1,J6),NA())</f>
        <v>#N/A</v>
      </c>
    </row>
    <row r="7" spans="2:11" x14ac:dyDescent="0.3">
      <c r="C7" s="29">
        <f t="shared" ref="C7:C70" si="2">C6-1</f>
        <v>-2</v>
      </c>
      <c r="D7" s="29">
        <f>IF(RTD("cqg.rtd",,"StudyData", $D$4,  "Bar",, "Close",$E$4,C7,"PrimaryOnly",,,,"T")="","",RTD("cqg.rtd",,"StudyData", $D$4,  "Bar",, "Close",$E$4,C7,"PrimaryOnly",,,,"T")*100)</f>
        <v>26.450000000000003</v>
      </c>
      <c r="G7" s="29">
        <f t="shared" ref="G7:G40" si="3">G6+$I$2</f>
        <v>16.799999999999997</v>
      </c>
      <c r="H7" s="29">
        <f t="shared" si="0"/>
        <v>26.450000000000003</v>
      </c>
      <c r="J7" s="29">
        <v>2</v>
      </c>
      <c r="K7" s="31" t="e">
        <f t="shared" si="1"/>
        <v>#N/A</v>
      </c>
    </row>
    <row r="8" spans="2:11" x14ac:dyDescent="0.3">
      <c r="C8" s="29">
        <f t="shared" si="2"/>
        <v>-3</v>
      </c>
      <c r="D8" s="29">
        <f>IF(RTD("cqg.rtd",,"StudyData", $D$4,  "Bar",, "Close",$E$4,C8,"PrimaryOnly",,,,"T")="","",RTD("cqg.rtd",,"StudyData", $D$4,  "Bar",, "Close",$E$4,C8,"PrimaryOnly",,,,"T")*100)</f>
        <v>27.689999999999998</v>
      </c>
      <c r="G8" s="29">
        <f t="shared" si="3"/>
        <v>17.199999999999996</v>
      </c>
      <c r="H8" s="29">
        <f t="shared" si="0"/>
        <v>27.689999999999998</v>
      </c>
      <c r="J8" s="29">
        <v>9</v>
      </c>
      <c r="K8" s="31" t="e">
        <f t="shared" si="1"/>
        <v>#N/A</v>
      </c>
    </row>
    <row r="9" spans="2:11" x14ac:dyDescent="0.3">
      <c r="C9" s="29">
        <f t="shared" si="2"/>
        <v>-4</v>
      </c>
      <c r="D9" s="29">
        <f>IF(RTD("cqg.rtd",,"StudyData", $D$4,  "Bar",, "Close",$E$4,C9,"PrimaryOnly",,,,"T")="","",RTD("cqg.rtd",,"StudyData", $D$4,  "Bar",, "Close",$E$4,C9,"PrimaryOnly",,,,"T")*100)</f>
        <v>27.889999999999997</v>
      </c>
      <c r="G9" s="29">
        <f t="shared" si="3"/>
        <v>17.599999999999994</v>
      </c>
      <c r="H9" s="29">
        <f t="shared" si="0"/>
        <v>27.889999999999997</v>
      </c>
      <c r="J9" s="29">
        <v>9</v>
      </c>
      <c r="K9" s="31" t="e">
        <f t="shared" si="1"/>
        <v>#N/A</v>
      </c>
    </row>
    <row r="10" spans="2:11" x14ac:dyDescent="0.3">
      <c r="C10" s="29">
        <f t="shared" si="2"/>
        <v>-5</v>
      </c>
      <c r="D10" s="29">
        <f>IF(RTD("cqg.rtd",,"StudyData", $D$4,  "Bar",, "Close",$E$4,C10,"PrimaryOnly",,,,"T")="","",RTD("cqg.rtd",,"StudyData", $D$4,  "Bar",, "Close",$E$4,C10,"PrimaryOnly",,,,"T")*100)</f>
        <v>27.35</v>
      </c>
      <c r="G10" s="29">
        <f t="shared" si="3"/>
        <v>17.999999999999993</v>
      </c>
      <c r="H10" s="29">
        <f t="shared" si="0"/>
        <v>27.35</v>
      </c>
      <c r="J10" s="29">
        <v>11</v>
      </c>
      <c r="K10" s="31" t="e">
        <f t="shared" si="1"/>
        <v>#N/A</v>
      </c>
    </row>
    <row r="11" spans="2:11" x14ac:dyDescent="0.3">
      <c r="C11" s="29">
        <f t="shared" si="2"/>
        <v>-6</v>
      </c>
      <c r="D11" s="29">
        <f>IF(RTD("cqg.rtd",,"StudyData", $D$4,  "Bar",, "Close",$E$4,C11,"PrimaryOnly",,,,"T")="","",RTD("cqg.rtd",,"StudyData", $D$4,  "Bar",, "Close",$E$4,C11,"PrimaryOnly",,,,"T")*100)</f>
        <v>27.62</v>
      </c>
      <c r="G11" s="29">
        <f t="shared" si="3"/>
        <v>18.399999999999991</v>
      </c>
      <c r="H11" s="29">
        <f t="shared" si="0"/>
        <v>27.62</v>
      </c>
      <c r="J11" s="29">
        <v>6</v>
      </c>
      <c r="K11" s="31" t="e">
        <f t="shared" si="1"/>
        <v>#N/A</v>
      </c>
    </row>
    <row r="12" spans="2:11" x14ac:dyDescent="0.3">
      <c r="C12" s="29">
        <f t="shared" si="2"/>
        <v>-7</v>
      </c>
      <c r="D12" s="29">
        <f>IF(RTD("cqg.rtd",,"StudyData", $D$4,  "Bar",, "Close",$E$4,C12,"PrimaryOnly",,,,"T")="","",RTD("cqg.rtd",,"StudyData", $D$4,  "Bar",, "Close",$E$4,C12,"PrimaryOnly",,,,"T")*100)</f>
        <v>27.67</v>
      </c>
      <c r="G12" s="29">
        <f t="shared" si="3"/>
        <v>18.79999999999999</v>
      </c>
      <c r="H12" s="29">
        <f t="shared" si="0"/>
        <v>27.67</v>
      </c>
      <c r="J12" s="29">
        <v>7</v>
      </c>
      <c r="K12" s="31" t="e">
        <f t="shared" si="1"/>
        <v>#N/A</v>
      </c>
    </row>
    <row r="13" spans="2:11" x14ac:dyDescent="0.3">
      <c r="C13" s="29">
        <f t="shared" si="2"/>
        <v>-8</v>
      </c>
      <c r="D13" s="29">
        <f>IF(RTD("cqg.rtd",,"StudyData", $D$4,  "Bar",, "Close",$E$4,C13,"PrimaryOnly",,,,"T")="","",RTD("cqg.rtd",,"StudyData", $D$4,  "Bar",, "Close",$E$4,C13,"PrimaryOnly",,,,"T")*100)</f>
        <v>28.08</v>
      </c>
      <c r="G13" s="29">
        <f t="shared" si="3"/>
        <v>19.199999999999989</v>
      </c>
      <c r="H13" s="29">
        <f t="shared" si="0"/>
        <v>28.08</v>
      </c>
      <c r="J13" s="29">
        <v>3</v>
      </c>
      <c r="K13" s="31" t="e">
        <f t="shared" si="1"/>
        <v>#N/A</v>
      </c>
    </row>
    <row r="14" spans="2:11" x14ac:dyDescent="0.3">
      <c r="C14" s="29">
        <f t="shared" si="2"/>
        <v>-9</v>
      </c>
      <c r="D14" s="29">
        <f>IF(RTD("cqg.rtd",,"StudyData", $D$4,  "Bar",, "Close",$E$4,C14,"PrimaryOnly",,,,"T")="","",RTD("cqg.rtd",,"StudyData", $D$4,  "Bar",, "Close",$E$4,C14,"PrimaryOnly",,,,"T")*100)</f>
        <v>26.88</v>
      </c>
      <c r="G14" s="29">
        <f t="shared" si="3"/>
        <v>19.599999999999987</v>
      </c>
      <c r="H14" s="29">
        <f t="shared" si="0"/>
        <v>26.88</v>
      </c>
      <c r="J14" s="29">
        <v>13</v>
      </c>
      <c r="K14" s="31" t="e">
        <f t="shared" si="1"/>
        <v>#N/A</v>
      </c>
    </row>
    <row r="15" spans="2:11" x14ac:dyDescent="0.3">
      <c r="C15" s="29">
        <f t="shared" si="2"/>
        <v>-10</v>
      </c>
      <c r="D15" s="29">
        <f>IF(RTD("cqg.rtd",,"StudyData", $D$4,  "Bar",, "Close",$E$4,C15,"PrimaryOnly",,,,"T")="","",RTD("cqg.rtd",,"StudyData", $D$4,  "Bar",, "Close",$E$4,C15,"PrimaryOnly",,,,"T")*100)</f>
        <v>27.98</v>
      </c>
      <c r="G15" s="29">
        <f t="shared" si="3"/>
        <v>19.999999999999986</v>
      </c>
      <c r="H15" s="29">
        <f t="shared" si="0"/>
        <v>27.98</v>
      </c>
      <c r="J15" s="29">
        <v>8</v>
      </c>
      <c r="K15" s="31" t="e">
        <f t="shared" si="1"/>
        <v>#N/A</v>
      </c>
    </row>
    <row r="16" spans="2:11" x14ac:dyDescent="0.3">
      <c r="C16" s="29">
        <f t="shared" si="2"/>
        <v>-11</v>
      </c>
      <c r="D16" s="29">
        <f>IF(RTD("cqg.rtd",,"StudyData", $D$4,  "Bar",, "Close",$E$4,C16,"PrimaryOnly",,,,"T")="","",RTD("cqg.rtd",,"StudyData", $D$4,  "Bar",, "Close",$E$4,C16,"PrimaryOnly",,,,"T")*100)</f>
        <v>28.73</v>
      </c>
      <c r="G16" s="29">
        <f t="shared" si="3"/>
        <v>20.399999999999984</v>
      </c>
      <c r="H16" s="29">
        <f t="shared" si="0"/>
        <v>28.73</v>
      </c>
      <c r="J16" s="29">
        <v>10</v>
      </c>
      <c r="K16" s="31" t="e">
        <f t="shared" si="1"/>
        <v>#N/A</v>
      </c>
    </row>
    <row r="17" spans="3:11" x14ac:dyDescent="0.3">
      <c r="C17" s="29">
        <f t="shared" si="2"/>
        <v>-12</v>
      </c>
      <c r="D17" s="29">
        <f>IF(RTD("cqg.rtd",,"StudyData", $D$4,  "Bar",, "Close",$E$4,C17,"PrimaryOnly",,,,"T")="","",RTD("cqg.rtd",,"StudyData", $D$4,  "Bar",, "Close",$E$4,C17,"PrimaryOnly",,,,"T")*100)</f>
        <v>27.96</v>
      </c>
      <c r="G17" s="29">
        <f t="shared" si="3"/>
        <v>20.799999999999983</v>
      </c>
      <c r="H17" s="29">
        <f t="shared" si="0"/>
        <v>27.96</v>
      </c>
      <c r="J17" s="29">
        <v>14</v>
      </c>
      <c r="K17" s="31" t="e">
        <f t="shared" si="1"/>
        <v>#N/A</v>
      </c>
    </row>
    <row r="18" spans="3:11" x14ac:dyDescent="0.3">
      <c r="C18" s="29">
        <f t="shared" si="2"/>
        <v>-13</v>
      </c>
      <c r="D18" s="29">
        <f>IF(RTD("cqg.rtd",,"StudyData", $D$4,  "Bar",, "Close",$E$4,C18,"PrimaryOnly",,,,"T")="","",RTD("cqg.rtd",,"StudyData", $D$4,  "Bar",, "Close",$E$4,C18,"PrimaryOnly",,,,"T")*100)</f>
        <v>26.51</v>
      </c>
      <c r="G18" s="29">
        <f t="shared" si="3"/>
        <v>21.199999999999982</v>
      </c>
      <c r="H18" s="29">
        <f t="shared" si="0"/>
        <v>26.51</v>
      </c>
      <c r="J18" s="29">
        <v>11</v>
      </c>
      <c r="K18" s="31" t="e">
        <f t="shared" si="1"/>
        <v>#N/A</v>
      </c>
    </row>
    <row r="19" spans="3:11" x14ac:dyDescent="0.3">
      <c r="C19" s="29">
        <f t="shared" si="2"/>
        <v>-14</v>
      </c>
      <c r="D19" s="29">
        <f>IF(RTD("cqg.rtd",,"StudyData", $D$4,  "Bar",, "Close",$E$4,C19,"PrimaryOnly",,,,"T")="","",RTD("cqg.rtd",,"StudyData", $D$4,  "Bar",, "Close",$E$4,C19,"PrimaryOnly",,,,"T")*100)</f>
        <v>27.450000000000003</v>
      </c>
      <c r="G19" s="29">
        <f t="shared" si="3"/>
        <v>21.59999999999998</v>
      </c>
      <c r="H19" s="29">
        <f t="shared" si="0"/>
        <v>27.450000000000003</v>
      </c>
      <c r="J19" s="29">
        <v>4</v>
      </c>
      <c r="K19" s="31" t="e">
        <f t="shared" si="1"/>
        <v>#N/A</v>
      </c>
    </row>
    <row r="20" spans="3:11" x14ac:dyDescent="0.3">
      <c r="C20" s="29">
        <f t="shared" si="2"/>
        <v>-15</v>
      </c>
      <c r="D20" s="29">
        <f>IF(RTD("cqg.rtd",,"StudyData", $D$4,  "Bar",, "Close",$E$4,C20,"PrimaryOnly",,,,"T")="","",RTD("cqg.rtd",,"StudyData", $D$4,  "Bar",, "Close",$E$4,C20,"PrimaryOnly",,,,"T")*100)</f>
        <v>27.650000000000002</v>
      </c>
      <c r="G20" s="29">
        <f t="shared" si="3"/>
        <v>21.999999999999979</v>
      </c>
      <c r="H20" s="29">
        <f t="shared" si="0"/>
        <v>27.650000000000002</v>
      </c>
      <c r="J20" s="29">
        <v>8</v>
      </c>
      <c r="K20" s="31" t="e">
        <f t="shared" si="1"/>
        <v>#N/A</v>
      </c>
    </row>
    <row r="21" spans="3:11" x14ac:dyDescent="0.3">
      <c r="C21" s="29">
        <f t="shared" si="2"/>
        <v>-16</v>
      </c>
      <c r="D21" s="29">
        <f>IF(RTD("cqg.rtd",,"StudyData", $D$4,  "Bar",, "Close",$E$4,C21,"PrimaryOnly",,,,"T")="","",RTD("cqg.rtd",,"StudyData", $D$4,  "Bar",, "Close",$E$4,C21,"PrimaryOnly",,,,"T")*100)</f>
        <v>27.05</v>
      </c>
      <c r="G21" s="29">
        <f t="shared" si="3"/>
        <v>22.399999999999977</v>
      </c>
      <c r="H21" s="29">
        <f t="shared" si="0"/>
        <v>27.05</v>
      </c>
      <c r="J21" s="29">
        <v>8</v>
      </c>
      <c r="K21" s="31" t="e">
        <f t="shared" si="1"/>
        <v>#N/A</v>
      </c>
    </row>
    <row r="22" spans="3:11" x14ac:dyDescent="0.3">
      <c r="C22" s="29">
        <f t="shared" si="2"/>
        <v>-17</v>
      </c>
      <c r="D22" s="29">
        <f>IF(RTD("cqg.rtd",,"StudyData", $D$4,  "Bar",, "Close",$E$4,C22,"PrimaryOnly",,,,"T")="","",RTD("cqg.rtd",,"StudyData", $D$4,  "Bar",, "Close",$E$4,C22,"PrimaryOnly",,,,"T")*100)</f>
        <v>27.29</v>
      </c>
      <c r="G22" s="29">
        <f t="shared" si="3"/>
        <v>22.799999999999976</v>
      </c>
      <c r="H22" s="29">
        <f t="shared" si="0"/>
        <v>27.29</v>
      </c>
      <c r="J22" s="29">
        <v>8</v>
      </c>
      <c r="K22" s="31" t="e">
        <f t="shared" si="1"/>
        <v>#N/A</v>
      </c>
    </row>
    <row r="23" spans="3:11" x14ac:dyDescent="0.3">
      <c r="C23" s="29">
        <f t="shared" si="2"/>
        <v>-18</v>
      </c>
      <c r="D23" s="29">
        <f>IF(RTD("cqg.rtd",,"StudyData", $D$4,  "Bar",, "Close",$E$4,C23,"PrimaryOnly",,,,"T")="","",RTD("cqg.rtd",,"StudyData", $D$4,  "Bar",, "Close",$E$4,C23,"PrimaryOnly",,,,"T")*100)</f>
        <v>28.09</v>
      </c>
      <c r="G23" s="29">
        <f t="shared" si="3"/>
        <v>23.199999999999974</v>
      </c>
      <c r="H23" s="29">
        <f t="shared" si="0"/>
        <v>28.09</v>
      </c>
      <c r="J23" s="29">
        <v>3</v>
      </c>
      <c r="K23" s="31" t="e">
        <f t="shared" si="1"/>
        <v>#N/A</v>
      </c>
    </row>
    <row r="24" spans="3:11" x14ac:dyDescent="0.3">
      <c r="C24" s="29">
        <f t="shared" si="2"/>
        <v>-19</v>
      </c>
      <c r="D24" s="29">
        <f>IF(RTD("cqg.rtd",,"StudyData", $D$4,  "Bar",, "Close",$E$4,C24,"PrimaryOnly",,,,"T")="","",RTD("cqg.rtd",,"StudyData", $D$4,  "Bar",, "Close",$E$4,C24,"PrimaryOnly",,,,"T")*100)</f>
        <v>28.660000000000004</v>
      </c>
      <c r="G24" s="29">
        <f t="shared" si="3"/>
        <v>23.599999999999973</v>
      </c>
      <c r="H24" s="29">
        <f t="shared" si="0"/>
        <v>28.660000000000004</v>
      </c>
      <c r="J24" s="29">
        <v>1</v>
      </c>
      <c r="K24" s="31" t="e">
        <f t="shared" si="1"/>
        <v>#N/A</v>
      </c>
    </row>
    <row r="25" spans="3:11" x14ac:dyDescent="0.3">
      <c r="C25" s="29">
        <f t="shared" si="2"/>
        <v>-20</v>
      </c>
      <c r="D25" s="29">
        <f>IF(RTD("cqg.rtd",,"StudyData", $D$4,  "Bar",, "Close",$E$4,C25,"PrimaryOnly",,,,"T")="","",RTD("cqg.rtd",,"StudyData", $D$4,  "Bar",, "Close",$E$4,C25,"PrimaryOnly",,,,"T")*100)</f>
        <v>28.38</v>
      </c>
      <c r="G25" s="29">
        <f t="shared" si="3"/>
        <v>23.999999999999972</v>
      </c>
      <c r="H25" s="29">
        <f t="shared" si="0"/>
        <v>28.38</v>
      </c>
      <c r="J25" s="29">
        <v>1</v>
      </c>
      <c r="K25" s="31" t="e">
        <f t="shared" si="1"/>
        <v>#N/A</v>
      </c>
    </row>
    <row r="26" spans="3:11" x14ac:dyDescent="0.3">
      <c r="C26" s="29">
        <f t="shared" si="2"/>
        <v>-21</v>
      </c>
      <c r="D26" s="29">
        <f>IF(RTD("cqg.rtd",,"StudyData", $D$4,  "Bar",, "Close",$E$4,C26,"PrimaryOnly",,,,"T")="","",RTD("cqg.rtd",,"StudyData", $D$4,  "Bar",, "Close",$E$4,C26,"PrimaryOnly",,,,"T")*100)</f>
        <v>28.08</v>
      </c>
      <c r="G26" s="29">
        <f t="shared" si="3"/>
        <v>24.39999999999997</v>
      </c>
      <c r="H26" s="29">
        <f t="shared" si="0"/>
        <v>28.08</v>
      </c>
      <c r="J26" s="29">
        <v>1</v>
      </c>
      <c r="K26" s="31" t="e">
        <f t="shared" si="1"/>
        <v>#N/A</v>
      </c>
    </row>
    <row r="27" spans="3:11" x14ac:dyDescent="0.3">
      <c r="C27" s="29">
        <f t="shared" si="2"/>
        <v>-22</v>
      </c>
      <c r="D27" s="29">
        <f>IF(RTD("cqg.rtd",,"StudyData", $D$4,  "Bar",, "Close",$E$4,C27,"PrimaryOnly",,,,"T")="","",RTD("cqg.rtd",,"StudyData", $D$4,  "Bar",, "Close",$E$4,C27,"PrimaryOnly",,,,"T")*100)</f>
        <v>28.03</v>
      </c>
      <c r="G27" s="29">
        <f t="shared" si="3"/>
        <v>24.799999999999969</v>
      </c>
      <c r="H27" s="29">
        <f t="shared" si="0"/>
        <v>28.03</v>
      </c>
      <c r="J27" s="29">
        <v>2</v>
      </c>
      <c r="K27" s="31" t="e">
        <f t="shared" si="1"/>
        <v>#N/A</v>
      </c>
    </row>
    <row r="28" spans="3:11" x14ac:dyDescent="0.3">
      <c r="C28" s="29">
        <f t="shared" si="2"/>
        <v>-23</v>
      </c>
      <c r="D28" s="29">
        <f>IF(RTD("cqg.rtd",,"StudyData", $D$4,  "Bar",, "Close",$E$4,C28,"PrimaryOnly",,,,"T")="","",RTD("cqg.rtd",,"StudyData", $D$4,  "Bar",, "Close",$E$4,C28,"PrimaryOnly",,,,"T")*100)</f>
        <v>28.12</v>
      </c>
      <c r="G28" s="29">
        <f t="shared" si="3"/>
        <v>25.199999999999967</v>
      </c>
      <c r="H28" s="29">
        <f t="shared" si="0"/>
        <v>28.12</v>
      </c>
      <c r="J28" s="29">
        <v>7</v>
      </c>
      <c r="K28" s="31" t="e">
        <f t="shared" si="1"/>
        <v>#N/A</v>
      </c>
    </row>
    <row r="29" spans="3:11" x14ac:dyDescent="0.3">
      <c r="C29" s="29">
        <f t="shared" si="2"/>
        <v>-24</v>
      </c>
      <c r="D29" s="29">
        <f>IF(RTD("cqg.rtd",,"StudyData", $D$4,  "Bar",, "Close",$E$4,C29,"PrimaryOnly",,,,"T")="","",RTD("cqg.rtd",,"StudyData", $D$4,  "Bar",, "Close",$E$4,C29,"PrimaryOnly",,,,"T")*100)</f>
        <v>25.430000000000003</v>
      </c>
      <c r="G29" s="29">
        <f t="shared" si="3"/>
        <v>25.599999999999966</v>
      </c>
      <c r="H29" s="29">
        <f t="shared" si="0"/>
        <v>25.430000000000003</v>
      </c>
      <c r="J29" s="29">
        <v>9</v>
      </c>
      <c r="K29" s="31" t="e">
        <f t="shared" si="1"/>
        <v>#N/A</v>
      </c>
    </row>
    <row r="30" spans="3:11" x14ac:dyDescent="0.3">
      <c r="C30" s="29">
        <f t="shared" si="2"/>
        <v>-25</v>
      </c>
      <c r="D30" s="29">
        <f>IF(RTD("cqg.rtd",,"StudyData", $D$4,  "Bar",, "Close",$E$4,C30,"PrimaryOnly",,,,"T")="","",RTD("cqg.rtd",,"StudyData", $D$4,  "Bar",, "Close",$E$4,C30,"PrimaryOnly",,,,"T")*100)</f>
        <v>28.33</v>
      </c>
      <c r="G30" s="29">
        <f t="shared" si="3"/>
        <v>25.999999999999964</v>
      </c>
      <c r="H30" s="29">
        <f t="shared" si="0"/>
        <v>28.33</v>
      </c>
      <c r="J30" s="29">
        <v>4</v>
      </c>
      <c r="K30" s="31" t="e">
        <f t="shared" si="1"/>
        <v>#N/A</v>
      </c>
    </row>
    <row r="31" spans="3:11" x14ac:dyDescent="0.3">
      <c r="C31" s="29">
        <f t="shared" si="2"/>
        <v>-26</v>
      </c>
      <c r="D31" s="29">
        <f>IF(RTD("cqg.rtd",,"StudyData", $D$4,  "Bar",, "Close",$E$4,C31,"PrimaryOnly",,,,"T")="","",RTD("cqg.rtd",,"StudyData", $D$4,  "Bar",, "Close",$E$4,C31,"PrimaryOnly",,,,"T")*100)</f>
        <v>28.360000000000003</v>
      </c>
      <c r="G31" s="29">
        <f t="shared" si="3"/>
        <v>26.399999999999963</v>
      </c>
      <c r="H31" s="29">
        <f t="shared" si="0"/>
        <v>28.360000000000003</v>
      </c>
      <c r="J31" s="29">
        <v>3</v>
      </c>
      <c r="K31" s="31" t="e">
        <f t="shared" si="1"/>
        <v>#N/A</v>
      </c>
    </row>
    <row r="32" spans="3:11" x14ac:dyDescent="0.3">
      <c r="C32" s="29">
        <f t="shared" si="2"/>
        <v>-27</v>
      </c>
      <c r="D32" s="29">
        <f>IF(RTD("cqg.rtd",,"StudyData", $D$4,  "Bar",, "Close",$E$4,C32,"PrimaryOnly",,,,"T")="","",RTD("cqg.rtd",,"StudyData", $D$4,  "Bar",, "Close",$E$4,C32,"PrimaryOnly",,,,"T")*100)</f>
        <v>27.57</v>
      </c>
      <c r="G32" s="29">
        <f t="shared" si="3"/>
        <v>26.799999999999962</v>
      </c>
      <c r="H32" s="29">
        <f t="shared" si="0"/>
        <v>27.57</v>
      </c>
      <c r="J32" s="29">
        <v>4</v>
      </c>
      <c r="K32" s="31" t="e">
        <f t="shared" si="1"/>
        <v>#N/A</v>
      </c>
    </row>
    <row r="33" spans="3:11" x14ac:dyDescent="0.3">
      <c r="C33" s="29">
        <f t="shared" si="2"/>
        <v>-28</v>
      </c>
      <c r="D33" s="29">
        <f>IF(RTD("cqg.rtd",,"StudyData", $D$4,  "Bar",, "Close",$E$4,C33,"PrimaryOnly",,,,"T")="","",RTD("cqg.rtd",,"StudyData", $D$4,  "Bar",, "Close",$E$4,C33,"PrimaryOnly",,,,"T")*100)</f>
        <v>26.33</v>
      </c>
      <c r="G33" s="29">
        <f t="shared" si="3"/>
        <v>27.19999999999996</v>
      </c>
      <c r="H33" s="29">
        <f t="shared" si="0"/>
        <v>26.33</v>
      </c>
      <c r="J33" s="29">
        <v>5</v>
      </c>
      <c r="K33" s="31">
        <f t="shared" si="1"/>
        <v>5</v>
      </c>
    </row>
    <row r="34" spans="3:11" x14ac:dyDescent="0.3">
      <c r="C34" s="29">
        <f t="shared" si="2"/>
        <v>-29</v>
      </c>
      <c r="D34" s="29">
        <f>IF(RTD("cqg.rtd",,"StudyData", $D$4,  "Bar",, "Close",$E$4,C34,"PrimaryOnly",,,,"T")="","",RTD("cqg.rtd",,"StudyData", $D$4,  "Bar",, "Close",$E$4,C34,"PrimaryOnly",,,,"T")*100)</f>
        <v>23.54</v>
      </c>
      <c r="G34" s="29">
        <f t="shared" si="3"/>
        <v>27.599999999999959</v>
      </c>
      <c r="H34" s="29">
        <f t="shared" si="0"/>
        <v>23.54</v>
      </c>
      <c r="J34" s="29">
        <v>5</v>
      </c>
      <c r="K34" s="31" t="e">
        <f t="shared" si="1"/>
        <v>#N/A</v>
      </c>
    </row>
    <row r="35" spans="3:11" x14ac:dyDescent="0.3">
      <c r="C35" s="29">
        <f t="shared" si="2"/>
        <v>-30</v>
      </c>
      <c r="D35" s="29">
        <f>IF(RTD("cqg.rtd",,"StudyData", $D$4,  "Bar",, "Close",$E$4,C35,"PrimaryOnly",,,,"T")="","",RTD("cqg.rtd",,"StudyData", $D$4,  "Bar",, "Close",$E$4,C35,"PrimaryOnly",,,,"T")*100)</f>
        <v>25.19</v>
      </c>
      <c r="G35" s="29">
        <f t="shared" si="3"/>
        <v>27.999999999999957</v>
      </c>
      <c r="H35" s="29">
        <f t="shared" si="0"/>
        <v>25.19</v>
      </c>
      <c r="J35" s="29">
        <v>9</v>
      </c>
      <c r="K35" s="31" t="e">
        <f t="shared" si="1"/>
        <v>#N/A</v>
      </c>
    </row>
    <row r="36" spans="3:11" x14ac:dyDescent="0.3">
      <c r="C36" s="29">
        <f t="shared" si="2"/>
        <v>-31</v>
      </c>
      <c r="D36" s="29">
        <f>IF(RTD("cqg.rtd",,"StudyData", $D$4,  "Bar",, "Close",$E$4,C36,"PrimaryOnly",,,,"T")="","",RTD("cqg.rtd",,"StudyData", $D$4,  "Bar",, "Close",$E$4,C36,"PrimaryOnly",,,,"T")*100)</f>
        <v>25.740000000000002</v>
      </c>
      <c r="G36" s="29">
        <f t="shared" si="3"/>
        <v>28.399999999999956</v>
      </c>
      <c r="H36" s="29">
        <f t="shared" si="0"/>
        <v>25.740000000000002</v>
      </c>
      <c r="J36" s="29">
        <v>9</v>
      </c>
      <c r="K36" s="31" t="e">
        <f t="shared" si="1"/>
        <v>#N/A</v>
      </c>
    </row>
    <row r="37" spans="3:11" x14ac:dyDescent="0.3">
      <c r="C37" s="29">
        <f t="shared" si="2"/>
        <v>-32</v>
      </c>
      <c r="D37" s="29">
        <f>IF(RTD("cqg.rtd",,"StudyData", $D$4,  "Bar",, "Close",$E$4,C37,"PrimaryOnly",,,,"T")="","",RTD("cqg.rtd",,"StudyData", $D$4,  "Bar",, "Close",$E$4,C37,"PrimaryOnly",,,,"T")*100)</f>
        <v>25.3</v>
      </c>
      <c r="G37" s="29">
        <f t="shared" si="3"/>
        <v>28.799999999999955</v>
      </c>
      <c r="H37" s="29">
        <f t="shared" si="0"/>
        <v>25.3</v>
      </c>
      <c r="J37" s="29">
        <v>3</v>
      </c>
      <c r="K37" s="31" t="e">
        <f t="shared" si="1"/>
        <v>#N/A</v>
      </c>
    </row>
    <row r="38" spans="3:11" x14ac:dyDescent="0.3">
      <c r="C38" s="29">
        <f t="shared" si="2"/>
        <v>-33</v>
      </c>
      <c r="D38" s="29">
        <f>IF(RTD("cqg.rtd",,"StudyData", $D$4,  "Bar",, "Close",$E$4,C38,"PrimaryOnly",,,,"T")="","",RTD("cqg.rtd",,"StudyData", $D$4,  "Bar",, "Close",$E$4,C38,"PrimaryOnly",,,,"T")*100)</f>
        <v>25.95</v>
      </c>
      <c r="G38" s="29">
        <f t="shared" si="3"/>
        <v>29.199999999999953</v>
      </c>
      <c r="H38" s="29">
        <f t="shared" si="0"/>
        <v>25.95</v>
      </c>
      <c r="J38" s="29">
        <v>1</v>
      </c>
      <c r="K38" s="31" t="e">
        <f t="shared" si="1"/>
        <v>#N/A</v>
      </c>
    </row>
    <row r="39" spans="3:11" x14ac:dyDescent="0.3">
      <c r="C39" s="29">
        <f t="shared" si="2"/>
        <v>-34</v>
      </c>
      <c r="D39" s="29">
        <f>IF(RTD("cqg.rtd",,"StudyData", $D$4,  "Bar",, "Close",$E$4,C39,"PrimaryOnly",,,,"T")="","",RTD("cqg.rtd",,"StudyData", $D$4,  "Bar",, "Close",$E$4,C39,"PrimaryOnly",,,,"T")*100)</f>
        <v>27.72</v>
      </c>
      <c r="G39" s="29">
        <f t="shared" si="3"/>
        <v>29.599999999999952</v>
      </c>
      <c r="H39" s="29">
        <f t="shared" si="0"/>
        <v>27.72</v>
      </c>
      <c r="J39" s="29">
        <v>0</v>
      </c>
      <c r="K39" s="31" t="e">
        <f t="shared" si="1"/>
        <v>#N/A</v>
      </c>
    </row>
    <row r="40" spans="3:11" x14ac:dyDescent="0.3">
      <c r="C40" s="29">
        <f t="shared" si="2"/>
        <v>-35</v>
      </c>
      <c r="D40" s="29">
        <f>IF(RTD("cqg.rtd",,"StudyData", $D$4,  "Bar",, "Close",$E$4,C40,"PrimaryOnly",,,,"T")="","",RTD("cqg.rtd",,"StudyData", $D$4,  "Bar",, "Close",$E$4,C40,"PrimaryOnly",,,,"T")*100)</f>
        <v>27.839999999999996</v>
      </c>
      <c r="E40" s="32">
        <f xml:space="preserve"> RTD("cqg.rtd",,"StudyData", $D$4,  "Bar",, "Time",$E$4,C40,,,,,"T")</f>
        <v>42488.791666666664</v>
      </c>
      <c r="G40" s="29">
        <f t="shared" si="3"/>
        <v>29.99999999999995</v>
      </c>
      <c r="H40" s="29">
        <f t="shared" si="0"/>
        <v>27.839999999999996</v>
      </c>
      <c r="J40" s="29">
        <v>1</v>
      </c>
      <c r="K40" s="31" t="e">
        <f t="shared" si="1"/>
        <v>#N/A</v>
      </c>
    </row>
    <row r="41" spans="3:11" x14ac:dyDescent="0.3">
      <c r="C41" s="29">
        <f t="shared" si="2"/>
        <v>-36</v>
      </c>
      <c r="D41" s="29">
        <f>IF(RTD("cqg.rtd",,"StudyData", $D$4,  "Bar",, "Close",$E$4,C41,"PrimaryOnly",,,,"T")="","",RTD("cqg.rtd",,"StudyData", $D$4,  "Bar",, "Close",$E$4,C41,"PrimaryOnly",,,,"T")*100)</f>
        <v>28.71</v>
      </c>
      <c r="H41" s="29">
        <f t="shared" si="0"/>
        <v>28.71</v>
      </c>
    </row>
    <row r="42" spans="3:11" x14ac:dyDescent="0.3">
      <c r="C42" s="29">
        <f t="shared" si="2"/>
        <v>-37</v>
      </c>
      <c r="D42" s="29">
        <f>IF(RTD("cqg.rtd",,"StudyData", $D$4,  "Bar",, "Close",$E$4,C42,"PrimaryOnly",,,,"T")="","",RTD("cqg.rtd",,"StudyData", $D$4,  "Bar",, "Close",$E$4,C42,"PrimaryOnly",,,,"T")*100)</f>
        <v>28.9</v>
      </c>
      <c r="H42" s="29">
        <f t="shared" si="0"/>
        <v>28.9</v>
      </c>
    </row>
    <row r="43" spans="3:11" x14ac:dyDescent="0.3">
      <c r="C43" s="29">
        <f t="shared" si="2"/>
        <v>-38</v>
      </c>
      <c r="D43" s="29">
        <f>IF(RTD("cqg.rtd",,"StudyData", $D$4,  "Bar",, "Close",$E$4,C43,"PrimaryOnly",,,,"T")="","",RTD("cqg.rtd",,"StudyData", $D$4,  "Bar",, "Close",$E$4,C43,"PrimaryOnly",,,,"T")*100)</f>
        <v>28.26</v>
      </c>
      <c r="H43" s="29">
        <f t="shared" si="0"/>
        <v>28.26</v>
      </c>
    </row>
    <row r="44" spans="3:11" x14ac:dyDescent="0.3">
      <c r="C44" s="29">
        <f t="shared" si="2"/>
        <v>-39</v>
      </c>
      <c r="D44" s="29">
        <f>IF(RTD("cqg.rtd",,"StudyData", $D$4,  "Bar",, "Close",$E$4,C44,"PrimaryOnly",,,,"T")="","",RTD("cqg.rtd",,"StudyData", $D$4,  "Bar",, "Close",$E$4,C44,"PrimaryOnly",,,,"T")*100)</f>
        <v>29.78</v>
      </c>
      <c r="H44" s="29">
        <f t="shared" si="0"/>
        <v>29.78</v>
      </c>
    </row>
    <row r="45" spans="3:11" x14ac:dyDescent="0.3">
      <c r="C45" s="29">
        <f t="shared" si="2"/>
        <v>-40</v>
      </c>
      <c r="D45" s="29">
        <f>IF(RTD("cqg.rtd",,"StudyData", $D$4,  "Bar",, "Close",$E$4,C45,"PrimaryOnly",,,,"T")="","",RTD("cqg.rtd",,"StudyData", $D$4,  "Bar",, "Close",$E$4,C45,"PrimaryOnly",,,,"T")*100)</f>
        <v>26.97</v>
      </c>
      <c r="H45" s="29">
        <f t="shared" si="0"/>
        <v>26.97</v>
      </c>
    </row>
    <row r="46" spans="3:11" x14ac:dyDescent="0.3">
      <c r="C46" s="29">
        <f t="shared" si="2"/>
        <v>-41</v>
      </c>
      <c r="D46" s="29">
        <f>IF(RTD("cqg.rtd",,"StudyData", $D$4,  "Bar",, "Close",$E$4,C46,"PrimaryOnly",,,,"T")="","",RTD("cqg.rtd",,"StudyData", $D$4,  "Bar",, "Close",$E$4,C46,"PrimaryOnly",,,,"T")*100)</f>
        <v>26.650000000000002</v>
      </c>
      <c r="H46" s="29">
        <f t="shared" si="0"/>
        <v>26.650000000000002</v>
      </c>
    </row>
    <row r="47" spans="3:11" x14ac:dyDescent="0.3">
      <c r="C47" s="29">
        <f t="shared" si="2"/>
        <v>-42</v>
      </c>
      <c r="D47" s="29">
        <f>IF(RTD("cqg.rtd",,"StudyData", $D$4,  "Bar",, "Close",$E$4,C47,"PrimaryOnly",,,,"T")="","",RTD("cqg.rtd",,"StudyData", $D$4,  "Bar",, "Close",$E$4,C47,"PrimaryOnly",,,,"T")*100)</f>
        <v>26.99</v>
      </c>
      <c r="H47" s="29">
        <f t="shared" si="0"/>
        <v>26.99</v>
      </c>
    </row>
    <row r="48" spans="3:11" x14ac:dyDescent="0.3">
      <c r="C48" s="29">
        <f t="shared" si="2"/>
        <v>-43</v>
      </c>
      <c r="D48" s="29">
        <f>IF(RTD("cqg.rtd",,"StudyData", $D$4,  "Bar",, "Close",$E$4,C48,"PrimaryOnly",,,,"T")="","",RTD("cqg.rtd",,"StudyData", $D$4,  "Bar",, "Close",$E$4,C48,"PrimaryOnly",,,,"T")*100)</f>
        <v>25.56</v>
      </c>
      <c r="H48" s="29">
        <f t="shared" si="0"/>
        <v>25.56</v>
      </c>
    </row>
    <row r="49" spans="3:8" x14ac:dyDescent="0.3">
      <c r="C49" s="29">
        <f t="shared" si="2"/>
        <v>-44</v>
      </c>
      <c r="D49" s="29">
        <f>IF(RTD("cqg.rtd",,"StudyData", $D$4,  "Bar",, "Close",$E$4,C49,"PrimaryOnly",,,,"T")="","",RTD("cqg.rtd",,"StudyData", $D$4,  "Bar",, "Close",$E$4,C49,"PrimaryOnly",,,,"T")*100)</f>
        <v>25.430000000000003</v>
      </c>
      <c r="H49" s="29">
        <f t="shared" si="0"/>
        <v>25.430000000000003</v>
      </c>
    </row>
    <row r="50" spans="3:8" x14ac:dyDescent="0.3">
      <c r="C50" s="29">
        <f t="shared" si="2"/>
        <v>-45</v>
      </c>
      <c r="D50" s="29">
        <f>IF(RTD("cqg.rtd",,"StudyData", $D$4,  "Bar",, "Close",$E$4,C50,"PrimaryOnly",,,,"T")="","",RTD("cqg.rtd",,"StudyData", $D$4,  "Bar",, "Close",$E$4,C50,"PrimaryOnly",,,,"T")*100)</f>
        <v>25.480000000000004</v>
      </c>
      <c r="H50" s="29">
        <f t="shared" si="0"/>
        <v>25.480000000000004</v>
      </c>
    </row>
    <row r="51" spans="3:8" x14ac:dyDescent="0.3">
      <c r="C51" s="29">
        <f t="shared" si="2"/>
        <v>-46</v>
      </c>
      <c r="D51" s="29">
        <f>IF(RTD("cqg.rtd",,"StudyData", $D$4,  "Bar",, "Close",$E$4,C51,"PrimaryOnly",,,,"T")="","",RTD("cqg.rtd",,"StudyData", $D$4,  "Bar",, "Close",$E$4,C51,"PrimaryOnly",,,,"T")*100)</f>
        <v>25.45</v>
      </c>
      <c r="H51" s="29">
        <f t="shared" si="0"/>
        <v>25.45</v>
      </c>
    </row>
    <row r="52" spans="3:8" x14ac:dyDescent="0.3">
      <c r="C52" s="29">
        <f t="shared" si="2"/>
        <v>-47</v>
      </c>
      <c r="D52" s="29">
        <f>IF(RTD("cqg.rtd",,"StudyData", $D$4,  "Bar",, "Close",$E$4,C52,"PrimaryOnly",,,,"T")="","",RTD("cqg.rtd",,"StudyData", $D$4,  "Bar",, "Close",$E$4,C52,"PrimaryOnly",,,,"T")*100)</f>
        <v>26.57</v>
      </c>
      <c r="H52" s="29">
        <f t="shared" si="0"/>
        <v>26.57</v>
      </c>
    </row>
    <row r="53" spans="3:8" x14ac:dyDescent="0.3">
      <c r="C53" s="29">
        <f t="shared" si="2"/>
        <v>-48</v>
      </c>
      <c r="D53" s="29">
        <f>IF(RTD("cqg.rtd",,"StudyData", $D$4,  "Bar",, "Close",$E$4,C53,"PrimaryOnly",,,,"T")="","",RTD("cqg.rtd",,"StudyData", $D$4,  "Bar",, "Close",$E$4,C53,"PrimaryOnly",,,,"T")*100)</f>
        <v>25.900000000000002</v>
      </c>
      <c r="H53" s="29">
        <f t="shared" si="0"/>
        <v>25.900000000000002</v>
      </c>
    </row>
    <row r="54" spans="3:8" x14ac:dyDescent="0.3">
      <c r="C54" s="29">
        <f t="shared" si="2"/>
        <v>-49</v>
      </c>
      <c r="D54" s="29">
        <f>IF(RTD("cqg.rtd",,"StudyData", $D$4,  "Bar",, "Close",$E$4,C54,"PrimaryOnly",,,,"T")="","",RTD("cqg.rtd",,"StudyData", $D$4,  "Bar",, "Close",$E$4,C54,"PrimaryOnly",,,,"T")*100)</f>
        <v>25.240000000000002</v>
      </c>
      <c r="H54" s="29">
        <f t="shared" si="0"/>
        <v>25.240000000000002</v>
      </c>
    </row>
    <row r="55" spans="3:8" x14ac:dyDescent="0.3">
      <c r="C55" s="29">
        <f t="shared" si="2"/>
        <v>-50</v>
      </c>
      <c r="D55" s="29">
        <f>IF(RTD("cqg.rtd",,"StudyData", $D$4,  "Bar",, "Close",$E$4,C55,"PrimaryOnly",,,,"T")="","",RTD("cqg.rtd",,"StudyData", $D$4,  "Bar",, "Close",$E$4,C55,"PrimaryOnly",,,,"T")*100)</f>
        <v>26.229999999999997</v>
      </c>
      <c r="H55" s="29">
        <f t="shared" si="0"/>
        <v>26.229999999999997</v>
      </c>
    </row>
    <row r="56" spans="3:8" x14ac:dyDescent="0.3">
      <c r="C56" s="29">
        <f t="shared" si="2"/>
        <v>-51</v>
      </c>
      <c r="D56" s="29">
        <f>IF(RTD("cqg.rtd",,"StudyData", $D$4,  "Bar",, "Close",$E$4,C56,"PrimaryOnly",,,,"T")="","",RTD("cqg.rtd",,"StudyData", $D$4,  "Bar",, "Close",$E$4,C56,"PrimaryOnly",,,,"T")*100)</f>
        <v>25.650000000000002</v>
      </c>
      <c r="H56" s="29">
        <f t="shared" si="0"/>
        <v>25.650000000000002</v>
      </c>
    </row>
    <row r="57" spans="3:8" x14ac:dyDescent="0.3">
      <c r="C57" s="29">
        <f t="shared" si="2"/>
        <v>-52</v>
      </c>
      <c r="D57" s="29">
        <f>IF(RTD("cqg.rtd",,"StudyData", $D$4,  "Bar",, "Close",$E$4,C57,"PrimaryOnly",,,,"T")="","",RTD("cqg.rtd",,"StudyData", $D$4,  "Bar",, "Close",$E$4,C57,"PrimaryOnly",,,,"T")*100)</f>
        <v>26.06</v>
      </c>
      <c r="H57" s="29">
        <f t="shared" si="0"/>
        <v>26.06</v>
      </c>
    </row>
    <row r="58" spans="3:8" x14ac:dyDescent="0.3">
      <c r="C58" s="29">
        <f t="shared" si="2"/>
        <v>-53</v>
      </c>
      <c r="D58" s="29">
        <f>IF(RTD("cqg.rtd",,"StudyData", $D$4,  "Bar",, "Close",$E$4,C58,"PrimaryOnly",,,,"T")="","",RTD("cqg.rtd",,"StudyData", $D$4,  "Bar",, "Close",$E$4,C58,"PrimaryOnly",,,,"T")*100)</f>
        <v>25.46</v>
      </c>
      <c r="H58" s="29">
        <f t="shared" si="0"/>
        <v>25.46</v>
      </c>
    </row>
    <row r="59" spans="3:8" x14ac:dyDescent="0.3">
      <c r="C59" s="29">
        <f t="shared" si="2"/>
        <v>-54</v>
      </c>
      <c r="D59" s="29">
        <f>IF(RTD("cqg.rtd",,"StudyData", $D$4,  "Bar",, "Close",$E$4,C59,"PrimaryOnly",,,,"T")="","",RTD("cqg.rtd",,"StudyData", $D$4,  "Bar",, "Close",$E$4,C59,"PrimaryOnly",,,,"T")*100)</f>
        <v>24.89</v>
      </c>
      <c r="H59" s="29">
        <f t="shared" si="0"/>
        <v>24.89</v>
      </c>
    </row>
    <row r="60" spans="3:8" x14ac:dyDescent="0.3">
      <c r="C60" s="29">
        <f t="shared" si="2"/>
        <v>-55</v>
      </c>
      <c r="D60" s="29">
        <f>IF(RTD("cqg.rtd",,"StudyData", $D$4,  "Bar",, "Close",$E$4,C60,"PrimaryOnly",,,,"T")="","",RTD("cqg.rtd",,"StudyData", $D$4,  "Bar",, "Close",$E$4,C60,"PrimaryOnly",,,,"T")*100)</f>
        <v>25.03</v>
      </c>
      <c r="H60" s="29">
        <f t="shared" si="0"/>
        <v>25.03</v>
      </c>
    </row>
    <row r="61" spans="3:8" x14ac:dyDescent="0.3">
      <c r="C61" s="29">
        <f t="shared" si="2"/>
        <v>-56</v>
      </c>
      <c r="D61" s="29">
        <f>IF(RTD("cqg.rtd",,"StudyData", $D$4,  "Bar",, "Close",$E$4,C61,"PrimaryOnly",,,,"T")="","",RTD("cqg.rtd",,"StudyData", $D$4,  "Bar",, "Close",$E$4,C61,"PrimaryOnly",,,,"T")*100)</f>
        <v>24.84</v>
      </c>
      <c r="H61" s="29">
        <f t="shared" si="0"/>
        <v>24.84</v>
      </c>
    </row>
    <row r="62" spans="3:8" x14ac:dyDescent="0.3">
      <c r="C62" s="29">
        <f t="shared" si="2"/>
        <v>-57</v>
      </c>
      <c r="D62" s="29">
        <f>IF(RTD("cqg.rtd",,"StudyData", $D$4,  "Bar",, "Close",$E$4,C62,"PrimaryOnly",,,,"T")="","",RTD("cqg.rtd",,"StudyData", $D$4,  "Bar",, "Close",$E$4,C62,"PrimaryOnly",,,,"T")*100)</f>
        <v>25.169999999999998</v>
      </c>
      <c r="H62" s="29">
        <f t="shared" si="0"/>
        <v>25.169999999999998</v>
      </c>
    </row>
    <row r="63" spans="3:8" x14ac:dyDescent="0.3">
      <c r="C63" s="29">
        <f t="shared" si="2"/>
        <v>-58</v>
      </c>
      <c r="D63" s="29">
        <f>IF(RTD("cqg.rtd",,"StudyData", $D$4,  "Bar",, "Close",$E$4,C63,"PrimaryOnly",,,,"T")="","",RTD("cqg.rtd",,"StudyData", $D$4,  "Bar",, "Close",$E$4,C63,"PrimaryOnly",,,,"T")*100)</f>
        <v>24.67</v>
      </c>
      <c r="H63" s="29">
        <f t="shared" si="0"/>
        <v>24.67</v>
      </c>
    </row>
    <row r="64" spans="3:8" x14ac:dyDescent="0.3">
      <c r="C64" s="29">
        <f t="shared" si="2"/>
        <v>-59</v>
      </c>
      <c r="D64" s="29">
        <f>IF(RTD("cqg.rtd",,"StudyData", $D$4,  "Bar",, "Close",$E$4,C64,"PrimaryOnly",,,,"T")="","",RTD("cqg.rtd",,"StudyData", $D$4,  "Bar",, "Close",$E$4,C64,"PrimaryOnly",,,,"T")*100)</f>
        <v>23.02</v>
      </c>
      <c r="H64" s="29">
        <f t="shared" si="0"/>
        <v>23.02</v>
      </c>
    </row>
    <row r="65" spans="3:8" x14ac:dyDescent="0.3">
      <c r="C65" s="29">
        <f t="shared" si="2"/>
        <v>-60</v>
      </c>
      <c r="D65" s="29">
        <f>IF(RTD("cqg.rtd",,"StudyData", $D$4,  "Bar",, "Close",$E$4,C65,"PrimaryOnly",,,,"T")="","",RTD("cqg.rtd",,"StudyData", $D$4,  "Bar",, "Close",$E$4,C65,"PrimaryOnly",,,,"T")*100)</f>
        <v>23.74</v>
      </c>
      <c r="H65" s="29">
        <f t="shared" si="0"/>
        <v>23.74</v>
      </c>
    </row>
    <row r="66" spans="3:8" x14ac:dyDescent="0.3">
      <c r="C66" s="29">
        <f t="shared" si="2"/>
        <v>-61</v>
      </c>
      <c r="D66" s="29">
        <f>IF(RTD("cqg.rtd",,"StudyData", $D$4,  "Bar",, "Close",$E$4,C66,"PrimaryOnly",,,,"T")="","",RTD("cqg.rtd",,"StudyData", $D$4,  "Bar",, "Close",$E$4,C66,"PrimaryOnly",,,,"T")*100)</f>
        <v>22.18</v>
      </c>
      <c r="H66" s="29">
        <f t="shared" si="0"/>
        <v>22.18</v>
      </c>
    </row>
    <row r="67" spans="3:8" x14ac:dyDescent="0.3">
      <c r="C67" s="29">
        <f t="shared" si="2"/>
        <v>-62</v>
      </c>
      <c r="D67" s="29">
        <f>IF(RTD("cqg.rtd",,"StudyData", $D$4,  "Bar",, "Close",$E$4,C67,"PrimaryOnly",,,,"T")="","",RTD("cqg.rtd",,"StudyData", $D$4,  "Bar",, "Close",$E$4,C67,"PrimaryOnly",,,,"T")*100)</f>
        <v>22.720000000000002</v>
      </c>
      <c r="H67" s="29">
        <f t="shared" si="0"/>
        <v>22.720000000000002</v>
      </c>
    </row>
    <row r="68" spans="3:8" x14ac:dyDescent="0.3">
      <c r="C68" s="29">
        <f t="shared" si="2"/>
        <v>-63</v>
      </c>
      <c r="D68" s="29">
        <f>IF(RTD("cqg.rtd",,"StudyData", $D$4,  "Bar",, "Close",$E$4,C68,"PrimaryOnly",,,,"T")="","",RTD("cqg.rtd",,"StudyData", $D$4,  "Bar",, "Close",$E$4,C68,"PrimaryOnly",,,,"T")*100)</f>
        <v>22.81</v>
      </c>
      <c r="H68" s="29">
        <f t="shared" si="0"/>
        <v>22.81</v>
      </c>
    </row>
    <row r="69" spans="3:8" x14ac:dyDescent="0.3">
      <c r="C69" s="29">
        <f t="shared" si="2"/>
        <v>-64</v>
      </c>
      <c r="D69" s="29">
        <f>IF(RTD("cqg.rtd",,"StudyData", $D$4,  "Bar",, "Close",$E$4,C69,"PrimaryOnly",,,,"T")="","",RTD("cqg.rtd",,"StudyData", $D$4,  "Bar",, "Close",$E$4,C69,"PrimaryOnly",,,,"T")*100)</f>
        <v>22.24</v>
      </c>
      <c r="H69" s="29">
        <f t="shared" si="0"/>
        <v>22.24</v>
      </c>
    </row>
    <row r="70" spans="3:8" x14ac:dyDescent="0.3">
      <c r="C70" s="29">
        <f t="shared" si="2"/>
        <v>-65</v>
      </c>
      <c r="D70" s="29">
        <f>IF(RTD("cqg.rtd",,"StudyData", $D$4,  "Bar",, "Close",$E$4,C70,"PrimaryOnly",,,,"T")="","",RTD("cqg.rtd",,"StudyData", $D$4,  "Bar",, "Close",$E$4,C70,"PrimaryOnly",,,,"T")*100)</f>
        <v>22.5</v>
      </c>
      <c r="H70" s="29">
        <f t="shared" ref="H70:H133" si="4">D70</f>
        <v>22.5</v>
      </c>
    </row>
    <row r="71" spans="3:8" x14ac:dyDescent="0.3">
      <c r="C71" s="29">
        <f t="shared" ref="C71:C134" si="5">C70-1</f>
        <v>-66</v>
      </c>
      <c r="D71" s="29">
        <f>IF(RTD("cqg.rtd",,"StudyData", $D$4,  "Bar",, "Close",$E$4,C71,"PrimaryOnly",,,,"T")="","",RTD("cqg.rtd",,"StudyData", $D$4,  "Bar",, "Close",$E$4,C71,"PrimaryOnly",,,,"T")*100)</f>
        <v>22.52</v>
      </c>
      <c r="H71" s="29">
        <f t="shared" si="4"/>
        <v>22.52</v>
      </c>
    </row>
    <row r="72" spans="3:8" x14ac:dyDescent="0.3">
      <c r="C72" s="29">
        <f t="shared" si="5"/>
        <v>-67</v>
      </c>
      <c r="D72" s="29">
        <f>IF(RTD("cqg.rtd",,"StudyData", $D$4,  "Bar",, "Close",$E$4,C72,"PrimaryOnly",,,,"T")="","",RTD("cqg.rtd",,"StudyData", $D$4,  "Bar",, "Close",$E$4,C72,"PrimaryOnly",,,,"T")*100)</f>
        <v>21.88</v>
      </c>
      <c r="H72" s="29">
        <f t="shared" si="4"/>
        <v>21.88</v>
      </c>
    </row>
    <row r="73" spans="3:8" x14ac:dyDescent="0.3">
      <c r="C73" s="29">
        <f t="shared" si="5"/>
        <v>-68</v>
      </c>
      <c r="D73" s="29">
        <f>IF(RTD("cqg.rtd",,"StudyData", $D$4,  "Bar",, "Close",$E$4,C73,"PrimaryOnly",,,,"T")="","",RTD("cqg.rtd",,"StudyData", $D$4,  "Bar",, "Close",$E$4,C73,"PrimaryOnly",,,,"T")*100)</f>
        <v>22.81</v>
      </c>
      <c r="E73" s="32">
        <f xml:space="preserve"> RTD("cqg.rtd",,"StudyData", $D$4,  "Bar",, "Time",$E$4,C73,,,,,"T")</f>
        <v>42487</v>
      </c>
      <c r="H73" s="29">
        <f t="shared" si="4"/>
        <v>22.81</v>
      </c>
    </row>
    <row r="74" spans="3:8" x14ac:dyDescent="0.3">
      <c r="C74" s="29">
        <f t="shared" si="5"/>
        <v>-69</v>
      </c>
      <c r="D74" s="29">
        <f>IF(RTD("cqg.rtd",,"StudyData", $D$4,  "Bar",, "Close",$E$4,C74,"PrimaryOnly",,,,"T")="","",RTD("cqg.rtd",,"StudyData", $D$4,  "Bar",, "Close",$E$4,C74,"PrimaryOnly",,,,"T")*100)</f>
        <v>21.01</v>
      </c>
      <c r="H74" s="29">
        <f t="shared" si="4"/>
        <v>21.01</v>
      </c>
    </row>
    <row r="75" spans="3:8" x14ac:dyDescent="0.3">
      <c r="C75" s="29">
        <f t="shared" si="5"/>
        <v>-70</v>
      </c>
      <c r="D75" s="29">
        <f>IF(RTD("cqg.rtd",,"StudyData", $D$4,  "Bar",, "Close",$E$4,C75,"PrimaryOnly",,,,"T")="","",RTD("cqg.rtd",,"StudyData", $D$4,  "Bar",, "Close",$E$4,C75,"PrimaryOnly",,,,"T")*100)</f>
        <v>19.48</v>
      </c>
      <c r="H75" s="29">
        <f t="shared" si="4"/>
        <v>19.48</v>
      </c>
    </row>
    <row r="76" spans="3:8" x14ac:dyDescent="0.3">
      <c r="C76" s="29">
        <f t="shared" si="5"/>
        <v>-71</v>
      </c>
      <c r="D76" s="29">
        <f>IF(RTD("cqg.rtd",,"StudyData", $D$4,  "Bar",, "Close",$E$4,C76,"PrimaryOnly",,,,"T")="","",RTD("cqg.rtd",,"StudyData", $D$4,  "Bar",, "Close",$E$4,C76,"PrimaryOnly",,,,"T")*100)</f>
        <v>19.46</v>
      </c>
      <c r="H76" s="29">
        <f t="shared" si="4"/>
        <v>19.46</v>
      </c>
    </row>
    <row r="77" spans="3:8" x14ac:dyDescent="0.3">
      <c r="C77" s="29">
        <f t="shared" si="5"/>
        <v>-72</v>
      </c>
      <c r="D77" s="29">
        <f>IF(RTD("cqg.rtd",,"StudyData", $D$4,  "Bar",, "Close",$E$4,C77,"PrimaryOnly",,,,"T")="","",RTD("cqg.rtd",,"StudyData", $D$4,  "Bar",, "Close",$E$4,C77,"PrimaryOnly",,,,"T")*100)</f>
        <v>19.5</v>
      </c>
      <c r="H77" s="29">
        <f t="shared" si="4"/>
        <v>19.5</v>
      </c>
    </row>
    <row r="78" spans="3:8" x14ac:dyDescent="0.3">
      <c r="C78" s="29">
        <f t="shared" si="5"/>
        <v>-73</v>
      </c>
      <c r="D78" s="29">
        <f>IF(RTD("cqg.rtd",,"StudyData", $D$4,  "Bar",, "Close",$E$4,C78,"PrimaryOnly",,,,"T")="","",RTD("cqg.rtd",,"StudyData", $D$4,  "Bar",, "Close",$E$4,C78,"PrimaryOnly",,,,"T")*100)</f>
        <v>19.97</v>
      </c>
      <c r="H78" s="29">
        <f t="shared" si="4"/>
        <v>19.97</v>
      </c>
    </row>
    <row r="79" spans="3:8" x14ac:dyDescent="0.3">
      <c r="C79" s="29">
        <f t="shared" si="5"/>
        <v>-74</v>
      </c>
      <c r="D79" s="29">
        <f>IF(RTD("cqg.rtd",,"StudyData", $D$4,  "Bar",, "Close",$E$4,C79,"PrimaryOnly",,,,"T")="","",RTD("cqg.rtd",,"StudyData", $D$4,  "Bar",, "Close",$E$4,C79,"PrimaryOnly",,,,"T")*100)</f>
        <v>20.45</v>
      </c>
      <c r="H79" s="29">
        <f t="shared" si="4"/>
        <v>20.45</v>
      </c>
    </row>
    <row r="80" spans="3:8" x14ac:dyDescent="0.3">
      <c r="C80" s="29">
        <f t="shared" si="5"/>
        <v>-75</v>
      </c>
      <c r="D80" s="29">
        <f>IF(RTD("cqg.rtd",,"StudyData", $D$4,  "Bar",, "Close",$E$4,C80,"PrimaryOnly",,,,"T")="","",RTD("cqg.rtd",,"StudyData", $D$4,  "Bar",, "Close",$E$4,C80,"PrimaryOnly",,,,"T")*100)</f>
        <v>16.96</v>
      </c>
      <c r="H80" s="29">
        <f t="shared" si="4"/>
        <v>16.96</v>
      </c>
    </row>
    <row r="81" spans="3:8" x14ac:dyDescent="0.3">
      <c r="C81" s="29">
        <f t="shared" si="5"/>
        <v>-76</v>
      </c>
      <c r="D81" s="29">
        <f>IF(RTD("cqg.rtd",,"StudyData", $D$4,  "Bar",, "Close",$E$4,C81,"PrimaryOnly",,,,"T")="","",RTD("cqg.rtd",,"StudyData", $D$4,  "Bar",, "Close",$E$4,C81,"PrimaryOnly",,,,"T")*100)</f>
        <v>18.41</v>
      </c>
      <c r="H81" s="29">
        <f t="shared" si="4"/>
        <v>18.41</v>
      </c>
    </row>
    <row r="82" spans="3:8" x14ac:dyDescent="0.3">
      <c r="C82" s="29">
        <f t="shared" si="5"/>
        <v>-77</v>
      </c>
      <c r="D82" s="29">
        <f>IF(RTD("cqg.rtd",,"StudyData", $D$4,  "Bar",, "Close",$E$4,C82,"PrimaryOnly",,,,"T")="","",RTD("cqg.rtd",,"StudyData", $D$4,  "Bar",, "Close",$E$4,C82,"PrimaryOnly",,,,"T")*100)</f>
        <v>19.16</v>
      </c>
      <c r="H82" s="29">
        <f t="shared" si="4"/>
        <v>19.16</v>
      </c>
    </row>
    <row r="83" spans="3:8" x14ac:dyDescent="0.3">
      <c r="C83" s="29">
        <f t="shared" si="5"/>
        <v>-78</v>
      </c>
      <c r="D83" s="29">
        <f>IF(RTD("cqg.rtd",,"StudyData", $D$4,  "Bar",, "Close",$E$4,C83,"PrimaryOnly",,,,"T")="","",RTD("cqg.rtd",,"StudyData", $D$4,  "Bar",, "Close",$E$4,C83,"PrimaryOnly",,,,"T")*100)</f>
        <v>17.37</v>
      </c>
      <c r="H83" s="29">
        <f t="shared" si="4"/>
        <v>17.37</v>
      </c>
    </row>
    <row r="84" spans="3:8" x14ac:dyDescent="0.3">
      <c r="C84" s="29">
        <f t="shared" si="5"/>
        <v>-79</v>
      </c>
      <c r="D84" s="29">
        <f>IF(RTD("cqg.rtd",,"StudyData", $D$4,  "Bar",, "Close",$E$4,C84,"PrimaryOnly",,,,"T")="","",RTD("cqg.rtd",,"StudyData", $D$4,  "Bar",, "Close",$E$4,C84,"PrimaryOnly",,,,"T")*100)</f>
        <v>19.82</v>
      </c>
      <c r="H84" s="29">
        <f t="shared" si="4"/>
        <v>19.82</v>
      </c>
    </row>
    <row r="85" spans="3:8" x14ac:dyDescent="0.3">
      <c r="C85" s="29">
        <f t="shared" si="5"/>
        <v>-80</v>
      </c>
      <c r="D85" s="29">
        <f>IF(RTD("cqg.rtd",,"StudyData", $D$4,  "Bar",, "Close",$E$4,C85,"PrimaryOnly",,,,"T")="","",RTD("cqg.rtd",,"StudyData", $D$4,  "Bar",, "Close",$E$4,C85,"PrimaryOnly",,,,"T")*100)</f>
        <v>18.310000000000002</v>
      </c>
      <c r="H85" s="29">
        <f t="shared" si="4"/>
        <v>18.310000000000002</v>
      </c>
    </row>
    <row r="86" spans="3:8" x14ac:dyDescent="0.3">
      <c r="C86" s="29">
        <f t="shared" si="5"/>
        <v>-81</v>
      </c>
      <c r="D86" s="29">
        <f>IF(RTD("cqg.rtd",,"StudyData", $D$4,  "Bar",, "Close",$E$4,C86,"PrimaryOnly",,,,"T")="","",RTD("cqg.rtd",,"StudyData", $D$4,  "Bar",, "Close",$E$4,C86,"PrimaryOnly",,,,"T")*100)</f>
        <v>20.599999999999998</v>
      </c>
      <c r="H86" s="29">
        <f t="shared" si="4"/>
        <v>20.599999999999998</v>
      </c>
    </row>
    <row r="87" spans="3:8" x14ac:dyDescent="0.3">
      <c r="C87" s="29">
        <f t="shared" si="5"/>
        <v>-82</v>
      </c>
      <c r="D87" s="29">
        <f>IF(RTD("cqg.rtd",,"StudyData", $D$4,  "Bar",, "Close",$E$4,C87,"PrimaryOnly",,,,"T")="","",RTD("cqg.rtd",,"StudyData", $D$4,  "Bar",, "Close",$E$4,C87,"PrimaryOnly",,,,"T")*100)</f>
        <v>17.59</v>
      </c>
      <c r="H87" s="29">
        <f t="shared" si="4"/>
        <v>17.59</v>
      </c>
    </row>
    <row r="88" spans="3:8" x14ac:dyDescent="0.3">
      <c r="C88" s="29">
        <f t="shared" si="5"/>
        <v>-83</v>
      </c>
      <c r="D88" s="29">
        <f>IF(RTD("cqg.rtd",,"StudyData", $D$4,  "Bar",, "Close",$E$4,C88,"PrimaryOnly",,,,"T")="","",RTD("cqg.rtd",,"StudyData", $D$4,  "Bar",, "Close",$E$4,C88,"PrimaryOnly",,,,"T")*100)</f>
        <v>17.43</v>
      </c>
      <c r="H88" s="29">
        <f t="shared" si="4"/>
        <v>17.43</v>
      </c>
    </row>
    <row r="89" spans="3:8" x14ac:dyDescent="0.3">
      <c r="C89" s="29">
        <f t="shared" si="5"/>
        <v>-84</v>
      </c>
      <c r="D89" s="29">
        <f>IF(RTD("cqg.rtd",,"StudyData", $D$4,  "Bar",, "Close",$E$4,C89,"PrimaryOnly",,,,"T")="","",RTD("cqg.rtd",,"StudyData", $D$4,  "Bar",, "Close",$E$4,C89,"PrimaryOnly",,,,"T")*100)</f>
        <v>17.03</v>
      </c>
      <c r="H89" s="29">
        <f t="shared" si="4"/>
        <v>17.03</v>
      </c>
    </row>
    <row r="90" spans="3:8" x14ac:dyDescent="0.3">
      <c r="C90" s="29">
        <f t="shared" si="5"/>
        <v>-85</v>
      </c>
      <c r="D90" s="29">
        <f>IF(RTD("cqg.rtd",,"StudyData", $D$4,  "Bar",, "Close",$E$4,C90,"PrimaryOnly",,,,"T")="","",RTD("cqg.rtd",,"StudyData", $D$4,  "Bar",, "Close",$E$4,C90,"PrimaryOnly",,,,"T")*100)</f>
        <v>18.509999999999998</v>
      </c>
      <c r="H90" s="29">
        <f t="shared" si="4"/>
        <v>18.509999999999998</v>
      </c>
    </row>
    <row r="91" spans="3:8" x14ac:dyDescent="0.3">
      <c r="C91" s="29">
        <f t="shared" si="5"/>
        <v>-86</v>
      </c>
      <c r="D91" s="29">
        <f>IF(RTD("cqg.rtd",,"StudyData", $D$4,  "Bar",, "Close",$E$4,C91,"PrimaryOnly",,,,"T")="","",RTD("cqg.rtd",,"StudyData", $D$4,  "Bar",, "Close",$E$4,C91,"PrimaryOnly",,,,"T")*100)</f>
        <v>17.68</v>
      </c>
      <c r="H91" s="29">
        <f t="shared" si="4"/>
        <v>17.68</v>
      </c>
    </row>
    <row r="92" spans="3:8" x14ac:dyDescent="0.3">
      <c r="C92" s="29">
        <f t="shared" si="5"/>
        <v>-87</v>
      </c>
      <c r="D92" s="29">
        <f>IF(RTD("cqg.rtd",,"StudyData", $D$4,  "Bar",, "Close",$E$4,C92,"PrimaryOnly",,,,"T")="","",RTD("cqg.rtd",,"StudyData", $D$4,  "Bar",, "Close",$E$4,C92,"PrimaryOnly",,,,"T")*100)</f>
        <v>17.440000000000001</v>
      </c>
      <c r="H92" s="29">
        <f t="shared" si="4"/>
        <v>17.440000000000001</v>
      </c>
    </row>
    <row r="93" spans="3:8" x14ac:dyDescent="0.3">
      <c r="C93" s="29">
        <f t="shared" si="5"/>
        <v>-88</v>
      </c>
      <c r="D93" s="29">
        <f>IF(RTD("cqg.rtd",,"StudyData", $D$4,  "Bar",, "Close",$E$4,C93,"PrimaryOnly",,,,"T")="","",RTD("cqg.rtd",,"StudyData", $D$4,  "Bar",, "Close",$E$4,C93,"PrimaryOnly",,,,"T")*100)</f>
        <v>16.88</v>
      </c>
      <c r="H93" s="29">
        <f t="shared" si="4"/>
        <v>16.88</v>
      </c>
    </row>
    <row r="94" spans="3:8" x14ac:dyDescent="0.3">
      <c r="C94" s="29">
        <f t="shared" si="5"/>
        <v>-89</v>
      </c>
      <c r="D94" s="29">
        <f>IF(RTD("cqg.rtd",,"StudyData", $D$4,  "Bar",, "Close",$E$4,C94,"PrimaryOnly",,,,"T")="","",RTD("cqg.rtd",,"StudyData", $D$4,  "Bar",, "Close",$E$4,C94,"PrimaryOnly",,,,"T")*100)</f>
        <v>21.23</v>
      </c>
      <c r="H94" s="29">
        <f t="shared" si="4"/>
        <v>21.23</v>
      </c>
    </row>
    <row r="95" spans="3:8" x14ac:dyDescent="0.3">
      <c r="C95" s="29">
        <f t="shared" si="5"/>
        <v>-90</v>
      </c>
      <c r="D95" s="29">
        <f>IF(RTD("cqg.rtd",,"StudyData", $D$4,  "Bar",, "Close",$E$4,C95,"PrimaryOnly",,,,"T")="","",RTD("cqg.rtd",,"StudyData", $D$4,  "Bar",, "Close",$E$4,C95,"PrimaryOnly",,,,"T")*100)</f>
        <v>16.739999999999998</v>
      </c>
      <c r="H95" s="29">
        <f t="shared" si="4"/>
        <v>16.739999999999998</v>
      </c>
    </row>
    <row r="96" spans="3:8" x14ac:dyDescent="0.3">
      <c r="C96" s="29">
        <f t="shared" si="5"/>
        <v>-91</v>
      </c>
      <c r="D96" s="29">
        <f>IF(RTD("cqg.rtd",,"StudyData", $D$4,  "Bar",, "Close",$E$4,C96,"PrimaryOnly",,,,"T")="","",RTD("cqg.rtd",,"StudyData", $D$4,  "Bar",, "Close",$E$4,C96,"PrimaryOnly",,,,"T")*100)</f>
        <v>17.690000000000001</v>
      </c>
      <c r="H96" s="29">
        <f t="shared" si="4"/>
        <v>17.690000000000001</v>
      </c>
    </row>
    <row r="97" spans="3:8" x14ac:dyDescent="0.3">
      <c r="C97" s="29">
        <f t="shared" si="5"/>
        <v>-92</v>
      </c>
      <c r="D97" s="29">
        <f>IF(RTD("cqg.rtd",,"StudyData", $D$4,  "Bar",, "Close",$E$4,C97,"PrimaryOnly",,,,"T")="","",RTD("cqg.rtd",,"StudyData", $D$4,  "Bar",, "Close",$E$4,C97,"PrimaryOnly",,,,"T")*100)</f>
        <v>17.62</v>
      </c>
      <c r="H97" s="29">
        <f t="shared" si="4"/>
        <v>17.62</v>
      </c>
    </row>
    <row r="98" spans="3:8" x14ac:dyDescent="0.3">
      <c r="C98" s="29">
        <f t="shared" si="5"/>
        <v>-93</v>
      </c>
      <c r="D98" s="29">
        <f>IF(RTD("cqg.rtd",,"StudyData", $D$4,  "Bar",, "Close",$E$4,C98,"PrimaryOnly",,,,"T")="","",RTD("cqg.rtd",,"StudyData", $D$4,  "Bar",, "Close",$E$4,C98,"PrimaryOnly",,,,"T")*100)</f>
        <v>17.309999999999999</v>
      </c>
      <c r="H98" s="29">
        <f t="shared" si="4"/>
        <v>17.309999999999999</v>
      </c>
    </row>
    <row r="99" spans="3:8" x14ac:dyDescent="0.3">
      <c r="C99" s="29">
        <f t="shared" si="5"/>
        <v>-94</v>
      </c>
      <c r="D99" s="29">
        <f>IF(RTD("cqg.rtd",,"StudyData", $D$4,  "Bar",, "Close",$E$4,C99,"PrimaryOnly",,,,"T")="","",RTD("cqg.rtd",,"StudyData", $D$4,  "Bar",, "Close",$E$4,C99,"PrimaryOnly",,,,"T")*100)</f>
        <v>17.919999999999998</v>
      </c>
      <c r="H99" s="29">
        <f t="shared" si="4"/>
        <v>17.919999999999998</v>
      </c>
    </row>
    <row r="100" spans="3:8" x14ac:dyDescent="0.3">
      <c r="C100" s="29">
        <f t="shared" si="5"/>
        <v>-95</v>
      </c>
      <c r="D100" s="29">
        <f>IF(RTD("cqg.rtd",,"StudyData", $D$4,  "Bar",, "Close",$E$4,C100,"PrimaryOnly",,,,"T")="","",RTD("cqg.rtd",,"StudyData", $D$4,  "Bar",, "Close",$E$4,C100,"PrimaryOnly",,,,"T")*100)</f>
        <v>17.03</v>
      </c>
      <c r="H100" s="29">
        <f t="shared" si="4"/>
        <v>17.03</v>
      </c>
    </row>
    <row r="101" spans="3:8" x14ac:dyDescent="0.3">
      <c r="C101" s="29">
        <f t="shared" si="5"/>
        <v>-96</v>
      </c>
      <c r="D101" s="29">
        <f>IF(RTD("cqg.rtd",,"StudyData", $D$4,  "Bar",, "Close",$E$4,C101,"PrimaryOnly",,,,"T")="","",RTD("cqg.rtd",,"StudyData", $D$4,  "Bar",, "Close",$E$4,C101,"PrimaryOnly",,,,"T")*100)</f>
        <v>16.809999999999999</v>
      </c>
      <c r="H101" s="29">
        <f t="shared" si="4"/>
        <v>16.809999999999999</v>
      </c>
    </row>
    <row r="102" spans="3:8" x14ac:dyDescent="0.3">
      <c r="C102" s="29">
        <f t="shared" si="5"/>
        <v>-97</v>
      </c>
      <c r="D102" s="29">
        <f>IF(RTD("cqg.rtd",,"StudyData", $D$4,  "Bar",, "Close",$E$4,C102,"PrimaryOnly",,,,"T")="","",RTD("cqg.rtd",,"StudyData", $D$4,  "Bar",, "Close",$E$4,C102,"PrimaryOnly",,,,"T")*100)</f>
        <v>19.46</v>
      </c>
      <c r="H102" s="29">
        <f t="shared" si="4"/>
        <v>19.46</v>
      </c>
    </row>
    <row r="103" spans="3:8" x14ac:dyDescent="0.3">
      <c r="C103" s="29">
        <f t="shared" si="5"/>
        <v>-98</v>
      </c>
      <c r="D103" s="29">
        <f>IF(RTD("cqg.rtd",,"StudyData", $D$4,  "Bar",, "Close",$E$4,C103,"PrimaryOnly",,,,"T")="","",RTD("cqg.rtd",,"StudyData", $D$4,  "Bar",, "Close",$E$4,C103,"PrimaryOnly",,,,"T")*100)</f>
        <v>20.93</v>
      </c>
      <c r="H103" s="29">
        <f t="shared" si="4"/>
        <v>20.93</v>
      </c>
    </row>
    <row r="104" spans="3:8" x14ac:dyDescent="0.3">
      <c r="C104" s="29">
        <f t="shared" si="5"/>
        <v>-99</v>
      </c>
      <c r="D104" s="29">
        <f>IF(RTD("cqg.rtd",,"StudyData", $D$4,  "Bar",, "Close",$E$4,C104,"PrimaryOnly",,,,"T")="","",RTD("cqg.rtd",,"StudyData", $D$4,  "Bar",, "Close",$E$4,C104,"PrimaryOnly",,,,"T")*100)</f>
        <v>19.7</v>
      </c>
      <c r="E104" s="32">
        <f xml:space="preserve"> RTD("cqg.rtd",,"StudyData", $D$4,  "Bar",, "Time",$E$4,C104,,,,,"T")</f>
        <v>42485.291666666664</v>
      </c>
      <c r="H104" s="29">
        <f t="shared" si="4"/>
        <v>19.7</v>
      </c>
    </row>
    <row r="105" spans="3:8" x14ac:dyDescent="0.3">
      <c r="C105" s="29">
        <f t="shared" si="5"/>
        <v>-100</v>
      </c>
      <c r="D105" s="29">
        <f>IF(RTD("cqg.rtd",,"StudyData", $D$4,  "Bar",, "Close",$E$4,C105,"PrimaryOnly",,,,"T")="","",RTD("cqg.rtd",,"StudyData", $D$4,  "Bar",, "Close",$E$4,C105,"PrimaryOnly",,,,"T")*100)</f>
        <v>16.97</v>
      </c>
      <c r="H105" s="29">
        <f t="shared" si="4"/>
        <v>16.97</v>
      </c>
    </row>
    <row r="106" spans="3:8" x14ac:dyDescent="0.3">
      <c r="C106" s="29">
        <f t="shared" si="5"/>
        <v>-101</v>
      </c>
      <c r="D106" s="29">
        <f>IF(RTD("cqg.rtd",,"StudyData", $D$4,  "Bar",, "Close",$E$4,C106,"PrimaryOnly",,,,"T")="","",RTD("cqg.rtd",,"StudyData", $D$4,  "Bar",, "Close",$E$4,C106,"PrimaryOnly",,,,"T")*100)</f>
        <v>20.010000000000002</v>
      </c>
      <c r="H106" s="29">
        <f t="shared" si="4"/>
        <v>20.010000000000002</v>
      </c>
    </row>
    <row r="107" spans="3:8" x14ac:dyDescent="0.3">
      <c r="C107" s="29">
        <f t="shared" si="5"/>
        <v>-102</v>
      </c>
      <c r="D107" s="29">
        <f>IF(RTD("cqg.rtd",,"StudyData", $D$4,  "Bar",, "Close",$E$4,C107,"PrimaryOnly",,,,"T")="","",RTD("cqg.rtd",,"StudyData", $D$4,  "Bar",, "Close",$E$4,C107,"PrimaryOnly",,,,"T")*100)</f>
        <v>17.72</v>
      </c>
      <c r="H107" s="29">
        <f t="shared" si="4"/>
        <v>17.72</v>
      </c>
    </row>
    <row r="108" spans="3:8" x14ac:dyDescent="0.3">
      <c r="C108" s="29">
        <f t="shared" si="5"/>
        <v>-103</v>
      </c>
      <c r="D108" s="29">
        <f>IF(RTD("cqg.rtd",,"StudyData", $D$4,  "Bar",, "Close",$E$4,C108,"PrimaryOnly",,,,"T")="","",RTD("cqg.rtd",,"StudyData", $D$4,  "Bar",, "Close",$E$4,C108,"PrimaryOnly",,,,"T")*100)</f>
        <v>18.399999999999999</v>
      </c>
      <c r="H108" s="29">
        <f t="shared" si="4"/>
        <v>18.399999999999999</v>
      </c>
    </row>
    <row r="109" spans="3:8" x14ac:dyDescent="0.3">
      <c r="C109" s="29">
        <f t="shared" si="5"/>
        <v>-104</v>
      </c>
      <c r="D109" s="29">
        <f>IF(RTD("cqg.rtd",,"StudyData", $D$4,  "Bar",, "Close",$E$4,C109,"PrimaryOnly",,,,"T")="","",RTD("cqg.rtd",,"StudyData", $D$4,  "Bar",, "Close",$E$4,C109,"PrimaryOnly",,,,"T")*100)</f>
        <v>18.77</v>
      </c>
      <c r="H109" s="29">
        <f t="shared" si="4"/>
        <v>18.77</v>
      </c>
    </row>
    <row r="110" spans="3:8" x14ac:dyDescent="0.3">
      <c r="C110" s="29">
        <f t="shared" si="5"/>
        <v>-105</v>
      </c>
      <c r="D110" s="29">
        <f>IF(RTD("cqg.rtd",,"StudyData", $D$4,  "Bar",, "Close",$E$4,C110,"PrimaryOnly",,,,"T")="","",RTD("cqg.rtd",,"StudyData", $D$4,  "Bar",, "Close",$E$4,C110,"PrimaryOnly",,,,"T")*100)</f>
        <v>17.059999999999999</v>
      </c>
      <c r="H110" s="29">
        <f t="shared" si="4"/>
        <v>17.059999999999999</v>
      </c>
    </row>
    <row r="111" spans="3:8" x14ac:dyDescent="0.3">
      <c r="C111" s="29">
        <f t="shared" si="5"/>
        <v>-106</v>
      </c>
      <c r="D111" s="29">
        <f>IF(RTD("cqg.rtd",,"StudyData", $D$4,  "Bar",, "Close",$E$4,C111,"PrimaryOnly",,,,"T")="","",RTD("cqg.rtd",,"StudyData", $D$4,  "Bar",, "Close",$E$4,C111,"PrimaryOnly",,,,"T")*100)</f>
        <v>17.580000000000002</v>
      </c>
      <c r="H111" s="29">
        <f t="shared" si="4"/>
        <v>17.580000000000002</v>
      </c>
    </row>
    <row r="112" spans="3:8" x14ac:dyDescent="0.3">
      <c r="C112" s="29">
        <f t="shared" si="5"/>
        <v>-107</v>
      </c>
      <c r="D112" s="29">
        <f>IF(RTD("cqg.rtd",,"StudyData", $D$4,  "Bar",, "Close",$E$4,C112,"PrimaryOnly",,,,"T")="","",RTD("cqg.rtd",,"StudyData", $D$4,  "Bar",, "Close",$E$4,C112,"PrimaryOnly",,,,"T")*100)</f>
        <v>17.95</v>
      </c>
      <c r="H112" s="29">
        <f t="shared" si="4"/>
        <v>17.95</v>
      </c>
    </row>
    <row r="113" spans="3:8" x14ac:dyDescent="0.3">
      <c r="C113" s="29">
        <f t="shared" si="5"/>
        <v>-108</v>
      </c>
      <c r="D113" s="29">
        <f>IF(RTD("cqg.rtd",,"StudyData", $D$4,  "Bar",, "Close",$E$4,C113,"PrimaryOnly",,,,"T")="","",RTD("cqg.rtd",,"StudyData", $D$4,  "Bar",, "Close",$E$4,C113,"PrimaryOnly",,,,"T")*100)</f>
        <v>18</v>
      </c>
      <c r="H113" s="29">
        <f t="shared" si="4"/>
        <v>18</v>
      </c>
    </row>
    <row r="114" spans="3:8" x14ac:dyDescent="0.3">
      <c r="C114" s="29">
        <f t="shared" si="5"/>
        <v>-109</v>
      </c>
      <c r="D114" s="29">
        <f>IF(RTD("cqg.rtd",,"StudyData", $D$4,  "Bar",, "Close",$E$4,C114,"PrimaryOnly",,,,"T")="","",RTD("cqg.rtd",,"StudyData", $D$4,  "Bar",, "Close",$E$4,C114,"PrimaryOnly",,,,"T")*100)</f>
        <v>20.16</v>
      </c>
      <c r="H114" s="29">
        <f t="shared" si="4"/>
        <v>20.16</v>
      </c>
    </row>
    <row r="115" spans="3:8" x14ac:dyDescent="0.3">
      <c r="C115" s="29">
        <f t="shared" si="5"/>
        <v>-110</v>
      </c>
      <c r="D115" s="29">
        <f>IF(RTD("cqg.rtd",,"StudyData", $D$4,  "Bar",, "Close",$E$4,C115,"PrimaryOnly",,,,"T")="","",RTD("cqg.rtd",,"StudyData", $D$4,  "Bar",, "Close",$E$4,C115,"PrimaryOnly",,,,"T")*100)</f>
        <v>19.55</v>
      </c>
      <c r="H115" s="29">
        <f t="shared" si="4"/>
        <v>19.55</v>
      </c>
    </row>
    <row r="116" spans="3:8" x14ac:dyDescent="0.3">
      <c r="C116" s="29">
        <f t="shared" si="5"/>
        <v>-111</v>
      </c>
      <c r="D116" s="29">
        <f>IF(RTD("cqg.rtd",,"StudyData", $D$4,  "Bar",, "Close",$E$4,C116,"PrimaryOnly",,,,"T")="","",RTD("cqg.rtd",,"StudyData", $D$4,  "Bar",, "Close",$E$4,C116,"PrimaryOnly",,,,"T")*100)</f>
        <v>19.21</v>
      </c>
      <c r="H116" s="29">
        <f t="shared" si="4"/>
        <v>19.21</v>
      </c>
    </row>
    <row r="117" spans="3:8" x14ac:dyDescent="0.3">
      <c r="C117" s="29">
        <f t="shared" si="5"/>
        <v>-112</v>
      </c>
      <c r="D117" s="29">
        <f>IF(RTD("cqg.rtd",,"StudyData", $D$4,  "Bar",, "Close",$E$4,C117,"PrimaryOnly",,,,"T")="","",RTD("cqg.rtd",,"StudyData", $D$4,  "Bar",, "Close",$E$4,C117,"PrimaryOnly",,,,"T")*100)</f>
        <v>20.02</v>
      </c>
      <c r="H117" s="29">
        <f t="shared" si="4"/>
        <v>20.02</v>
      </c>
    </row>
    <row r="118" spans="3:8" x14ac:dyDescent="0.3">
      <c r="C118" s="29">
        <f t="shared" si="5"/>
        <v>-113</v>
      </c>
      <c r="D118" s="29">
        <f>IF(RTD("cqg.rtd",,"StudyData", $D$4,  "Bar",, "Close",$E$4,C118,"PrimaryOnly",,,,"T")="","",RTD("cqg.rtd",,"StudyData", $D$4,  "Bar",, "Close",$E$4,C118,"PrimaryOnly",,,,"T")*100)</f>
        <v>22.2</v>
      </c>
      <c r="H118" s="29">
        <f t="shared" si="4"/>
        <v>22.2</v>
      </c>
    </row>
    <row r="119" spans="3:8" x14ac:dyDescent="0.3">
      <c r="C119" s="29">
        <f t="shared" si="5"/>
        <v>-114</v>
      </c>
      <c r="D119" s="29">
        <f>IF(RTD("cqg.rtd",,"StudyData", $D$4,  "Bar",, "Close",$E$4,C119,"PrimaryOnly",,,,"T")="","",RTD("cqg.rtd",,"StudyData", $D$4,  "Bar",, "Close",$E$4,C119,"PrimaryOnly",,,,"T")*100)</f>
        <v>22.1</v>
      </c>
      <c r="H119" s="29">
        <f t="shared" si="4"/>
        <v>22.1</v>
      </c>
    </row>
    <row r="120" spans="3:8" x14ac:dyDescent="0.3">
      <c r="C120" s="29">
        <f t="shared" si="5"/>
        <v>-115</v>
      </c>
      <c r="D120" s="29">
        <f>IF(RTD("cqg.rtd",,"StudyData", $D$4,  "Bar",, "Close",$E$4,C120,"PrimaryOnly",,,,"T")="","",RTD("cqg.rtd",,"StudyData", $D$4,  "Bar",, "Close",$E$4,C120,"PrimaryOnly",,,,"T")*100)</f>
        <v>21.13</v>
      </c>
      <c r="H120" s="29">
        <f t="shared" si="4"/>
        <v>21.13</v>
      </c>
    </row>
    <row r="121" spans="3:8" x14ac:dyDescent="0.3">
      <c r="C121" s="29">
        <f t="shared" si="5"/>
        <v>-116</v>
      </c>
      <c r="D121" s="29">
        <f>IF(RTD("cqg.rtd",,"StudyData", $D$4,  "Bar",, "Close",$E$4,C121,"PrimaryOnly",,,,"T")="","",RTD("cqg.rtd",,"StudyData", $D$4,  "Bar",, "Close",$E$4,C121,"PrimaryOnly",,,,"T")*100)</f>
        <v>20.630000000000003</v>
      </c>
      <c r="H121" s="29">
        <f t="shared" si="4"/>
        <v>20.630000000000003</v>
      </c>
    </row>
    <row r="122" spans="3:8" x14ac:dyDescent="0.3">
      <c r="C122" s="29">
        <f t="shared" si="5"/>
        <v>-117</v>
      </c>
      <c r="D122" s="29">
        <f>IF(RTD("cqg.rtd",,"StudyData", $D$4,  "Bar",, "Close",$E$4,C122,"PrimaryOnly",,,,"T")="","",RTD("cqg.rtd",,"StudyData", $D$4,  "Bar",, "Close",$E$4,C122,"PrimaryOnly",,,,"T")*100)</f>
        <v>24.84</v>
      </c>
      <c r="H122" s="29">
        <f t="shared" si="4"/>
        <v>24.84</v>
      </c>
    </row>
    <row r="123" spans="3:8" x14ac:dyDescent="0.3">
      <c r="C123" s="29">
        <f t="shared" si="5"/>
        <v>-118</v>
      </c>
      <c r="D123" s="29">
        <f>IF(RTD("cqg.rtd",,"StudyData", $D$4,  "Bar",, "Close",$E$4,C123,"PrimaryOnly",,,,"T")="","",RTD("cqg.rtd",,"StudyData", $D$4,  "Bar",, "Close",$E$4,C123,"PrimaryOnly",,,,"T")*100)</f>
        <v>24.46</v>
      </c>
      <c r="H123" s="29">
        <f t="shared" si="4"/>
        <v>24.46</v>
      </c>
    </row>
    <row r="124" spans="3:8" x14ac:dyDescent="0.3">
      <c r="C124" s="29">
        <f t="shared" si="5"/>
        <v>-119</v>
      </c>
      <c r="D124" s="29">
        <f>IF(RTD("cqg.rtd",,"StudyData", $D$4,  "Bar",, "Close",$E$4,C124,"PrimaryOnly",,,,"T")="","",RTD("cqg.rtd",,"StudyData", $D$4,  "Bar",, "Close",$E$4,C124,"PrimaryOnly",,,,"T")*100)</f>
        <v>21.4</v>
      </c>
      <c r="H124" s="29">
        <f t="shared" si="4"/>
        <v>21.4</v>
      </c>
    </row>
    <row r="125" spans="3:8" x14ac:dyDescent="0.3">
      <c r="C125" s="29">
        <f t="shared" si="5"/>
        <v>-120</v>
      </c>
      <c r="D125" s="29">
        <f>IF(RTD("cqg.rtd",,"StudyData", $D$4,  "Bar",, "Close",$E$4,C125,"PrimaryOnly",,,,"T")="","",RTD("cqg.rtd",,"StudyData", $D$4,  "Bar",, "Close",$E$4,C125,"PrimaryOnly",,,,"T")*100)</f>
        <v>21.01</v>
      </c>
      <c r="H125" s="29">
        <f t="shared" si="4"/>
        <v>21.01</v>
      </c>
    </row>
    <row r="126" spans="3:8" x14ac:dyDescent="0.3">
      <c r="C126" s="29">
        <f t="shared" si="5"/>
        <v>-121</v>
      </c>
      <c r="D126" s="29">
        <f>IF(RTD("cqg.rtd",,"StudyData", $D$4,  "Bar",, "Close",$E$4,C126,"PrimaryOnly",,,,"T")="","",RTD("cqg.rtd",,"StudyData", $D$4,  "Bar",, "Close",$E$4,C126,"PrimaryOnly",,,,"T")*100)</f>
        <v>22.689999999999998</v>
      </c>
      <c r="H126" s="29">
        <f t="shared" si="4"/>
        <v>22.689999999999998</v>
      </c>
    </row>
    <row r="127" spans="3:8" x14ac:dyDescent="0.3">
      <c r="C127" s="29">
        <f t="shared" si="5"/>
        <v>-122</v>
      </c>
      <c r="D127" s="29">
        <f>IF(RTD("cqg.rtd",,"StudyData", $D$4,  "Bar",, "Close",$E$4,C127,"PrimaryOnly",,,,"T")="","",RTD("cqg.rtd",,"StudyData", $D$4,  "Bar",, "Close",$E$4,C127,"PrimaryOnly",,,,"T")*100)</f>
        <v>25.290000000000003</v>
      </c>
      <c r="H127" s="29">
        <f t="shared" si="4"/>
        <v>25.290000000000003</v>
      </c>
    </row>
    <row r="128" spans="3:8" x14ac:dyDescent="0.3">
      <c r="C128" s="29">
        <f t="shared" si="5"/>
        <v>-123</v>
      </c>
      <c r="D128" s="29">
        <f>IF(RTD("cqg.rtd",,"StudyData", $D$4,  "Bar",, "Close",$E$4,C128,"PrimaryOnly",,,,"T")="","",RTD("cqg.rtd",,"StudyData", $D$4,  "Bar",, "Close",$E$4,C128,"PrimaryOnly",,,,"T")*100)</f>
        <v>22.75</v>
      </c>
      <c r="H128" s="29">
        <f t="shared" si="4"/>
        <v>22.75</v>
      </c>
    </row>
    <row r="129" spans="3:8" x14ac:dyDescent="0.3">
      <c r="C129" s="29">
        <f t="shared" si="5"/>
        <v>-124</v>
      </c>
      <c r="D129" s="29">
        <f>IF(RTD("cqg.rtd",,"StudyData", $D$4,  "Bar",, "Close",$E$4,C129,"PrimaryOnly",,,,"T")="","",RTD("cqg.rtd",,"StudyData", $D$4,  "Bar",, "Close",$E$4,C129,"PrimaryOnly",,,,"T")*100)</f>
        <v>21.32</v>
      </c>
      <c r="H129" s="29">
        <f t="shared" si="4"/>
        <v>21.32</v>
      </c>
    </row>
    <row r="130" spans="3:8" x14ac:dyDescent="0.3">
      <c r="C130" s="29">
        <f t="shared" si="5"/>
        <v>-125</v>
      </c>
      <c r="D130" s="29">
        <f>IF(RTD("cqg.rtd",,"StudyData", $D$4,  "Bar",, "Close",$E$4,C130,"PrimaryOnly",,,,"T")="","",RTD("cqg.rtd",,"StudyData", $D$4,  "Bar",, "Close",$E$4,C130,"PrimaryOnly",,,,"T")*100)</f>
        <v>21.47</v>
      </c>
      <c r="H130" s="29">
        <f t="shared" si="4"/>
        <v>21.47</v>
      </c>
    </row>
    <row r="131" spans="3:8" x14ac:dyDescent="0.3">
      <c r="C131" s="29">
        <f t="shared" si="5"/>
        <v>-126</v>
      </c>
      <c r="D131" s="29">
        <f>IF(RTD("cqg.rtd",,"StudyData", $D$4,  "Bar",, "Close",$E$4,C131,"PrimaryOnly",,,,"T")="","",RTD("cqg.rtd",,"StudyData", $D$4,  "Bar",, "Close",$E$4,C131,"PrimaryOnly",,,,"T")*100)</f>
        <v>20.41</v>
      </c>
      <c r="H131" s="29">
        <f t="shared" si="4"/>
        <v>20.41</v>
      </c>
    </row>
    <row r="132" spans="3:8" x14ac:dyDescent="0.3">
      <c r="C132" s="29">
        <f t="shared" si="5"/>
        <v>-127</v>
      </c>
      <c r="D132" s="29">
        <f>IF(RTD("cqg.rtd",,"StudyData", $D$4,  "Bar",, "Close",$E$4,C132,"PrimaryOnly",,,,"T")="","",RTD("cqg.rtd",,"StudyData", $D$4,  "Bar",, "Close",$E$4,C132,"PrimaryOnly",,,,"T")*100)</f>
        <v>21.18</v>
      </c>
      <c r="H132" s="29">
        <f t="shared" si="4"/>
        <v>21.18</v>
      </c>
    </row>
    <row r="133" spans="3:8" x14ac:dyDescent="0.3">
      <c r="C133" s="29">
        <f t="shared" si="5"/>
        <v>-128</v>
      </c>
      <c r="D133" s="29">
        <f>IF(RTD("cqg.rtd",,"StudyData", $D$4,  "Bar",, "Close",$E$4,C133,"PrimaryOnly",,,,"T")="","",RTD("cqg.rtd",,"StudyData", $D$4,  "Bar",, "Close",$E$4,C133,"PrimaryOnly",,,,"T")*100)</f>
        <v>20.23</v>
      </c>
      <c r="H133" s="29">
        <f t="shared" si="4"/>
        <v>20.23</v>
      </c>
    </row>
    <row r="134" spans="3:8" x14ac:dyDescent="0.3">
      <c r="C134" s="29">
        <f t="shared" si="5"/>
        <v>-129</v>
      </c>
      <c r="D134" s="29">
        <f>IF(RTD("cqg.rtd",,"StudyData", $D$4,  "Bar",, "Close",$E$4,C134,"PrimaryOnly",,,,"T")="","",RTD("cqg.rtd",,"StudyData", $D$4,  "Bar",, "Close",$E$4,C134,"PrimaryOnly",,,,"T")*100)</f>
        <v>21.91</v>
      </c>
      <c r="H134" s="29">
        <f t="shared" ref="H134:H197" si="6">D134</f>
        <v>21.91</v>
      </c>
    </row>
    <row r="135" spans="3:8" x14ac:dyDescent="0.3">
      <c r="C135" s="29">
        <f t="shared" ref="C135:C198" si="7">C134-1</f>
        <v>-130</v>
      </c>
      <c r="D135" s="29">
        <f>IF(RTD("cqg.rtd",,"StudyData", $D$4,  "Bar",, "Close",$E$4,C135,"PrimaryOnly",,,,"T")="","",RTD("cqg.rtd",,"StudyData", $D$4,  "Bar",, "Close",$E$4,C135,"PrimaryOnly",,,,"T")*100)</f>
        <v>24.27</v>
      </c>
      <c r="H135" s="29">
        <f t="shared" si="6"/>
        <v>24.27</v>
      </c>
    </row>
    <row r="136" spans="3:8" x14ac:dyDescent="0.3">
      <c r="C136" s="29">
        <f t="shared" si="7"/>
        <v>-131</v>
      </c>
      <c r="D136" s="29">
        <f>IF(RTD("cqg.rtd",,"StudyData", $D$4,  "Bar",, "Close",$E$4,C136,"PrimaryOnly",,,,"T")="","",RTD("cqg.rtd",,"StudyData", $D$4,  "Bar",, "Close",$E$4,C136,"PrimaryOnly",,,,"T")*100)</f>
        <v>21.85</v>
      </c>
      <c r="H136" s="29">
        <f t="shared" si="6"/>
        <v>21.85</v>
      </c>
    </row>
    <row r="137" spans="3:8" x14ac:dyDescent="0.3">
      <c r="C137" s="29">
        <f t="shared" si="7"/>
        <v>-132</v>
      </c>
      <c r="D137" s="29">
        <f>IF(RTD("cqg.rtd",,"StudyData", $D$4,  "Bar",, "Close",$E$4,C137,"PrimaryOnly",,,,"T")="","",RTD("cqg.rtd",,"StudyData", $D$4,  "Bar",, "Close",$E$4,C137,"PrimaryOnly",,,,"T")*100)</f>
        <v>21.89</v>
      </c>
      <c r="H137" s="29">
        <f t="shared" si="6"/>
        <v>21.89</v>
      </c>
    </row>
    <row r="138" spans="3:8" x14ac:dyDescent="0.3">
      <c r="C138" s="29">
        <f t="shared" si="7"/>
        <v>-133</v>
      </c>
      <c r="D138" s="29">
        <f>IF(RTD("cqg.rtd",,"StudyData", $D$4,  "Bar",, "Close",$E$4,C138,"PrimaryOnly",,,,"T")="","",RTD("cqg.rtd",,"StudyData", $D$4,  "Bar",, "Close",$E$4,C138,"PrimaryOnly",,,,"T")*100)</f>
        <v>20.919999999999998</v>
      </c>
      <c r="H138" s="29">
        <f t="shared" si="6"/>
        <v>20.919999999999998</v>
      </c>
    </row>
    <row r="139" spans="3:8" x14ac:dyDescent="0.3">
      <c r="C139" s="29">
        <f t="shared" si="7"/>
        <v>-134</v>
      </c>
      <c r="D139" s="29">
        <f>IF(RTD("cqg.rtd",,"StudyData", $D$4,  "Bar",, "Close",$E$4,C139,"PrimaryOnly",,,,"T")="","",RTD("cqg.rtd",,"StudyData", $D$4,  "Bar",, "Close",$E$4,C139,"PrimaryOnly",,,,"T")*100)</f>
        <v>22.43</v>
      </c>
      <c r="H139" s="29">
        <f t="shared" si="6"/>
        <v>22.43</v>
      </c>
    </row>
    <row r="140" spans="3:8" x14ac:dyDescent="0.3">
      <c r="C140" s="29">
        <f t="shared" si="7"/>
        <v>-135</v>
      </c>
      <c r="D140" s="29">
        <f>IF(RTD("cqg.rtd",,"StudyData", $D$4,  "Bar",, "Close",$E$4,C140,"PrimaryOnly",,,,"T")="","",RTD("cqg.rtd",,"StudyData", $D$4,  "Bar",, "Close",$E$4,C140,"PrimaryOnly",,,,"T")*100)</f>
        <v>21.92</v>
      </c>
      <c r="H140" s="29">
        <f t="shared" si="6"/>
        <v>21.92</v>
      </c>
    </row>
    <row r="141" spans="3:8" x14ac:dyDescent="0.3">
      <c r="C141" s="29">
        <f t="shared" si="7"/>
        <v>-136</v>
      </c>
      <c r="D141" s="29">
        <f>IF(RTD("cqg.rtd",,"StudyData", $D$4,  "Bar",, "Close",$E$4,C141,"PrimaryOnly",,,,"T")="","",RTD("cqg.rtd",,"StudyData", $D$4,  "Bar",, "Close",$E$4,C141,"PrimaryOnly",,,,"T")*100)</f>
        <v>19.72</v>
      </c>
      <c r="H141" s="29">
        <f t="shared" si="6"/>
        <v>19.72</v>
      </c>
    </row>
    <row r="142" spans="3:8" x14ac:dyDescent="0.3">
      <c r="C142" s="29">
        <f t="shared" si="7"/>
        <v>-137</v>
      </c>
      <c r="D142" s="29">
        <f>IF(RTD("cqg.rtd",,"StudyData", $D$4,  "Bar",, "Close",$E$4,C142,"PrimaryOnly",,,,"T")="","",RTD("cqg.rtd",,"StudyData", $D$4,  "Bar",, "Close",$E$4,C142,"PrimaryOnly",,,,"T")*100)</f>
        <v>22.62</v>
      </c>
      <c r="H142" s="29">
        <f t="shared" si="6"/>
        <v>22.62</v>
      </c>
    </row>
    <row r="143" spans="3:8" x14ac:dyDescent="0.3">
      <c r="C143" s="29">
        <f t="shared" si="7"/>
        <v>-138</v>
      </c>
      <c r="D143" s="29">
        <f>IF(RTD("cqg.rtd",,"StudyData", $D$4,  "Bar",, "Close",$E$4,C143,"PrimaryOnly",,,,"T")="","",RTD("cqg.rtd",,"StudyData", $D$4,  "Bar",, "Close",$E$4,C143,"PrimaryOnly",,,,"T")*100)</f>
        <v>20.72</v>
      </c>
      <c r="H143" s="29">
        <f t="shared" si="6"/>
        <v>20.72</v>
      </c>
    </row>
    <row r="144" spans="3:8" x14ac:dyDescent="0.3">
      <c r="C144" s="29">
        <f t="shared" si="7"/>
        <v>-139</v>
      </c>
      <c r="D144" s="29">
        <f>IF(RTD("cqg.rtd",,"StudyData", $D$4,  "Bar",, "Close",$E$4,C144,"PrimaryOnly",,,,"T")="","",RTD("cqg.rtd",,"StudyData", $D$4,  "Bar",, "Close",$E$4,C144,"PrimaryOnly",,,,"T")*100)</f>
        <v>21.63</v>
      </c>
      <c r="H144" s="29">
        <f t="shared" si="6"/>
        <v>21.63</v>
      </c>
    </row>
    <row r="145" spans="3:8" x14ac:dyDescent="0.3">
      <c r="C145" s="29">
        <f t="shared" si="7"/>
        <v>-140</v>
      </c>
      <c r="D145" s="29">
        <f>IF(RTD("cqg.rtd",,"StudyData", $D$4,  "Bar",, "Close",$E$4,C145,"PrimaryOnly",,,,"T")="","",RTD("cqg.rtd",,"StudyData", $D$4,  "Bar",, "Close",$E$4,C145,"PrimaryOnly",,,,"T")*100)</f>
        <v>21.73</v>
      </c>
      <c r="H145" s="29">
        <f t="shared" si="6"/>
        <v>21.73</v>
      </c>
    </row>
    <row r="146" spans="3:8" x14ac:dyDescent="0.3">
      <c r="C146" s="29">
        <f t="shared" si="7"/>
        <v>-141</v>
      </c>
      <c r="D146" s="29">
        <f>IF(RTD("cqg.rtd",,"StudyData", $D$4,  "Bar",, "Close",$E$4,C146,"PrimaryOnly",,,,"T")="","",RTD("cqg.rtd",,"StudyData", $D$4,  "Bar",, "Close",$E$4,C146,"PrimaryOnly",,,,"T")*100)</f>
        <v>22.68</v>
      </c>
      <c r="H146" s="29">
        <f t="shared" si="6"/>
        <v>22.68</v>
      </c>
    </row>
    <row r="147" spans="3:8" x14ac:dyDescent="0.3">
      <c r="C147" s="29">
        <f t="shared" si="7"/>
        <v>-142</v>
      </c>
      <c r="D147" s="29">
        <f>IF(RTD("cqg.rtd",,"StudyData", $D$4,  "Bar",, "Close",$E$4,C147,"PrimaryOnly",,,,"T")="","",RTD("cqg.rtd",,"StudyData", $D$4,  "Bar",, "Close",$E$4,C147,"PrimaryOnly",,,,"T")*100)</f>
        <v>22.040000000000003</v>
      </c>
      <c r="H147" s="29">
        <f t="shared" si="6"/>
        <v>22.040000000000003</v>
      </c>
    </row>
    <row r="148" spans="3:8" x14ac:dyDescent="0.3">
      <c r="C148" s="29">
        <f t="shared" si="7"/>
        <v>-143</v>
      </c>
      <c r="D148" s="29">
        <f>IF(RTD("cqg.rtd",,"StudyData", $D$4,  "Bar",, "Close",$E$4,C148,"PrimaryOnly",,,,"T")="","",RTD("cqg.rtd",,"StudyData", $D$4,  "Bar",, "Close",$E$4,C148,"PrimaryOnly",,,,"T")*100)</f>
        <v>21.81</v>
      </c>
      <c r="H148" s="29">
        <f t="shared" si="6"/>
        <v>21.81</v>
      </c>
    </row>
    <row r="149" spans="3:8" x14ac:dyDescent="0.3">
      <c r="C149" s="29">
        <f t="shared" si="7"/>
        <v>-144</v>
      </c>
      <c r="D149" s="29">
        <f>IF(RTD("cqg.rtd",,"StudyData", $D$4,  "Bar",, "Close",$E$4,C149,"PrimaryOnly",,,,"T")="","",RTD("cqg.rtd",,"StudyData", $D$4,  "Bar",, "Close",$E$4,C149,"PrimaryOnly",,,,"T")*100)</f>
        <v>20.599999999999998</v>
      </c>
      <c r="H149" s="29">
        <f t="shared" si="6"/>
        <v>20.599999999999998</v>
      </c>
    </row>
    <row r="150" spans="3:8" x14ac:dyDescent="0.3">
      <c r="C150" s="29">
        <f t="shared" si="7"/>
        <v>-145</v>
      </c>
      <c r="D150" s="29">
        <f>IF(RTD("cqg.rtd",,"StudyData", $D$4,  "Bar",, "Close",$E$4,C150,"PrimaryOnly",,,,"T")="","",RTD("cqg.rtd",,"StudyData", $D$4,  "Bar",, "Close",$E$4,C150,"PrimaryOnly",,,,"T")*100)</f>
        <v>20.52</v>
      </c>
      <c r="H150" s="29">
        <f t="shared" si="6"/>
        <v>20.52</v>
      </c>
    </row>
    <row r="151" spans="3:8" x14ac:dyDescent="0.3">
      <c r="C151" s="29">
        <f t="shared" si="7"/>
        <v>-146</v>
      </c>
      <c r="D151" s="29">
        <f>IF(RTD("cqg.rtd",,"StudyData", $D$4,  "Bar",, "Close",$E$4,C151,"PrimaryOnly",,,,"T")="","",RTD("cqg.rtd",,"StudyData", $D$4,  "Bar",, "Close",$E$4,C151,"PrimaryOnly",,,,"T")*100)</f>
        <v>20.71</v>
      </c>
      <c r="H151" s="29">
        <f t="shared" si="6"/>
        <v>20.71</v>
      </c>
    </row>
    <row r="152" spans="3:8" x14ac:dyDescent="0.3">
      <c r="C152" s="29">
        <f t="shared" si="7"/>
        <v>-147</v>
      </c>
      <c r="D152" s="29">
        <f>IF(RTD("cqg.rtd",,"StudyData", $D$4,  "Bar",, "Close",$E$4,C152,"PrimaryOnly",,,,"T")="","",RTD("cqg.rtd",,"StudyData", $D$4,  "Bar",, "Close",$E$4,C152,"PrimaryOnly",,,,"T")*100)</f>
        <v>20.82</v>
      </c>
      <c r="H152" s="29">
        <f t="shared" si="6"/>
        <v>20.82</v>
      </c>
    </row>
    <row r="153" spans="3:8" x14ac:dyDescent="0.3">
      <c r="C153" s="29">
        <f t="shared" si="7"/>
        <v>-148</v>
      </c>
      <c r="D153" s="29">
        <f>IF(RTD("cqg.rtd",,"StudyData", $D$4,  "Bar",, "Close",$E$4,C153,"PrimaryOnly",,,,"T")="","",RTD("cqg.rtd",,"StudyData", $D$4,  "Bar",, "Close",$E$4,C153,"PrimaryOnly",,,,"T")*100)</f>
        <v>20.62</v>
      </c>
      <c r="H153" s="29">
        <f t="shared" si="6"/>
        <v>20.62</v>
      </c>
    </row>
    <row r="154" spans="3:8" x14ac:dyDescent="0.3">
      <c r="C154" s="29">
        <f t="shared" si="7"/>
        <v>-149</v>
      </c>
      <c r="D154" s="29">
        <f>IF(RTD("cqg.rtd",,"StudyData", $D$4,  "Bar",, "Close",$E$4,C154,"PrimaryOnly",,,,"T")="","",RTD("cqg.rtd",,"StudyData", $D$4,  "Bar",, "Close",$E$4,C154,"PrimaryOnly",,,,"T")*100)</f>
        <v>20.28</v>
      </c>
      <c r="H154" s="29">
        <f t="shared" si="6"/>
        <v>20.28</v>
      </c>
    </row>
    <row r="155" spans="3:8" x14ac:dyDescent="0.3">
      <c r="C155" s="29">
        <f t="shared" si="7"/>
        <v>-150</v>
      </c>
      <c r="D155" s="29">
        <f>IF(RTD("cqg.rtd",,"StudyData", $D$4,  "Bar",, "Close",$E$4,C155,"PrimaryOnly",,,,"T")="","",RTD("cqg.rtd",,"StudyData", $D$4,  "Bar",, "Close",$E$4,C155,"PrimaryOnly",,,,"T")*100)</f>
        <v>19.869999999999997</v>
      </c>
      <c r="H155" s="29">
        <f t="shared" si="6"/>
        <v>19.869999999999997</v>
      </c>
    </row>
    <row r="156" spans="3:8" x14ac:dyDescent="0.3">
      <c r="C156" s="29">
        <f t="shared" si="7"/>
        <v>-151</v>
      </c>
      <c r="D156" s="29">
        <f>IF(RTD("cqg.rtd",,"StudyData", $D$4,  "Bar",, "Close",$E$4,C156,"PrimaryOnly",,,,"T")="","",RTD("cqg.rtd",,"StudyData", $D$4,  "Bar",, "Close",$E$4,C156,"PrimaryOnly",,,,"T")*100)</f>
        <v>22.259999999999998</v>
      </c>
      <c r="H156" s="29">
        <f t="shared" si="6"/>
        <v>22.259999999999998</v>
      </c>
    </row>
    <row r="157" spans="3:8" x14ac:dyDescent="0.3">
      <c r="C157" s="29">
        <f t="shared" si="7"/>
        <v>-152</v>
      </c>
      <c r="D157" s="29">
        <f>IF(RTD("cqg.rtd",,"StudyData", $D$4,  "Bar",, "Close",$E$4,C157,"PrimaryOnly",,,,"T")="","",RTD("cqg.rtd",,"StudyData", $D$4,  "Bar",, "Close",$E$4,C157,"PrimaryOnly",,,,"T")*100)</f>
        <v>20.27</v>
      </c>
      <c r="H157" s="29">
        <f t="shared" si="6"/>
        <v>20.27</v>
      </c>
    </row>
    <row r="158" spans="3:8" x14ac:dyDescent="0.3">
      <c r="C158" s="29">
        <f t="shared" si="7"/>
        <v>-153</v>
      </c>
      <c r="D158" s="29">
        <f>IF(RTD("cqg.rtd",,"StudyData", $D$4,  "Bar",, "Close",$E$4,C158,"PrimaryOnly",,,,"T")="","",RTD("cqg.rtd",,"StudyData", $D$4,  "Bar",, "Close",$E$4,C158,"PrimaryOnly",,,,"T")*100)</f>
        <v>20.54</v>
      </c>
      <c r="H158" s="29">
        <f t="shared" si="6"/>
        <v>20.54</v>
      </c>
    </row>
    <row r="159" spans="3:8" x14ac:dyDescent="0.3">
      <c r="C159" s="29">
        <f t="shared" si="7"/>
        <v>-154</v>
      </c>
      <c r="D159" s="29">
        <f>IF(RTD("cqg.rtd",,"StudyData", $D$4,  "Bar",, "Close",$E$4,C159,"PrimaryOnly",,,,"T")="","",RTD("cqg.rtd",,"StudyData", $D$4,  "Bar",, "Close",$E$4,C159,"PrimaryOnly",,,,"T")*100)</f>
        <v>20.78</v>
      </c>
      <c r="H159" s="29">
        <f t="shared" si="6"/>
        <v>20.78</v>
      </c>
    </row>
    <row r="160" spans="3:8" x14ac:dyDescent="0.3">
      <c r="C160" s="29">
        <f t="shared" si="7"/>
        <v>-155</v>
      </c>
      <c r="D160" s="29">
        <f>IF(RTD("cqg.rtd",,"StudyData", $D$4,  "Bar",, "Close",$E$4,C160,"PrimaryOnly",,,,"T")="","",RTD("cqg.rtd",,"StudyData", $D$4,  "Bar",, "Close",$E$4,C160,"PrimaryOnly",,,,"T")*100)</f>
        <v>21.05</v>
      </c>
      <c r="H160" s="29">
        <f t="shared" si="6"/>
        <v>21.05</v>
      </c>
    </row>
    <row r="161" spans="3:8" x14ac:dyDescent="0.3">
      <c r="C161" s="29">
        <f t="shared" si="7"/>
        <v>-156</v>
      </c>
      <c r="D161" s="29">
        <f>IF(RTD("cqg.rtd",,"StudyData", $D$4,  "Bar",, "Close",$E$4,C161,"PrimaryOnly",,,,"T")="","",RTD("cqg.rtd",,"StudyData", $D$4,  "Bar",, "Close",$E$4,C161,"PrimaryOnly",,,,"T")*100)</f>
        <v>18.21</v>
      </c>
      <c r="H161" s="29">
        <f t="shared" si="6"/>
        <v>18.21</v>
      </c>
    </row>
    <row r="162" spans="3:8" x14ac:dyDescent="0.3">
      <c r="C162" s="29">
        <f t="shared" si="7"/>
        <v>-157</v>
      </c>
      <c r="D162" s="29">
        <f>IF(RTD("cqg.rtd",,"StudyData", $D$4,  "Bar",, "Close",$E$4,C162,"PrimaryOnly",,,,"T")="","",RTD("cqg.rtd",,"StudyData", $D$4,  "Bar",, "Close",$E$4,C162,"PrimaryOnly",,,,"T")*100)</f>
        <v>20.96</v>
      </c>
      <c r="H162" s="29">
        <f t="shared" si="6"/>
        <v>20.96</v>
      </c>
    </row>
    <row r="163" spans="3:8" x14ac:dyDescent="0.3">
      <c r="C163" s="29">
        <f t="shared" si="7"/>
        <v>-158</v>
      </c>
      <c r="D163" s="29">
        <f>IF(RTD("cqg.rtd",,"StudyData", $D$4,  "Bar",, "Close",$E$4,C163,"PrimaryOnly",,,,"T")="","",RTD("cqg.rtd",,"StudyData", $D$4,  "Bar",, "Close",$E$4,C163,"PrimaryOnly",,,,"T")*100)</f>
        <v>20.97</v>
      </c>
      <c r="H163" s="29">
        <f t="shared" si="6"/>
        <v>20.97</v>
      </c>
    </row>
    <row r="164" spans="3:8" x14ac:dyDescent="0.3">
      <c r="C164" s="29">
        <f t="shared" si="7"/>
        <v>-159</v>
      </c>
      <c r="D164" s="29">
        <f>IF(RTD("cqg.rtd",,"StudyData", $D$4,  "Bar",, "Close",$E$4,C164,"PrimaryOnly",,,,"T")="","",RTD("cqg.rtd",,"StudyData", $D$4,  "Bar",, "Close",$E$4,C164,"PrimaryOnly",,,,"T")*100)</f>
        <v>20.32</v>
      </c>
      <c r="H164" s="29">
        <f t="shared" si="6"/>
        <v>20.32</v>
      </c>
    </row>
    <row r="165" spans="3:8" x14ac:dyDescent="0.3">
      <c r="C165" s="29">
        <f t="shared" si="7"/>
        <v>-160</v>
      </c>
      <c r="D165" s="29">
        <f>IF(RTD("cqg.rtd",,"StudyData", $D$4,  "Bar",, "Close",$E$4,C165,"PrimaryOnly",,,,"T")="","",RTD("cqg.rtd",,"StudyData", $D$4,  "Bar",, "Close",$E$4,C165,"PrimaryOnly",,,,"T")*100)</f>
        <v>19.88</v>
      </c>
      <c r="H165" s="29">
        <f t="shared" si="6"/>
        <v>19.88</v>
      </c>
    </row>
    <row r="166" spans="3:8" x14ac:dyDescent="0.3">
      <c r="C166" s="29">
        <f t="shared" si="7"/>
        <v>-161</v>
      </c>
      <c r="D166" s="29">
        <f>IF(RTD("cqg.rtd",,"StudyData", $D$4,  "Bar",, "Close",$E$4,C166,"PrimaryOnly",,,,"T")="","",RTD("cqg.rtd",,"StudyData", $D$4,  "Bar",, "Close",$E$4,C166,"PrimaryOnly",,,,"T")*100)</f>
        <v>20.059999999999999</v>
      </c>
      <c r="H166" s="29">
        <f t="shared" si="6"/>
        <v>20.059999999999999</v>
      </c>
    </row>
    <row r="167" spans="3:8" x14ac:dyDescent="0.3">
      <c r="C167" s="29">
        <f t="shared" si="7"/>
        <v>-162</v>
      </c>
      <c r="D167" s="29">
        <f>IF(RTD("cqg.rtd",,"StudyData", $D$4,  "Bar",, "Close",$E$4,C167,"PrimaryOnly",,,,"T")="","",RTD("cqg.rtd",,"StudyData", $D$4,  "Bar",, "Close",$E$4,C167,"PrimaryOnly",,,,"T")*100)</f>
        <v>19.88</v>
      </c>
      <c r="H167" s="29">
        <f t="shared" si="6"/>
        <v>19.88</v>
      </c>
    </row>
    <row r="168" spans="3:8" x14ac:dyDescent="0.3">
      <c r="C168" s="29">
        <f t="shared" si="7"/>
        <v>-163</v>
      </c>
      <c r="D168" s="29">
        <f>IF(RTD("cqg.rtd",,"StudyData", $D$4,  "Bar",, "Close",$E$4,C168,"PrimaryOnly",,,,"T")="","",RTD("cqg.rtd",,"StudyData", $D$4,  "Bar",, "Close",$E$4,C168,"PrimaryOnly",,,,"T")*100)</f>
        <v>25.09</v>
      </c>
      <c r="H168" s="29">
        <f t="shared" si="6"/>
        <v>25.09</v>
      </c>
    </row>
    <row r="169" spans="3:8" x14ac:dyDescent="0.3">
      <c r="C169" s="29">
        <f t="shared" si="7"/>
        <v>-164</v>
      </c>
      <c r="D169" s="29">
        <f>IF(RTD("cqg.rtd",,"StudyData", $D$4,  "Bar",, "Close",$E$4,C169,"PrimaryOnly",,,,"T")="","",RTD("cqg.rtd",,"StudyData", $D$4,  "Bar",, "Close",$E$4,C169,"PrimaryOnly",,,,"T")*100)</f>
        <v>22.03</v>
      </c>
      <c r="H169" s="29">
        <f t="shared" si="6"/>
        <v>22.03</v>
      </c>
    </row>
    <row r="170" spans="3:8" x14ac:dyDescent="0.3">
      <c r="C170" s="29">
        <f t="shared" si="7"/>
        <v>-165</v>
      </c>
      <c r="D170" s="29">
        <f>IF(RTD("cqg.rtd",,"StudyData", $D$4,  "Bar",, "Close",$E$4,C170,"PrimaryOnly",,,,"T")="","",RTD("cqg.rtd",,"StudyData", $D$4,  "Bar",, "Close",$E$4,C170,"PrimaryOnly",,,,"T")*100)</f>
        <v>20.27</v>
      </c>
      <c r="H170" s="29">
        <f t="shared" si="6"/>
        <v>20.27</v>
      </c>
    </row>
    <row r="171" spans="3:8" x14ac:dyDescent="0.3">
      <c r="C171" s="29">
        <f t="shared" si="7"/>
        <v>-166</v>
      </c>
      <c r="D171" s="29">
        <f>IF(RTD("cqg.rtd",,"StudyData", $D$4,  "Bar",, "Close",$E$4,C171,"PrimaryOnly",,,,"T")="","",RTD("cqg.rtd",,"StudyData", $D$4,  "Bar",, "Close",$E$4,C171,"PrimaryOnly",,,,"T")*100)</f>
        <v>20.34</v>
      </c>
      <c r="H171" s="29">
        <f t="shared" si="6"/>
        <v>20.34</v>
      </c>
    </row>
    <row r="172" spans="3:8" x14ac:dyDescent="0.3">
      <c r="C172" s="29">
        <f t="shared" si="7"/>
        <v>-167</v>
      </c>
      <c r="D172" s="29">
        <f>IF(RTD("cqg.rtd",,"StudyData", $D$4,  "Bar",, "Close",$E$4,C172,"PrimaryOnly",,,,"T")="","",RTD("cqg.rtd",,"StudyData", $D$4,  "Bar",, "Close",$E$4,C172,"PrimaryOnly",,,,"T")*100)</f>
        <v>19.36</v>
      </c>
      <c r="H172" s="29">
        <f t="shared" si="6"/>
        <v>19.36</v>
      </c>
    </row>
    <row r="173" spans="3:8" x14ac:dyDescent="0.3">
      <c r="C173" s="29">
        <f t="shared" si="7"/>
        <v>-168</v>
      </c>
      <c r="D173" s="29">
        <f>IF(RTD("cqg.rtd",,"StudyData", $D$4,  "Bar",, "Close",$E$4,C173,"PrimaryOnly",,,,"T")="","",RTD("cqg.rtd",,"StudyData", $D$4,  "Bar",, "Close",$E$4,C173,"PrimaryOnly",,,,"T")*100)</f>
        <v>20.82</v>
      </c>
      <c r="H173" s="29">
        <f t="shared" si="6"/>
        <v>20.82</v>
      </c>
    </row>
    <row r="174" spans="3:8" x14ac:dyDescent="0.3">
      <c r="C174" s="29">
        <f t="shared" si="7"/>
        <v>-169</v>
      </c>
      <c r="D174" s="29">
        <f>IF(RTD("cqg.rtd",,"StudyData", $D$4,  "Bar",, "Close",$E$4,C174,"PrimaryOnly",,,,"T")="","",RTD("cqg.rtd",,"StudyData", $D$4,  "Bar",, "Close",$E$4,C174,"PrimaryOnly",,,,"T")*100)</f>
        <v>20.71</v>
      </c>
      <c r="H174" s="29">
        <f t="shared" si="6"/>
        <v>20.71</v>
      </c>
    </row>
    <row r="175" spans="3:8" x14ac:dyDescent="0.3">
      <c r="C175" s="29">
        <f t="shared" si="7"/>
        <v>-170</v>
      </c>
      <c r="D175" s="29">
        <f>IF(RTD("cqg.rtd",,"StudyData", $D$4,  "Bar",, "Close",$E$4,C175,"PrimaryOnly",,,,"T")="","",RTD("cqg.rtd",,"StudyData", $D$4,  "Bar",, "Close",$E$4,C175,"PrimaryOnly",,,,"T")*100)</f>
        <v>20.72</v>
      </c>
      <c r="H175" s="29">
        <f t="shared" si="6"/>
        <v>20.72</v>
      </c>
    </row>
    <row r="176" spans="3:8" x14ac:dyDescent="0.3">
      <c r="C176" s="29">
        <f t="shared" si="7"/>
        <v>-171</v>
      </c>
      <c r="D176" s="29">
        <f>IF(RTD("cqg.rtd",,"StudyData", $D$4,  "Bar",, "Close",$E$4,C176,"PrimaryOnly",,,,"T")="","",RTD("cqg.rtd",,"StudyData", $D$4,  "Bar",, "Close",$E$4,C176,"PrimaryOnly",,,,"T")*100)</f>
        <v>19.43</v>
      </c>
      <c r="H176" s="29">
        <f t="shared" si="6"/>
        <v>19.43</v>
      </c>
    </row>
    <row r="177" spans="3:8" x14ac:dyDescent="0.3">
      <c r="C177" s="29">
        <f t="shared" si="7"/>
        <v>-172</v>
      </c>
      <c r="D177" s="29">
        <f>IF(RTD("cqg.rtd",,"StudyData", $D$4,  "Bar",, "Close",$E$4,C177,"PrimaryOnly",,,,"T")="","",RTD("cqg.rtd",,"StudyData", $D$4,  "Bar",, "Close",$E$4,C177,"PrimaryOnly",,,,"T")*100)</f>
        <v>20.669999999999998</v>
      </c>
      <c r="H177" s="29">
        <f t="shared" si="6"/>
        <v>20.669999999999998</v>
      </c>
    </row>
    <row r="178" spans="3:8" x14ac:dyDescent="0.3">
      <c r="C178" s="29">
        <f t="shared" si="7"/>
        <v>-173</v>
      </c>
      <c r="D178" s="29">
        <f>IF(RTD("cqg.rtd",,"StudyData", $D$4,  "Bar",, "Close",$E$4,C178,"PrimaryOnly",,,,"T")="","",RTD("cqg.rtd",,"StudyData", $D$4,  "Bar",, "Close",$E$4,C178,"PrimaryOnly",,,,"T")*100)</f>
        <v>22.16</v>
      </c>
      <c r="H178" s="29">
        <f t="shared" si="6"/>
        <v>22.16</v>
      </c>
    </row>
    <row r="179" spans="3:8" x14ac:dyDescent="0.3">
      <c r="C179" s="29">
        <f t="shared" si="7"/>
        <v>-174</v>
      </c>
      <c r="D179" s="29">
        <f>IF(RTD("cqg.rtd",,"StudyData", $D$4,  "Bar",, "Close",$E$4,C179,"PrimaryOnly",,,,"T")="","",RTD("cqg.rtd",,"StudyData", $D$4,  "Bar",, "Close",$E$4,C179,"PrimaryOnly",,,,"T")*100)</f>
        <v>19.82</v>
      </c>
      <c r="H179" s="29">
        <f t="shared" si="6"/>
        <v>19.82</v>
      </c>
    </row>
    <row r="180" spans="3:8" x14ac:dyDescent="0.3">
      <c r="C180" s="29">
        <f t="shared" si="7"/>
        <v>-175</v>
      </c>
      <c r="D180" s="29">
        <f>IF(RTD("cqg.rtd",,"StudyData", $D$4,  "Bar",, "Close",$E$4,C180,"PrimaryOnly",,,,"T")="","",RTD("cqg.rtd",,"StudyData", $D$4,  "Bar",, "Close",$E$4,C180,"PrimaryOnly",,,,"T")*100)</f>
        <v>19.400000000000002</v>
      </c>
      <c r="H180" s="29">
        <f t="shared" si="6"/>
        <v>19.400000000000002</v>
      </c>
    </row>
    <row r="181" spans="3:8" x14ac:dyDescent="0.3">
      <c r="C181" s="29">
        <f t="shared" si="7"/>
        <v>-176</v>
      </c>
      <c r="D181" s="29">
        <f>IF(RTD("cqg.rtd",,"StudyData", $D$4,  "Bar",, "Close",$E$4,C181,"PrimaryOnly",,,,"T")="","",RTD("cqg.rtd",,"StudyData", $D$4,  "Bar",, "Close",$E$4,C181,"PrimaryOnly",,,,"T")*100)</f>
        <v>18.740000000000002</v>
      </c>
      <c r="H181" s="29">
        <f t="shared" si="6"/>
        <v>18.740000000000002</v>
      </c>
    </row>
    <row r="182" spans="3:8" x14ac:dyDescent="0.3">
      <c r="C182" s="29">
        <f t="shared" si="7"/>
        <v>-177</v>
      </c>
      <c r="D182" s="29">
        <f>IF(RTD("cqg.rtd",,"StudyData", $D$4,  "Bar",, "Close",$E$4,C182,"PrimaryOnly",,,,"T")="","",RTD("cqg.rtd",,"StudyData", $D$4,  "Bar",, "Close",$E$4,C182,"PrimaryOnly",,,,"T")*100)</f>
        <v>18.490000000000002</v>
      </c>
      <c r="H182" s="29">
        <f t="shared" si="6"/>
        <v>18.490000000000002</v>
      </c>
    </row>
    <row r="183" spans="3:8" x14ac:dyDescent="0.3">
      <c r="C183" s="29">
        <f t="shared" si="7"/>
        <v>-178</v>
      </c>
      <c r="D183" s="29">
        <f>IF(RTD("cqg.rtd",,"StudyData", $D$4,  "Bar",, "Close",$E$4,C183,"PrimaryOnly",,,,"T")="","",RTD("cqg.rtd",,"StudyData", $D$4,  "Bar",, "Close",$E$4,C183,"PrimaryOnly",,,,"T")*100)</f>
        <v>19.470000000000002</v>
      </c>
      <c r="H183" s="29">
        <f t="shared" si="6"/>
        <v>19.470000000000002</v>
      </c>
    </row>
    <row r="184" spans="3:8" x14ac:dyDescent="0.3">
      <c r="C184" s="29">
        <f t="shared" si="7"/>
        <v>-179</v>
      </c>
      <c r="D184" s="29">
        <f>IF(RTD("cqg.rtd",,"StudyData", $D$4,  "Bar",, "Close",$E$4,C184,"PrimaryOnly",,,,"T")="","",RTD("cqg.rtd",,"StudyData", $D$4,  "Bar",, "Close",$E$4,C184,"PrimaryOnly",,,,"T")*100)</f>
        <v>19.239999999999998</v>
      </c>
      <c r="H184" s="29">
        <f t="shared" si="6"/>
        <v>19.239999999999998</v>
      </c>
    </row>
    <row r="185" spans="3:8" x14ac:dyDescent="0.3">
      <c r="C185" s="29">
        <f t="shared" si="7"/>
        <v>-180</v>
      </c>
      <c r="D185" s="29">
        <f>IF(RTD("cqg.rtd",,"StudyData", $D$4,  "Bar",, "Close",$E$4,C185,"PrimaryOnly",,,,"T")="","",RTD("cqg.rtd",,"StudyData", $D$4,  "Bar",, "Close",$E$4,C185,"PrimaryOnly",,,,"T")*100)</f>
        <v>19.09</v>
      </c>
      <c r="H185" s="29">
        <f t="shared" si="6"/>
        <v>19.09</v>
      </c>
    </row>
    <row r="186" spans="3:8" x14ac:dyDescent="0.3">
      <c r="C186" s="29">
        <f t="shared" si="7"/>
        <v>-181</v>
      </c>
      <c r="D186" s="29">
        <f>IF(RTD("cqg.rtd",,"StudyData", $D$4,  "Bar",, "Close",$E$4,C186,"PrimaryOnly",,,,"T")="","",RTD("cqg.rtd",,"StudyData", $D$4,  "Bar",, "Close",$E$4,C186,"PrimaryOnly",,,,"T")*100)</f>
        <v>19.39</v>
      </c>
      <c r="H186" s="29">
        <f t="shared" si="6"/>
        <v>19.39</v>
      </c>
    </row>
    <row r="187" spans="3:8" x14ac:dyDescent="0.3">
      <c r="C187" s="29">
        <f t="shared" si="7"/>
        <v>-182</v>
      </c>
      <c r="D187" s="29">
        <f>IF(RTD("cqg.rtd",,"StudyData", $D$4,  "Bar",, "Close",$E$4,C187,"PrimaryOnly",,,,"T")="","",RTD("cqg.rtd",,"StudyData", $D$4,  "Bar",, "Close",$E$4,C187,"PrimaryOnly",,,,"T")*100)</f>
        <v>19.28</v>
      </c>
      <c r="H187" s="29">
        <f t="shared" si="6"/>
        <v>19.28</v>
      </c>
    </row>
    <row r="188" spans="3:8" x14ac:dyDescent="0.3">
      <c r="C188" s="29">
        <f t="shared" si="7"/>
        <v>-183</v>
      </c>
      <c r="D188" s="29">
        <f>IF(RTD("cqg.rtd",,"StudyData", $D$4,  "Bar",, "Close",$E$4,C188,"PrimaryOnly",,,,"T")="","",RTD("cqg.rtd",,"StudyData", $D$4,  "Bar",, "Close",$E$4,C188,"PrimaryOnly",,,,"T")*100)</f>
        <v>19.11</v>
      </c>
      <c r="H188" s="29">
        <f t="shared" si="6"/>
        <v>19.11</v>
      </c>
    </row>
    <row r="189" spans="3:8" x14ac:dyDescent="0.3">
      <c r="C189" s="29">
        <f t="shared" si="7"/>
        <v>-184</v>
      </c>
      <c r="D189" s="29">
        <f>IF(RTD("cqg.rtd",,"StudyData", $D$4,  "Bar",, "Close",$E$4,C189,"PrimaryOnly",,,,"T")="","",RTD("cqg.rtd",,"StudyData", $D$4,  "Bar",, "Close",$E$4,C189,"PrimaryOnly",,,,"T")*100)</f>
        <v>17.080000000000002</v>
      </c>
      <c r="H189" s="29">
        <f t="shared" si="6"/>
        <v>17.080000000000002</v>
      </c>
    </row>
    <row r="190" spans="3:8" x14ac:dyDescent="0.3">
      <c r="C190" s="29">
        <f t="shared" si="7"/>
        <v>-185</v>
      </c>
      <c r="D190" s="29">
        <f>IF(RTD("cqg.rtd",,"StudyData", $D$4,  "Bar",, "Close",$E$4,C190,"PrimaryOnly",,,,"T")="","",RTD("cqg.rtd",,"StudyData", $D$4,  "Bar",, "Close",$E$4,C190,"PrimaryOnly",,,,"T")*100)</f>
        <v>17.34</v>
      </c>
      <c r="H190" s="29">
        <f t="shared" si="6"/>
        <v>17.34</v>
      </c>
    </row>
    <row r="191" spans="3:8" x14ac:dyDescent="0.3">
      <c r="C191" s="29">
        <f t="shared" si="7"/>
        <v>-186</v>
      </c>
      <c r="D191" s="29">
        <f>IF(RTD("cqg.rtd",,"StudyData", $D$4,  "Bar",, "Close",$E$4,C191,"PrimaryOnly",,,,"T")="","",RTD("cqg.rtd",,"StudyData", $D$4,  "Bar",, "Close",$E$4,C191,"PrimaryOnly",,,,"T")*100)</f>
        <v>17.630000000000003</v>
      </c>
      <c r="H191" s="29">
        <f t="shared" si="6"/>
        <v>17.630000000000003</v>
      </c>
    </row>
    <row r="192" spans="3:8" x14ac:dyDescent="0.3">
      <c r="C192" s="29">
        <f t="shared" si="7"/>
        <v>-187</v>
      </c>
      <c r="D192" s="29">
        <f>IF(RTD("cqg.rtd",,"StudyData", $D$4,  "Bar",, "Close",$E$4,C192,"PrimaryOnly",,,,"T")="","",RTD("cqg.rtd",,"StudyData", $D$4,  "Bar",, "Close",$E$4,C192,"PrimaryOnly",,,,"T")*100)</f>
        <v>16.170000000000002</v>
      </c>
      <c r="H192" s="29">
        <f t="shared" si="6"/>
        <v>16.170000000000002</v>
      </c>
    </row>
    <row r="193" spans="3:8" x14ac:dyDescent="0.3">
      <c r="C193" s="29">
        <f t="shared" si="7"/>
        <v>-188</v>
      </c>
      <c r="D193" s="29">
        <f>IF(RTD("cqg.rtd",,"StudyData", $D$4,  "Bar",, "Close",$E$4,C193,"PrimaryOnly",,,,"T")="","",RTD("cqg.rtd",,"StudyData", $D$4,  "Bar",, "Close",$E$4,C193,"PrimaryOnly",,,,"T")*100)</f>
        <v>17.2</v>
      </c>
      <c r="H193" s="29">
        <f t="shared" si="6"/>
        <v>17.2</v>
      </c>
    </row>
    <row r="194" spans="3:8" x14ac:dyDescent="0.3">
      <c r="C194" s="29">
        <f t="shared" si="7"/>
        <v>-189</v>
      </c>
      <c r="D194" s="29">
        <f>IF(RTD("cqg.rtd",,"StudyData", $D$4,  "Bar",, "Close",$E$4,C194,"PrimaryOnly",,,,"T")="","",RTD("cqg.rtd",,"StudyData", $D$4,  "Bar",, "Close",$E$4,C194,"PrimaryOnly",,,,"T")*100)</f>
        <v>16.489999999999998</v>
      </c>
      <c r="H194" s="29">
        <f t="shared" si="6"/>
        <v>16.489999999999998</v>
      </c>
    </row>
    <row r="195" spans="3:8" x14ac:dyDescent="0.3">
      <c r="C195" s="29">
        <f t="shared" si="7"/>
        <v>-190</v>
      </c>
      <c r="D195" s="29">
        <f>IF(RTD("cqg.rtd",,"StudyData", $D$4,  "Bar",, "Close",$E$4,C195,"PrimaryOnly",,,,"T")="","",RTD("cqg.rtd",,"StudyData", $D$4,  "Bar",, "Close",$E$4,C195,"PrimaryOnly",,,,"T")*100)</f>
        <v>18.05</v>
      </c>
      <c r="H195" s="29">
        <f t="shared" si="6"/>
        <v>18.05</v>
      </c>
    </row>
    <row r="196" spans="3:8" x14ac:dyDescent="0.3">
      <c r="C196" s="29">
        <f t="shared" si="7"/>
        <v>-191</v>
      </c>
      <c r="D196" s="29">
        <f>IF(RTD("cqg.rtd",,"StudyData", $D$4,  "Bar",, "Close",$E$4,C196,"PrimaryOnly",,,,"T")="","",RTD("cqg.rtd",,"StudyData", $D$4,  "Bar",, "Close",$E$4,C196,"PrimaryOnly",,,,"T")*100)</f>
        <v>16.93</v>
      </c>
      <c r="H196" s="29">
        <f t="shared" si="6"/>
        <v>16.93</v>
      </c>
    </row>
    <row r="197" spans="3:8" x14ac:dyDescent="0.3">
      <c r="C197" s="29">
        <f t="shared" si="7"/>
        <v>-192</v>
      </c>
      <c r="D197" s="29">
        <f>IF(RTD("cqg.rtd",,"StudyData", $D$4,  "Bar",, "Close",$E$4,C197,"PrimaryOnly",,,,"T")="","",RTD("cqg.rtd",,"StudyData", $D$4,  "Bar",, "Close",$E$4,C197,"PrimaryOnly",,,,"T")*100)</f>
        <v>18.010000000000002</v>
      </c>
      <c r="H197" s="29">
        <f t="shared" si="6"/>
        <v>18.010000000000002</v>
      </c>
    </row>
    <row r="198" spans="3:8" x14ac:dyDescent="0.3">
      <c r="C198" s="29">
        <f t="shared" si="7"/>
        <v>-193</v>
      </c>
      <c r="D198" s="29">
        <f>IF(RTD("cqg.rtd",,"StudyData", $D$4,  "Bar",, "Close",$E$4,C198,"PrimaryOnly",,,,"T")="","",RTD("cqg.rtd",,"StudyData", $D$4,  "Bar",, "Close",$E$4,C198,"PrimaryOnly",,,,"T")*100)</f>
        <v>18.13</v>
      </c>
      <c r="H198" s="29">
        <f t="shared" ref="H198:H204" si="8">D198</f>
        <v>18.13</v>
      </c>
    </row>
    <row r="199" spans="3:8" x14ac:dyDescent="0.3">
      <c r="C199" s="29">
        <f t="shared" ref="C199:C204" si="9">C198-1</f>
        <v>-194</v>
      </c>
      <c r="D199" s="29">
        <f>IF(RTD("cqg.rtd",,"StudyData", $D$4,  "Bar",, "Close",$E$4,C199,"PrimaryOnly",,,,"T")="","",RTD("cqg.rtd",,"StudyData", $D$4,  "Bar",, "Close",$E$4,C199,"PrimaryOnly",,,,"T")*100)</f>
        <v>17.79</v>
      </c>
      <c r="H199" s="29">
        <f t="shared" si="8"/>
        <v>17.79</v>
      </c>
    </row>
    <row r="200" spans="3:8" x14ac:dyDescent="0.3">
      <c r="C200" s="29">
        <f t="shared" si="9"/>
        <v>-195</v>
      </c>
      <c r="D200" s="29">
        <f>IF(RTD("cqg.rtd",,"StudyData", $D$4,  "Bar",, "Close",$E$4,C200,"PrimaryOnly",,,,"T")="","",RTD("cqg.rtd",,"StudyData", $D$4,  "Bar",, "Close",$E$4,C200,"PrimaryOnly",,,,"T")*100)</f>
        <v>17.75</v>
      </c>
      <c r="H200" s="29">
        <f t="shared" si="8"/>
        <v>17.75</v>
      </c>
    </row>
    <row r="201" spans="3:8" x14ac:dyDescent="0.3">
      <c r="C201" s="29">
        <f t="shared" si="9"/>
        <v>-196</v>
      </c>
      <c r="D201" s="29">
        <f>IF(RTD("cqg.rtd",,"StudyData", $D$4,  "Bar",, "Close",$E$4,C201,"PrimaryOnly",,,,"T")="","",RTD("cqg.rtd",,"StudyData", $D$4,  "Bar",, "Close",$E$4,C201,"PrimaryOnly",,,,"T")*100)</f>
        <v>17.740000000000002</v>
      </c>
      <c r="H201" s="29">
        <f t="shared" si="8"/>
        <v>17.740000000000002</v>
      </c>
    </row>
    <row r="202" spans="3:8" x14ac:dyDescent="0.3">
      <c r="C202" s="29">
        <f t="shared" si="9"/>
        <v>-197</v>
      </c>
      <c r="D202" s="29">
        <f>IF(RTD("cqg.rtd",,"StudyData", $D$4,  "Bar",, "Close",$E$4,C202,"PrimaryOnly",,,,"T")="","",RTD("cqg.rtd",,"StudyData", $D$4,  "Bar",, "Close",$E$4,C202,"PrimaryOnly",,,,"T")*100)</f>
        <v>18.559999999999999</v>
      </c>
      <c r="H202" s="29">
        <f t="shared" si="8"/>
        <v>18.559999999999999</v>
      </c>
    </row>
    <row r="203" spans="3:8" x14ac:dyDescent="0.3">
      <c r="C203" s="29">
        <f t="shared" si="9"/>
        <v>-198</v>
      </c>
      <c r="D203" s="29">
        <f>IF(RTD("cqg.rtd",,"StudyData", $D$4,  "Bar",, "Close",$E$4,C203,"PrimaryOnly",,,,"T")="","",RTD("cqg.rtd",,"StudyData", $D$4,  "Bar",, "Close",$E$4,C203,"PrimaryOnly",,,,"T")*100)</f>
        <v>17.48</v>
      </c>
      <c r="H203" s="29">
        <f t="shared" si="8"/>
        <v>17.48</v>
      </c>
    </row>
    <row r="204" spans="3:8" x14ac:dyDescent="0.3">
      <c r="C204" s="29">
        <f t="shared" si="9"/>
        <v>-199</v>
      </c>
      <c r="D204" s="29">
        <f>IF(RTD("cqg.rtd",,"StudyData", $D$4,  "Bar",, "Close",$E$4,C204,"PrimaryOnly",,,,"T")="","",RTD("cqg.rtd",,"StudyData", $D$4,  "Bar",, "Close",$E$4,C204,"PrimaryOnly",,,,"T")*100)</f>
        <v>17.630000000000003</v>
      </c>
      <c r="E204" s="32">
        <f xml:space="preserve"> RTD("cqg.rtd",,"StudyData", $D$4,  "Bar",, "Time",$E$4,C204,,,,,"T")</f>
        <v>42478.083333333336</v>
      </c>
      <c r="H204" s="29">
        <f t="shared" si="8"/>
        <v>17.630000000000003</v>
      </c>
    </row>
  </sheetData>
  <sheetProtection algorithmName="SHA-512" hashValue="T40yb0LWDoDX7wAwDGPv25OPHvHT0g6xdVn+6XKvPq3phf6GiJSTzBl21lNqy7/rY/GnP/3I6TqSHjMJKeystw==" saltValue="fla/wASNqP2snCuiV3LIT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Opt1</vt:lpstr>
      <vt:lpstr>Opt2</vt:lpstr>
      <vt:lpstr>Opt3</vt:lpstr>
      <vt:lpstr>Opt4</vt:lpstr>
      <vt:lpstr>Opt5</vt:lpstr>
      <vt:lpstr>Opt6</vt:lpstr>
      <vt:lpstr>Opt7</vt:lpstr>
      <vt:lpstr>Opt8</vt:lpstr>
      <vt:lpstr>Opt9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2015-01-23T15:24:00Z</dcterms:created>
  <dcterms:modified xsi:type="dcterms:W3CDTF">2016-05-02T16:48:11Z</dcterms:modified>
</cp:coreProperties>
</file>