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alcChain.xml" ContentType="application/vnd.openxmlformats-officedocument.spreadsheetml.calcChain+xml"/>
  <Override PartName="/xl/volatileDependencies.xml" ContentType="application/vnd.openxmlformats-officedocument.spreadsheetml.volatileDependenc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showVerticalScroll="0" xWindow="480" yWindow="225" windowWidth="18240" windowHeight="11895"/>
  </bookViews>
  <sheets>
    <sheet name="CME Products" sheetId="1" r:id="rId1"/>
  </sheets>
  <calcPr calcId="145621"/>
</workbook>
</file>

<file path=xl/calcChain.xml><?xml version="1.0" encoding="utf-8"?>
<calcChain xmlns="http://schemas.openxmlformats.org/spreadsheetml/2006/main">
  <c r="B57" i="1" l="1"/>
  <c r="R18" i="1"/>
  <c r="K10" i="1"/>
  <c r="L17" i="1"/>
  <c r="K21" i="1"/>
  <c r="R17" i="1"/>
  <c r="G8" i="1"/>
  <c r="L10" i="1"/>
  <c r="I7" i="1"/>
  <c r="M21" i="1"/>
  <c r="D19" i="1"/>
  <c r="P8" i="1"/>
  <c r="I16" i="1"/>
  <c r="K5" i="1"/>
  <c r="R5" i="1"/>
  <c r="M6" i="1"/>
  <c r="K7" i="1"/>
  <c r="L18" i="1"/>
  <c r="R6" i="1"/>
  <c r="E13" i="1"/>
  <c r="F17" i="1"/>
  <c r="M19" i="1"/>
  <c r="H16" i="1"/>
  <c r="N5" i="1"/>
  <c r="L22" i="1"/>
  <c r="H18" i="1"/>
  <c r="J13" i="1"/>
  <c r="G21" i="1"/>
  <c r="H19" i="1"/>
  <c r="N18" i="1"/>
  <c r="L5" i="1"/>
  <c r="M7" i="1"/>
  <c r="K15" i="1"/>
  <c r="I12" i="1"/>
  <c r="G20" i="1"/>
  <c r="D15" i="1"/>
  <c r="N19" i="1"/>
  <c r="P6" i="1"/>
  <c r="K14" i="1"/>
  <c r="N7" i="1"/>
  <c r="J20" i="1"/>
  <c r="G19" i="1"/>
  <c r="E21" i="1"/>
  <c r="P21" i="1"/>
  <c r="K20" i="1"/>
  <c r="P16" i="1"/>
  <c r="E15" i="1"/>
  <c r="H8" i="1"/>
  <c r="F13" i="1"/>
  <c r="L19" i="1"/>
  <c r="N6" i="1"/>
  <c r="H5" i="1"/>
  <c r="M18" i="1"/>
  <c r="D14" i="1"/>
  <c r="L13" i="1"/>
  <c r="G17" i="1"/>
  <c r="M16" i="1"/>
  <c r="D21" i="1"/>
  <c r="P17" i="1"/>
  <c r="M10" i="1"/>
  <c r="M15" i="1"/>
  <c r="P20" i="1"/>
  <c r="F22" i="1"/>
  <c r="P18" i="1"/>
  <c r="H6" i="1"/>
  <c r="J17" i="1"/>
  <c r="R10" i="1"/>
  <c r="E10" i="1"/>
  <c r="F6" i="1"/>
  <c r="D18" i="1"/>
  <c r="J8" i="1"/>
  <c r="D17" i="1"/>
  <c r="R16" i="1"/>
  <c r="K18" i="1"/>
  <c r="I6" i="1"/>
  <c r="F18" i="1"/>
  <c r="E22" i="1"/>
  <c r="R12" i="1"/>
  <c r="G6" i="1"/>
  <c r="M22" i="1"/>
  <c r="N17" i="1"/>
  <c r="F16" i="1"/>
  <c r="I20" i="1"/>
  <c r="R8" i="1"/>
  <c r="R19" i="1"/>
  <c r="K8" i="1"/>
  <c r="F20" i="1"/>
  <c r="H12" i="1"/>
  <c r="J7" i="1"/>
  <c r="P13" i="1"/>
  <c r="N22" i="1"/>
  <c r="K13" i="1"/>
  <c r="P14" i="1"/>
  <c r="D12" i="1"/>
  <c r="R21" i="1"/>
  <c r="G10" i="1"/>
  <c r="R11" i="1"/>
  <c r="J19" i="1"/>
  <c r="P10" i="1"/>
  <c r="F5" i="1"/>
  <c r="N14" i="1"/>
  <c r="I11" i="1"/>
  <c r="L16" i="1"/>
  <c r="I21" i="1"/>
  <c r="H15" i="1"/>
  <c r="R22" i="1"/>
  <c r="E5" i="1"/>
  <c r="G12" i="1"/>
  <c r="R7" i="1"/>
  <c r="G11" i="1"/>
  <c r="K16" i="1"/>
  <c r="D11" i="1"/>
  <c r="H20" i="1"/>
  <c r="H22" i="1"/>
  <c r="E11" i="1"/>
  <c r="I15" i="1"/>
  <c r="N15" i="1"/>
  <c r="P12" i="1"/>
  <c r="I18" i="1"/>
  <c r="F19" i="1"/>
  <c r="P5" i="1"/>
  <c r="E18" i="1"/>
  <c r="H10" i="1"/>
  <c r="J6" i="1"/>
  <c r="K19" i="1"/>
  <c r="I8" i="1"/>
  <c r="G13" i="1"/>
  <c r="E17" i="1"/>
  <c r="M8" i="1"/>
  <c r="J11" i="1"/>
  <c r="L7" i="1"/>
  <c r="D6" i="1"/>
  <c r="N8" i="1"/>
  <c r="G5" i="1"/>
  <c r="D13" i="1"/>
  <c r="D20" i="1"/>
  <c r="J16" i="1"/>
  <c r="E20" i="1"/>
  <c r="L12" i="1"/>
  <c r="F10" i="1"/>
  <c r="E14" i="1"/>
  <c r="K11" i="1"/>
  <c r="K6" i="1"/>
  <c r="F8" i="1"/>
  <c r="H7" i="1"/>
  <c r="E12" i="1"/>
  <c r="H17" i="1"/>
  <c r="M14" i="1"/>
  <c r="J15" i="1"/>
  <c r="N13" i="1"/>
  <c r="F14" i="1"/>
  <c r="N10" i="1"/>
  <c r="L6" i="1"/>
  <c r="N12" i="1"/>
  <c r="D16" i="1"/>
  <c r="N16" i="1"/>
  <c r="J12" i="1"/>
  <c r="F21" i="1"/>
  <c r="D22" i="1"/>
  <c r="R13" i="1"/>
  <c r="M13" i="1"/>
  <c r="J14" i="1"/>
  <c r="E19" i="1"/>
  <c r="K17" i="1"/>
  <c r="L11" i="1"/>
  <c r="M11" i="1"/>
  <c r="J5" i="1"/>
  <c r="P15" i="1"/>
  <c r="J21" i="1"/>
  <c r="N20" i="1"/>
  <c r="F7" i="1"/>
  <c r="I10" i="1"/>
  <c r="E8" i="1"/>
  <c r="G16" i="1"/>
  <c r="J22" i="1"/>
  <c r="I14" i="1"/>
  <c r="M20" i="1"/>
  <c r="F12" i="1"/>
  <c r="L15" i="1"/>
  <c r="M5" i="1"/>
  <c r="E6" i="1"/>
  <c r="J10" i="1"/>
  <c r="L14" i="1"/>
  <c r="I17" i="1"/>
  <c r="F11" i="1"/>
  <c r="L21" i="1"/>
  <c r="K12" i="1"/>
  <c r="G14" i="1"/>
  <c r="H14" i="1"/>
  <c r="R14" i="1"/>
  <c r="I5" i="1"/>
  <c r="I19" i="1"/>
  <c r="P7" i="1"/>
  <c r="M12" i="1"/>
  <c r="P19" i="1"/>
  <c r="E16" i="1"/>
  <c r="R20" i="1"/>
  <c r="H11" i="1"/>
  <c r="D5" i="1"/>
  <c r="G7" i="1"/>
  <c r="N21" i="1"/>
  <c r="D8" i="1"/>
  <c r="R15" i="1"/>
  <c r="G18" i="1"/>
  <c r="N11" i="1"/>
  <c r="P11" i="1"/>
  <c r="D7" i="1"/>
  <c r="F15" i="1"/>
  <c r="K22" i="1"/>
  <c r="G15" i="1"/>
  <c r="L8" i="1"/>
  <c r="G22" i="1"/>
  <c r="D10" i="1"/>
  <c r="M17" i="1"/>
  <c r="I13" i="1"/>
  <c r="E7" i="1"/>
  <c r="J18" i="1"/>
  <c r="I22" i="1"/>
  <c r="P22" i="1"/>
  <c r="H21" i="1"/>
  <c r="H13" i="1"/>
  <c r="V33" i="1"/>
  <c r="X31" i="1"/>
  <c r="U27" i="1"/>
  <c r="X18" i="1"/>
  <c r="U34" i="1"/>
  <c r="U33" i="1"/>
  <c r="X40" i="1"/>
  <c r="W28" i="1"/>
  <c r="X30" i="1"/>
  <c r="U39" i="1"/>
  <c r="X36" i="1"/>
  <c r="X17" i="1"/>
  <c r="X34" i="1"/>
  <c r="U30" i="1"/>
  <c r="V16" i="1"/>
  <c r="X11" i="1"/>
  <c r="W33" i="1"/>
  <c r="X39" i="1"/>
  <c r="W27" i="1"/>
  <c r="B10" i="1"/>
  <c r="V12" i="1"/>
  <c r="P25" i="1"/>
  <c r="B16" i="1"/>
  <c r="W15" i="1"/>
  <c r="W11" i="1"/>
  <c r="P36" i="1"/>
  <c r="B22" i="1"/>
  <c r="P47" i="1"/>
  <c r="X16" i="1"/>
  <c r="U12" i="1"/>
  <c r="X28" i="1"/>
  <c r="X32" i="1"/>
  <c r="B20" i="1"/>
  <c r="U15" i="1"/>
  <c r="V29" i="1"/>
  <c r="U17" i="1"/>
  <c r="X29" i="1"/>
  <c r="L25" i="1"/>
  <c r="B11" i="1"/>
  <c r="W16" i="1"/>
  <c r="X15" i="1"/>
  <c r="W32" i="1"/>
  <c r="U36" i="1"/>
  <c r="W12" i="1"/>
  <c r="W36" i="1"/>
  <c r="F36" i="1"/>
  <c r="W31" i="1"/>
  <c r="B8" i="1"/>
  <c r="B17" i="1"/>
  <c r="W17" i="1"/>
  <c r="W40" i="1"/>
  <c r="X12" i="1"/>
  <c r="V34" i="1"/>
  <c r="J47" i="1"/>
  <c r="F47" i="1"/>
  <c r="U28" i="1"/>
  <c r="V28" i="1"/>
  <c r="U31" i="1"/>
  <c r="U11" i="1"/>
  <c r="U32" i="1"/>
  <c r="V27" i="1"/>
  <c r="V35" i="1"/>
  <c r="V15" i="1"/>
  <c r="B19" i="1"/>
  <c r="X35" i="1"/>
  <c r="X33" i="1"/>
  <c r="U40" i="1"/>
  <c r="W29" i="1"/>
  <c r="V31" i="1"/>
  <c r="V32" i="1"/>
  <c r="V11" i="1"/>
  <c r="B18" i="1"/>
  <c r="W34" i="1"/>
  <c r="W30" i="1"/>
  <c r="U16" i="1"/>
  <c r="X27" i="1"/>
  <c r="V30" i="1"/>
  <c r="W39" i="1"/>
  <c r="V18" i="1"/>
  <c r="U35" i="1"/>
  <c r="U18" i="1"/>
  <c r="H47" i="1"/>
  <c r="W35" i="1"/>
  <c r="W18" i="1"/>
  <c r="V40" i="1"/>
  <c r="V39" i="1"/>
  <c r="U29" i="1"/>
  <c r="V36" i="1"/>
  <c r="V17" i="1"/>
  <c r="L47" i="1"/>
  <c r="F9" i="1"/>
  <c r="N9" i="1"/>
  <c r="N25" i="1"/>
  <c r="V38" i="1"/>
  <c r="U14" i="1"/>
  <c r="V26" i="1"/>
  <c r="V23" i="1"/>
  <c r="V19" i="1"/>
  <c r="K9" i="1"/>
  <c r="U13" i="1"/>
  <c r="B7" i="1"/>
  <c r="R9" i="1"/>
  <c r="U8" i="1"/>
  <c r="U25" i="1"/>
  <c r="H25" i="1"/>
  <c r="X37" i="1"/>
  <c r="J9" i="1"/>
  <c r="X13" i="1"/>
  <c r="V14" i="1"/>
  <c r="U9" i="1"/>
  <c r="X21" i="1"/>
  <c r="X6" i="1"/>
  <c r="W9" i="1"/>
  <c r="W22" i="1"/>
  <c r="N47" i="1"/>
  <c r="W26" i="1"/>
  <c r="V8" i="1"/>
  <c r="H36" i="1"/>
  <c r="U6" i="1"/>
  <c r="U22" i="1"/>
  <c r="X24" i="1"/>
  <c r="W20" i="1"/>
  <c r="B14" i="1"/>
  <c r="J36" i="1"/>
  <c r="X19" i="1"/>
  <c r="F25" i="1"/>
  <c r="P9" i="1"/>
  <c r="D9" i="1"/>
  <c r="B9" i="1"/>
  <c r="X7" i="1"/>
  <c r="L36" i="1"/>
  <c r="W6" i="1"/>
  <c r="B13" i="1"/>
  <c r="U5" i="1"/>
  <c r="U23" i="1"/>
  <c r="X23" i="1"/>
  <c r="N36" i="1"/>
  <c r="H9" i="1"/>
  <c r="X20" i="1"/>
  <c r="X22" i="1"/>
  <c r="W19" i="1"/>
  <c r="W13" i="1"/>
  <c r="U26" i="1"/>
  <c r="V20" i="1"/>
  <c r="V13" i="1"/>
  <c r="U20" i="1"/>
  <c r="V10" i="1"/>
  <c r="W37" i="1"/>
  <c r="X25" i="1"/>
  <c r="W8" i="1"/>
  <c r="W14" i="1"/>
  <c r="V6" i="1"/>
  <c r="B21" i="1"/>
  <c r="M9" i="1"/>
  <c r="W21" i="1"/>
  <c r="U10" i="1"/>
  <c r="X5" i="1"/>
  <c r="B15" i="1"/>
  <c r="V24" i="1"/>
  <c r="U24" i="1"/>
  <c r="W24" i="1"/>
  <c r="V22" i="1"/>
  <c r="W38" i="1"/>
  <c r="J25" i="1"/>
  <c r="L9" i="1"/>
  <c r="B5" i="1"/>
  <c r="V5" i="1"/>
  <c r="I9" i="1"/>
  <c r="E9" i="1"/>
  <c r="X38" i="1"/>
  <c r="V7" i="1"/>
  <c r="G9" i="1"/>
  <c r="X14" i="1"/>
  <c r="W5" i="1"/>
  <c r="U38" i="1"/>
  <c r="V21" i="1"/>
  <c r="V9" i="1"/>
  <c r="X8" i="1"/>
  <c r="V25" i="1"/>
  <c r="X26" i="1"/>
  <c r="X10" i="1"/>
  <c r="W10" i="1"/>
  <c r="B6" i="1"/>
  <c r="U19" i="1"/>
  <c r="U37" i="1"/>
  <c r="U21" i="1"/>
  <c r="U7" i="1"/>
  <c r="W23" i="1"/>
  <c r="W7" i="1"/>
  <c r="X9" i="1"/>
  <c r="B12" i="1"/>
  <c r="V37" i="1"/>
  <c r="W25" i="1"/>
  <c r="Q18" i="1" l="1"/>
  <c r="Q10" i="1"/>
  <c r="Q22" i="1"/>
  <c r="Q17" i="1"/>
  <c r="Q15" i="1"/>
  <c r="Q13" i="1"/>
  <c r="Q14" i="1"/>
  <c r="Q12" i="1"/>
  <c r="Q11" i="1"/>
  <c r="Q16" i="1"/>
  <c r="Q9" i="1"/>
  <c r="Q6" i="1"/>
  <c r="Q20" i="1"/>
  <c r="Q8" i="1"/>
  <c r="Q21" i="1"/>
  <c r="Q7" i="1"/>
  <c r="Q19" i="1"/>
  <c r="Q5" i="1"/>
</calcChain>
</file>

<file path=xl/sharedStrings.xml><?xml version="1.0" encoding="utf-8"?>
<sst xmlns="http://schemas.openxmlformats.org/spreadsheetml/2006/main" count="45" uniqueCount="41">
  <si>
    <t>Description</t>
  </si>
  <si>
    <t>Symbol</t>
  </si>
  <si>
    <t>Last</t>
  </si>
  <si>
    <t>VLB</t>
  </si>
  <si>
    <t>Bid</t>
  </si>
  <si>
    <t>Ask</t>
  </si>
  <si>
    <t>VLA</t>
  </si>
  <si>
    <t>Open</t>
  </si>
  <si>
    <t>High</t>
  </si>
  <si>
    <t>Low</t>
  </si>
  <si>
    <t>Today's Vol</t>
  </si>
  <si>
    <t>Net</t>
  </si>
  <si>
    <t>% Net</t>
  </si>
  <si>
    <t>YM</t>
  </si>
  <si>
    <t>EMD</t>
  </si>
  <si>
    <t>HLAlert</t>
  </si>
  <si>
    <t>ZCE</t>
  </si>
  <si>
    <t>ZWA</t>
  </si>
  <si>
    <t>ZSE</t>
  </si>
  <si>
    <t>Y</t>
  </si>
  <si>
    <t>T</t>
  </si>
  <si>
    <t>ENQ</t>
  </si>
  <si>
    <t>Vol %C</t>
  </si>
  <si>
    <t>GCE</t>
  </si>
  <si>
    <t>CQG Trader Quote Display</t>
  </si>
  <si>
    <t>CQG Trader % Net Change</t>
  </si>
  <si>
    <t>CQG Trader Two-Day Candlestick Charts</t>
  </si>
  <si>
    <t xml:space="preserve"> </t>
  </si>
  <si>
    <t>LastTradeorSettle</t>
  </si>
  <si>
    <t>CLE</t>
  </si>
  <si>
    <t>HOE</t>
  </si>
  <si>
    <t>RBE</t>
  </si>
  <si>
    <t>EU6</t>
  </si>
  <si>
    <t>BP6</t>
  </si>
  <si>
    <t>DA6</t>
  </si>
  <si>
    <t>USA</t>
  </si>
  <si>
    <t>TYA</t>
  </si>
  <si>
    <t>FVA</t>
  </si>
  <si>
    <t>TUA</t>
  </si>
  <si>
    <t>Copyright © 2013</t>
  </si>
  <si>
    <t>EP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</si>
</sst>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Tahoma"/>
      <family val="2"/>
    </font>
    <font>
      <b/>
      <sz val="10"/>
      <color theme="0"/>
      <name val="Tahoma"/>
      <family val="2"/>
    </font>
    <font>
      <b/>
      <sz val="10"/>
      <color theme="1"/>
      <name val="Tahoma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theme="3" tint="0.79998168889431442"/>
      <name val="Century Gothic"/>
      <family val="2"/>
    </font>
    <font>
      <b/>
      <sz val="10"/>
      <color theme="0"/>
      <name val="Century Gothic"/>
      <family val="2"/>
    </font>
  </fonts>
  <fills count="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1"/>
        <bgColor auto="1"/>
      </patternFill>
    </fill>
    <fill>
      <gradientFill degree="90">
        <stop position="0">
          <color theme="1"/>
        </stop>
        <stop position="0.5">
          <color theme="3"/>
        </stop>
        <stop position="1">
          <color theme="1"/>
        </stop>
      </gradientFill>
    </fill>
    <fill>
      <gradientFill degree="90">
        <stop position="0">
          <color rgb="FF002060"/>
        </stop>
        <stop position="1">
          <color theme="1"/>
        </stop>
      </gradientFill>
    </fill>
    <fill>
      <gradientFill degree="90">
        <stop position="0">
          <color theme="1"/>
        </stop>
        <stop position="0.5">
          <color rgb="FF002060"/>
        </stop>
        <stop position="1">
          <color theme="1"/>
        </stop>
      </gradientFill>
    </fill>
  </fills>
  <borders count="27">
    <border>
      <left/>
      <right/>
      <top/>
      <bottom/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rgb="FFC00000"/>
      </left>
      <right/>
      <top style="thin">
        <color rgb="FFC00000"/>
      </top>
      <bottom/>
      <diagonal/>
    </border>
    <border>
      <left/>
      <right/>
      <top style="thin">
        <color rgb="FFC00000"/>
      </top>
      <bottom/>
      <diagonal/>
    </border>
    <border>
      <left/>
      <right style="thin">
        <color rgb="FFC00000"/>
      </right>
      <top style="thin">
        <color rgb="FFC00000"/>
      </top>
      <bottom/>
      <diagonal/>
    </border>
    <border>
      <left style="thin">
        <color rgb="FFC00000"/>
      </left>
      <right/>
      <top/>
      <bottom style="thin">
        <color rgb="FFC00000"/>
      </bottom>
      <diagonal/>
    </border>
    <border>
      <left/>
      <right/>
      <top/>
      <bottom style="thin">
        <color rgb="FFC00000"/>
      </bottom>
      <diagonal/>
    </border>
    <border>
      <left/>
      <right style="thin">
        <color rgb="FFC00000"/>
      </right>
      <top/>
      <bottom style="thin">
        <color rgb="FFC00000"/>
      </bottom>
      <diagonal/>
    </border>
    <border>
      <left style="thin">
        <color rgb="FFC00000"/>
      </left>
      <right/>
      <top/>
      <bottom/>
      <diagonal/>
    </border>
    <border>
      <left/>
      <right style="thin">
        <color rgb="FFC00000"/>
      </right>
      <top/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/>
      <right style="medium">
        <color rgb="FFC00000"/>
      </right>
      <top/>
      <bottom/>
      <diagonal/>
    </border>
    <border>
      <left style="thin">
        <color rgb="FFFF0000"/>
      </left>
      <right/>
      <top style="thin">
        <color rgb="FFFF0000"/>
      </top>
      <bottom/>
      <diagonal/>
    </border>
    <border>
      <left/>
      <right style="thin">
        <color rgb="FFFF0000"/>
      </right>
      <top style="thin">
        <color rgb="FFFF0000"/>
      </top>
      <bottom/>
      <diagonal/>
    </border>
    <border>
      <left style="thin">
        <color rgb="FFFF0000"/>
      </left>
      <right/>
      <top/>
      <bottom/>
      <diagonal/>
    </border>
    <border>
      <left/>
      <right style="thin">
        <color rgb="FFFF0000"/>
      </right>
      <top/>
      <bottom/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/>
      <top style="thin">
        <color rgb="FFFF0000"/>
      </top>
      <bottom/>
      <diagonal/>
    </border>
    <border>
      <left style="thin">
        <color rgb="FFC00000"/>
      </left>
      <right style="thin">
        <color rgb="FFC00000"/>
      </right>
      <top style="thin">
        <color rgb="FFC00000"/>
      </top>
      <bottom/>
      <diagonal/>
    </border>
    <border>
      <left style="thin">
        <color rgb="FFFF0000"/>
      </left>
      <right style="thin">
        <color theme="3"/>
      </right>
      <top style="thin">
        <color rgb="FFFF0000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rgb="FFFF0000"/>
      </top>
      <bottom style="thin">
        <color theme="3"/>
      </bottom>
      <diagonal/>
    </border>
    <border>
      <left style="thin">
        <color theme="3"/>
      </left>
      <right style="thin">
        <color rgb="FFFF0000"/>
      </right>
      <top style="thin">
        <color rgb="FFFF0000"/>
      </top>
      <bottom style="thin">
        <color theme="3"/>
      </bottom>
      <diagonal/>
    </border>
    <border>
      <left style="thin">
        <color rgb="FFFF0000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rgb="FFFF0000"/>
      </left>
      <right style="thin">
        <color theme="3"/>
      </right>
      <top style="thin">
        <color theme="3"/>
      </top>
      <bottom style="thin">
        <color rgb="FFFF0000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rgb="FFFF0000"/>
      </bottom>
      <diagonal/>
    </border>
  </borders>
  <cellStyleXfs count="3">
    <xf numFmtId="0" fontId="0" fillId="0" borderId="0"/>
    <xf numFmtId="0" fontId="3" fillId="0" borderId="0"/>
    <xf numFmtId="0" fontId="4" fillId="0" borderId="0"/>
  </cellStyleXfs>
  <cellXfs count="65">
    <xf numFmtId="0" fontId="0" fillId="0" borderId="0" xfId="0"/>
    <xf numFmtId="0" fontId="1" fillId="2" borderId="0" xfId="0" applyFont="1" applyFill="1" applyAlignment="1">
      <alignment horizontal="centerContinuous" shrinkToFit="1"/>
    </xf>
    <xf numFmtId="0" fontId="1" fillId="2" borderId="0" xfId="0" applyFont="1" applyFill="1" applyAlignment="1">
      <alignment shrinkToFit="1"/>
    </xf>
    <xf numFmtId="0" fontId="1" fillId="2" borderId="0" xfId="0" applyFont="1" applyFill="1" applyAlignment="1">
      <alignment horizontal="center"/>
    </xf>
    <xf numFmtId="0" fontId="1" fillId="2" borderId="0" xfId="0" applyFont="1" applyFill="1"/>
    <xf numFmtId="0" fontId="1" fillId="2" borderId="1" xfId="0" applyFont="1" applyFill="1" applyBorder="1"/>
    <xf numFmtId="0" fontId="2" fillId="2" borderId="0" xfId="0" applyFont="1" applyFill="1"/>
    <xf numFmtId="0" fontId="2" fillId="2" borderId="0" xfId="0" applyFont="1" applyFill="1" applyAlignment="1">
      <alignment horizontal="center" shrinkToFit="1"/>
    </xf>
    <xf numFmtId="0" fontId="2" fillId="2" borderId="0" xfId="0" applyFont="1" applyFill="1" applyAlignment="1">
      <alignment horizontal="centerContinuous" shrinkToFit="1"/>
    </xf>
    <xf numFmtId="0" fontId="2" fillId="2" borderId="0" xfId="0" applyFont="1" applyFill="1" applyAlignment="1">
      <alignment shrinkToFit="1"/>
    </xf>
    <xf numFmtId="2" fontId="2" fillId="2" borderId="0" xfId="0" applyNumberFormat="1" applyFont="1" applyFill="1"/>
    <xf numFmtId="0" fontId="1" fillId="2" borderId="2" xfId="0" applyFont="1" applyFill="1" applyBorder="1"/>
    <xf numFmtId="0" fontId="1" fillId="2" borderId="3" xfId="0" applyFont="1" applyFill="1" applyBorder="1"/>
    <xf numFmtId="0" fontId="1" fillId="2" borderId="4" xfId="0" applyFont="1" applyFill="1" applyBorder="1"/>
    <xf numFmtId="0" fontId="1" fillId="2" borderId="8" xfId="0" applyFont="1" applyFill="1" applyBorder="1" applyAlignment="1">
      <alignment shrinkToFit="1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/>
    <xf numFmtId="0" fontId="1" fillId="2" borderId="9" xfId="0" applyFont="1" applyFill="1" applyBorder="1"/>
    <xf numFmtId="0" fontId="1" fillId="2" borderId="1" xfId="0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/>
    <xf numFmtId="3" fontId="1" fillId="2" borderId="1" xfId="0" applyNumberFormat="1" applyFont="1" applyFill="1" applyBorder="1" applyAlignment="1">
      <alignment shrinkToFit="1"/>
    </xf>
    <xf numFmtId="1" fontId="1" fillId="2" borderId="1" xfId="0" applyNumberFormat="1" applyFont="1" applyFill="1" applyBorder="1" applyAlignment="1">
      <alignment shrinkToFit="1"/>
    </xf>
    <xf numFmtId="0" fontId="1" fillId="2" borderId="8" xfId="0" applyFont="1" applyFill="1" applyBorder="1"/>
    <xf numFmtId="0" fontId="1" fillId="3" borderId="0" xfId="0" applyFont="1" applyFill="1" applyBorder="1" applyAlignment="1">
      <alignment horizontal="center"/>
    </xf>
    <xf numFmtId="0" fontId="1" fillId="2" borderId="19" xfId="0" applyFont="1" applyFill="1" applyBorder="1"/>
    <xf numFmtId="0" fontId="1" fillId="4" borderId="20" xfId="0" applyFont="1" applyFill="1" applyBorder="1" applyAlignment="1">
      <alignment horizontal="center" vertical="center" shrinkToFit="1"/>
    </xf>
    <xf numFmtId="0" fontId="1" fillId="2" borderId="22" xfId="0" applyFont="1" applyFill="1" applyBorder="1" applyAlignment="1" applyProtection="1">
      <alignment horizontal="center"/>
      <protection locked="0"/>
    </xf>
    <xf numFmtId="1" fontId="1" fillId="2" borderId="22" xfId="0" applyNumberFormat="1" applyFont="1" applyFill="1" applyBorder="1"/>
    <xf numFmtId="10" fontId="1" fillId="2" borderId="22" xfId="0" applyNumberFormat="1" applyFont="1" applyFill="1" applyBorder="1"/>
    <xf numFmtId="0" fontId="1" fillId="2" borderId="22" xfId="0" applyFont="1" applyFill="1" applyBorder="1"/>
    <xf numFmtId="3" fontId="1" fillId="2" borderId="22" xfId="0" applyNumberFormat="1" applyFont="1" applyFill="1" applyBorder="1" applyAlignment="1">
      <alignment shrinkToFit="1"/>
    </xf>
    <xf numFmtId="9" fontId="1" fillId="2" borderId="23" xfId="0" applyNumberFormat="1" applyFont="1" applyFill="1" applyBorder="1" applyAlignment="1">
      <alignment horizontal="center" vertical="center" shrinkToFit="1"/>
    </xf>
    <xf numFmtId="0" fontId="1" fillId="2" borderId="26" xfId="0" applyFont="1" applyFill="1" applyBorder="1" applyAlignment="1" applyProtection="1">
      <alignment horizontal="center"/>
      <protection locked="0"/>
    </xf>
    <xf numFmtId="1" fontId="1" fillId="2" borderId="26" xfId="0" applyNumberFormat="1" applyFont="1" applyFill="1" applyBorder="1"/>
    <xf numFmtId="0" fontId="1" fillId="2" borderId="26" xfId="0" applyFont="1" applyFill="1" applyBorder="1"/>
    <xf numFmtId="3" fontId="1" fillId="2" borderId="26" xfId="0" applyNumberFormat="1" applyFont="1" applyFill="1" applyBorder="1" applyAlignment="1">
      <alignment shrinkToFit="1"/>
    </xf>
    <xf numFmtId="22" fontId="1" fillId="6" borderId="17" xfId="0" applyNumberFormat="1" applyFont="1" applyFill="1" applyBorder="1" applyAlignment="1">
      <alignment horizontal="center" shrinkToFit="1"/>
    </xf>
    <xf numFmtId="0" fontId="6" fillId="2" borderId="0" xfId="0" applyFont="1" applyFill="1"/>
    <xf numFmtId="0" fontId="6" fillId="2" borderId="12" xfId="0" applyFont="1" applyFill="1" applyBorder="1"/>
    <xf numFmtId="0" fontId="6" fillId="2" borderId="13" xfId="0" applyFont="1" applyFill="1" applyBorder="1"/>
    <xf numFmtId="0" fontId="6" fillId="2" borderId="14" xfId="0" applyFont="1" applyFill="1" applyBorder="1"/>
    <xf numFmtId="0" fontId="6" fillId="2" borderId="15" xfId="0" applyFont="1" applyFill="1" applyBorder="1"/>
    <xf numFmtId="0" fontId="6" fillId="2" borderId="2" xfId="0" applyFont="1" applyFill="1" applyBorder="1"/>
    <xf numFmtId="0" fontId="6" fillId="2" borderId="4" xfId="0" applyFont="1" applyFill="1" applyBorder="1"/>
    <xf numFmtId="0" fontId="6" fillId="2" borderId="8" xfId="0" applyFont="1" applyFill="1" applyBorder="1"/>
    <xf numFmtId="0" fontId="6" fillId="2" borderId="9" xfId="0" applyFont="1" applyFill="1" applyBorder="1"/>
    <xf numFmtId="0" fontId="6" fillId="2" borderId="5" xfId="0" applyFont="1" applyFill="1" applyBorder="1"/>
    <xf numFmtId="0" fontId="6" fillId="2" borderId="7" xfId="0" applyFont="1" applyFill="1" applyBorder="1"/>
    <xf numFmtId="0" fontId="1" fillId="2" borderId="24" xfId="0" applyFont="1" applyFill="1" applyBorder="1" applyAlignment="1">
      <alignment horizontal="left"/>
    </xf>
    <xf numFmtId="0" fontId="1" fillId="2" borderId="21" xfId="0" applyFont="1" applyFill="1" applyBorder="1" applyAlignment="1">
      <alignment horizontal="left"/>
    </xf>
    <xf numFmtId="0" fontId="1" fillId="2" borderId="25" xfId="0" applyFont="1" applyFill="1" applyBorder="1" applyAlignment="1">
      <alignment horizontal="left"/>
    </xf>
    <xf numFmtId="0" fontId="6" fillId="6" borderId="16" xfId="0" applyFont="1" applyFill="1" applyBorder="1" applyAlignment="1">
      <alignment horizontal="center" vertical="center"/>
    </xf>
    <xf numFmtId="0" fontId="6" fillId="6" borderId="10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 shrinkToFit="1"/>
    </xf>
    <xf numFmtId="0" fontId="5" fillId="5" borderId="3" xfId="0" applyFont="1" applyFill="1" applyBorder="1" applyAlignment="1">
      <alignment horizontal="center" vertical="center" shrinkToFit="1"/>
    </xf>
    <xf numFmtId="0" fontId="5" fillId="5" borderId="4" xfId="0" applyFont="1" applyFill="1" applyBorder="1" applyAlignment="1">
      <alignment horizontal="center" vertical="center" shrinkToFit="1"/>
    </xf>
    <xf numFmtId="0" fontId="5" fillId="5" borderId="5" xfId="0" applyFont="1" applyFill="1" applyBorder="1" applyAlignment="1">
      <alignment horizontal="center" vertical="center" shrinkToFit="1"/>
    </xf>
    <xf numFmtId="0" fontId="5" fillId="5" borderId="6" xfId="0" applyFont="1" applyFill="1" applyBorder="1" applyAlignment="1">
      <alignment horizontal="center" vertical="center" shrinkToFit="1"/>
    </xf>
    <xf numFmtId="0" fontId="5" fillId="5" borderId="7" xfId="0" applyFont="1" applyFill="1" applyBorder="1" applyAlignment="1">
      <alignment horizontal="center" vertical="center" shrinkToFit="1"/>
    </xf>
    <xf numFmtId="0" fontId="5" fillId="5" borderId="8" xfId="0" applyFont="1" applyFill="1" applyBorder="1" applyAlignment="1">
      <alignment horizontal="center" vertical="center" shrinkToFit="1"/>
    </xf>
    <xf numFmtId="0" fontId="5" fillId="5" borderId="0" xfId="0" applyFont="1" applyFill="1" applyBorder="1" applyAlignment="1">
      <alignment horizontal="center" vertical="center" shrinkToFit="1"/>
    </xf>
    <xf numFmtId="0" fontId="5" fillId="5" borderId="9" xfId="0" applyFont="1" applyFill="1" applyBorder="1" applyAlignment="1">
      <alignment horizontal="center" vertical="center" shrinkToFit="1"/>
    </xf>
    <xf numFmtId="0" fontId="5" fillId="5" borderId="11" xfId="0" applyFont="1" applyFill="1" applyBorder="1" applyAlignment="1">
      <alignment horizontal="center" vertical="center" shrinkToFit="1"/>
    </xf>
    <xf numFmtId="0" fontId="1" fillId="6" borderId="18" xfId="0" applyFont="1" applyFill="1" applyBorder="1" applyAlignment="1">
      <alignment horizontal="center"/>
    </xf>
    <xf numFmtId="0" fontId="1" fillId="6" borderId="16" xfId="0" applyFont="1" applyFill="1" applyBorder="1" applyAlignment="1">
      <alignment horizontal="center"/>
    </xf>
  </cellXfs>
  <cellStyles count="3">
    <cellStyle name="Normal" xfId="0" builtinId="0"/>
    <cellStyle name="Normal 2" xfId="2"/>
    <cellStyle name="Normal 3" xfId="1"/>
  </cellStyles>
  <dxfs count="24">
    <dxf>
      <fill>
        <gradientFill degree="90">
          <stop position="0">
            <color rgb="FFFF0000"/>
          </stop>
          <stop position="0.5">
            <color theme="1"/>
          </stop>
          <stop position="1">
            <color rgb="FFFF0000"/>
          </stop>
        </gradient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gradientFill degree="90">
          <stop position="0">
            <color rgb="FFFF0000"/>
          </stop>
          <stop position="0.5">
            <color theme="1"/>
          </stop>
          <stop position="1">
            <color rgb="FFFF0000"/>
          </stop>
        </gradient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gradientFill degree="90">
          <stop position="0">
            <color rgb="FF00B050"/>
          </stop>
          <stop position="0.5">
            <color theme="1"/>
          </stop>
          <stop position="1">
            <color rgb="FF00B050"/>
          </stop>
        </gradientFill>
      </fill>
    </dxf>
    <dxf>
      <fill>
        <gradientFill degree="90">
          <stop position="0">
            <color rgb="FFFF0000"/>
          </stop>
          <stop position="0.5">
            <color theme="1"/>
          </stop>
          <stop position="1">
            <color rgb="FFFF0000"/>
          </stop>
        </gradientFill>
      </fill>
    </dxf>
    <dxf>
      <fill>
        <gradientFill degree="90">
          <stop position="0">
            <color rgb="FF00B050"/>
          </stop>
          <stop position="0.5">
            <color theme="1"/>
          </stop>
          <stop position="1">
            <color rgb="FF00B050"/>
          </stop>
        </gradientFill>
      </fill>
    </dxf>
    <dxf>
      <font>
        <b/>
        <i val="0"/>
        <color theme="0"/>
      </font>
      <fill>
        <gradientFill degree="90">
          <stop position="0">
            <color rgb="FFFF0000"/>
          </stop>
          <stop position="0.5">
            <color theme="1"/>
          </stop>
          <stop position="1">
            <color rgb="FFFF0000"/>
          </stop>
        </gradient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volatileDependencies.xml><?xml version="1.0" encoding="utf-8"?>
<volTypes xmlns="http://schemas.openxmlformats.org/spreadsheetml/2006/main">
  <volType type="realTimeData">
    <main first="cqg.rtd">
      <tp>
        <v>31825</v>
        <stp/>
        <stp>ContractData</stp>
        <stp>RBE</stp>
        <stp>LOwprice</stp>
        <stp/>
        <stp>D</stp>
        <tr r="N11" s="1"/>
      </tp>
      <tp>
        <v>131280</v>
        <stp/>
        <stp>ContractData</stp>
        <stp>TYA</stp>
        <stp>LastTradeorSettle</stp>
        <stp/>
        <stp>D</stp>
        <tr r="D20" s="1"/>
      </tp>
      <tp>
        <v>131.875</v>
        <stp/>
        <stp>ContractData</stp>
        <stp>TYA</stp>
        <stp>LastTradeorSettle</stp>
        <stp/>
        <stp>T</stp>
        <tr r="X36" s="1"/>
      </tp>
      <tp>
        <v>1.0347</v>
        <stp/>
        <stp>ContractData</stp>
        <stp>DA6</stp>
        <stp>Y_High</stp>
        <stp/>
        <stp>T</stp>
        <tr r="V25" s="1"/>
      </tp>
      <tp>
        <v>1.3437000000000001</v>
        <stp/>
        <stp>ContractData</stp>
        <stp>EU6</stp>
        <stp>Y_High</stp>
        <stp/>
        <stp>T</stp>
        <tr r="V21" s="1"/>
      </tp>
      <tp>
        <v>1.5449000000000002</v>
        <stp/>
        <stp>ContractData</stp>
        <stp>BP6</stp>
        <stp>Y_High</stp>
        <stp/>
        <stp>T</stp>
        <tr r="V23" s="1"/>
      </tp>
      <tp>
        <v>-270</v>
        <stp/>
        <stp>ContractData</stp>
        <stp>RBE</stp>
        <stp>NetLastQuoteToday</stp>
        <stp/>
        <stp>D</stp>
        <tr r="E11" s="1"/>
      </tp>
      <tp>
        <v>1.0330000000000001</v>
        <stp/>
        <stp>ContractData</stp>
        <stp>DA6</stp>
        <stp>Y_OPen</stp>
        <stp/>
        <stp>T</stp>
        <tr r="U25" s="1"/>
      </tp>
      <tp>
        <v>1.3389</v>
        <stp/>
        <stp>ContractData</stp>
        <stp>EU6</stp>
        <stp>Y_OPen</stp>
        <stp/>
        <stp>T</stp>
        <tr r="U21" s="1"/>
      </tp>
      <tp>
        <v>1.5423</v>
        <stp/>
        <stp>ContractData</stp>
        <stp>BP6</stp>
        <stp>Y_OPen</stp>
        <stp/>
        <stp>T</stp>
        <tr r="U23" s="1"/>
      </tp>
      <tp>
        <v>-70</v>
        <stp/>
        <stp>ContractData</stp>
        <stp>ZCE</stp>
        <stp>NetLastQuoteToday</stp>
        <stp/>
        <stp>D</stp>
        <tr r="E16" s="1"/>
      </tp>
      <tp>
        <v>1</v>
        <stp/>
        <stp>ContractData</stp>
        <stp>GCE</stp>
        <stp>NetLastQuoteToday</stp>
        <stp/>
        <stp>D</stp>
        <tr r="E12" s="1"/>
      </tp>
      <tp>
        <v>110065</v>
        <stp/>
        <stp>ContractData</stp>
        <stp>TUA</stp>
        <stp>LOwprice</stp>
        <stp/>
        <stp>D</stp>
        <tr r="N22" s="1"/>
      </tp>
      <tp>
        <v>131145</v>
        <stp/>
        <stp>ContractData</stp>
        <stp>TYA</stp>
        <stp>LOwprice</stp>
        <stp/>
        <stp>D</stp>
        <tr r="N20" s="1"/>
      </tp>
      <tp>
        <v>143030</v>
        <stp/>
        <stp>ContractData</stp>
        <stp>USA</stp>
        <stp>LOwprice</stp>
        <stp/>
        <stp>D</stp>
        <tr r="N19" s="1"/>
      </tp>
      <tp>
        <v>13</v>
        <stp/>
        <stp>ContractData</stp>
        <stp>DA6</stp>
        <stp>NetLastQuoteToday</stp>
        <stp/>
        <stp>D</stp>
        <tr r="E15" s="1"/>
      </tp>
      <tp>
        <v>7210</v>
        <stp/>
        <stp>ContractData</stp>
        <stp>ZWA</stp>
        <stp>LOwprice</stp>
        <stp/>
        <stp>D</stp>
        <tr r="N18" s="1"/>
      </tp>
      <tp>
        <v>14704</v>
        <stp/>
        <stp>ContractData</stp>
        <stp>ZSE</stp>
        <stp>LOwprice</stp>
        <stp/>
        <stp>D</stp>
        <tr r="N17" s="1"/>
      </tp>
      <tp>
        <v>6906</v>
        <stp/>
        <stp>ContractData</stp>
        <stp>ZCE</stp>
        <stp>LOwprice</stp>
        <stp/>
        <stp>D</stp>
        <tr r="N16" s="1"/>
      </tp>
      <tp>
        <v>-3150</v>
        <stp/>
        <stp>ContractData</stp>
        <stp>ENQ</stp>
        <stp>NetLastQuoteToday</stp>
        <stp/>
        <stp>D</stp>
        <tr r="E6" s="1"/>
      </tp>
      <tp>
        <v>15250</v>
        <stp/>
        <stp>ContractData</stp>
        <stp>BP6</stp>
        <stp>LastTradeorSettle</stp>
        <stp/>
        <stp>D</stp>
        <tr r="D14" s="1"/>
      </tp>
      <tp>
        <v>1.5250000000000001</v>
        <stp/>
        <stp>ContractData</stp>
        <stp>BP6</stp>
        <stp>LastTradeorSettle</stp>
        <stp/>
        <stp>T</stp>
        <tr r="X24" s="1"/>
      </tp>
      <tp>
        <v>-497</v>
        <stp/>
        <stp>ContractData</stp>
        <stp>HOE</stp>
        <stp>NetLastQuoteToday</stp>
        <stp/>
        <stp>D</stp>
        <tr r="E10" s="1"/>
      </tp>
      <tp>
        <v>-225</v>
        <stp/>
        <stp>ContractData</stp>
        <stp>CLE</stp>
        <stp>NetLastQuoteToday</stp>
        <stp/>
        <stp>D</stp>
        <tr r="E9" s="1"/>
      </tp>
      <tp>
        <v>144000</v>
        <stp/>
        <stp>ContractData</stp>
        <stp>USA</stp>
        <stp>LastTradeorSettle</stp>
        <stp/>
        <stp>D</stp>
        <tr r="D19" s="1"/>
      </tp>
      <tp>
        <v>144</v>
        <stp/>
        <stp>ContractData</stp>
        <stp>USA</stp>
        <stp>LastTradeorSettle</stp>
        <stp/>
        <stp>T</stp>
        <tr r="X34" s="1"/>
      </tp>
      <tp>
        <v>-1150</v>
        <stp/>
        <stp>ContractData</stp>
        <stp>EMD</stp>
        <stp>NetLastQuoteToday</stp>
        <stp/>
        <stp>D</stp>
        <tr r="E7" s="1"/>
      </tp>
      <tp>
        <v>14906</v>
        <stp/>
        <stp>ContractData</stp>
        <stp>ZSE</stp>
        <stp>LastTradeorSettle</stp>
        <stp/>
        <stp>D</stp>
        <tr r="D17" s="1"/>
      </tp>
      <tp>
        <v>1490.75</v>
        <stp/>
        <stp>ContractData</stp>
        <stp>ZSE</stp>
        <stp>LastTradeorSettle</stp>
        <stp/>
        <stp>T</stp>
        <tr r="X30" s="1"/>
      </tp>
      <tp>
        <v>110072</v>
        <stp/>
        <stp>ContractData</stp>
        <stp>TUA</stp>
        <stp>LastTradeorSettle</stp>
        <stp/>
        <stp>D</stp>
        <tr r="D22" s="1"/>
      </tp>
      <tp>
        <v>110.2265625</v>
        <stp/>
        <stp>ContractData</stp>
        <stp>TUA</stp>
        <stp>LastTradeorSettle</stp>
        <stp/>
        <stp>T</stp>
        <tr r="X40" s="1"/>
      </tp>
      <tp>
        <v>13199</v>
        <stp/>
        <stp>ContractData</stp>
        <stp>EU6</stp>
        <stp>LastTradeorSettle</stp>
        <stp/>
        <stp>D</stp>
        <tr r="D13" s="1"/>
      </tp>
      <tp>
        <v>1.3199000000000001</v>
        <stp/>
        <stp>ContractData</stp>
        <stp>EU6</stp>
        <stp>LastTradeorSettle</stp>
        <stp/>
        <stp>T</stp>
        <tr r="X22" s="1"/>
      </tp>
      <tp>
        <v>124000</v>
        <stp/>
        <stp>ContractData</stp>
        <stp>FVA</stp>
        <stp>LastTradeorSettle</stp>
        <stp/>
        <stp>D</stp>
        <tr r="D21" s="1"/>
      </tp>
      <tp>
        <v>124</v>
        <stp/>
        <stp>ContractData</stp>
        <stp>FVA</stp>
        <stp>LastTradeorSettle</stp>
        <stp/>
        <stp>T</stp>
        <tr r="X38" s="1"/>
      </tp>
      <tp>
        <v>7224</v>
        <stp/>
        <stp>ContractData</stp>
        <stp>ZWA</stp>
        <stp>LastTradeorSettle</stp>
        <stp/>
        <stp>D</stp>
        <tr r="D18" s="1"/>
      </tp>
      <tp>
        <v>722.5</v>
        <stp/>
        <stp>ContractData</stp>
        <stp>ZWA</stp>
        <stp>LastTradeorSettle</stp>
        <stp/>
        <stp>T</stp>
        <tr r="X32" s="1"/>
      </tp>
      <tp>
        <v>15124</v>
        <stp/>
        <stp>ContractData</stp>
        <stp>BP6</stp>
        <stp>LOwprice</stp>
        <stp/>
        <stp>D</stp>
        <tr r="N14" s="1"/>
      </tp>
      <tp>
        <v>55</v>
        <stp/>
        <stp>ContractData</stp>
        <stp>FVA</stp>
        <stp>NetLastQuoteToday</stp>
        <stp/>
        <stp>D</stp>
        <tr r="E21" s="1"/>
      </tp>
      <tp>
        <v>-162</v>
        <stp/>
        <stp>ContractData</stp>
        <stp>ZWA</stp>
        <stp>NetLastQuoteToday</stp>
        <stp/>
        <stp>D</stp>
        <tr r="E18" s="1"/>
      </tp>
      <tp>
        <v>9263</v>
        <stp/>
        <stp>ContractData</stp>
        <stp>CLE</stp>
        <stp>LOwprice</stp>
        <stp/>
        <stp>D</stp>
        <tr r="N9" s="1"/>
      </tp>
      <tp>
        <v>7</v>
        <stp/>
        <stp>ContractData</stp>
        <stp>TUA</stp>
        <stp>NetLastQuoteToday</stp>
        <stp/>
        <stp>D</stp>
        <tr r="E22" s="1"/>
      </tp>
      <tp>
        <v>-88</v>
        <stp/>
        <stp>ContractData</stp>
        <stp>EU6</stp>
        <stp>NetLastQuoteToday</stp>
        <stp/>
        <stp>D</stp>
        <tr r="E13" s="1"/>
      </tp>
      <tp>
        <v>123260</v>
        <stp/>
        <stp>ContractData</stp>
        <stp>FVA</stp>
        <stp>LOwprice</stp>
        <stp/>
        <stp>D</stp>
        <tr r="N21" s="1"/>
      </tp>
      <tp>
        <v>9296</v>
        <stp/>
        <stp>ContractData</stp>
        <stp>CLE</stp>
        <stp>LastTradeorSettle</stp>
        <stp/>
        <stp>D</stp>
        <tr r="D9" s="1"/>
      </tp>
      <tp>
        <v>92.960000000000008</v>
        <stp/>
        <stp>ContractData</stp>
        <stp>CLE</stp>
        <stp>LastTradeorSettle</stp>
        <stp/>
        <stp>T</stp>
        <tr r="X14" s="1"/>
      </tp>
      <tp>
        <v>82</v>
        <stp/>
        <stp>ContractData</stp>
        <stp>ZSE</stp>
        <stp>NetLastQuoteToday</stp>
        <stp/>
        <stp>D</stp>
        <tr r="E17" s="1"/>
      </tp>
      <tp>
        <v>290</v>
        <stp/>
        <stp>ContractData</stp>
        <stp>USA</stp>
        <stp>NetLastQuoteToday</stp>
        <stp/>
        <stp>D</stp>
        <tr r="E19" s="1"/>
      </tp>
      <tp>
        <v>109070</v>
        <stp/>
        <stp>ContractData</stp>
        <stp>EMD</stp>
        <stp>LastTradeorSettle</stp>
        <stp/>
        <stp>D</stp>
        <tr r="D7" s="1"/>
      </tp>
      <tp>
        <v>1090.7</v>
        <stp/>
        <stp>ContractData</stp>
        <stp>EMD</stp>
        <stp>LastTradeorSettle</stp>
        <stp/>
        <stp>T</stp>
        <tr r="X10" s="1"/>
      </tp>
      <tp>
        <v>15543</v>
        <stp/>
        <stp>ContractData</stp>
        <stp>GCE</stp>
        <stp>LOwprice</stp>
        <stp/>
        <stp>D</stp>
        <tr r="N12" s="1"/>
      </tp>
      <tp>
        <v>10208</v>
        <stp/>
        <stp>ContractData</stp>
        <stp>DA6</stp>
        <stp>LOwprice</stp>
        <stp/>
        <stp>D</stp>
        <tr r="N15" s="1"/>
      </tp>
      <tp>
        <v>270575</v>
        <stp/>
        <stp>ContractData</stp>
        <stp>ENQ</stp>
        <stp>LastTradeorSettle</stp>
        <stp/>
        <stp>D</stp>
        <tr r="D6" s="1"/>
      </tp>
      <tp>
        <v>2705.75</v>
        <stp/>
        <stp>ContractData</stp>
        <stp>ENQ</stp>
        <stp>LastTradeorSettle</stp>
        <stp/>
        <stp>T</stp>
        <tr r="X8" s="1"/>
      </tp>
      <tp>
        <v>8</v>
        <stp/>
        <stp>ContractData</stp>
        <stp>BP6</stp>
        <stp>NetLastQuoteToday</stp>
        <stp/>
        <stp>D</stp>
        <tr r="E14" s="1"/>
      </tp>
      <tp>
        <v>13168</v>
        <stp/>
        <stp>ContractData</stp>
        <stp>EU6</stp>
        <stp>LOwprice</stp>
        <stp/>
        <stp>D</stp>
        <tr r="N13" s="1"/>
      </tp>
      <tp>
        <v>31028</v>
        <stp/>
        <stp>ContractData</stp>
        <stp>HOE</stp>
        <stp>LastTradeorSettle</stp>
        <stp/>
        <stp>D</stp>
        <tr r="D10" s="1"/>
      </tp>
      <tp>
        <v>3.1028000000000002</v>
        <stp/>
        <stp>ContractData</stp>
        <stp>HOE</stp>
        <stp>LastTradeorSettle</stp>
        <stp/>
        <stp>T</stp>
        <tr r="X16" s="1"/>
      </tp>
      <tp>
        <v>270400</v>
        <stp/>
        <stp>ContractData</stp>
        <stp>ENQ</stp>
        <stp>LOwprice</stp>
        <stp/>
        <stp>D</stp>
        <tr r="N6" s="1"/>
      </tp>
      <tp>
        <v>109060</v>
        <stp/>
        <stp>ContractData</stp>
        <stp>EMD</stp>
        <stp>LOwprice</stp>
        <stp/>
        <stp>D</stp>
        <tr r="N7" s="1"/>
      </tp>
      <tp>
        <v>13889</v>
        <stp/>
        <stp>ContractData</stp>
        <stp>YM</stp>
        <stp>Y_Close</stp>
        <stp/>
        <stp>T</stp>
        <tr r="X11" s="1"/>
      </tp>
      <tp>
        <v>1507</v>
        <stp/>
        <stp>ContractData</stp>
        <stp>EP</stp>
        <stp>Y_Close</stp>
        <stp/>
        <stp>T</stp>
        <tr r="X5" s="1"/>
      </tp>
      <tp>
        <v>700.5</v>
        <stp/>
        <stp>ContractData</stp>
        <stp>ZCE</stp>
        <stp>Y_Close</stp>
        <stp/>
        <stp>T</stp>
        <tr r="X27" s="1"/>
      </tp>
      <tp>
        <v>1482.75</v>
        <stp/>
        <stp>ContractData</stp>
        <stp>ZSE</stp>
        <stp>Y_Close</stp>
        <stp/>
        <stp>T</stp>
        <tr r="X29" s="1"/>
      </tp>
      <tp>
        <v>738.5</v>
        <stp/>
        <stp>ContractData</stp>
        <stp>ZWA</stp>
        <stp>Y_Close</stp>
        <stp/>
        <stp>T</stp>
        <tr r="X31" s="1"/>
      </tp>
      <tp>
        <v>3.2392000000000003</v>
        <stp/>
        <stp>ContractData</stp>
        <stp>RBE</stp>
        <stp>Y_Close</stp>
        <stp/>
        <stp>T</stp>
        <tr r="X17" s="1"/>
      </tp>
      <tp>
        <v>143.09375</v>
        <stp/>
        <stp>ContractData</stp>
        <stp>USA</stp>
        <stp>Y_Close</stp>
        <stp/>
        <stp>T</stp>
        <tr r="X33" s="1"/>
      </tp>
      <tp>
        <v>131.46875</v>
        <stp/>
        <stp>ContractData</stp>
        <stp>TYA</stp>
        <stp>Y_Close</stp>
        <stp/>
        <stp>T</stp>
        <tr r="X35" s="1"/>
      </tp>
      <tp>
        <v>110.203125</v>
        <stp/>
        <stp>ContractData</stp>
        <stp>TUA</stp>
        <stp>Y_Close</stp>
        <stp/>
        <stp>T</stp>
        <tr r="X39" s="1"/>
      </tp>
      <tp>
        <v>3.1442000000000001</v>
        <stp/>
        <stp>ContractData</stp>
        <stp>HOE</stp>
        <stp>Y_Close</stp>
        <stp/>
        <stp>T</stp>
        <tr r="X15" s="1"/>
      </tp>
      <tp>
        <v>94.66</v>
        <stp/>
        <stp>ContractData</stp>
        <stp>CLE</stp>
        <stp>Y_Close</stp>
        <stp/>
        <stp>T</stp>
        <tr r="X13" s="1"/>
      </tp>
      <tp>
        <v>1.5230000000000001</v>
        <stp/>
        <stp>ContractData</stp>
        <stp>BP6</stp>
        <stp>Y_Close</stp>
        <stp/>
        <stp>T</stp>
        <tr r="X23" s="1"/>
      </tp>
      <tp>
        <v>1564</v>
        <stp/>
        <stp>ContractData</stp>
        <stp>GCE</stp>
        <stp>Y_Close</stp>
        <stp/>
        <stp>T</stp>
        <tr r="X19" s="1"/>
      </tp>
      <tp>
        <v>123.828125</v>
        <stp/>
        <stp>ContractData</stp>
        <stp>FVA</stp>
        <stp>Y_Close</stp>
        <stp/>
        <stp>T</stp>
        <tr r="X37" s="1"/>
      </tp>
      <tp>
        <v>1102.2</v>
        <stp/>
        <stp>ContractData</stp>
        <stp>EMD</stp>
        <stp>Y_Close</stp>
        <stp/>
        <stp>T</stp>
        <tr r="X9" s="1"/>
      </tp>
      <tp>
        <v>2737.5</v>
        <stp/>
        <stp>ContractData</stp>
        <stp>ENQ</stp>
        <stp>Y_Close</stp>
        <stp/>
        <stp>T</stp>
        <tr r="X7" s="1"/>
      </tp>
      <tp>
        <v>1.3278000000000001</v>
        <stp/>
        <stp>ContractData</stp>
        <stp>EU6</stp>
        <stp>Y_Close</stp>
        <stp/>
        <stp>T</stp>
        <tr r="X21" s="1"/>
      </tp>
      <tp>
        <v>1.0237000000000001</v>
        <stp/>
        <stp>ContractData</stp>
        <stp>DA6</stp>
        <stp>Y_Close</stp>
        <stp/>
        <stp>T</stp>
        <tr r="X25" s="1"/>
      </tp>
      <tp>
        <v>10237</v>
        <stp/>
        <stp>ContractData</stp>
        <stp>DA6</stp>
        <stp>LastTradeorSettle</stp>
        <stp/>
        <stp>D</stp>
        <tr r="D15" s="1"/>
      </tp>
      <tp>
        <v>1.0237000000000001</v>
        <stp/>
        <stp>ContractData</stp>
        <stp>DA6</stp>
        <stp>LastTradeorSettle</stp>
        <stp/>
        <stp>T</stp>
        <tr r="X26" s="1"/>
      </tp>
      <tp>
        <v>32317</v>
        <stp/>
        <stp>ContractData</stp>
        <stp>RBE</stp>
        <stp>LastTradeorSettle</stp>
        <stp/>
        <stp>D</stp>
        <tr r="D11" s="1"/>
      </tp>
      <tp>
        <v>3.2317</v>
        <stp/>
        <stp>ContractData</stp>
        <stp>RBE</stp>
        <stp>LastTradeorSettle</stp>
        <stp/>
        <stp>T</stp>
        <tr r="X18" s="1"/>
      </tp>
      <tp>
        <v>30983</v>
        <stp/>
        <stp>ContractData</stp>
        <stp>HOE</stp>
        <stp>LOwprice</stp>
        <stp/>
        <stp>D</stp>
        <tr r="N10" s="1"/>
      </tp>
      <tp>
        <v>6934</v>
        <stp/>
        <stp>ContractData</stp>
        <stp>ZCE</stp>
        <stp>LastTradeorSettle</stp>
        <stp/>
        <stp>D</stp>
        <tr r="D16" s="1"/>
      </tp>
      <tp>
        <v>15780</v>
        <stp/>
        <stp>ContractData</stp>
        <stp>GCE</stp>
        <stp>LastTradeorSettle</stp>
        <stp/>
        <stp>D</stp>
        <tr r="D12" s="1"/>
      </tp>
      <tp>
        <v>693.5</v>
        <stp/>
        <stp>ContractData</stp>
        <stp>ZCE</stp>
        <stp>LastTradeorSettle</stp>
        <stp/>
        <stp>T</stp>
        <tr r="X28" s="1"/>
      </tp>
      <tp>
        <v>1578</v>
        <stp/>
        <stp>ContractData</stp>
        <stp>GCE</stp>
        <stp>LastTradeorSettle</stp>
        <stp/>
        <stp>T</stp>
        <tr r="X20" s="1"/>
      </tp>
      <tp>
        <v>130</v>
        <stp/>
        <stp>ContractData</stp>
        <stp>TYA</stp>
        <stp>NetLastQuoteToday</stp>
        <stp/>
        <stp>D</stp>
        <tr r="E20" s="1"/>
      </tp>
      <tp>
        <v>149775</v>
        <stp/>
        <stp>ContractData</stp>
        <stp>EP</stp>
        <stp>LastTradeorSettle</stp>
        <stp/>
        <stp>D</stp>
        <tr r="D5" s="1"/>
      </tp>
      <tp>
        <v>140765</v>
        <stp/>
        <stp>ContractData</stp>
        <stp>ZCE</stp>
        <stp>Y_CVol</stp>
        <tr r="R16" s="1"/>
      </tp>
      <tp>
        <v>118253</v>
        <stp/>
        <stp>ContractData</stp>
        <stp>ZSE</stp>
        <stp>Y_CVol</stp>
        <tr r="R17" s="1"/>
      </tp>
      <tp>
        <v>46611</v>
        <stp/>
        <stp>ContractData</stp>
        <stp>ZWA</stp>
        <stp>Y_CVol</stp>
        <tr r="R18" s="1"/>
      </tp>
      <tp>
        <v>337577</v>
        <stp/>
        <stp>ContractData</stp>
        <stp>USA</stp>
        <stp>T_CVol</stp>
        <tr r="P19" s="1"/>
      </tp>
      <tp>
        <v>147370</v>
        <stp/>
        <stp>ContractData</stp>
        <stp>TUA</stp>
        <stp>T_CVol</stp>
        <tr r="P22" s="1"/>
      </tp>
      <tp>
        <v>1090255</v>
        <stp/>
        <stp>ContractData</stp>
        <stp>TYA</stp>
        <stp>T_CVol</stp>
        <tr r="P20" s="1"/>
      </tp>
      <tp>
        <v>37198</v>
        <stp/>
        <stp>ContractData</stp>
        <stp>RBE</stp>
        <stp>T_CVol</stp>
        <tr r="P11" s="1"/>
      </tp>
      <tp>
        <v>56795</v>
        <stp/>
        <stp>ContractData</stp>
        <stp>RBE</stp>
        <stp>Y_CVol</stp>
        <tr r="R11" s="1"/>
      </tp>
      <tp>
        <v>-62</v>
        <stp/>
        <stp>ContractData</stp>
        <stp>YM</stp>
        <stp>NetLastQuoteToday</stp>
        <stp/>
        <stp>D</stp>
        <tr r="E8" s="1"/>
      </tp>
      <tp>
        <v>69463</v>
        <stp/>
        <stp>ContractData</stp>
        <stp>ZCE</stp>
        <stp>T_CVol</stp>
        <tr r="P16" s="1"/>
      </tp>
      <tp>
        <v>64766</v>
        <stp/>
        <stp>ContractData</stp>
        <stp>ZSE</stp>
        <stp>T_CVol</stp>
        <tr r="P17" s="1"/>
      </tp>
      <tp>
        <v>51460</v>
        <stp/>
        <stp>ContractData</stp>
        <stp>ZWA</stp>
        <stp>T_CVol</stp>
        <tr r="P18" s="1"/>
      </tp>
      <tp>
        <v>135918</v>
        <stp/>
        <stp>ContractData</stp>
        <stp>TUA</stp>
        <stp>Y_CVol</stp>
        <tr r="R22" s="1"/>
      </tp>
      <tp>
        <v>1462435</v>
        <stp/>
        <stp>ContractData</stp>
        <stp>TYA</stp>
        <stp>Y_CVol</stp>
        <tr r="R20" s="1"/>
      </tp>
      <tp>
        <v>494801</v>
        <stp/>
        <stp>ContractData</stp>
        <stp>USA</stp>
        <stp>Y_CVol</stp>
        <tr r="R19" s="1"/>
      </tp>
      <tp>
        <v>185534</v>
        <stp/>
        <stp>ContractData</stp>
        <stp>GCE</stp>
        <stp>T_CVol</stp>
        <tr r="P12" s="1"/>
      </tp>
      <tp>
        <v>510764</v>
        <stp/>
        <stp>ContractData</stp>
        <stp>FVA</stp>
        <stp>T_CVol</stp>
        <tr r="P21" s="1"/>
      </tp>
      <tp>
        <v>50662</v>
        <stp/>
        <stp>ContractData</stp>
        <stp>HOE</stp>
        <stp>Y_CVol</stp>
        <tr r="R10" s="1"/>
      </tp>
      <tp>
        <v>169609</v>
        <stp/>
        <stp>ContractData</stp>
        <stp>ENQ</stp>
        <stp>T_CVol</stp>
        <tr r="P6" s="1"/>
      </tp>
      <tp>
        <v>13187</v>
        <stp/>
        <stp>ContractData</stp>
        <stp>EMD</stp>
        <stp>T_CVol</stp>
        <tr r="P7" s="1"/>
      </tp>
      <tp>
        <v>308037</v>
        <stp/>
        <stp>ContractData</stp>
        <stp>EU6</stp>
        <stp>T_CVol</stp>
        <tr r="P13" s="1"/>
      </tp>
      <tp>
        <v>90907</v>
        <stp/>
        <stp>ContractData</stp>
        <stp>DA6</stp>
        <stp>T_CVol</stp>
        <tr r="P15" s="1"/>
      </tp>
      <tp>
        <v>212746</v>
        <stp/>
        <stp>ContractData</stp>
        <stp>CLE</stp>
        <stp>T_CVol</stp>
        <tr r="P9" s="1"/>
      </tp>
      <tp>
        <v>143222</v>
        <stp/>
        <stp>ContractData</stp>
        <stp>BP6</stp>
        <stp>T_CVol</stp>
        <tr r="P14" s="1"/>
      </tp>
      <tp>
        <v>186212</v>
        <stp/>
        <stp>ContractData</stp>
        <stp>BP6</stp>
        <stp>Y_CVol</stp>
        <tr r="R14" s="1"/>
      </tp>
      <tp>
        <v>338967</v>
        <stp/>
        <stp>ContractData</stp>
        <stp>CLE</stp>
        <stp>Y_CVol</stp>
        <tr r="R9" s="1"/>
      </tp>
      <tp>
        <v>743889</v>
        <stp/>
        <stp>ContractData</stp>
        <stp>FVA</stp>
        <stp>Y_CVol</stp>
        <tr r="R21" s="1"/>
      </tp>
      <tp>
        <v>260413</v>
        <stp/>
        <stp>ContractData</stp>
        <stp>GCE</stp>
        <stp>Y_CVol</stp>
        <tr r="R12" s="1"/>
      </tp>
      <tp>
        <v>128820</v>
        <stp/>
        <stp>ContractData</stp>
        <stp>DA6</stp>
        <stp>Y_CVol</stp>
        <tr r="R15" s="1"/>
      </tp>
      <tp>
        <v>25718</v>
        <stp/>
        <stp>ContractData</stp>
        <stp>HOE</stp>
        <stp>T_CVol</stp>
        <tr r="P10" s="1"/>
      </tp>
      <tp>
        <v>230436</v>
        <stp/>
        <stp>ContractData</stp>
        <stp>ENQ</stp>
        <stp>Y_CVol</stp>
        <tr r="R6" s="1"/>
      </tp>
      <tp>
        <v>16062</v>
        <stp/>
        <stp>ContractData</stp>
        <stp>EMD</stp>
        <stp>Y_CVol</stp>
        <tr r="R7" s="1"/>
      </tp>
      <tp>
        <v>313250</v>
        <stp/>
        <stp>ContractData</stp>
        <stp>EU6</stp>
        <stp>Y_CVol</stp>
        <tr r="R13" s="1"/>
      </tp>
      <tp t="s">
        <v>Wheat (Globex), Mar 13</v>
        <stp/>
        <stp>ContractData</stp>
        <stp>ZWA</stp>
        <stp>LongDescription</stp>
        <tr r="B18" s="1"/>
      </tp>
      <tp t="s">
        <v>Soybeans (Globex), Mar 13</v>
        <stp/>
        <stp>ContractData</stp>
        <stp>ZSE</stp>
        <stp>LongDescription</stp>
        <tr r="B17" s="1"/>
      </tp>
      <tp t="s">
        <v>Corn (Globex), Mar 13</v>
        <stp/>
        <stp>ContractData</stp>
        <stp>ZCE</stp>
        <stp>LongDescription</stp>
        <tr r="B16" s="1"/>
      </tp>
      <tp>
        <v>18</v>
        <stp/>
        <stp>ContractData</stp>
        <stp>BP6</stp>
        <stp>VolumeLastBid</stp>
        <tr r="H14" s="1"/>
      </tp>
      <tp>
        <v>59</v>
        <stp/>
        <stp>ContractData</stp>
        <stp>DA6</stp>
        <stp>VolumeLastBid</stp>
        <tr r="H15" s="1"/>
      </tp>
      <tp>
        <v>52</v>
        <stp/>
        <stp>ContractData</stp>
        <stp>EU6</stp>
        <stp>VolumeLastBid</stp>
        <tr r="H13" s="1"/>
      </tp>
      <tp t="s">
        <v>30yr US Treasury Bonds (Globex), Mar 13</v>
        <stp/>
        <stp>ContractData</stp>
        <stp>USA</stp>
        <stp>LongDescription</stp>
        <tr r="B19" s="1"/>
      </tp>
      <tp t="s">
        <v>10yr US Treasury Notes (Globex), Mar 13</v>
        <stp/>
        <stp>ContractData</stp>
        <stp>TYA</stp>
        <stp>LongDescription</stp>
        <tr r="B20" s="1"/>
      </tp>
      <tp t="s">
        <v>2 Year US Treasury Note (Globex), Mar 13</v>
        <stp/>
        <stp>ContractData</stp>
        <stp>TUA</stp>
        <stp>LongDescription</stp>
        <tr r="B22" s="1"/>
      </tp>
      <tp>
        <v>31</v>
        <stp/>
        <stp>ContractData</stp>
        <stp>EU6</stp>
        <stp>VolumeLastAsk</stp>
        <tr r="K13" s="1"/>
      </tp>
      <tp>
        <v>27</v>
        <stp/>
        <stp>ContractData</stp>
        <stp>DA6</stp>
        <stp>VolumeLastAsk</stp>
        <tr r="K15" s="1"/>
      </tp>
      <tp>
        <v>30</v>
        <stp/>
        <stp>ContractData</stp>
        <stp>BP6</stp>
        <stp>VolumeLastAsk</stp>
        <tr r="K14" s="1"/>
      </tp>
      <tp>
        <v>134966</v>
        <stp/>
        <stp>ContractData</stp>
        <stp>YM</stp>
        <stp>Y_CVol</stp>
        <tr r="R8" s="1"/>
      </tp>
      <tp>
        <v>2018732</v>
        <stp/>
        <stp>ContractData</stp>
        <stp>EP</stp>
        <stp>Y_CVol</stp>
        <tr r="R5" s="1"/>
      </tp>
      <tp>
        <v>117087</v>
        <stp/>
        <stp>ContractData</stp>
        <stp>YM</stp>
        <stp>T_CVol</stp>
        <tr r="P8" s="1"/>
      </tp>
      <tp>
        <v>1593598</v>
        <stp/>
        <stp>ContractData</stp>
        <stp>EP</stp>
        <stp>T_CVol</stp>
        <tr r="P5" s="1"/>
      </tp>
      <tp t="s">
        <v>RBOB Gasoline (Globex), Apr 13</v>
        <stp/>
        <stp>ContractData</stp>
        <stp>RBE</stp>
        <stp>LongDescription</stp>
        <tr r="B11" s="1"/>
      </tp>
      <tp t="s">
        <v>Heating Oil (Globex), Apr 13</v>
        <stp/>
        <stp>ContractData</stp>
        <stp>HOE</stp>
        <stp>LongDescription</stp>
        <tr r="B10" s="1"/>
      </tp>
      <tp t="s">
        <v>Gold (Globex), Apr 13</v>
        <stp/>
        <stp>ContractData</stp>
        <stp>GCE</stp>
        <stp>LongDescription</stp>
        <tr r="B12" s="1"/>
      </tp>
      <tp t="s">
        <v>5 Year US Treasury Notes (Globex), Mar 13</v>
        <stp/>
        <stp>ContractData</stp>
        <stp>FVA</stp>
        <stp>LongDescription</stp>
        <tr r="B21" s="1"/>
      </tp>
      <tp t="s">
        <v>Euro FX (Globex), Mar 13</v>
        <stp/>
        <stp>ContractData</stp>
        <stp>EU6</stp>
        <stp>LongDescription</stp>
        <tr r="B13" s="1"/>
      </tp>
      <tp t="s">
        <v>E-mini MidCap 400, Mar 13</v>
        <stp/>
        <stp>ContractData</stp>
        <stp>EMD</stp>
        <stp>LongDescription</stp>
        <tr r="B7" s="1"/>
      </tp>
      <tp t="s">
        <v>E-mini NASDAQ 100, Mar 13</v>
        <stp/>
        <stp>ContractData</stp>
        <stp>ENQ</stp>
        <stp>LongDescription</stp>
        <tr r="B6" s="1"/>
      </tp>
      <tp>
        <v>1509.75</v>
        <stp/>
        <stp>ContractData</stp>
        <stp>EP</stp>
        <stp>High</stp>
        <stp/>
        <stp>T</stp>
        <tr r="V6" s="1"/>
      </tp>
      <tp>
        <v>13910</v>
        <stp/>
        <stp>ContractData</stp>
        <stp>YM</stp>
        <stp>High</stp>
        <stp/>
        <stp>T</stp>
        <tr r="V12" s="1"/>
      </tp>
      <tp>
        <v>150975</v>
        <stp/>
        <stp>ContractData</stp>
        <stp>EP</stp>
        <stp>HIgh</stp>
        <stp/>
        <stp>D</stp>
        <tr r="M5" s="1"/>
      </tp>
      <tp>
        <v>13910</v>
        <stp/>
        <stp>ContractData</stp>
        <stp>YM</stp>
        <stp>HIgh</stp>
        <stp/>
        <stp>D</stp>
        <tr r="M8" s="1"/>
      </tp>
      <tp t="s">
        <v>Australian Dollar (Globex), Mar 13</v>
        <stp/>
        <stp>ContractData</stp>
        <stp>DA6</stp>
        <stp>LongDescription</stp>
        <tr r="B15" s="1"/>
      </tp>
      <tp t="s">
        <v>Crude Light (Globex), Apr 13</v>
        <stp/>
        <stp>ContractData</stp>
        <stp>CLE</stp>
        <stp>LongDescription</stp>
        <tr r="B9" s="1"/>
      </tp>
      <tp>
        <v>13827</v>
        <stp/>
        <stp>ContractData</stp>
        <stp>YM</stp>
        <stp>LastTradeorSettle</stp>
        <stp/>
        <stp>D</stp>
        <tr r="D8" s="1"/>
      </tp>
      <tp>
        <v>13827</v>
        <stp/>
        <stp>ContractData</stp>
        <stp>YM</stp>
        <stp>LastTradeorSettle</stp>
        <stp/>
        <stp>T</stp>
        <tr r="X12" s="1"/>
      </tp>
      <tp t="s">
        <v>British Pound (Globex), Mar 13</v>
        <stp/>
        <stp>ContractData</stp>
        <stp>BP6</stp>
        <stp>LongDescription</stp>
        <tr r="B14" s="1"/>
      </tp>
      <tp>
        <v>13895</v>
        <stp/>
        <stp>ContractData</stp>
        <stp>YM</stp>
        <stp>OPen</stp>
        <stp/>
        <stp>T</stp>
        <tr r="U12" s="1"/>
      </tp>
      <tp>
        <v>13895</v>
        <stp/>
        <stp>ContractData</stp>
        <stp>YM</stp>
        <stp>OPen</stp>
        <stp/>
        <stp>D</stp>
        <tr r="L8" s="1"/>
      </tp>
      <tp>
        <v>150775</v>
        <stp/>
        <stp>ContractData</stp>
        <stp>EP</stp>
        <stp>OPen</stp>
        <stp/>
        <stp>D</stp>
        <tr r="L5" s="1"/>
      </tp>
      <tp>
        <v>1507.75</v>
        <stp/>
        <stp>ContractData</stp>
        <stp>EP</stp>
        <stp>OPen</stp>
        <stp/>
        <stp>T</stp>
        <tr r="U6" s="1"/>
      </tp>
      <tp>
        <v>-0.44639642882856939</v>
        <stp/>
        <stp>ContractData</stp>
        <stp>YM</stp>
        <stp>PerCentNetLastQuote</stp>
        <tr r="F8" s="1"/>
        <tr r="F8" s="1"/>
        <tr r="G8" s="1"/>
        <tr r="G8" s="1"/>
      </tp>
      <tp>
        <v>-0.61380225613802253</v>
        <stp/>
        <stp>ContractData</stp>
        <stp>EP</stp>
        <stp>PerCentNetLastQuote</stp>
        <tr r="G5" s="1"/>
        <tr r="G5" s="1"/>
        <tr r="F5" s="1"/>
        <tr r="F5" s="1"/>
      </tp>
      <tp>
        <v>-925</v>
        <stp/>
        <stp>ContractData</stp>
        <stp>EP</stp>
        <stp>NetLastQuoteToday</stp>
        <stp/>
        <stp>D</stp>
        <tr r="E5" s="1"/>
      </tp>
      <tp>
        <v>3.1353</v>
        <stp/>
        <stp>ContractData</stp>
        <stp>HOE</stp>
        <stp>Y_Low</stp>
        <stp/>
        <stp>T</stp>
        <tr r="W15" s="1"/>
      </tp>
      <tp>
        <v>2725</v>
        <stp/>
        <stp>ContractData</stp>
        <stp>ENQ</stp>
        <stp>Y_Low</stp>
        <stp/>
        <stp>T</stp>
        <tr r="W7" s="1"/>
      </tp>
      <tp>
        <v>1101.9000000000001</v>
        <stp/>
        <stp>ContractData</stp>
        <stp>EMD</stp>
        <stp>Y_Low</stp>
        <stp/>
        <stp>T</stp>
        <tr r="W9" s="1"/>
      </tp>
      <tp>
        <v>94.210000000000008</v>
        <stp/>
        <stp>ContractData</stp>
        <stp>CLE</stp>
        <stp>Y_Low</stp>
        <stp/>
        <stp>T</stp>
        <tr r="W13" s="1"/>
      </tp>
      <tp>
        <v>1497.75</v>
        <stp/>
        <stp>ContractData</stp>
        <stp>EP</stp>
        <stp>Close</stp>
        <stp/>
        <stp>T</stp>
        <tr r="X6" s="1"/>
      </tp>
      <tp>
        <v>1530</v>
        <stp/>
        <stp>ContractData</stp>
        <stp>EP</stp>
        <stp>Y_High</stp>
        <stp/>
        <stp>T</stp>
        <tr r="V5" s="1"/>
      </tp>
      <tp>
        <v>149725</v>
        <stp/>
        <stp>ContractData</stp>
        <stp>EP</stp>
        <stp>LOwprice</stp>
        <stp/>
        <stp>D</stp>
        <tr r="N5" s="1"/>
      </tp>
      <tp>
        <v>13824</v>
        <stp/>
        <stp>ContractData</stp>
        <stp>YM</stp>
        <stp>LOwprice</stp>
        <stp/>
        <stp>D</stp>
        <tr r="N8" s="1"/>
      </tp>
      <tp>
        <v>52</v>
        <stp/>
        <stp>ContractData</stp>
        <stp>ENQ</stp>
        <stp>VolumeLastAsk</stp>
        <tr r="K6" s="1"/>
      </tp>
      <tp>
        <v>1558.1000000000001</v>
        <stp/>
        <stp>ContractData</stp>
        <stp>GCE</stp>
        <stp>Y_Low</stp>
        <stp/>
        <stp>T</stp>
        <tr r="W19" s="1"/>
      </tp>
      <tp>
        <v>693.25</v>
        <stp/>
        <stp>ContractData</stp>
        <stp>ZCE</stp>
        <stp>Y_Low</stp>
        <stp/>
        <stp>T</stp>
        <tr r="W27" s="1"/>
      </tp>
      <tp>
        <v>3.2358000000000002</v>
        <stp/>
        <stp>ContractData</stp>
        <stp>RBE</stp>
        <stp>Y_Low</stp>
        <stp/>
        <stp>T</stp>
        <tr r="W17" s="1"/>
      </tp>
      <tp>
        <v>1.0217000000000001</v>
        <stp/>
        <stp>ContractData</stp>
        <stp>DA6</stp>
        <stp>Y_Low</stp>
        <stp/>
        <stp>T</stp>
        <tr r="W25" s="1"/>
      </tp>
      <tp>
        <v>23</v>
        <stp/>
        <stp>ContractData</stp>
        <stp>ENQ</stp>
        <stp>VolumeLastBid</stp>
        <tr r="H6" s="1"/>
      </tp>
      <tp>
        <v>1528.75</v>
        <stp/>
        <stp>ContractData</stp>
        <stp>EP</stp>
        <stp>Y_OPen</stp>
        <stp/>
        <stp>T</stp>
        <tr r="U5" s="1"/>
      </tp>
      <tp>
        <v>14007</v>
        <stp/>
        <stp>ContractData</stp>
        <stp>YM</stp>
        <stp>Y_OPen</stp>
        <stp/>
        <stp>T</stp>
        <tr r="U11" s="1"/>
      </tp>
      <tp>
        <v>14035</v>
        <stp/>
        <stp>ContractData</stp>
        <stp>YM</stp>
        <stp>Y_High</stp>
        <stp/>
        <stp>T</stp>
        <tr r="V11" s="1"/>
      </tp>
      <tp>
        <v>131.15625</v>
        <stp/>
        <stp>ContractData</stp>
        <stp>TYA</stp>
        <stp>Y_Low</stp>
        <stp/>
        <stp>T</stp>
        <tr r="W35" s="1"/>
      </tp>
      <tp>
        <v>4</v>
        <stp/>
        <stp>ContractData</stp>
        <stp>HOE</stp>
        <stp>VolumeLastAsk</stp>
        <tr r="K10" s="1"/>
      </tp>
      <tp>
        <v>2</v>
        <stp/>
        <stp>ContractData</stp>
        <stp>GCE</stp>
        <stp>VolumeLastAsk</stp>
        <tr r="K12" s="1"/>
      </tp>
      <tp>
        <v>34</v>
        <stp/>
        <stp>ContractData</stp>
        <stp>CLE</stp>
        <stp>VolumeLastAsk</stp>
        <tr r="K9" s="1"/>
      </tp>
      <tp>
        <v>30</v>
        <stp/>
        <stp>ContractData</stp>
        <stp>ZCE</stp>
        <stp>VolumeLastAsk</stp>
        <tr r="K16" s="1"/>
      </tp>
      <tp>
        <v>11</v>
        <stp/>
        <stp>ContractData</stp>
        <stp>ZSE</stp>
        <stp>VolumeLastAsk</stp>
        <tr r="K17" s="1"/>
      </tp>
      <tp>
        <v>3</v>
        <stp/>
        <stp>ContractData</stp>
        <stp>RBE</stp>
        <stp>VolumeLastAsk</stp>
        <tr r="K11" s="1"/>
      </tp>
      <tp>
        <v>727.75</v>
        <stp/>
        <stp>ContractData</stp>
        <stp>ZWA</stp>
        <stp>Y_Low</stp>
        <stp/>
        <stp>T</stp>
        <tr r="W31" s="1"/>
      </tp>
      <tp>
        <v>5</v>
        <stp/>
        <stp>ContractData</stp>
        <stp>EMD</stp>
        <stp>VolumeLastAsk</stp>
        <tr r="K7" s="1"/>
      </tp>
      <tp>
        <v>123.6796875</v>
        <stp/>
        <stp>ContractData</stp>
        <stp>FVA</stp>
        <stp>Y_Low</stp>
        <stp/>
        <stp>T</stp>
        <tr r="W37" s="1"/>
      </tp>
      <tp>
        <v>2</v>
        <stp/>
        <stp>ContractData</stp>
        <stp>EMD</stp>
        <stp>VolumeLastBid</stp>
        <tr r="H7" s="1"/>
      </tp>
      <tp>
        <v>1.3273000000000001</v>
        <stp/>
        <stp>ContractData</stp>
        <stp>EU6</stp>
        <stp>Y_Low</stp>
        <stp/>
        <stp>T</stp>
        <tr r="W21" s="1"/>
      </tp>
      <tp>
        <v>110.171875</v>
        <stp/>
        <stp>ContractData</stp>
        <stp>TUA</stp>
        <stp>Y_Low</stp>
        <stp/>
        <stp>T</stp>
        <tr r="W39" s="1"/>
      </tp>
      <tp>
        <v>18</v>
        <stp/>
        <stp>ContractData</stp>
        <stp>CLE</stp>
        <stp>VolumeLastBid</stp>
        <tr r="H9" s="1"/>
      </tp>
      <tp>
        <v>4</v>
        <stp/>
        <stp>ContractData</stp>
        <stp>GCE</stp>
        <stp>VolumeLastBid</stp>
        <tr r="H12" s="1"/>
      </tp>
      <tp>
        <v>1</v>
        <stp/>
        <stp>ContractData</stp>
        <stp>HOE</stp>
        <stp>VolumeLastBid</stp>
        <tr r="H10" s="1"/>
      </tp>
      <tp>
        <v>2</v>
        <stp/>
        <stp>ContractData</stp>
        <stp>RBE</stp>
        <stp>VolumeLastBid</stp>
        <tr r="H11" s="1"/>
      </tp>
      <tp>
        <v>40</v>
        <stp/>
        <stp>ContractData</stp>
        <stp>ZCE</stp>
        <stp>VolumeLastBid</stp>
        <tr r="H16" s="1"/>
      </tp>
      <tp>
        <v>1</v>
        <stp/>
        <stp>ContractData</stp>
        <stp>ZSE</stp>
        <stp>VolumeLastBid</stp>
        <tr r="H17" s="1"/>
      </tp>
      <tp>
        <v>340</v>
        <stp/>
        <stp>ContractData</stp>
        <stp>FVA</stp>
        <stp>VolumeLastAsk</stp>
        <tr r="K21" s="1"/>
      </tp>
      <tp>
        <v>1</v>
        <stp/>
        <stp>ContractData</stp>
        <stp>ZWA</stp>
        <stp>VolumeLastAsk</stp>
        <tr r="K18" s="1"/>
      </tp>
      <tp>
        <v>879</v>
        <stp/>
        <stp>ContractData</stp>
        <stp>USA</stp>
        <stp>VolumeLastAsk</stp>
        <tr r="K19" s="1"/>
      </tp>
      <tp>
        <v>3391</v>
        <stp/>
        <stp>ContractData</stp>
        <stp>TYA</stp>
        <stp>VolumeLastAsk</stp>
        <tr r="K20" s="1"/>
      </tp>
      <tp>
        <v>12422</v>
        <stp/>
        <stp>ContractData</stp>
        <stp>TUA</stp>
        <stp>VolumeLastAsk</stp>
        <tr r="K22" s="1"/>
      </tp>
      <tp>
        <v>142.53125</v>
        <stp/>
        <stp>ContractData</stp>
        <stp>USA</stp>
        <stp>Y_Low</stp>
        <stp/>
        <stp>T</stp>
        <tr r="W33" s="1"/>
      </tp>
      <tp>
        <v>1466.5</v>
        <stp/>
        <stp>ContractData</stp>
        <stp>ZSE</stp>
        <stp>Y_Low</stp>
        <stp/>
        <stp>T</stp>
        <tr r="W29" s="1"/>
      </tp>
      <tp>
        <v>2979</v>
        <stp/>
        <stp>ContractData</stp>
        <stp>FVA</stp>
        <stp>VolumeLastBid</stp>
        <tr r="H21" s="1"/>
      </tp>
      <tp>
        <v>912</v>
        <stp/>
        <stp>ContractData</stp>
        <stp>TYA</stp>
        <stp>VolumeLastBid</stp>
        <tr r="H20" s="1"/>
      </tp>
      <tp>
        <v>59934</v>
        <stp/>
        <stp>ContractData</stp>
        <stp>TUA</stp>
        <stp>VolumeLastBid</stp>
        <tr r="H22" s="1"/>
      </tp>
      <tp>
        <v>604</v>
        <stp/>
        <stp>ContractData</stp>
        <stp>USA</stp>
        <stp>VolumeLastBid</stp>
        <tr r="H19" s="1"/>
      </tp>
      <tp>
        <v>9</v>
        <stp/>
        <stp>ContractData</stp>
        <stp>ZWA</stp>
        <stp>VolumeLastBid</stp>
        <tr r="H18" s="1"/>
      </tp>
      <tp>
        <v>1.5189000000000001</v>
        <stp/>
        <stp>ContractData</stp>
        <stp>BP6</stp>
        <stp>Y_Low</stp>
        <stp/>
        <stp>T</stp>
        <tr r="W23" s="1"/>
      </tp>
      <tp>
        <v>94.72</v>
        <stp/>
        <stp>ContractData</stp>
        <stp>CLE</stp>
        <stp>OPen</stp>
        <stp/>
        <stp>T</stp>
        <tr r="U14" s="1"/>
      </tp>
      <tp>
        <v>9472</v>
        <stp/>
        <stp>ContractData</stp>
        <stp>CLE</stp>
        <stp>OPen</stp>
        <stp/>
        <stp>D</stp>
        <tr r="L9" s="1"/>
      </tp>
      <tp>
        <v>10247</v>
        <stp/>
        <stp>ContractData</stp>
        <stp>DA6</stp>
        <stp>HIgh</stp>
        <stp/>
        <stp>D</stp>
        <tr r="M15" s="1"/>
      </tp>
      <tp>
        <v>1.0246999999999999</v>
        <stp/>
        <stp>ContractData</stp>
        <stp>DA6</stp>
        <stp>High</stp>
        <stp/>
        <stp>T</stp>
        <tr r="V26" s="1"/>
      </tp>
      <tp>
        <v>445</v>
        <stp/>
        <stp>ContractData</stp>
        <stp>EP</stp>
        <stp>VolumeLastAsk</stp>
        <tr r="K5" s="1"/>
      </tp>
      <tp t="s">
        <v>E-Mini S&amp;P 500, Mar 13</v>
        <stp/>
        <stp>ContractData</stp>
        <stp>EP</stp>
        <stp>LongDescription</stp>
        <tr r="B5" s="1"/>
      </tp>
      <tp t="s">
        <v>E-Mini Dow Futures - $5 Multiplier, Mar 13</v>
        <stp/>
        <stp>ContractData</stp>
        <stp>YM</stp>
        <stp>LongDescription</stp>
        <tr r="B8" s="1"/>
      </tp>
      <tp>
        <v>13292</v>
        <stp/>
        <stp>ContractData</stp>
        <stp>EU6</stp>
        <stp>HIgh</stp>
        <stp/>
        <stp>D</stp>
        <tr r="M13" s="1"/>
      </tp>
      <tp>
        <v>15238</v>
        <stp/>
        <stp>ContractData</stp>
        <stp>BP6</stp>
        <stp>OPen</stp>
        <stp/>
        <stp>D</stp>
        <tr r="L14" s="1"/>
      </tp>
      <tp>
        <v>1.5238</v>
        <stp/>
        <stp>ContractData</stp>
        <stp>BP6</stp>
        <stp>OPen</stp>
        <stp/>
        <stp>T</stp>
        <tr r="U24" s="1"/>
      </tp>
      <tp>
        <v>110430</v>
        <stp/>
        <stp>ContractData</stp>
        <stp>EMD</stp>
        <stp>HIgh</stp>
        <stp/>
        <stp>D</stp>
        <tr r="M7" s="1"/>
      </tp>
      <tp>
        <v>274100</v>
        <stp/>
        <stp>ContractData</stp>
        <stp>ENQ</stp>
        <stp>HIgh</stp>
        <stp/>
        <stp>D</stp>
        <tr r="M6" s="1"/>
      </tp>
      <tp>
        <v>1.3292000000000002</v>
        <stp/>
        <stp>ContractData</stp>
        <stp>EU6</stp>
        <stp>High</stp>
        <stp/>
        <stp>T</stp>
        <tr r="V22" s="1"/>
      </tp>
      <tp>
        <v>1104.3</v>
        <stp/>
        <stp>ContractData</stp>
        <stp>EMD</stp>
        <stp>High</stp>
        <stp/>
        <stp>T</stp>
        <tr r="V10" s="1"/>
      </tp>
      <tp>
        <v>2741</v>
        <stp/>
        <stp>ContractData</stp>
        <stp>ENQ</stp>
        <stp>High</stp>
        <stp/>
        <stp>T</stp>
        <tr r="V8" s="1"/>
      </tp>
      <tp>
        <v>855</v>
        <stp/>
        <stp>ContractData</stp>
        <stp>EP</stp>
        <stp>VolumeLastBid</stp>
        <tr r="H5" s="1"/>
      </tp>
      <tp>
        <v>2784.5</v>
        <stp/>
        <stp>ContractData</stp>
        <stp>ENQ</stp>
        <stp>Y_OPen</stp>
        <stp/>
        <stp>T</stp>
        <tr r="U7" s="1"/>
      </tp>
      <tp>
        <v>124017</v>
        <stp/>
        <stp>ContractData</stp>
        <stp>FVA</stp>
        <stp>HIgh</stp>
        <stp/>
        <stp>D</stp>
        <tr r="M21" s="1"/>
      </tp>
      <tp>
        <v>124.0546875</v>
        <stp/>
        <stp>ContractData</stp>
        <stp>FVA</stp>
        <stp>High</stp>
        <stp/>
        <stp>T</stp>
        <tr r="V38" s="1"/>
      </tp>
      <tp>
        <v>5.248655032148012E-2</v>
        <stp/>
        <stp>ContractData</stp>
        <stp>BP6</stp>
        <stp>PerCentNetLastQuote</stp>
        <tr r="G14" s="1"/>
        <tr r="G14" s="1"/>
        <tr r="F14" s="1"/>
        <tr r="F14" s="1"/>
      </tp>
      <tp>
        <v>15844</v>
        <stp/>
        <stp>ContractData</stp>
        <stp>GCE</stp>
        <stp>HIgh</stp>
        <stp/>
        <stp>D</stp>
        <tr r="M12" s="1"/>
      </tp>
      <tp>
        <v>-2.3629489603024574</v>
        <stp/>
        <stp>ContractData</stp>
        <stp>CLE</stp>
        <stp>PerCentNetLastQuote</stp>
        <tr r="G9" s="1"/>
        <tr r="G9" s="1"/>
        <tr r="F9" s="1"/>
        <tr r="F9" s="1"/>
      </tp>
      <tp>
        <v>1584.4</v>
        <stp/>
        <stp>ContractData</stp>
        <stp>GCE</stp>
        <stp>High</stp>
        <stp/>
        <stp>T</stp>
        <tr r="V20" s="1"/>
      </tp>
      <tp>
        <v>1564.8000000000002</v>
        <stp/>
        <stp>ContractData</stp>
        <stp>GCE</stp>
        <stp>OPen</stp>
        <stp/>
        <stp>T</stp>
        <tr r="U20" s="1"/>
      </tp>
      <tp>
        <v>15648</v>
        <stp/>
        <stp>ContractData</stp>
        <stp>GCE</stp>
        <stp>OPen</stp>
        <stp/>
        <stp>D</stp>
        <tr r="L12" s="1"/>
      </tp>
      <tp>
        <v>0.12713936430317849</v>
        <stp/>
        <stp>ContractData</stp>
        <stp>DA6</stp>
        <stp>PerCentNetLastQuote</stp>
        <tr r="G15" s="1"/>
        <tr r="G15" s="1"/>
        <tr r="F15" s="1"/>
        <tr r="F15" s="1"/>
      </tp>
      <tp>
        <v>2786.5</v>
        <stp/>
        <stp>ContractData</stp>
        <stp>ENQ</stp>
        <stp>Y_High</stp>
        <stp/>
        <stp>T</stp>
        <tr r="V7" s="1"/>
      </tp>
      <tp>
        <v>123.8671875</v>
        <stp/>
        <stp>ContractData</stp>
        <stp>FVA</stp>
        <stp>OPen</stp>
        <stp/>
        <stp>T</stp>
        <tr r="U38" s="1"/>
      </tp>
      <tp>
        <v>123277</v>
        <stp/>
        <stp>ContractData</stp>
        <stp>FVA</stp>
        <stp>OPen</stp>
        <stp/>
        <stp>D</stp>
        <tr r="L21" s="1"/>
      </tp>
      <tp>
        <v>-1.1506849315068493</v>
        <stp/>
        <stp>ContractData</stp>
        <stp>ENQ</stp>
        <stp>PerCentNetLastQuote</stp>
        <tr r="G6" s="1"/>
        <tr r="G6" s="1"/>
        <tr r="F6" s="1"/>
        <tr r="F6" s="1"/>
      </tp>
      <tp>
        <v>-1.0433678098348758</v>
        <stp/>
        <stp>ContractData</stp>
        <stp>EMD</stp>
        <stp>PerCentNetLastQuote</stp>
        <tr r="G7" s="1"/>
        <tr r="G7" s="1"/>
        <tr r="F7" s="1"/>
        <tr r="F7" s="1"/>
      </tp>
      <tp>
        <v>-0.66230149770452318</v>
        <stp/>
        <stp>ContractData</stp>
        <stp>EU6</stp>
        <stp>PerCentNetLastQuote</stp>
        <tr r="G13" s="1"/>
        <tr r="G13" s="1"/>
        <tr r="F13" s="1"/>
        <tr r="F13" s="1"/>
      </tp>
      <tp>
        <v>15271</v>
        <stp/>
        <stp>ContractData</stp>
        <stp>BP6</stp>
        <stp>HIgh</stp>
        <stp/>
        <stp>D</stp>
        <tr r="M14" s="1"/>
      </tp>
      <tp>
        <v>1102.5</v>
        <stp/>
        <stp>ContractData</stp>
        <stp>EMD</stp>
        <stp>OPen</stp>
        <stp/>
        <stp>T</stp>
        <tr r="U10" s="1"/>
      </tp>
      <tp>
        <v>110250</v>
        <stp/>
        <stp>ContractData</stp>
        <stp>EMD</stp>
        <stp>OPen</stp>
        <stp/>
        <stp>D</stp>
        <tr r="L7" s="1"/>
      </tp>
      <tp>
        <v>273600</v>
        <stp/>
        <stp>ContractData</stp>
        <stp>ENQ</stp>
        <stp>OPen</stp>
        <stp/>
        <stp>D</stp>
        <tr r="L6" s="1"/>
      </tp>
      <tp>
        <v>2736</v>
        <stp/>
        <stp>ContractData</stp>
        <stp>ENQ</stp>
        <stp>OPen</stp>
        <stp/>
        <stp>T</stp>
        <tr r="U8" s="1"/>
      </tp>
      <tp>
        <v>13288</v>
        <stp/>
        <stp>ContractData</stp>
        <stp>EU6</stp>
        <stp>OPen</stp>
        <stp/>
        <stp>D</stp>
        <tr r="L13" s="1"/>
      </tp>
      <tp>
        <v>1.3288</v>
        <stp/>
        <stp>ContractData</stp>
        <stp>EU6</stp>
        <stp>OPen</stp>
        <stp/>
        <stp>T</stp>
        <tr r="U22" s="1"/>
      </tp>
      <tp>
        <v>1.5271000000000001</v>
        <stp/>
        <stp>ContractData</stp>
        <stp>BP6</stp>
        <stp>High</stp>
        <stp/>
        <stp>T</stp>
        <tr r="V24" s="1"/>
      </tp>
      <tp>
        <v>0.13880126182965299</v>
        <stp/>
        <stp>ContractData</stp>
        <stp>FVA</stp>
        <stp>PerCentNetLastQuote</stp>
        <tr r="F21" s="1"/>
        <tr r="F21" s="1"/>
        <tr r="G21" s="1"/>
        <tr r="G21" s="1"/>
      </tp>
      <tp>
        <v>10237</v>
        <stp/>
        <stp>ContractData</stp>
        <stp>DA6</stp>
        <stp>OPen</stp>
        <stp/>
        <stp>D</stp>
        <tr r="L15" s="1"/>
      </tp>
      <tp>
        <v>1.0237000000000001</v>
        <stp/>
        <stp>ContractData</stp>
        <stp>DA6</stp>
        <stp>OPen</stp>
        <stp/>
        <stp>T</stp>
        <tr r="U26" s="1"/>
      </tp>
      <tp>
        <v>9492</v>
        <stp/>
        <stp>ContractData</stp>
        <stp>CLE</stp>
        <stp>HIgh</stp>
        <stp/>
        <stp>D</stp>
        <tr r="M9" s="1"/>
      </tp>
      <tp>
        <v>6.3371356147021544E-3</v>
        <stp/>
        <stp>ContractData</stp>
        <stp>GCE</stp>
        <stp>PerCentNetLastQuote</stp>
        <tr r="F12" s="1"/>
        <tr r="F12" s="1"/>
        <tr r="G12" s="1"/>
        <tr r="G12" s="1"/>
      </tp>
      <tp>
        <v>94.92</v>
        <stp/>
        <stp>ContractData</stp>
        <stp>CLE</stp>
        <stp>High</stp>
        <stp/>
        <stp>T</stp>
        <tr r="V14" s="1"/>
      </tp>
      <tp>
        <v>-1.5766766068142883</v>
        <stp/>
        <stp>ContractData</stp>
        <stp>HOE</stp>
        <stp>PerCentNetLastQuote</stp>
        <tr r="F10" s="1"/>
        <tr r="F10" s="1"/>
        <tr r="G10" s="1"/>
        <tr r="G10" s="1"/>
      </tp>
      <tp>
        <v>13883</v>
        <stp/>
        <stp>ContractData</stp>
        <stp>YM</stp>
        <stp>Y_Low</stp>
        <stp/>
        <stp>T</stp>
        <tr r="W11" s="1"/>
      </tp>
      <tp>
        <v>3.1453000000000002</v>
        <stp/>
        <stp>ContractData</stp>
        <stp>HOE</stp>
        <stp>OPen</stp>
        <stp/>
        <stp>T</stp>
        <tr r="U16" s="1"/>
      </tp>
      <tp>
        <v>31453</v>
        <stp/>
        <stp>ContractData</stp>
        <stp>HOE</stp>
        <stp>OPen</stp>
        <stp/>
        <stp>D</stp>
        <tr r="L10" s="1"/>
      </tp>
      <tp>
        <v>31509</v>
        <stp/>
        <stp>ContractData</stp>
        <stp>HOE</stp>
        <stp>HIgh</stp>
        <stp/>
        <stp>D</stp>
        <tr r="M10" s="1"/>
      </tp>
      <tp>
        <v>3.1509</v>
        <stp/>
        <stp>ContractData</stp>
        <stp>HOE</stp>
        <stp>High</stp>
        <stp/>
        <stp>T</stp>
        <tr r="V16" s="1"/>
      </tp>
      <tp>
        <v>1123.9000000000001</v>
        <stp/>
        <stp>ContractData</stp>
        <stp>EMD</stp>
        <stp>Y_High</stp>
        <stp/>
        <stp>T</stp>
        <tr r="V9" s="1"/>
      </tp>
      <tp>
        <v>131300</v>
        <stp/>
        <stp>ContractData</stp>
        <stp>TYA</stp>
        <stp>HIgh</stp>
        <stp/>
        <stp>D</stp>
        <tr r="M20" s="1"/>
      </tp>
      <tp>
        <v>110075</v>
        <stp/>
        <stp>ContractData</stp>
        <stp>TUA</stp>
        <stp>HIgh</stp>
        <stp/>
        <stp>D</stp>
        <tr r="M22" s="1"/>
      </tp>
      <tp>
        <v>131.9375</v>
        <stp/>
        <stp>ContractData</stp>
        <stp>TYA</stp>
        <stp>High</stp>
        <stp/>
        <stp>T</stp>
        <tr r="V36" s="1"/>
      </tp>
      <tp>
        <v>92.63</v>
        <stp/>
        <stp>ContractData</stp>
        <stp>CLE</stp>
        <stp>Low</stp>
        <stp/>
        <stp>T</stp>
        <tr r="W14" s="1"/>
      </tp>
      <tp>
        <v>1.5124</v>
        <stp/>
        <stp>ContractData</stp>
        <stp>BP6</stp>
        <stp>Low</stp>
        <stp/>
        <stp>T</stp>
        <tr r="W24" s="1"/>
      </tp>
      <tp>
        <v>2704</v>
        <stp/>
        <stp>ContractData</stp>
        <stp>ENQ</stp>
        <stp>Low</stp>
        <stp/>
        <stp>T</stp>
        <tr r="W8" s="1"/>
      </tp>
      <tp>
        <v>1090.5999999999999</v>
        <stp/>
        <stp>ContractData</stp>
        <stp>EMD</stp>
        <stp>Low</stp>
        <stp/>
        <stp>T</stp>
        <tr r="W10" s="1"/>
      </tp>
      <tp>
        <v>31025</v>
        <stp/>
        <stp>ContractData</stp>
        <stp>HOE</stp>
        <stp>Ask</stp>
        <stp/>
        <stp>D</stp>
        <tr r="J10" s="1"/>
      </tp>
      <tp>
        <v>1.3168</v>
        <stp/>
        <stp>ContractData</stp>
        <stp>EU6</stp>
        <stp>Low</stp>
        <stp/>
        <stp>T</stp>
        <tr r="W22" s="1"/>
      </tp>
      <tp>
        <v>1.0208000000000002</v>
        <stp/>
        <stp>ContractData</stp>
        <stp>DA6</stp>
        <stp>Low</stp>
        <stp/>
        <stp>T</stp>
        <tr r="W26" s="1"/>
      </tp>
      <tp>
        <v>1554.3000000000002</v>
        <stp/>
        <stp>ContractData</stp>
        <stp>GCE</stp>
        <stp>Low</stp>
        <stp/>
        <stp>T</stp>
        <tr r="W20" s="1"/>
      </tp>
      <tp>
        <v>31018</v>
        <stp/>
        <stp>ContractData</stp>
        <stp>HOE</stp>
        <stp>Bid</stp>
        <stp/>
        <stp>D</stp>
        <tr r="I10" s="1"/>
      </tp>
      <tp>
        <v>123.8125</v>
        <stp/>
        <stp>ContractData</stp>
        <stp>FVA</stp>
        <stp>Low</stp>
        <stp/>
        <stp>T</stp>
        <tr r="W38" s="1"/>
      </tp>
      <tp>
        <v>10238</v>
        <stp/>
        <stp>ContractData</stp>
        <stp>DA6</stp>
        <stp>Ask</stp>
        <stp/>
        <stp>D</stp>
        <tr r="J15" s="1"/>
      </tp>
      <tp>
        <v>15780</v>
        <stp/>
        <stp>ContractData</stp>
        <stp>GCE</stp>
        <stp>Bid</stp>
        <stp/>
        <stp>D</stp>
        <tr r="I12" s="1"/>
      </tp>
      <tp>
        <v>3.0983000000000001</v>
        <stp/>
        <stp>ContractData</stp>
        <stp>HOE</stp>
        <stp>Low</stp>
        <stp/>
        <stp>T</stp>
        <tr r="W16" s="1"/>
      </tp>
      <tp>
        <v>270600</v>
        <stp/>
        <stp>ContractData</stp>
        <stp>ENQ</stp>
        <stp>Ask</stp>
        <stp/>
        <stp>D</stp>
        <tr r="J6" s="1"/>
      </tp>
      <tp>
        <v>109080</v>
        <stp/>
        <stp>ContractData</stp>
        <stp>EMD</stp>
        <stp>Ask</stp>
        <stp/>
        <stp>D</stp>
        <tr r="J7" s="1"/>
      </tp>
      <tp>
        <v>123317</v>
        <stp/>
        <stp>ContractData</stp>
        <stp>FVA</stp>
        <stp>Bid</stp>
        <stp/>
        <stp>D</stp>
        <tr r="I21" s="1"/>
      </tp>
      <tp>
        <v>13199</v>
        <stp/>
        <stp>ContractData</stp>
        <stp>EU6</stp>
        <stp>Ask</stp>
        <stp/>
        <stp>D</stp>
        <tr r="J13" s="1"/>
      </tp>
      <tp>
        <v>13198</v>
        <stp/>
        <stp>ContractData</stp>
        <stp>EU6</stp>
        <stp>Bid</stp>
        <stp/>
        <stp>D</stp>
        <tr r="I13" s="1"/>
      </tp>
      <tp>
        <v>109070</v>
        <stp/>
        <stp>ContractData</stp>
        <stp>EMD</stp>
        <stp>Bid</stp>
        <stp/>
        <stp>D</stp>
        <tr r="I7" s="1"/>
      </tp>
      <tp>
        <v>124000</v>
        <stp/>
        <stp>ContractData</stp>
        <stp>FVA</stp>
        <stp>Ask</stp>
        <stp/>
        <stp>D</stp>
        <tr r="J21" s="1"/>
      </tp>
      <tp>
        <v>270575</v>
        <stp/>
        <stp>ContractData</stp>
        <stp>ENQ</stp>
        <stp>Bid</stp>
        <stp/>
        <stp>D</stp>
        <tr r="I6" s="1"/>
      </tp>
      <tp>
        <v>15781</v>
        <stp/>
        <stp>ContractData</stp>
        <stp>GCE</stp>
        <stp>Ask</stp>
        <stp/>
        <stp>D</stp>
        <tr r="J12" s="1"/>
      </tp>
      <tp>
        <v>10237</v>
        <stp/>
        <stp>ContractData</stp>
        <stp>DA6</stp>
        <stp>Bid</stp>
        <stp/>
        <stp>D</stp>
        <tr r="I15" s="1"/>
      </tp>
      <tp>
        <v>9296</v>
        <stp/>
        <stp>ContractData</stp>
        <stp>CLE</stp>
        <stp>Bid</stp>
        <stp/>
        <stp>D</stp>
        <tr r="I9" s="1"/>
      </tp>
      <tp>
        <v>110.234375</v>
        <stp/>
        <stp>ContractData</stp>
        <stp>TUA</stp>
        <stp>High</stp>
        <stp/>
        <stp>T</stp>
        <tr r="V40" s="1"/>
      </tp>
      <tp>
        <v>15250</v>
        <stp/>
        <stp>ContractData</stp>
        <stp>BP6</stp>
        <stp>Bid</stp>
        <stp/>
        <stp>D</stp>
        <tr r="I14" s="1"/>
      </tp>
      <tp>
        <v>15251</v>
        <stp/>
        <stp>ContractData</stp>
        <stp>BP6</stp>
        <stp>Ask</stp>
        <stp/>
        <stp>D</stp>
        <tr r="J14" s="1"/>
      </tp>
      <tp>
        <v>9297</v>
        <stp/>
        <stp>ContractData</stp>
        <stp>CLE</stp>
        <stp>Ask</stp>
        <stp/>
        <stp>D</stp>
        <tr r="J9" s="1"/>
      </tp>
      <tp>
        <v>3.1825000000000001</v>
        <stp/>
        <stp>ContractData</stp>
        <stp>RBE</stp>
        <stp>Low</stp>
        <stp/>
        <stp>T</stp>
        <tr r="W18" s="1"/>
      </tp>
      <tp>
        <v>143.09375</v>
        <stp/>
        <stp>ContractData</stp>
        <stp>USA</stp>
        <stp>Low</stp>
        <stp/>
        <stp>T</stp>
        <tr r="W34" s="1"/>
      </tp>
      <tp>
        <v>7222</v>
        <stp/>
        <stp>ContractData</stp>
        <stp>ZWA</stp>
        <stp>Bid</stp>
        <stp/>
        <stp>D</stp>
        <tr r="I18" s="1"/>
      </tp>
      <tp>
        <v>14906</v>
        <stp/>
        <stp>ContractData</stp>
        <stp>ZSE</stp>
        <stp>Bid</stp>
        <stp/>
        <stp>D</stp>
        <tr r="I17" s="1"/>
      </tp>
      <tp>
        <v>131.453125</v>
        <stp/>
        <stp>ContractData</stp>
        <stp>TYA</stp>
        <stp>Low</stp>
        <stp/>
        <stp>T</stp>
        <tr r="W36" s="1"/>
      </tp>
      <tp>
        <v>110.203125</v>
        <stp/>
        <stp>ContractData</stp>
        <stp>TUA</stp>
        <stp>Low</stp>
        <stp/>
        <stp>T</stp>
        <tr r="W40" s="1"/>
      </tp>
      <tp>
        <v>6934</v>
        <stp/>
        <stp>ContractData</stp>
        <stp>ZCE</stp>
        <stp>Bid</stp>
        <stp/>
        <stp>D</stp>
        <tr r="I16" s="1"/>
      </tp>
      <tp>
        <v>6936</v>
        <stp/>
        <stp>ContractData</stp>
        <stp>ZCE</stp>
        <stp>Ask</stp>
        <stp/>
        <stp>D</stp>
        <tr r="J16" s="1"/>
      </tp>
      <tp>
        <v>7224</v>
        <stp/>
        <stp>ContractData</stp>
        <stp>ZWA</stp>
        <stp>Ask</stp>
        <stp/>
        <stp>D</stp>
        <tr r="J18" s="1"/>
      </tp>
      <tp>
        <v>14910</v>
        <stp/>
        <stp>ContractData</stp>
        <stp>ZSE</stp>
        <stp>Ask</stp>
        <stp/>
        <stp>D</stp>
        <tr r="J17" s="1"/>
      </tp>
      <tp>
        <v>110072</v>
        <stp/>
        <stp>ContractData</stp>
        <stp>TUA</stp>
        <stp>Ask</stp>
        <stp/>
        <stp>D</stp>
        <tr r="J22" s="1"/>
      </tp>
      <tp>
        <v>131280</v>
        <stp/>
        <stp>ContractData</stp>
        <stp>TYA</stp>
        <stp>Ask</stp>
        <stp/>
        <stp>D</stp>
        <tr r="J20" s="1"/>
      </tp>
      <tp>
        <v>144000</v>
        <stp/>
        <stp>ContractData</stp>
        <stp>USA</stp>
        <stp>Ask</stp>
        <stp/>
        <stp>D</stp>
        <tr r="J19" s="1"/>
      </tp>
      <tp>
        <v>143310</v>
        <stp/>
        <stp>ContractData</stp>
        <stp>USA</stp>
        <stp>Bid</stp>
        <stp/>
        <stp>D</stp>
        <tr r="I19" s="1"/>
      </tp>
      <tp>
        <v>131275</v>
        <stp/>
        <stp>ContractData</stp>
        <stp>TYA</stp>
        <stp>Bid</stp>
        <stp/>
        <stp>D</stp>
        <tr r="I20" s="1"/>
      </tp>
      <tp>
        <v>690.75</v>
        <stp/>
        <stp>ContractData</stp>
        <stp>ZCE</stp>
        <stp>Low</stp>
        <stp/>
        <stp>T</stp>
        <tr r="W28" s="1"/>
      </tp>
      <tp>
        <v>110070</v>
        <stp/>
        <stp>ContractData</stp>
        <stp>TUA</stp>
        <stp>Bid</stp>
        <stp/>
        <stp>D</stp>
        <tr r="I22" s="1"/>
      </tp>
      <tp>
        <v>1470.5</v>
        <stp/>
        <stp>ContractData</stp>
        <stp>ZSE</stp>
        <stp>Low</stp>
        <stp/>
        <stp>T</stp>
        <tr r="W30" s="1"/>
      </tp>
      <tp>
        <v>721</v>
        <stp/>
        <stp>ContractData</stp>
        <stp>ZWA</stp>
        <stp>Low</stp>
        <stp/>
        <stp>T</stp>
        <tr r="W32" s="1"/>
      </tp>
      <tp>
        <v>32315</v>
        <stp/>
        <stp>ContractData</stp>
        <stp>RBE</stp>
        <stp>Bid</stp>
        <stp/>
        <stp>D</stp>
        <tr r="I11" s="1"/>
      </tp>
      <tp>
        <v>32321</v>
        <stp/>
        <stp>ContractData</stp>
        <stp>RBE</stp>
        <stp>Ask</stp>
        <stp/>
        <stp>D</stp>
        <tr r="J11" s="1"/>
      </tp>
      <tp>
        <v>1609.2</v>
        <stp/>
        <stp>ContractData</stp>
        <stp>GCE</stp>
        <stp>Y_High</stp>
        <stp/>
        <stp>T</stp>
        <tr r="V19" s="1"/>
      </tp>
      <tp>
        <v>97.490000000000009</v>
        <stp/>
        <stp>ContractData</stp>
        <stp>CLE</stp>
        <stp>Y_High</stp>
        <stp/>
        <stp>T</stp>
        <tr r="V13" s="1"/>
      </tp>
      <tp>
        <v>3.1958000000000002</v>
        <stp/>
        <stp>ContractData</stp>
        <stp>HOE</stp>
        <stp>Y_High</stp>
        <stp/>
        <stp>T</stp>
        <tr r="V15" s="1"/>
      </tp>
      <tp>
        <v>3.3181000000000003</v>
        <stp/>
        <stp>ContractData</stp>
        <stp>RBE</stp>
        <stp>Y_High</stp>
        <stp/>
        <stp>T</stp>
        <tr r="V17" s="1"/>
      </tp>
      <tp>
        <v>701.5</v>
        <stp/>
        <stp>ContractData</stp>
        <stp>ZCE</stp>
        <stp>Y_High</stp>
        <stp/>
        <stp>T</stp>
        <tr r="V27" s="1"/>
      </tp>
      <tp>
        <v>1492</v>
        <stp/>
        <stp>ContractData</stp>
        <stp>ZSE</stp>
        <stp>Y_High</stp>
        <stp/>
        <stp>T</stp>
        <tr r="V29" s="1"/>
      </tp>
      <tp>
        <v>3.25</v>
        <stp/>
        <stp>ContractData</stp>
        <stp>RBE</stp>
        <stp>OPen</stp>
        <stp/>
        <stp>T</stp>
        <tr r="U18" s="1"/>
      </tp>
      <tp>
        <v>32500</v>
        <stp/>
        <stp>ContractData</stp>
        <stp>RBE</stp>
        <stp>OPen</stp>
        <stp/>
        <stp>D</stp>
        <tr r="L11" s="1"/>
      </tp>
      <tp>
        <v>144050</v>
        <stp/>
        <stp>ContractData</stp>
        <stp>USA</stp>
        <stp>HIgh</stp>
        <stp/>
        <stp>D</stp>
        <tr r="M19" s="1"/>
      </tp>
      <tp>
        <v>144.15625</v>
        <stp/>
        <stp>ContractData</stp>
        <stp>USA</stp>
        <stp>High</stp>
        <stp/>
        <stp>T</stp>
        <tr r="V34" s="1"/>
      </tp>
      <tp>
        <v>123.734375</v>
        <stp/>
        <stp>ContractData</stp>
        <stp>FVA</stp>
        <stp>Y_OPen</stp>
        <stp/>
        <stp>T</stp>
        <tr r="U37" s="1"/>
      </tp>
      <tp>
        <v>110.1875</v>
        <stp/>
        <stp>ContractData</stp>
        <stp>TUA</stp>
        <stp>Y_OPen</stp>
        <stp/>
        <stp>T</stp>
        <tr r="U39" s="1"/>
      </tp>
      <tp>
        <v>131.328125</v>
        <stp/>
        <stp>ContractData</stp>
        <stp>TYA</stp>
        <stp>Y_OPen</stp>
        <stp/>
        <stp>T</stp>
        <tr r="U35" s="1"/>
      </tp>
      <tp>
        <v>143</v>
        <stp/>
        <stp>ContractData</stp>
        <stp>USA</stp>
        <stp>Y_OPen</stp>
        <stp/>
        <stp>T</stp>
        <tr r="U33" s="1"/>
      </tp>
      <tp>
        <v>731.75</v>
        <stp/>
        <stp>ContractData</stp>
        <stp>ZWA</stp>
        <stp>Y_OPen</stp>
        <stp/>
        <stp>T</stp>
        <tr r="U31" s="1"/>
      </tp>
      <tp>
        <v>-0.8286021175387448</v>
        <stp/>
        <stp>ContractData</stp>
        <stp>RBE</stp>
        <stp>PerCentNetLastQuote</stp>
        <tr r="F11" s="1"/>
        <tr r="F11" s="1"/>
        <tr r="G11" s="1"/>
        <tr r="G11" s="1"/>
      </tp>
      <tp t="s">
        <v>F.US.YMH13</v>
        <stp/>
        <stp>ContractData</stp>
        <stp>YM</stp>
        <stp>LongSymbol</stp>
        <tr r="L25" s="1"/>
      </tp>
      <tp t="s">
        <v>F.US.EPH13</v>
        <stp/>
        <stp>ContractData</stp>
        <stp>EP</stp>
        <stp>LongSymbol</stp>
        <tr r="F25" s="1"/>
      </tp>
      <tp>
        <v>0.30900879486570004</v>
        <stp/>
        <stp>ContractData</stp>
        <stp>TYA</stp>
        <stp>PerCentNetLastQuote</stp>
        <tr r="F20" s="1"/>
        <tr r="F20" s="1"/>
        <tr r="G20" s="1"/>
        <tr r="G20" s="1"/>
      </tp>
      <tp>
        <v>2.1267545725223311E-2</v>
        <stp/>
        <stp>ContractData</stp>
        <stp>TUA</stp>
        <stp>PerCentNetLastQuote</stp>
        <tr r="G22" s="1"/>
        <tr r="G22" s="1"/>
        <tr r="F22" s="1"/>
        <tr r="F22" s="1"/>
      </tp>
      <tp>
        <v>123.8671875</v>
        <stp/>
        <stp>ContractData</stp>
        <stp>FVA</stp>
        <stp>Y_High</stp>
        <stp/>
        <stp>T</stp>
        <tr r="V37" s="1"/>
      </tp>
      <tp>
        <v>110.2109375</v>
        <stp/>
        <stp>ContractData</stp>
        <stp>TUA</stp>
        <stp>Y_High</stp>
        <stp/>
        <stp>T</stp>
        <tr r="V39" s="1"/>
      </tp>
      <tp>
        <v>131.578125</v>
        <stp/>
        <stp>ContractData</stp>
        <stp>TYA</stp>
        <stp>Y_High</stp>
        <stp/>
        <stp>T</stp>
        <tr r="V35" s="1"/>
      </tp>
      <tp>
        <v>143.40625</v>
        <stp/>
        <stp>ContractData</stp>
        <stp>USA</stp>
        <stp>Y_High</stp>
        <stp/>
        <stp>T</stp>
        <tr r="V33" s="1"/>
      </tp>
      <tp>
        <v>740.75</v>
        <stp/>
        <stp>ContractData</stp>
        <stp>ZWA</stp>
        <stp>Y_High</stp>
        <stp/>
        <stp>T</stp>
        <tr r="V31" s="1"/>
      </tp>
      <tp>
        <v>0.63332605372352047</v>
        <stp/>
        <stp>ContractData</stp>
        <stp>USA</stp>
        <stp>PerCentNetLastQuote</stp>
        <tr r="F19" s="1"/>
        <tr r="F19" s="1"/>
        <tr r="G19" s="1"/>
        <tr r="G19" s="1"/>
      </tp>
      <tp>
        <v>1604.2</v>
        <stp/>
        <stp>ContractData</stp>
        <stp>GCE</stp>
        <stp>Y_OPen</stp>
        <stp/>
        <stp>T</stp>
        <tr r="U19" s="1"/>
      </tp>
      <tp>
        <v>97.100000000000009</v>
        <stp/>
        <stp>ContractData</stp>
        <stp>CLE</stp>
        <stp>Y_OPen</stp>
        <stp/>
        <stp>T</stp>
        <tr r="U13" s="1"/>
      </tp>
      <tp>
        <v>3.1878000000000002</v>
        <stp/>
        <stp>ContractData</stp>
        <stp>HOE</stp>
        <stp>Y_OPen</stp>
        <stp/>
        <stp>T</stp>
        <tr r="U15" s="1"/>
      </tp>
      <tp>
        <v>3.3159000000000001</v>
        <stp/>
        <stp>ContractData</stp>
        <stp>RBE</stp>
        <stp>Y_OPen</stp>
        <stp/>
        <stp>T</stp>
        <tr r="U17" s="1"/>
      </tp>
      <tp>
        <v>696.75</v>
        <stp/>
        <stp>ContractData</stp>
        <stp>ZCE</stp>
        <stp>Y_OPen</stp>
        <stp/>
        <stp>T</stp>
        <tr r="U27" s="1"/>
      </tp>
      <tp>
        <v>1469.75</v>
        <stp/>
        <stp>ContractData</stp>
        <stp>ZSE</stp>
        <stp>Y_OPen</stp>
        <stp/>
        <stp>T</stp>
        <tr r="U29" s="1"/>
      </tp>
      <tp>
        <v>1506.5</v>
        <stp/>
        <stp>ContractData</stp>
        <stp>EP</stp>
        <stp>Y_Low</stp>
        <stp/>
        <stp>T</stp>
        <tr r="W5" s="1"/>
      </tp>
      <tp>
        <v>143.28125</v>
        <stp/>
        <stp>ContractData</stp>
        <stp>USA</stp>
        <stp>OPen</stp>
        <stp/>
        <stp>T</stp>
        <tr r="U34" s="1"/>
      </tp>
      <tp>
        <v>143090</v>
        <stp/>
        <stp>ContractData</stp>
        <stp>USA</stp>
        <stp>OPen</stp>
        <stp/>
        <stp>D</stp>
        <tr r="L19" s="1"/>
      </tp>
      <tp>
        <v>32609</v>
        <stp/>
        <stp>ContractData</stp>
        <stp>RBE</stp>
        <stp>HIgh</stp>
        <stp/>
        <stp>D</stp>
        <tr r="M11" s="1"/>
      </tp>
      <tp>
        <v>3.2609000000000004</v>
        <stp/>
        <stp>ContractData</stp>
        <stp>RBE</stp>
        <stp>High</stp>
        <stp/>
        <stp>T</stp>
        <tr r="V18" s="1"/>
      </tp>
      <tp>
        <v>1123.3</v>
        <stp/>
        <stp>ContractData</stp>
        <stp>EMD</stp>
        <stp>Y_OPen</stp>
        <stp/>
        <stp>T</stp>
        <tr r="U9" s="1"/>
      </tp>
      <tp>
        <v>110.203125</v>
        <stp/>
        <stp>ContractData</stp>
        <stp>TUA</stp>
        <stp>OPen</stp>
        <stp/>
        <stp>T</stp>
        <tr r="U40" s="1"/>
      </tp>
      <tp>
        <v>110065</v>
        <stp/>
        <stp>ContractData</stp>
        <stp>TUA</stp>
        <stp>OPen</stp>
        <stp/>
        <stp>D</stp>
        <tr r="L22" s="1"/>
      </tp>
      <tp>
        <v>131.546875</v>
        <stp/>
        <stp>ContractData</stp>
        <stp>TYA</stp>
        <stp>OPen</stp>
        <stp/>
        <stp>T</stp>
        <tr r="U36" s="1"/>
      </tp>
      <tp>
        <v>700</v>
        <stp/>
        <stp>ContractData</stp>
        <stp>ZCE</stp>
        <stp>OPen</stp>
        <stp/>
        <stp>T</stp>
        <tr r="U28" s="1"/>
      </tp>
      <tp>
        <v>7000</v>
        <stp/>
        <stp>ContractData</stp>
        <stp>ZCE</stp>
        <stp>OPen</stp>
        <stp/>
        <stp>D</stp>
        <tr r="L16" s="1"/>
      </tp>
      <tp>
        <v>1480.75</v>
        <stp/>
        <stp>ContractData</stp>
        <stp>ZSE</stp>
        <stp>OPen</stp>
        <stp/>
        <stp>T</stp>
        <tr r="U30" s="1"/>
      </tp>
      <tp>
        <v>14806</v>
        <stp/>
        <stp>ContractData</stp>
        <stp>ZSE</stp>
        <stp>OPen</stp>
        <stp/>
        <stp>D</stp>
        <tr r="L17" s="1"/>
      </tp>
      <tp>
        <v>737.5</v>
        <stp/>
        <stp>ContractData</stp>
        <stp>ZWA</stp>
        <stp>OPen</stp>
        <stp/>
        <stp>T</stp>
        <tr r="U32" s="1"/>
      </tp>
      <tp>
        <v>7374</v>
        <stp/>
        <stp>ContractData</stp>
        <stp>ZWA</stp>
        <stp>OPen</stp>
        <stp/>
        <stp>D</stp>
        <tr r="L18" s="1"/>
      </tp>
      <tp>
        <v>-0.99928622412562451</v>
        <stp/>
        <stp>ContractData</stp>
        <stp>ZCE</stp>
        <stp>PerCentNetLastQuote</stp>
        <tr r="G16" s="1"/>
        <tr r="G16" s="1"/>
        <tr r="F16" s="1"/>
        <tr r="F16" s="1"/>
      </tp>
      <tp>
        <v>-2.2004062288422479</v>
        <stp/>
        <stp>ContractData</stp>
        <stp>ZWA</stp>
        <stp>PerCentNetLastQuote</stp>
        <tr r="G18" s="1"/>
        <tr r="G18" s="1"/>
        <tr r="F18" s="1"/>
        <tr r="F18" s="1"/>
      </tp>
      <tp>
        <v>0.55639858371269602</v>
        <stp/>
        <stp>ContractData</stp>
        <stp>ZSE</stp>
        <stp>PerCentNetLastQuote</stp>
        <tr r="G17" s="1"/>
        <tr r="G17" s="1"/>
        <tr r="F17" s="1"/>
        <tr r="F17" s="1"/>
      </tp>
      <tp>
        <v>7</v>
        <stp/>
        <stp>ContractData</stp>
        <stp>YM</stp>
        <stp>VolumeLastAsk</stp>
        <tr r="K8" s="1"/>
      </tp>
      <tp t="s">
        <v>F.US.ZCEH13</v>
        <stp/>
        <stp>ContractData</stp>
        <stp>ZCE</stp>
        <stp>LongSymbol</stp>
        <tr r="P36" s="1"/>
      </tp>
      <tp t="s">
        <v>F.US.ZSEH13</v>
        <stp/>
        <stp>ContractData</stp>
        <stp>ZSE</stp>
        <stp>LongSymbol</stp>
        <tr r="F47" s="1"/>
      </tp>
      <tp t="s">
        <v>F.US.ZWAH13</v>
        <stp/>
        <stp>ContractData</stp>
        <stp>ZWA</stp>
        <stp>LongSymbol</stp>
        <tr r="H47" s="1"/>
      </tp>
      <tp t="s">
        <v>F.US.TYAH13</v>
        <stp/>
        <stp>ContractData</stp>
        <stp>TYA</stp>
        <stp>LongSymbol</stp>
        <tr r="L47" s="1"/>
      </tp>
      <tp t="s">
        <v>F.US.TUAH13</v>
        <stp/>
        <stp>ContractData</stp>
        <stp>TUA</stp>
        <stp>LongSymbol</stp>
        <tr r="P47" s="1"/>
      </tp>
      <tp t="s">
        <v>F.US.USAH13</v>
        <stp/>
        <stp>ContractData</stp>
        <stp>USA</stp>
        <stp>LongSymbol</stp>
        <tr r="J47" s="1"/>
      </tp>
      <tp t="s">
        <v>F.US.RBEJ13</v>
        <stp/>
        <stp>ContractData</stp>
        <stp>RBE</stp>
        <stp>LongSymbol</stp>
        <tr r="F36" s="1"/>
      </tp>
      <tp t="s">
        <v>F.US.HOEJ13</v>
        <stp/>
        <stp>ContractData</stp>
        <stp>HOE</stp>
        <stp>LongSymbol</stp>
        <tr r="P25" s="1"/>
      </tp>
      <tp t="s">
        <v>F.US.DA6H13</v>
        <stp/>
        <stp>ContractData</stp>
        <stp>DA6</stp>
        <stp>LongSymbol</stp>
        <tr r="N36" s="1"/>
      </tp>
      <tp t="s">
        <v>F.US.ENQH13</v>
        <stp/>
        <stp>ContractData</stp>
        <stp>ENQ</stp>
        <stp>LongSymbol</stp>
        <tr r="H25" s="1"/>
      </tp>
      <tp t="s">
        <v>F.US.EMDH13</v>
        <stp/>
        <stp>ContractData</stp>
        <stp>EMD</stp>
        <stp>LongSymbol</stp>
        <tr r="J25" s="1"/>
      </tp>
      <tp t="s">
        <v>F.US.EU6H13</v>
        <stp/>
        <stp>ContractData</stp>
        <stp>EU6</stp>
        <stp>LongSymbol</stp>
        <tr r="J36" s="1"/>
      </tp>
      <tp t="s">
        <v>F.US.FVAH13</v>
        <stp/>
        <stp>ContractData</stp>
        <stp>FVA</stp>
        <stp>LongSymbol</stp>
        <tr r="N47" s="1"/>
      </tp>
      <tp t="s">
        <v>F.US.GCEJ13</v>
        <stp/>
        <stp>ContractData</stp>
        <stp>GCE</stp>
        <stp>LongSymbol</stp>
        <tr r="H36" s="1"/>
      </tp>
      <tp t="s">
        <v>F.US.BP6H13</v>
        <stp/>
        <stp>ContractData</stp>
        <stp>BP6</stp>
        <stp>LongSymbol</stp>
        <tr r="L36" s="1"/>
      </tp>
      <tp t="s">
        <v>F.US.CLEJ13</v>
        <stp/>
        <stp>ContractData</stp>
        <stp>CLE</stp>
        <stp>LongSymbol</stp>
        <tr r="N25" s="1"/>
      </tp>
      <tp>
        <v>14930</v>
        <stp/>
        <stp>ContractData</stp>
        <stp>ZSE</stp>
        <stp>HIgh</stp>
        <stp/>
        <stp>D</stp>
        <tr r="M17" s="1"/>
      </tp>
      <tp>
        <v>7382</v>
        <stp/>
        <stp>ContractData</stp>
        <stp>ZWA</stp>
        <stp>HIgh</stp>
        <stp/>
        <stp>D</stp>
        <tr r="M18" s="1"/>
      </tp>
      <tp>
        <v>7012</v>
        <stp/>
        <stp>ContractData</stp>
        <stp>ZCE</stp>
        <stp>HIgh</stp>
        <stp/>
        <stp>D</stp>
        <tr r="M16" s="1"/>
      </tp>
      <tp>
        <v>1493</v>
        <stp/>
        <stp>ContractData</stp>
        <stp>ZSE</stp>
        <stp>High</stp>
        <stp/>
        <stp>T</stp>
        <tr r="V30" s="1"/>
      </tp>
      <tp>
        <v>738.25</v>
        <stp/>
        <stp>ContractData</stp>
        <stp>ZWA</stp>
        <stp>High</stp>
        <stp/>
        <stp>T</stp>
        <tr r="V32" s="1"/>
      </tp>
      <tp>
        <v>701.25</v>
        <stp/>
        <stp>ContractData</stp>
        <stp>ZCE</stp>
        <stp>High</stp>
        <stp/>
        <stp>T</stp>
        <tr r="V28" s="1"/>
      </tp>
      <tp>
        <v>23</v>
        <stp/>
        <stp>ContractData</stp>
        <stp>YM</stp>
        <stp>VolumeLastBid</stp>
        <tr r="H8" s="1"/>
      </tp>
      <tp>
        <v>149775</v>
        <stp/>
        <stp>ContractData</stp>
        <stp>EP</stp>
        <stp>Bid</stp>
        <stp/>
        <stp>D</stp>
        <tr r="I5" s="1"/>
      </tp>
      <tp>
        <v>13826</v>
        <stp/>
        <stp>ContractData</stp>
        <stp>YM</stp>
        <stp>Bid</stp>
        <stp/>
        <stp>D</stp>
        <tr r="I8" s="1"/>
      </tp>
      <tp>
        <v>13827</v>
        <stp/>
        <stp>ContractData</stp>
        <stp>YM</stp>
        <stp>Ask</stp>
        <stp/>
        <stp>D</stp>
        <tr r="J8" s="1"/>
      </tp>
      <tp>
        <v>149800</v>
        <stp/>
        <stp>ContractData</stp>
        <stp>EP</stp>
        <stp>Ask</stp>
        <stp/>
        <stp>D</stp>
        <tr r="J5" s="1"/>
      </tp>
      <tp>
        <v>13824</v>
        <stp/>
        <stp>ContractData</stp>
        <stp>YM</stp>
        <stp>Low</stp>
        <stp/>
        <stp>T</stp>
        <tr r="W12" s="1"/>
      </tp>
      <tp>
        <v>1497.25</v>
        <stp/>
        <stp>ContractData</stp>
        <stp>EP</stp>
        <stp>Low</stp>
        <stp/>
        <stp>T</stp>
        <tr r="W6" s="1"/>
      </tp>
    </main>
  </volType>
</volTypes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volatileDependencies" Target="volatileDependencie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45481218330465401"/>
          <c:y val="5.5750266909675154E-2"/>
          <c:w val="0.43603706395459102"/>
          <c:h val="0.91284518258419223"/>
        </c:manualLayout>
      </c:layout>
      <c:barChart>
        <c:barDir val="bar"/>
        <c:grouping val="clustered"/>
        <c:varyColors val="0"/>
        <c:ser>
          <c:idx val="0"/>
          <c:order val="0"/>
          <c:spPr>
            <a:gradFill>
              <a:gsLst>
                <a:gs pos="0">
                  <a:srgbClr val="03D4A8"/>
                </a:gs>
                <a:gs pos="14000">
                  <a:srgbClr val="21D6E0">
                    <a:lumMod val="0"/>
                    <a:lumOff val="100000"/>
                  </a:srgbClr>
                </a:gs>
                <a:gs pos="50000">
                  <a:srgbClr val="0087E6"/>
                </a:gs>
                <a:gs pos="100000">
                  <a:srgbClr val="005CBF"/>
                </a:gs>
              </a:gsLst>
              <a:lin ang="5400000" scaled="0"/>
            </a:gradFill>
          </c:spPr>
          <c:invertIfNegative val="0"/>
          <c:dLbls>
            <c:txPr>
              <a:bodyPr/>
              <a:lstStyle/>
              <a:p>
                <a:pPr>
                  <a:defRPr sz="700" baseline="0"/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'CME Products'!$B$5:$B$22</c:f>
              <c:strCache>
                <c:ptCount val="18"/>
                <c:pt idx="0">
                  <c:v>E-Mini S&amp;P 500, Mar 13</c:v>
                </c:pt>
                <c:pt idx="1">
                  <c:v>E-mini NASDAQ 100, Mar 13</c:v>
                </c:pt>
                <c:pt idx="2">
                  <c:v>E-mini MidCap 400, Mar 13</c:v>
                </c:pt>
                <c:pt idx="3">
                  <c:v>E-Mini Dow Futures - $5 Multiplier, Mar 13</c:v>
                </c:pt>
                <c:pt idx="4">
                  <c:v>Crude Light (Globex), Apr 13</c:v>
                </c:pt>
                <c:pt idx="5">
                  <c:v>Heating Oil (Globex), Apr 13</c:v>
                </c:pt>
                <c:pt idx="6">
                  <c:v>RBOB Gasoline (Globex), Apr 13</c:v>
                </c:pt>
                <c:pt idx="7">
                  <c:v>Gold (Globex), Apr 13</c:v>
                </c:pt>
                <c:pt idx="8">
                  <c:v>Euro FX (Globex), Mar 13</c:v>
                </c:pt>
                <c:pt idx="9">
                  <c:v>British Pound (Globex), Mar 13</c:v>
                </c:pt>
                <c:pt idx="10">
                  <c:v>Australian Dollar (Globex), Mar 13</c:v>
                </c:pt>
                <c:pt idx="11">
                  <c:v>Corn (Globex), Mar 13</c:v>
                </c:pt>
                <c:pt idx="12">
                  <c:v>Soybeans (Globex), Mar 13</c:v>
                </c:pt>
                <c:pt idx="13">
                  <c:v>Wheat (Globex), Mar 13</c:v>
                </c:pt>
                <c:pt idx="14">
                  <c:v>30yr US Treasury Bonds (Globex), Mar 13</c:v>
                </c:pt>
                <c:pt idx="15">
                  <c:v>10yr US Treasury Notes (Globex), Mar 13</c:v>
                </c:pt>
                <c:pt idx="16">
                  <c:v>5 Year US Treasury Notes (Globex), Mar 13</c:v>
                </c:pt>
                <c:pt idx="17">
                  <c:v>2 Year US Treasury Note (Globex), Mar 13</c:v>
                </c:pt>
              </c:strCache>
            </c:strRef>
          </c:cat>
          <c:val>
            <c:numRef>
              <c:f>'CME Products'!$G$5:$G$22</c:f>
              <c:numCache>
                <c:formatCode>0.00%</c:formatCode>
                <c:ptCount val="18"/>
                <c:pt idx="0">
                  <c:v>-6.1380225613802252E-3</c:v>
                </c:pt>
                <c:pt idx="1">
                  <c:v>-1.1506849315068492E-2</c:v>
                </c:pt>
                <c:pt idx="2">
                  <c:v>-1.0433678098348758E-2</c:v>
                </c:pt>
                <c:pt idx="3">
                  <c:v>-4.4639642882856939E-3</c:v>
                </c:pt>
                <c:pt idx="4">
                  <c:v>-2.3629489603024575E-2</c:v>
                </c:pt>
                <c:pt idx="5">
                  <c:v>-1.5766766068142882E-2</c:v>
                </c:pt>
                <c:pt idx="6">
                  <c:v>-8.2860211753874487E-3</c:v>
                </c:pt>
                <c:pt idx="7">
                  <c:v>6.3371356147021542E-5</c:v>
                </c:pt>
                <c:pt idx="8">
                  <c:v>-6.623014977045232E-3</c:v>
                </c:pt>
                <c:pt idx="9">
                  <c:v>5.2486550321480122E-4</c:v>
                </c:pt>
                <c:pt idx="10">
                  <c:v>1.2713936430317849E-3</c:v>
                </c:pt>
                <c:pt idx="11">
                  <c:v>-9.9928622412562458E-3</c:v>
                </c:pt>
                <c:pt idx="12">
                  <c:v>5.5639858371269602E-3</c:v>
                </c:pt>
                <c:pt idx="13">
                  <c:v>-2.2004062288422478E-2</c:v>
                </c:pt>
                <c:pt idx="14">
                  <c:v>6.3332605372352045E-3</c:v>
                </c:pt>
                <c:pt idx="15">
                  <c:v>3.0900879486570002E-3</c:v>
                </c:pt>
                <c:pt idx="16">
                  <c:v>1.38801261829653E-3</c:v>
                </c:pt>
                <c:pt idx="17">
                  <c:v>2.126754572522331E-4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7"/>
        <c:overlap val="100"/>
        <c:axId val="41604608"/>
        <c:axId val="41606144"/>
      </c:barChart>
      <c:catAx>
        <c:axId val="41604608"/>
        <c:scaling>
          <c:orientation val="maxMin"/>
        </c:scaling>
        <c:delete val="0"/>
        <c:axPos val="l"/>
        <c:majorGridlines>
          <c:spPr>
            <a:ln>
              <a:solidFill>
                <a:schemeClr val="tx2"/>
              </a:solidFill>
            </a:ln>
          </c:spPr>
        </c:majorGridlines>
        <c:numFmt formatCode="General" sourceLinked="1"/>
        <c:majorTickMark val="out"/>
        <c:minorTickMark val="none"/>
        <c:tickLblPos val="low"/>
        <c:spPr>
          <a:ln>
            <a:solidFill>
              <a:schemeClr val="accent1"/>
            </a:solidFill>
            <a:prstDash val="sysDot"/>
          </a:ln>
        </c:spPr>
        <c:txPr>
          <a:bodyPr/>
          <a:lstStyle/>
          <a:p>
            <a:pPr>
              <a:defRPr sz="800" baseline="0"/>
            </a:pPr>
            <a:endParaRPr lang="en-US"/>
          </a:p>
        </c:txPr>
        <c:crossAx val="41606144"/>
        <c:crosses val="autoZero"/>
        <c:auto val="1"/>
        <c:lblAlgn val="ctr"/>
        <c:lblOffset val="500"/>
        <c:noMultiLvlLbl val="0"/>
      </c:catAx>
      <c:valAx>
        <c:axId val="41606144"/>
        <c:scaling>
          <c:orientation val="minMax"/>
        </c:scaling>
        <c:delete val="0"/>
        <c:axPos val="t"/>
        <c:majorGridlines>
          <c:spPr>
            <a:ln>
              <a:solidFill>
                <a:schemeClr val="accent1"/>
              </a:solidFill>
              <a:prstDash val="sysDot"/>
            </a:ln>
          </c:spPr>
        </c:majorGridlines>
        <c:numFmt formatCode="0.00%" sourceLinked="1"/>
        <c:majorTickMark val="out"/>
        <c:minorTickMark val="none"/>
        <c:tickLblPos val="nextTo"/>
        <c:spPr>
          <a:ln>
            <a:solidFill>
              <a:schemeClr val="tx2"/>
            </a:solidFill>
          </a:ln>
        </c:spPr>
        <c:txPr>
          <a:bodyPr/>
          <a:lstStyle/>
          <a:p>
            <a:pPr>
              <a:defRPr baseline="0">
                <a:solidFill>
                  <a:schemeClr val="tx1"/>
                </a:solidFill>
              </a:defRPr>
            </a:pPr>
            <a:endParaRPr lang="en-US"/>
          </a:p>
        </c:txPr>
        <c:crossAx val="41604608"/>
        <c:crosses val="autoZero"/>
        <c:crossBetween val="between"/>
      </c:valAx>
      <c:spPr>
        <a:solidFill>
          <a:schemeClr val="tx1"/>
        </a:solidFill>
        <a:ln>
          <a:solidFill>
            <a:schemeClr val="tx2"/>
          </a:solidFill>
        </a:ln>
      </c:spPr>
    </c:plotArea>
    <c:plotVisOnly val="1"/>
    <c:dispBlanksAs val="gap"/>
    <c:showDLblsOverMax val="0"/>
  </c:chart>
  <c:spPr>
    <a:solidFill>
      <a:schemeClr val="tx1"/>
    </a:solidFill>
    <a:ln w="12700">
      <a:noFill/>
    </a:ln>
  </c:spPr>
  <c:txPr>
    <a:bodyPr/>
    <a:lstStyle/>
    <a:p>
      <a:pPr>
        <a:defRPr sz="800" b="1" i="0" baseline="0">
          <a:solidFill>
            <a:schemeClr val="bg1"/>
          </a:solidFill>
          <a:latin typeface="Tahoma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43"/>
    </mc:Choice>
    <mc:Fallback>
      <c:style val="4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44626166254765598"/>
          <c:y val="6.7084772298199563E-2"/>
          <c:w val="0.47648988729350006"/>
          <c:h val="0.79699380714665569"/>
        </c:manualLayout>
      </c:layout>
      <c:stockChart>
        <c:ser>
          <c:idx val="0"/>
          <c:order val="0"/>
          <c:spPr>
            <a:ln w="47625">
              <a:noFill/>
            </a:ln>
          </c:spPr>
          <c:marker>
            <c:symbol val="none"/>
          </c:marker>
          <c:cat>
            <c:strRef>
              <c:f>'CME Products'!$Y$5:$Z$5</c:f>
              <c:strCache>
                <c:ptCount val="2"/>
                <c:pt idx="0">
                  <c:v>Y</c:v>
                </c:pt>
                <c:pt idx="1">
                  <c:v>T</c:v>
                </c:pt>
              </c:strCache>
            </c:strRef>
          </c:cat>
          <c:val>
            <c:numRef>
              <c:f>'CME Products'!$U$21:$U$22</c:f>
              <c:numCache>
                <c:formatCode>0.00</c:formatCode>
                <c:ptCount val="2"/>
                <c:pt idx="0">
                  <c:v>1.3389</c:v>
                </c:pt>
                <c:pt idx="1">
                  <c:v>1.3288</c:v>
                </c:pt>
              </c:numCache>
            </c:numRef>
          </c:val>
          <c:smooth val="0"/>
        </c:ser>
        <c:ser>
          <c:idx val="1"/>
          <c:order val="1"/>
          <c:spPr>
            <a:ln w="47625">
              <a:noFill/>
            </a:ln>
          </c:spPr>
          <c:marker>
            <c:symbol val="none"/>
          </c:marker>
          <c:cat>
            <c:strRef>
              <c:f>'CME Products'!$Y$5:$Z$5</c:f>
              <c:strCache>
                <c:ptCount val="2"/>
                <c:pt idx="0">
                  <c:v>Y</c:v>
                </c:pt>
                <c:pt idx="1">
                  <c:v>T</c:v>
                </c:pt>
              </c:strCache>
            </c:strRef>
          </c:cat>
          <c:val>
            <c:numRef>
              <c:f>'CME Products'!$V$21:$V$22</c:f>
              <c:numCache>
                <c:formatCode>0.00</c:formatCode>
                <c:ptCount val="2"/>
                <c:pt idx="0">
                  <c:v>1.3437000000000001</c:v>
                </c:pt>
                <c:pt idx="1">
                  <c:v>1.3292000000000002</c:v>
                </c:pt>
              </c:numCache>
            </c:numRef>
          </c:val>
          <c:smooth val="0"/>
        </c:ser>
        <c:ser>
          <c:idx val="2"/>
          <c:order val="2"/>
          <c:spPr>
            <a:ln w="47625">
              <a:noFill/>
            </a:ln>
          </c:spPr>
          <c:marker>
            <c:symbol val="none"/>
          </c:marker>
          <c:cat>
            <c:strRef>
              <c:f>'CME Products'!$Y$5:$Z$5</c:f>
              <c:strCache>
                <c:ptCount val="2"/>
                <c:pt idx="0">
                  <c:v>Y</c:v>
                </c:pt>
                <c:pt idx="1">
                  <c:v>T</c:v>
                </c:pt>
              </c:strCache>
            </c:strRef>
          </c:cat>
          <c:val>
            <c:numRef>
              <c:f>'CME Products'!$W$21:$W$22</c:f>
              <c:numCache>
                <c:formatCode>0.00</c:formatCode>
                <c:ptCount val="2"/>
                <c:pt idx="0">
                  <c:v>1.3273000000000001</c:v>
                </c:pt>
                <c:pt idx="1">
                  <c:v>1.3168</c:v>
                </c:pt>
              </c:numCache>
            </c:numRef>
          </c:val>
          <c:smooth val="0"/>
        </c:ser>
        <c:ser>
          <c:idx val="3"/>
          <c:order val="3"/>
          <c:spPr>
            <a:ln w="47625">
              <a:noFill/>
            </a:ln>
          </c:spPr>
          <c:marker>
            <c:symbol val="none"/>
          </c:marker>
          <c:cat>
            <c:strRef>
              <c:f>'CME Products'!$Y$5:$Z$5</c:f>
              <c:strCache>
                <c:ptCount val="2"/>
                <c:pt idx="0">
                  <c:v>Y</c:v>
                </c:pt>
                <c:pt idx="1">
                  <c:v>T</c:v>
                </c:pt>
              </c:strCache>
            </c:strRef>
          </c:cat>
          <c:val>
            <c:numRef>
              <c:f>'CME Products'!$X$21:$X$22</c:f>
              <c:numCache>
                <c:formatCode>0.00</c:formatCode>
                <c:ptCount val="2"/>
                <c:pt idx="0">
                  <c:v>1.3278000000000001</c:v>
                </c:pt>
                <c:pt idx="1">
                  <c:v>1.3199000000000001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/>
        <c:upDownBars>
          <c:gapWidth val="150"/>
          <c:upBars>
            <c:spPr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74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  <a:scene3d>
                <a:camera prst="orthographicFront"/>
                <a:lightRig rig="freezing" dir="t"/>
              </a:scene3d>
              <a:sp3d>
                <a:bevelT w="63500" h="25400"/>
              </a:sp3d>
            </c:spPr>
          </c:upBars>
          <c:downBars>
            <c:spPr>
              <a:gradFill>
                <a:gsLst>
                  <a:gs pos="100000">
                    <a:srgbClr val="FF0000"/>
                  </a:gs>
                  <a:gs pos="0">
                    <a:schemeClr val="accent1">
                      <a:tint val="44500"/>
                      <a:satMod val="160000"/>
                    </a:schemeClr>
                  </a:gs>
                  <a:gs pos="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63500" h="25400" prst="angle"/>
              </a:sp3d>
            </c:spPr>
          </c:downBars>
        </c:upDownBars>
        <c:axId val="42403328"/>
        <c:axId val="42404864"/>
      </c:stockChart>
      <c:catAx>
        <c:axId val="42403328"/>
        <c:scaling>
          <c:orientation val="minMax"/>
        </c:scaling>
        <c:delete val="0"/>
        <c:axPos val="b"/>
        <c:majorTickMark val="out"/>
        <c:minorTickMark val="none"/>
        <c:tickLblPos val="nextTo"/>
        <c:crossAx val="42404864"/>
        <c:crosses val="autoZero"/>
        <c:auto val="1"/>
        <c:lblAlgn val="ctr"/>
        <c:lblOffset val="100"/>
        <c:noMultiLvlLbl val="0"/>
      </c:catAx>
      <c:valAx>
        <c:axId val="42404864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txPr>
          <a:bodyPr/>
          <a:lstStyle/>
          <a:p>
            <a:pPr>
              <a:defRPr sz="700" baseline="0"/>
            </a:pPr>
            <a:endParaRPr lang="en-US"/>
          </a:p>
        </c:txPr>
        <c:crossAx val="42403328"/>
        <c:crosses val="autoZero"/>
        <c:crossBetween val="between"/>
      </c:valAx>
      <c:spPr>
        <a:solidFill>
          <a:schemeClr val="tx1"/>
        </a:solidFill>
        <a:ln>
          <a:solidFill>
            <a:schemeClr val="accent1"/>
          </a:solidFill>
        </a:ln>
      </c:spPr>
    </c:plotArea>
    <c:plotVisOnly val="1"/>
    <c:dispBlanksAs val="gap"/>
    <c:showDLblsOverMax val="0"/>
  </c:chart>
  <c:spPr>
    <a:ln w="9525">
      <a:noFill/>
    </a:ln>
  </c:spPr>
  <c:txPr>
    <a:bodyPr/>
    <a:lstStyle/>
    <a:p>
      <a:pPr>
        <a:defRPr sz="800" b="1" i="0" baseline="0">
          <a:latin typeface="Tahoma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43"/>
    </mc:Choice>
    <mc:Fallback>
      <c:style val="4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44626166254765598"/>
          <c:y val="6.7084772298199563E-2"/>
          <c:w val="0.4789503595086782"/>
          <c:h val="0.79699380714665569"/>
        </c:manualLayout>
      </c:layout>
      <c:stockChart>
        <c:ser>
          <c:idx val="0"/>
          <c:order val="0"/>
          <c:spPr>
            <a:ln w="47625">
              <a:noFill/>
            </a:ln>
          </c:spPr>
          <c:marker>
            <c:symbol val="none"/>
          </c:marker>
          <c:cat>
            <c:strRef>
              <c:f>'CME Products'!$Y$5:$Z$5</c:f>
              <c:strCache>
                <c:ptCount val="2"/>
                <c:pt idx="0">
                  <c:v>Y</c:v>
                </c:pt>
                <c:pt idx="1">
                  <c:v>T</c:v>
                </c:pt>
              </c:strCache>
            </c:strRef>
          </c:cat>
          <c:val>
            <c:numRef>
              <c:f>'CME Products'!$U$23:$U$24</c:f>
              <c:numCache>
                <c:formatCode>0.00</c:formatCode>
                <c:ptCount val="2"/>
                <c:pt idx="0">
                  <c:v>1.5423</c:v>
                </c:pt>
                <c:pt idx="1">
                  <c:v>1.5238</c:v>
                </c:pt>
              </c:numCache>
            </c:numRef>
          </c:val>
          <c:smooth val="0"/>
        </c:ser>
        <c:ser>
          <c:idx val="1"/>
          <c:order val="1"/>
          <c:spPr>
            <a:ln w="47625">
              <a:noFill/>
            </a:ln>
          </c:spPr>
          <c:marker>
            <c:symbol val="none"/>
          </c:marker>
          <c:cat>
            <c:strRef>
              <c:f>'CME Products'!$Y$5:$Z$5</c:f>
              <c:strCache>
                <c:ptCount val="2"/>
                <c:pt idx="0">
                  <c:v>Y</c:v>
                </c:pt>
                <c:pt idx="1">
                  <c:v>T</c:v>
                </c:pt>
              </c:strCache>
            </c:strRef>
          </c:cat>
          <c:val>
            <c:numRef>
              <c:f>'CME Products'!$V$23:$V$24</c:f>
              <c:numCache>
                <c:formatCode>0.00</c:formatCode>
                <c:ptCount val="2"/>
                <c:pt idx="0">
                  <c:v>1.5449000000000002</c:v>
                </c:pt>
                <c:pt idx="1">
                  <c:v>1.5271000000000001</c:v>
                </c:pt>
              </c:numCache>
            </c:numRef>
          </c:val>
          <c:smooth val="0"/>
        </c:ser>
        <c:ser>
          <c:idx val="2"/>
          <c:order val="2"/>
          <c:spPr>
            <a:ln w="47625">
              <a:noFill/>
            </a:ln>
          </c:spPr>
          <c:marker>
            <c:symbol val="none"/>
          </c:marker>
          <c:cat>
            <c:strRef>
              <c:f>'CME Products'!$Y$5:$Z$5</c:f>
              <c:strCache>
                <c:ptCount val="2"/>
                <c:pt idx="0">
                  <c:v>Y</c:v>
                </c:pt>
                <c:pt idx="1">
                  <c:v>T</c:v>
                </c:pt>
              </c:strCache>
            </c:strRef>
          </c:cat>
          <c:val>
            <c:numRef>
              <c:f>'CME Products'!$W$23:$W$24</c:f>
              <c:numCache>
                <c:formatCode>0.00</c:formatCode>
                <c:ptCount val="2"/>
                <c:pt idx="0">
                  <c:v>1.5189000000000001</c:v>
                </c:pt>
                <c:pt idx="1">
                  <c:v>1.5124</c:v>
                </c:pt>
              </c:numCache>
            </c:numRef>
          </c:val>
          <c:smooth val="0"/>
        </c:ser>
        <c:ser>
          <c:idx val="3"/>
          <c:order val="3"/>
          <c:spPr>
            <a:ln w="47625">
              <a:noFill/>
            </a:ln>
          </c:spPr>
          <c:marker>
            <c:symbol val="none"/>
          </c:marker>
          <c:cat>
            <c:strRef>
              <c:f>'CME Products'!$Y$5:$Z$5</c:f>
              <c:strCache>
                <c:ptCount val="2"/>
                <c:pt idx="0">
                  <c:v>Y</c:v>
                </c:pt>
                <c:pt idx="1">
                  <c:v>T</c:v>
                </c:pt>
              </c:strCache>
            </c:strRef>
          </c:cat>
          <c:val>
            <c:numRef>
              <c:f>'CME Products'!$X$23:$X$24</c:f>
              <c:numCache>
                <c:formatCode>0.00</c:formatCode>
                <c:ptCount val="2"/>
                <c:pt idx="0">
                  <c:v>1.5230000000000001</c:v>
                </c:pt>
                <c:pt idx="1">
                  <c:v>1.5250000000000001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/>
        <c:upDownBars>
          <c:gapWidth val="150"/>
          <c:upBars>
            <c:spPr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74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  <a:scene3d>
                <a:camera prst="orthographicFront"/>
                <a:lightRig rig="freezing" dir="t"/>
              </a:scene3d>
              <a:sp3d>
                <a:bevelT w="63500" h="25400"/>
              </a:sp3d>
            </c:spPr>
          </c:upBars>
          <c:downBars>
            <c:spPr>
              <a:gradFill>
                <a:gsLst>
                  <a:gs pos="100000">
                    <a:srgbClr val="FF0000"/>
                  </a:gs>
                  <a:gs pos="0">
                    <a:schemeClr val="accent1">
                      <a:tint val="44500"/>
                      <a:satMod val="160000"/>
                    </a:schemeClr>
                  </a:gs>
                  <a:gs pos="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63500" h="25400" prst="angle"/>
              </a:sp3d>
            </c:spPr>
          </c:downBars>
        </c:upDownBars>
        <c:axId val="42461056"/>
        <c:axId val="42462592"/>
      </c:stockChart>
      <c:catAx>
        <c:axId val="42461056"/>
        <c:scaling>
          <c:orientation val="minMax"/>
        </c:scaling>
        <c:delete val="0"/>
        <c:axPos val="b"/>
        <c:majorTickMark val="out"/>
        <c:minorTickMark val="none"/>
        <c:tickLblPos val="nextTo"/>
        <c:crossAx val="42462592"/>
        <c:crosses val="autoZero"/>
        <c:auto val="1"/>
        <c:lblAlgn val="ctr"/>
        <c:lblOffset val="100"/>
        <c:noMultiLvlLbl val="0"/>
      </c:catAx>
      <c:valAx>
        <c:axId val="42462592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txPr>
          <a:bodyPr/>
          <a:lstStyle/>
          <a:p>
            <a:pPr>
              <a:defRPr sz="700" baseline="0"/>
            </a:pPr>
            <a:endParaRPr lang="en-US"/>
          </a:p>
        </c:txPr>
        <c:crossAx val="42461056"/>
        <c:crosses val="autoZero"/>
        <c:crossBetween val="between"/>
      </c:valAx>
      <c:spPr>
        <a:solidFill>
          <a:schemeClr val="tx1"/>
        </a:solidFill>
        <a:ln>
          <a:solidFill>
            <a:schemeClr val="accent1"/>
          </a:solidFill>
        </a:ln>
      </c:spPr>
    </c:plotArea>
    <c:plotVisOnly val="1"/>
    <c:dispBlanksAs val="gap"/>
    <c:showDLblsOverMax val="0"/>
  </c:chart>
  <c:spPr>
    <a:ln w="9525">
      <a:noFill/>
    </a:ln>
  </c:spPr>
  <c:txPr>
    <a:bodyPr/>
    <a:lstStyle/>
    <a:p>
      <a:pPr>
        <a:defRPr sz="800" b="1" i="0" baseline="0">
          <a:latin typeface="Tahoma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43"/>
    </mc:Choice>
    <mc:Fallback>
      <c:style val="4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44626166254765598"/>
          <c:y val="6.7084772298199563E-2"/>
          <c:w val="0.48807683130517776"/>
          <c:h val="0.79699380714665569"/>
        </c:manualLayout>
      </c:layout>
      <c:stockChart>
        <c:ser>
          <c:idx val="0"/>
          <c:order val="0"/>
          <c:spPr>
            <a:ln w="47625">
              <a:noFill/>
            </a:ln>
          </c:spPr>
          <c:marker>
            <c:symbol val="none"/>
          </c:marker>
          <c:cat>
            <c:strRef>
              <c:f>'CME Products'!$Y$5:$Z$5</c:f>
              <c:strCache>
                <c:ptCount val="2"/>
                <c:pt idx="0">
                  <c:v>Y</c:v>
                </c:pt>
                <c:pt idx="1">
                  <c:v>T</c:v>
                </c:pt>
              </c:strCache>
            </c:strRef>
          </c:cat>
          <c:val>
            <c:numRef>
              <c:f>'CME Products'!$U$25:$U$26</c:f>
              <c:numCache>
                <c:formatCode>0.00</c:formatCode>
                <c:ptCount val="2"/>
                <c:pt idx="0">
                  <c:v>1.0330000000000001</c:v>
                </c:pt>
                <c:pt idx="1">
                  <c:v>1.0237000000000001</c:v>
                </c:pt>
              </c:numCache>
            </c:numRef>
          </c:val>
          <c:smooth val="0"/>
        </c:ser>
        <c:ser>
          <c:idx val="1"/>
          <c:order val="1"/>
          <c:spPr>
            <a:ln w="47625">
              <a:noFill/>
            </a:ln>
          </c:spPr>
          <c:marker>
            <c:symbol val="none"/>
          </c:marker>
          <c:cat>
            <c:strRef>
              <c:f>'CME Products'!$Y$5:$Z$5</c:f>
              <c:strCache>
                <c:ptCount val="2"/>
                <c:pt idx="0">
                  <c:v>Y</c:v>
                </c:pt>
                <c:pt idx="1">
                  <c:v>T</c:v>
                </c:pt>
              </c:strCache>
            </c:strRef>
          </c:cat>
          <c:val>
            <c:numRef>
              <c:f>'CME Products'!$V$25:$V$26</c:f>
              <c:numCache>
                <c:formatCode>0.00</c:formatCode>
                <c:ptCount val="2"/>
                <c:pt idx="0">
                  <c:v>1.0347</c:v>
                </c:pt>
                <c:pt idx="1">
                  <c:v>1.0246999999999999</c:v>
                </c:pt>
              </c:numCache>
            </c:numRef>
          </c:val>
          <c:smooth val="0"/>
        </c:ser>
        <c:ser>
          <c:idx val="2"/>
          <c:order val="2"/>
          <c:spPr>
            <a:ln w="47625">
              <a:noFill/>
            </a:ln>
          </c:spPr>
          <c:marker>
            <c:symbol val="none"/>
          </c:marker>
          <c:cat>
            <c:strRef>
              <c:f>'CME Products'!$Y$5:$Z$5</c:f>
              <c:strCache>
                <c:ptCount val="2"/>
                <c:pt idx="0">
                  <c:v>Y</c:v>
                </c:pt>
                <c:pt idx="1">
                  <c:v>T</c:v>
                </c:pt>
              </c:strCache>
            </c:strRef>
          </c:cat>
          <c:val>
            <c:numRef>
              <c:f>'CME Products'!$W$25:$W$26</c:f>
              <c:numCache>
                <c:formatCode>0.00</c:formatCode>
                <c:ptCount val="2"/>
                <c:pt idx="0">
                  <c:v>1.0217000000000001</c:v>
                </c:pt>
                <c:pt idx="1">
                  <c:v>1.0208000000000002</c:v>
                </c:pt>
              </c:numCache>
            </c:numRef>
          </c:val>
          <c:smooth val="0"/>
        </c:ser>
        <c:ser>
          <c:idx val="3"/>
          <c:order val="3"/>
          <c:spPr>
            <a:ln w="47625">
              <a:noFill/>
            </a:ln>
          </c:spPr>
          <c:marker>
            <c:symbol val="none"/>
          </c:marker>
          <c:cat>
            <c:strRef>
              <c:f>'CME Products'!$Y$5:$Z$5</c:f>
              <c:strCache>
                <c:ptCount val="2"/>
                <c:pt idx="0">
                  <c:v>Y</c:v>
                </c:pt>
                <c:pt idx="1">
                  <c:v>T</c:v>
                </c:pt>
              </c:strCache>
            </c:strRef>
          </c:cat>
          <c:val>
            <c:numRef>
              <c:f>'CME Products'!$X$25:$X$26</c:f>
              <c:numCache>
                <c:formatCode>0.00</c:formatCode>
                <c:ptCount val="2"/>
                <c:pt idx="0">
                  <c:v>1.0237000000000001</c:v>
                </c:pt>
                <c:pt idx="1">
                  <c:v>1.0237000000000001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/>
        <c:upDownBars>
          <c:gapWidth val="150"/>
          <c:upBars>
            <c:spPr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74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  <a:scene3d>
                <a:camera prst="orthographicFront"/>
                <a:lightRig rig="freezing" dir="t"/>
              </a:scene3d>
              <a:sp3d>
                <a:bevelT w="63500" h="25400"/>
              </a:sp3d>
            </c:spPr>
          </c:upBars>
          <c:downBars>
            <c:spPr>
              <a:gradFill>
                <a:gsLst>
                  <a:gs pos="100000">
                    <a:srgbClr val="FF0000"/>
                  </a:gs>
                  <a:gs pos="0">
                    <a:schemeClr val="accent1">
                      <a:tint val="44500"/>
                      <a:satMod val="160000"/>
                    </a:schemeClr>
                  </a:gs>
                  <a:gs pos="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63500" h="25400" prst="angle"/>
              </a:sp3d>
            </c:spPr>
          </c:downBars>
        </c:upDownBars>
        <c:axId val="42625280"/>
        <c:axId val="42635264"/>
      </c:stockChart>
      <c:catAx>
        <c:axId val="42625280"/>
        <c:scaling>
          <c:orientation val="minMax"/>
        </c:scaling>
        <c:delete val="0"/>
        <c:axPos val="b"/>
        <c:majorTickMark val="out"/>
        <c:minorTickMark val="none"/>
        <c:tickLblPos val="nextTo"/>
        <c:crossAx val="42635264"/>
        <c:crosses val="autoZero"/>
        <c:auto val="1"/>
        <c:lblAlgn val="ctr"/>
        <c:lblOffset val="100"/>
        <c:noMultiLvlLbl val="0"/>
      </c:catAx>
      <c:valAx>
        <c:axId val="42635264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txPr>
          <a:bodyPr/>
          <a:lstStyle/>
          <a:p>
            <a:pPr>
              <a:defRPr sz="700" baseline="0"/>
            </a:pPr>
            <a:endParaRPr lang="en-US"/>
          </a:p>
        </c:txPr>
        <c:crossAx val="42625280"/>
        <c:crosses val="autoZero"/>
        <c:crossBetween val="between"/>
      </c:valAx>
      <c:spPr>
        <a:solidFill>
          <a:schemeClr val="tx1"/>
        </a:solidFill>
        <a:ln>
          <a:solidFill>
            <a:schemeClr val="accent1"/>
          </a:solidFill>
        </a:ln>
      </c:spPr>
    </c:plotArea>
    <c:plotVisOnly val="1"/>
    <c:dispBlanksAs val="gap"/>
    <c:showDLblsOverMax val="0"/>
  </c:chart>
  <c:spPr>
    <a:ln w="9525">
      <a:noFill/>
    </a:ln>
  </c:spPr>
  <c:txPr>
    <a:bodyPr/>
    <a:lstStyle/>
    <a:p>
      <a:pPr>
        <a:defRPr sz="800" b="1" i="0" baseline="0">
          <a:latin typeface="Tahoma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43"/>
    </mc:Choice>
    <mc:Fallback>
      <c:style val="4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44626166254765598"/>
          <c:y val="6.7084772298199563E-2"/>
          <c:w val="0.46697696121318166"/>
          <c:h val="0.79699380714665569"/>
        </c:manualLayout>
      </c:layout>
      <c:stockChart>
        <c:ser>
          <c:idx val="0"/>
          <c:order val="0"/>
          <c:spPr>
            <a:ln w="47625">
              <a:noFill/>
            </a:ln>
          </c:spPr>
          <c:marker>
            <c:symbol val="none"/>
          </c:marker>
          <c:cat>
            <c:strRef>
              <c:f>'CME Products'!$Y$5:$Z$5</c:f>
              <c:strCache>
                <c:ptCount val="2"/>
                <c:pt idx="0">
                  <c:v>Y</c:v>
                </c:pt>
                <c:pt idx="1">
                  <c:v>T</c:v>
                </c:pt>
              </c:strCache>
            </c:strRef>
          </c:cat>
          <c:val>
            <c:numRef>
              <c:f>'CME Products'!$U$27:$U$28</c:f>
              <c:numCache>
                <c:formatCode>0.00</c:formatCode>
                <c:ptCount val="2"/>
                <c:pt idx="0">
                  <c:v>696.75</c:v>
                </c:pt>
                <c:pt idx="1">
                  <c:v>700</c:v>
                </c:pt>
              </c:numCache>
            </c:numRef>
          </c:val>
          <c:smooth val="0"/>
        </c:ser>
        <c:ser>
          <c:idx val="1"/>
          <c:order val="1"/>
          <c:spPr>
            <a:ln w="47625">
              <a:noFill/>
            </a:ln>
          </c:spPr>
          <c:marker>
            <c:symbol val="none"/>
          </c:marker>
          <c:cat>
            <c:strRef>
              <c:f>'CME Products'!$Y$5:$Z$5</c:f>
              <c:strCache>
                <c:ptCount val="2"/>
                <c:pt idx="0">
                  <c:v>Y</c:v>
                </c:pt>
                <c:pt idx="1">
                  <c:v>T</c:v>
                </c:pt>
              </c:strCache>
            </c:strRef>
          </c:cat>
          <c:val>
            <c:numRef>
              <c:f>'CME Products'!$V$27:$V$28</c:f>
              <c:numCache>
                <c:formatCode>0.00</c:formatCode>
                <c:ptCount val="2"/>
                <c:pt idx="0">
                  <c:v>701.5</c:v>
                </c:pt>
                <c:pt idx="1">
                  <c:v>701.25</c:v>
                </c:pt>
              </c:numCache>
            </c:numRef>
          </c:val>
          <c:smooth val="0"/>
        </c:ser>
        <c:ser>
          <c:idx val="2"/>
          <c:order val="2"/>
          <c:spPr>
            <a:ln w="47625">
              <a:noFill/>
            </a:ln>
          </c:spPr>
          <c:marker>
            <c:symbol val="none"/>
          </c:marker>
          <c:cat>
            <c:strRef>
              <c:f>'CME Products'!$Y$5:$Z$5</c:f>
              <c:strCache>
                <c:ptCount val="2"/>
                <c:pt idx="0">
                  <c:v>Y</c:v>
                </c:pt>
                <c:pt idx="1">
                  <c:v>T</c:v>
                </c:pt>
              </c:strCache>
            </c:strRef>
          </c:cat>
          <c:val>
            <c:numRef>
              <c:f>'CME Products'!$W$27:$W$28</c:f>
              <c:numCache>
                <c:formatCode>0.00</c:formatCode>
                <c:ptCount val="2"/>
                <c:pt idx="0">
                  <c:v>693.25</c:v>
                </c:pt>
                <c:pt idx="1">
                  <c:v>690.75</c:v>
                </c:pt>
              </c:numCache>
            </c:numRef>
          </c:val>
          <c:smooth val="0"/>
        </c:ser>
        <c:ser>
          <c:idx val="3"/>
          <c:order val="3"/>
          <c:spPr>
            <a:ln w="47625">
              <a:noFill/>
            </a:ln>
          </c:spPr>
          <c:marker>
            <c:symbol val="none"/>
          </c:marker>
          <c:cat>
            <c:strRef>
              <c:f>'CME Products'!$Y$5:$Z$5</c:f>
              <c:strCache>
                <c:ptCount val="2"/>
                <c:pt idx="0">
                  <c:v>Y</c:v>
                </c:pt>
                <c:pt idx="1">
                  <c:v>T</c:v>
                </c:pt>
              </c:strCache>
            </c:strRef>
          </c:cat>
          <c:val>
            <c:numRef>
              <c:f>'CME Products'!$X$27:$X$28</c:f>
              <c:numCache>
                <c:formatCode>0.00</c:formatCode>
                <c:ptCount val="2"/>
                <c:pt idx="0">
                  <c:v>700.5</c:v>
                </c:pt>
                <c:pt idx="1">
                  <c:v>693.5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/>
        <c:upDownBars>
          <c:gapWidth val="150"/>
          <c:upBars>
            <c:spPr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74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  <a:scene3d>
                <a:camera prst="orthographicFront"/>
                <a:lightRig rig="freezing" dir="t"/>
              </a:scene3d>
              <a:sp3d>
                <a:bevelT w="63500" h="25400"/>
              </a:sp3d>
            </c:spPr>
          </c:upBars>
          <c:downBars>
            <c:spPr>
              <a:gradFill>
                <a:gsLst>
                  <a:gs pos="100000">
                    <a:srgbClr val="FF0000"/>
                  </a:gs>
                  <a:gs pos="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63500" h="25400" prst="angle"/>
              </a:sp3d>
            </c:spPr>
          </c:downBars>
        </c:upDownBars>
        <c:axId val="42666624"/>
        <c:axId val="42668416"/>
      </c:stockChart>
      <c:catAx>
        <c:axId val="42666624"/>
        <c:scaling>
          <c:orientation val="minMax"/>
        </c:scaling>
        <c:delete val="0"/>
        <c:axPos val="b"/>
        <c:majorTickMark val="out"/>
        <c:minorTickMark val="none"/>
        <c:tickLblPos val="nextTo"/>
        <c:crossAx val="42668416"/>
        <c:crosses val="autoZero"/>
        <c:auto val="1"/>
        <c:lblAlgn val="ctr"/>
        <c:lblOffset val="100"/>
        <c:noMultiLvlLbl val="0"/>
      </c:catAx>
      <c:valAx>
        <c:axId val="42668416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txPr>
          <a:bodyPr/>
          <a:lstStyle/>
          <a:p>
            <a:pPr>
              <a:defRPr sz="700" baseline="0"/>
            </a:pPr>
            <a:endParaRPr lang="en-US"/>
          </a:p>
        </c:txPr>
        <c:crossAx val="42666624"/>
        <c:crosses val="autoZero"/>
        <c:crossBetween val="between"/>
      </c:valAx>
      <c:spPr>
        <a:solidFill>
          <a:schemeClr val="tx1"/>
        </a:solidFill>
        <a:ln>
          <a:solidFill>
            <a:schemeClr val="accent1"/>
          </a:solidFill>
        </a:ln>
      </c:spPr>
    </c:plotArea>
    <c:plotVisOnly val="1"/>
    <c:dispBlanksAs val="gap"/>
    <c:showDLblsOverMax val="0"/>
  </c:chart>
  <c:spPr>
    <a:ln w="9525">
      <a:noFill/>
    </a:ln>
  </c:spPr>
  <c:txPr>
    <a:bodyPr/>
    <a:lstStyle/>
    <a:p>
      <a:pPr>
        <a:defRPr sz="800" b="1" i="0" baseline="0">
          <a:latin typeface="Tahoma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43"/>
    </mc:Choice>
    <mc:Fallback>
      <c:style val="4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44626166254765598"/>
          <c:y val="6.7084772298199563E-2"/>
          <c:w val="0.50590165199938242"/>
          <c:h val="0.79699380714665569"/>
        </c:manualLayout>
      </c:layout>
      <c:stockChart>
        <c:ser>
          <c:idx val="0"/>
          <c:order val="0"/>
          <c:spPr>
            <a:ln w="47625">
              <a:noFill/>
            </a:ln>
          </c:spPr>
          <c:marker>
            <c:symbol val="none"/>
          </c:marker>
          <c:cat>
            <c:strRef>
              <c:f>'CME Products'!$Y$5:$Z$5</c:f>
              <c:strCache>
                <c:ptCount val="2"/>
                <c:pt idx="0">
                  <c:v>Y</c:v>
                </c:pt>
                <c:pt idx="1">
                  <c:v>T</c:v>
                </c:pt>
              </c:strCache>
            </c:strRef>
          </c:cat>
          <c:val>
            <c:numRef>
              <c:f>'CME Products'!$U$29:$U$30</c:f>
              <c:numCache>
                <c:formatCode>0.00</c:formatCode>
                <c:ptCount val="2"/>
                <c:pt idx="0">
                  <c:v>1469.75</c:v>
                </c:pt>
                <c:pt idx="1">
                  <c:v>1480.75</c:v>
                </c:pt>
              </c:numCache>
            </c:numRef>
          </c:val>
          <c:smooth val="0"/>
        </c:ser>
        <c:ser>
          <c:idx val="1"/>
          <c:order val="1"/>
          <c:spPr>
            <a:ln w="47625">
              <a:noFill/>
            </a:ln>
          </c:spPr>
          <c:marker>
            <c:symbol val="none"/>
          </c:marker>
          <c:cat>
            <c:strRef>
              <c:f>'CME Products'!$Y$5:$Z$5</c:f>
              <c:strCache>
                <c:ptCount val="2"/>
                <c:pt idx="0">
                  <c:v>Y</c:v>
                </c:pt>
                <c:pt idx="1">
                  <c:v>T</c:v>
                </c:pt>
              </c:strCache>
            </c:strRef>
          </c:cat>
          <c:val>
            <c:numRef>
              <c:f>'CME Products'!$V$29:$V$30</c:f>
              <c:numCache>
                <c:formatCode>0.00</c:formatCode>
                <c:ptCount val="2"/>
                <c:pt idx="0">
                  <c:v>1492</c:v>
                </c:pt>
                <c:pt idx="1">
                  <c:v>1493</c:v>
                </c:pt>
              </c:numCache>
            </c:numRef>
          </c:val>
          <c:smooth val="0"/>
        </c:ser>
        <c:ser>
          <c:idx val="2"/>
          <c:order val="2"/>
          <c:spPr>
            <a:ln w="47625">
              <a:noFill/>
            </a:ln>
          </c:spPr>
          <c:marker>
            <c:symbol val="none"/>
          </c:marker>
          <c:cat>
            <c:strRef>
              <c:f>'CME Products'!$Y$5:$Z$5</c:f>
              <c:strCache>
                <c:ptCount val="2"/>
                <c:pt idx="0">
                  <c:v>Y</c:v>
                </c:pt>
                <c:pt idx="1">
                  <c:v>T</c:v>
                </c:pt>
              </c:strCache>
            </c:strRef>
          </c:cat>
          <c:val>
            <c:numRef>
              <c:f>'CME Products'!$W$29:$W$30</c:f>
              <c:numCache>
                <c:formatCode>0.00</c:formatCode>
                <c:ptCount val="2"/>
                <c:pt idx="0">
                  <c:v>1466.5</c:v>
                </c:pt>
                <c:pt idx="1">
                  <c:v>1470.5</c:v>
                </c:pt>
              </c:numCache>
            </c:numRef>
          </c:val>
          <c:smooth val="0"/>
        </c:ser>
        <c:ser>
          <c:idx val="3"/>
          <c:order val="3"/>
          <c:spPr>
            <a:ln w="47625">
              <a:noFill/>
            </a:ln>
          </c:spPr>
          <c:marker>
            <c:symbol val="none"/>
          </c:marker>
          <c:cat>
            <c:strRef>
              <c:f>'CME Products'!$Y$5:$Z$5</c:f>
              <c:strCache>
                <c:ptCount val="2"/>
                <c:pt idx="0">
                  <c:v>Y</c:v>
                </c:pt>
                <c:pt idx="1">
                  <c:v>T</c:v>
                </c:pt>
              </c:strCache>
            </c:strRef>
          </c:cat>
          <c:val>
            <c:numRef>
              <c:f>'CME Products'!$X$29:$X$30</c:f>
              <c:numCache>
                <c:formatCode>0.00</c:formatCode>
                <c:ptCount val="2"/>
                <c:pt idx="0">
                  <c:v>1482.75</c:v>
                </c:pt>
                <c:pt idx="1">
                  <c:v>1490.75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/>
        <c:upDownBars>
          <c:gapWidth val="150"/>
          <c:upBars>
            <c:spPr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74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  <a:scene3d>
                <a:camera prst="orthographicFront"/>
                <a:lightRig rig="freezing" dir="t"/>
              </a:scene3d>
              <a:sp3d>
                <a:bevelT w="63500" h="25400"/>
              </a:sp3d>
            </c:spPr>
          </c:upBars>
          <c:downBars>
            <c:spPr>
              <a:gradFill>
                <a:gsLst>
                  <a:gs pos="100000">
                    <a:srgbClr val="FF0000"/>
                  </a:gs>
                  <a:gs pos="0">
                    <a:schemeClr val="accent1">
                      <a:tint val="44500"/>
                      <a:satMod val="160000"/>
                    </a:schemeClr>
                  </a:gs>
                  <a:gs pos="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63500" h="25400" prst="angle"/>
              </a:sp3d>
            </c:spPr>
          </c:downBars>
        </c:upDownBars>
        <c:axId val="42699776"/>
        <c:axId val="42709760"/>
      </c:stockChart>
      <c:catAx>
        <c:axId val="42699776"/>
        <c:scaling>
          <c:orientation val="minMax"/>
        </c:scaling>
        <c:delete val="0"/>
        <c:axPos val="b"/>
        <c:majorTickMark val="out"/>
        <c:minorTickMark val="none"/>
        <c:tickLblPos val="nextTo"/>
        <c:crossAx val="42709760"/>
        <c:crosses val="autoZero"/>
        <c:auto val="1"/>
        <c:lblAlgn val="ctr"/>
        <c:lblOffset val="100"/>
        <c:noMultiLvlLbl val="0"/>
      </c:catAx>
      <c:valAx>
        <c:axId val="42709760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txPr>
          <a:bodyPr/>
          <a:lstStyle/>
          <a:p>
            <a:pPr>
              <a:defRPr sz="700" baseline="0"/>
            </a:pPr>
            <a:endParaRPr lang="en-US"/>
          </a:p>
        </c:txPr>
        <c:crossAx val="42699776"/>
        <c:crosses val="autoZero"/>
        <c:crossBetween val="between"/>
      </c:valAx>
      <c:spPr>
        <a:solidFill>
          <a:schemeClr val="tx1"/>
        </a:solidFill>
        <a:ln>
          <a:solidFill>
            <a:schemeClr val="accent1"/>
          </a:solidFill>
        </a:ln>
      </c:spPr>
    </c:plotArea>
    <c:plotVisOnly val="1"/>
    <c:dispBlanksAs val="gap"/>
    <c:showDLblsOverMax val="0"/>
  </c:chart>
  <c:spPr>
    <a:ln w="9525">
      <a:noFill/>
    </a:ln>
  </c:spPr>
  <c:txPr>
    <a:bodyPr/>
    <a:lstStyle/>
    <a:p>
      <a:pPr>
        <a:defRPr sz="800" b="1" i="0" baseline="0">
          <a:latin typeface="Tahoma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43"/>
    </mc:Choice>
    <mc:Fallback>
      <c:style val="4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41727642740309634"/>
          <c:y val="6.7084814398200229E-2"/>
          <c:w val="0.49609811339980964"/>
          <c:h val="0.79699380714665569"/>
        </c:manualLayout>
      </c:layout>
      <c:stockChart>
        <c:ser>
          <c:idx val="0"/>
          <c:order val="0"/>
          <c:spPr>
            <a:ln w="47625">
              <a:noFill/>
            </a:ln>
          </c:spPr>
          <c:marker>
            <c:symbol val="none"/>
          </c:marker>
          <c:cat>
            <c:strRef>
              <c:f>'CME Products'!$Y$5:$Z$5</c:f>
              <c:strCache>
                <c:ptCount val="2"/>
                <c:pt idx="0">
                  <c:v>Y</c:v>
                </c:pt>
                <c:pt idx="1">
                  <c:v>T</c:v>
                </c:pt>
              </c:strCache>
            </c:strRef>
          </c:cat>
          <c:val>
            <c:numRef>
              <c:f>'CME Products'!$U$31:$U$32</c:f>
              <c:numCache>
                <c:formatCode>0.00</c:formatCode>
                <c:ptCount val="2"/>
                <c:pt idx="0">
                  <c:v>731.75</c:v>
                </c:pt>
                <c:pt idx="1">
                  <c:v>737.5</c:v>
                </c:pt>
              </c:numCache>
            </c:numRef>
          </c:val>
          <c:smooth val="0"/>
        </c:ser>
        <c:ser>
          <c:idx val="1"/>
          <c:order val="1"/>
          <c:spPr>
            <a:ln w="47625">
              <a:noFill/>
            </a:ln>
          </c:spPr>
          <c:marker>
            <c:symbol val="none"/>
          </c:marker>
          <c:cat>
            <c:strRef>
              <c:f>'CME Products'!$Y$5:$Z$5</c:f>
              <c:strCache>
                <c:ptCount val="2"/>
                <c:pt idx="0">
                  <c:v>Y</c:v>
                </c:pt>
                <c:pt idx="1">
                  <c:v>T</c:v>
                </c:pt>
              </c:strCache>
            </c:strRef>
          </c:cat>
          <c:val>
            <c:numRef>
              <c:f>'CME Products'!$V$31:$V$32</c:f>
              <c:numCache>
                <c:formatCode>0.00</c:formatCode>
                <c:ptCount val="2"/>
                <c:pt idx="0">
                  <c:v>740.75</c:v>
                </c:pt>
                <c:pt idx="1">
                  <c:v>738.25</c:v>
                </c:pt>
              </c:numCache>
            </c:numRef>
          </c:val>
          <c:smooth val="0"/>
        </c:ser>
        <c:ser>
          <c:idx val="2"/>
          <c:order val="2"/>
          <c:spPr>
            <a:ln w="47625">
              <a:noFill/>
            </a:ln>
          </c:spPr>
          <c:marker>
            <c:symbol val="none"/>
          </c:marker>
          <c:cat>
            <c:strRef>
              <c:f>'CME Products'!$Y$5:$Z$5</c:f>
              <c:strCache>
                <c:ptCount val="2"/>
                <c:pt idx="0">
                  <c:v>Y</c:v>
                </c:pt>
                <c:pt idx="1">
                  <c:v>T</c:v>
                </c:pt>
              </c:strCache>
            </c:strRef>
          </c:cat>
          <c:val>
            <c:numRef>
              <c:f>'CME Products'!$W$31:$W$32</c:f>
              <c:numCache>
                <c:formatCode>0.00</c:formatCode>
                <c:ptCount val="2"/>
                <c:pt idx="0">
                  <c:v>727.75</c:v>
                </c:pt>
                <c:pt idx="1">
                  <c:v>721</c:v>
                </c:pt>
              </c:numCache>
            </c:numRef>
          </c:val>
          <c:smooth val="0"/>
        </c:ser>
        <c:ser>
          <c:idx val="3"/>
          <c:order val="3"/>
          <c:spPr>
            <a:ln w="47625">
              <a:noFill/>
            </a:ln>
          </c:spPr>
          <c:marker>
            <c:symbol val="none"/>
          </c:marker>
          <c:cat>
            <c:strRef>
              <c:f>'CME Products'!$Y$5:$Z$5</c:f>
              <c:strCache>
                <c:ptCount val="2"/>
                <c:pt idx="0">
                  <c:v>Y</c:v>
                </c:pt>
                <c:pt idx="1">
                  <c:v>T</c:v>
                </c:pt>
              </c:strCache>
            </c:strRef>
          </c:cat>
          <c:val>
            <c:numRef>
              <c:f>'CME Products'!$X$31:$X$32</c:f>
              <c:numCache>
                <c:formatCode>0.00</c:formatCode>
                <c:ptCount val="2"/>
                <c:pt idx="0">
                  <c:v>738.5</c:v>
                </c:pt>
                <c:pt idx="1">
                  <c:v>722.5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/>
        <c:upDownBars>
          <c:gapWidth val="150"/>
          <c:upBars>
            <c:spPr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74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  <a:scene3d>
                <a:camera prst="orthographicFront"/>
                <a:lightRig rig="freezing" dir="t"/>
              </a:scene3d>
              <a:sp3d>
                <a:bevelT w="63500" h="25400"/>
              </a:sp3d>
            </c:spPr>
          </c:upBars>
          <c:downBars>
            <c:spPr>
              <a:gradFill>
                <a:gsLst>
                  <a:gs pos="100000">
                    <a:srgbClr val="FF0000"/>
                  </a:gs>
                  <a:gs pos="0">
                    <a:schemeClr val="accent1">
                      <a:tint val="44500"/>
                      <a:satMod val="160000"/>
                    </a:schemeClr>
                  </a:gs>
                  <a:gs pos="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63500" h="25400" prst="angle"/>
              </a:sp3d>
            </c:spPr>
          </c:downBars>
        </c:upDownBars>
        <c:axId val="42728448"/>
        <c:axId val="42865408"/>
      </c:stockChart>
      <c:catAx>
        <c:axId val="42728448"/>
        <c:scaling>
          <c:orientation val="minMax"/>
        </c:scaling>
        <c:delete val="0"/>
        <c:axPos val="b"/>
        <c:majorTickMark val="out"/>
        <c:minorTickMark val="none"/>
        <c:tickLblPos val="nextTo"/>
        <c:crossAx val="42865408"/>
        <c:crosses val="autoZero"/>
        <c:auto val="1"/>
        <c:lblAlgn val="ctr"/>
        <c:lblOffset val="100"/>
        <c:noMultiLvlLbl val="0"/>
      </c:catAx>
      <c:valAx>
        <c:axId val="42865408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txPr>
          <a:bodyPr/>
          <a:lstStyle/>
          <a:p>
            <a:pPr>
              <a:defRPr sz="700" baseline="0"/>
            </a:pPr>
            <a:endParaRPr lang="en-US"/>
          </a:p>
        </c:txPr>
        <c:crossAx val="42728448"/>
        <c:crosses val="autoZero"/>
        <c:crossBetween val="between"/>
      </c:valAx>
      <c:spPr>
        <a:solidFill>
          <a:schemeClr val="tx1"/>
        </a:solidFill>
        <a:ln>
          <a:solidFill>
            <a:schemeClr val="accent1"/>
          </a:solidFill>
        </a:ln>
      </c:spPr>
    </c:plotArea>
    <c:plotVisOnly val="1"/>
    <c:dispBlanksAs val="gap"/>
    <c:showDLblsOverMax val="0"/>
  </c:chart>
  <c:spPr>
    <a:ln w="9525">
      <a:noFill/>
    </a:ln>
  </c:spPr>
  <c:txPr>
    <a:bodyPr/>
    <a:lstStyle/>
    <a:p>
      <a:pPr>
        <a:defRPr sz="800" b="1" i="0" baseline="0">
          <a:latin typeface="Tahoma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43"/>
    </mc:Choice>
    <mc:Fallback>
      <c:style val="4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44626166254765598"/>
          <c:y val="6.7084772298199563E-2"/>
          <c:w val="0.47740852761826569"/>
          <c:h val="0.79699380714665569"/>
        </c:manualLayout>
      </c:layout>
      <c:stockChart>
        <c:ser>
          <c:idx val="0"/>
          <c:order val="0"/>
          <c:spPr>
            <a:ln w="47625">
              <a:noFill/>
            </a:ln>
          </c:spPr>
          <c:marker>
            <c:symbol val="none"/>
          </c:marker>
          <c:cat>
            <c:strRef>
              <c:f>'CME Products'!$Y$5:$Z$5</c:f>
              <c:strCache>
                <c:ptCount val="2"/>
                <c:pt idx="0">
                  <c:v>Y</c:v>
                </c:pt>
                <c:pt idx="1">
                  <c:v>T</c:v>
                </c:pt>
              </c:strCache>
            </c:strRef>
          </c:cat>
          <c:val>
            <c:numRef>
              <c:f>'CME Products'!$U$33:$U$34</c:f>
              <c:numCache>
                <c:formatCode>0.00</c:formatCode>
                <c:ptCount val="2"/>
                <c:pt idx="0">
                  <c:v>143</c:v>
                </c:pt>
                <c:pt idx="1">
                  <c:v>143.28125</c:v>
                </c:pt>
              </c:numCache>
            </c:numRef>
          </c:val>
          <c:smooth val="0"/>
        </c:ser>
        <c:ser>
          <c:idx val="1"/>
          <c:order val="1"/>
          <c:spPr>
            <a:ln w="47625">
              <a:noFill/>
            </a:ln>
          </c:spPr>
          <c:marker>
            <c:symbol val="none"/>
          </c:marker>
          <c:cat>
            <c:strRef>
              <c:f>'CME Products'!$Y$5:$Z$5</c:f>
              <c:strCache>
                <c:ptCount val="2"/>
                <c:pt idx="0">
                  <c:v>Y</c:v>
                </c:pt>
                <c:pt idx="1">
                  <c:v>T</c:v>
                </c:pt>
              </c:strCache>
            </c:strRef>
          </c:cat>
          <c:val>
            <c:numRef>
              <c:f>'CME Products'!$V$33:$V$34</c:f>
              <c:numCache>
                <c:formatCode>0.00</c:formatCode>
                <c:ptCount val="2"/>
                <c:pt idx="0">
                  <c:v>143.40625</c:v>
                </c:pt>
                <c:pt idx="1">
                  <c:v>144.15625</c:v>
                </c:pt>
              </c:numCache>
            </c:numRef>
          </c:val>
          <c:smooth val="0"/>
        </c:ser>
        <c:ser>
          <c:idx val="2"/>
          <c:order val="2"/>
          <c:spPr>
            <a:ln w="47625">
              <a:noFill/>
            </a:ln>
          </c:spPr>
          <c:marker>
            <c:symbol val="none"/>
          </c:marker>
          <c:cat>
            <c:strRef>
              <c:f>'CME Products'!$Y$5:$Z$5</c:f>
              <c:strCache>
                <c:ptCount val="2"/>
                <c:pt idx="0">
                  <c:v>Y</c:v>
                </c:pt>
                <c:pt idx="1">
                  <c:v>T</c:v>
                </c:pt>
              </c:strCache>
            </c:strRef>
          </c:cat>
          <c:val>
            <c:numRef>
              <c:f>'CME Products'!$W$33:$W$34</c:f>
              <c:numCache>
                <c:formatCode>0.00</c:formatCode>
                <c:ptCount val="2"/>
                <c:pt idx="0">
                  <c:v>142.53125</c:v>
                </c:pt>
                <c:pt idx="1">
                  <c:v>143.09375</c:v>
                </c:pt>
              </c:numCache>
            </c:numRef>
          </c:val>
          <c:smooth val="0"/>
        </c:ser>
        <c:ser>
          <c:idx val="3"/>
          <c:order val="3"/>
          <c:spPr>
            <a:ln w="47625">
              <a:noFill/>
            </a:ln>
          </c:spPr>
          <c:marker>
            <c:symbol val="none"/>
          </c:marker>
          <c:cat>
            <c:strRef>
              <c:f>'CME Products'!$Y$5:$Z$5</c:f>
              <c:strCache>
                <c:ptCount val="2"/>
                <c:pt idx="0">
                  <c:v>Y</c:v>
                </c:pt>
                <c:pt idx="1">
                  <c:v>T</c:v>
                </c:pt>
              </c:strCache>
            </c:strRef>
          </c:cat>
          <c:val>
            <c:numRef>
              <c:f>'CME Products'!$X$33:$X$34</c:f>
              <c:numCache>
                <c:formatCode>0.00</c:formatCode>
                <c:ptCount val="2"/>
                <c:pt idx="0">
                  <c:v>143.09375</c:v>
                </c:pt>
                <c:pt idx="1">
                  <c:v>144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/>
        <c:upDownBars>
          <c:gapWidth val="150"/>
          <c:upBars>
            <c:spPr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74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  <a:scene3d>
                <a:camera prst="orthographicFront"/>
                <a:lightRig rig="freezing" dir="t"/>
              </a:scene3d>
              <a:sp3d>
                <a:bevelT w="63500" h="25400"/>
              </a:sp3d>
            </c:spPr>
          </c:upBars>
          <c:downBars>
            <c:spPr>
              <a:gradFill>
                <a:gsLst>
                  <a:gs pos="100000">
                    <a:srgbClr val="FF0000"/>
                  </a:gs>
                  <a:gs pos="0">
                    <a:schemeClr val="accent1">
                      <a:tint val="44500"/>
                      <a:satMod val="160000"/>
                    </a:schemeClr>
                  </a:gs>
                  <a:gs pos="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63500" h="25400" prst="angle"/>
              </a:sp3d>
            </c:spPr>
          </c:downBars>
        </c:upDownBars>
        <c:axId val="42904960"/>
        <c:axId val="42910848"/>
      </c:stockChart>
      <c:catAx>
        <c:axId val="42904960"/>
        <c:scaling>
          <c:orientation val="minMax"/>
        </c:scaling>
        <c:delete val="0"/>
        <c:axPos val="b"/>
        <c:majorTickMark val="out"/>
        <c:minorTickMark val="none"/>
        <c:tickLblPos val="nextTo"/>
        <c:crossAx val="42910848"/>
        <c:crosses val="autoZero"/>
        <c:auto val="1"/>
        <c:lblAlgn val="ctr"/>
        <c:lblOffset val="100"/>
        <c:noMultiLvlLbl val="0"/>
      </c:catAx>
      <c:valAx>
        <c:axId val="42910848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txPr>
          <a:bodyPr/>
          <a:lstStyle/>
          <a:p>
            <a:pPr>
              <a:defRPr sz="700" baseline="0"/>
            </a:pPr>
            <a:endParaRPr lang="en-US"/>
          </a:p>
        </c:txPr>
        <c:crossAx val="42904960"/>
        <c:crosses val="autoZero"/>
        <c:crossBetween val="between"/>
      </c:valAx>
      <c:spPr>
        <a:solidFill>
          <a:schemeClr val="tx1"/>
        </a:solidFill>
        <a:ln>
          <a:solidFill>
            <a:schemeClr val="accent1"/>
          </a:solidFill>
        </a:ln>
      </c:spPr>
    </c:plotArea>
    <c:plotVisOnly val="1"/>
    <c:dispBlanksAs val="gap"/>
    <c:showDLblsOverMax val="0"/>
  </c:chart>
  <c:spPr>
    <a:ln w="9525">
      <a:noFill/>
    </a:ln>
  </c:spPr>
  <c:txPr>
    <a:bodyPr/>
    <a:lstStyle/>
    <a:p>
      <a:pPr>
        <a:defRPr sz="800" b="1" i="0" baseline="0">
          <a:latin typeface="Tahoma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43"/>
    </mc:Choice>
    <mc:Fallback>
      <c:style val="4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44626166254765598"/>
          <c:y val="6.7084772298199563E-2"/>
          <c:w val="0.47797582120416765"/>
          <c:h val="0.79699380714665569"/>
        </c:manualLayout>
      </c:layout>
      <c:stockChart>
        <c:ser>
          <c:idx val="0"/>
          <c:order val="0"/>
          <c:spPr>
            <a:ln w="47625">
              <a:noFill/>
            </a:ln>
          </c:spPr>
          <c:marker>
            <c:symbol val="none"/>
          </c:marker>
          <c:cat>
            <c:strRef>
              <c:f>'CME Products'!$Y$5:$Z$5</c:f>
              <c:strCache>
                <c:ptCount val="2"/>
                <c:pt idx="0">
                  <c:v>Y</c:v>
                </c:pt>
                <c:pt idx="1">
                  <c:v>T</c:v>
                </c:pt>
              </c:strCache>
            </c:strRef>
          </c:cat>
          <c:val>
            <c:numRef>
              <c:f>'CME Products'!$U$35:$U$36</c:f>
              <c:numCache>
                <c:formatCode>0.00</c:formatCode>
                <c:ptCount val="2"/>
                <c:pt idx="0">
                  <c:v>131.328125</c:v>
                </c:pt>
                <c:pt idx="1">
                  <c:v>131.546875</c:v>
                </c:pt>
              </c:numCache>
            </c:numRef>
          </c:val>
          <c:smooth val="0"/>
        </c:ser>
        <c:ser>
          <c:idx val="1"/>
          <c:order val="1"/>
          <c:spPr>
            <a:ln w="47625">
              <a:noFill/>
            </a:ln>
          </c:spPr>
          <c:marker>
            <c:symbol val="none"/>
          </c:marker>
          <c:cat>
            <c:strRef>
              <c:f>'CME Products'!$Y$5:$Z$5</c:f>
              <c:strCache>
                <c:ptCount val="2"/>
                <c:pt idx="0">
                  <c:v>Y</c:v>
                </c:pt>
                <c:pt idx="1">
                  <c:v>T</c:v>
                </c:pt>
              </c:strCache>
            </c:strRef>
          </c:cat>
          <c:val>
            <c:numRef>
              <c:f>'CME Products'!$V$35:$V$36</c:f>
              <c:numCache>
                <c:formatCode>0.00</c:formatCode>
                <c:ptCount val="2"/>
                <c:pt idx="0">
                  <c:v>131.578125</c:v>
                </c:pt>
                <c:pt idx="1">
                  <c:v>131.9375</c:v>
                </c:pt>
              </c:numCache>
            </c:numRef>
          </c:val>
          <c:smooth val="0"/>
        </c:ser>
        <c:ser>
          <c:idx val="2"/>
          <c:order val="2"/>
          <c:spPr>
            <a:ln w="47625">
              <a:noFill/>
            </a:ln>
          </c:spPr>
          <c:marker>
            <c:symbol val="none"/>
          </c:marker>
          <c:cat>
            <c:strRef>
              <c:f>'CME Products'!$Y$5:$Z$5</c:f>
              <c:strCache>
                <c:ptCount val="2"/>
                <c:pt idx="0">
                  <c:v>Y</c:v>
                </c:pt>
                <c:pt idx="1">
                  <c:v>T</c:v>
                </c:pt>
              </c:strCache>
            </c:strRef>
          </c:cat>
          <c:val>
            <c:numRef>
              <c:f>'CME Products'!$W$35:$W$36</c:f>
              <c:numCache>
                <c:formatCode>0.00</c:formatCode>
                <c:ptCount val="2"/>
                <c:pt idx="0">
                  <c:v>131.15625</c:v>
                </c:pt>
                <c:pt idx="1">
                  <c:v>131.453125</c:v>
                </c:pt>
              </c:numCache>
            </c:numRef>
          </c:val>
          <c:smooth val="0"/>
        </c:ser>
        <c:ser>
          <c:idx val="3"/>
          <c:order val="3"/>
          <c:spPr>
            <a:ln w="47625">
              <a:noFill/>
            </a:ln>
          </c:spPr>
          <c:marker>
            <c:symbol val="none"/>
          </c:marker>
          <c:cat>
            <c:strRef>
              <c:f>'CME Products'!$Y$5:$Z$5</c:f>
              <c:strCache>
                <c:ptCount val="2"/>
                <c:pt idx="0">
                  <c:v>Y</c:v>
                </c:pt>
                <c:pt idx="1">
                  <c:v>T</c:v>
                </c:pt>
              </c:strCache>
            </c:strRef>
          </c:cat>
          <c:val>
            <c:numRef>
              <c:f>'CME Products'!$X$35:$X$36</c:f>
              <c:numCache>
                <c:formatCode>0.00</c:formatCode>
                <c:ptCount val="2"/>
                <c:pt idx="0">
                  <c:v>131.46875</c:v>
                </c:pt>
                <c:pt idx="1">
                  <c:v>131.875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/>
        <c:upDownBars>
          <c:gapWidth val="150"/>
          <c:upBars>
            <c:spPr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74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  <a:scene3d>
                <a:camera prst="orthographicFront"/>
                <a:lightRig rig="freezing" dir="t"/>
              </a:scene3d>
              <a:sp3d>
                <a:bevelT w="63500" h="25400"/>
              </a:sp3d>
            </c:spPr>
          </c:upBars>
          <c:downBars>
            <c:spPr>
              <a:gradFill>
                <a:gsLst>
                  <a:gs pos="100000">
                    <a:srgbClr val="FF0000"/>
                  </a:gs>
                  <a:gs pos="0">
                    <a:schemeClr val="accent1">
                      <a:tint val="44500"/>
                      <a:satMod val="160000"/>
                    </a:schemeClr>
                  </a:gs>
                  <a:gs pos="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c:spPr>
          </c:downBars>
        </c:upDownBars>
        <c:axId val="42958848"/>
        <c:axId val="42960384"/>
      </c:stockChart>
      <c:catAx>
        <c:axId val="42958848"/>
        <c:scaling>
          <c:orientation val="minMax"/>
        </c:scaling>
        <c:delete val="0"/>
        <c:axPos val="b"/>
        <c:majorTickMark val="out"/>
        <c:minorTickMark val="none"/>
        <c:tickLblPos val="nextTo"/>
        <c:crossAx val="42960384"/>
        <c:crosses val="autoZero"/>
        <c:auto val="1"/>
        <c:lblAlgn val="ctr"/>
        <c:lblOffset val="100"/>
        <c:noMultiLvlLbl val="0"/>
      </c:catAx>
      <c:valAx>
        <c:axId val="42960384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txPr>
          <a:bodyPr/>
          <a:lstStyle/>
          <a:p>
            <a:pPr>
              <a:defRPr sz="700" baseline="0"/>
            </a:pPr>
            <a:endParaRPr lang="en-US"/>
          </a:p>
        </c:txPr>
        <c:crossAx val="42958848"/>
        <c:crosses val="autoZero"/>
        <c:crossBetween val="between"/>
      </c:valAx>
      <c:spPr>
        <a:solidFill>
          <a:schemeClr val="tx1"/>
        </a:solidFill>
        <a:ln>
          <a:solidFill>
            <a:schemeClr val="accent1"/>
          </a:solidFill>
        </a:ln>
      </c:spPr>
    </c:plotArea>
    <c:plotVisOnly val="1"/>
    <c:dispBlanksAs val="gap"/>
    <c:showDLblsOverMax val="0"/>
  </c:chart>
  <c:spPr>
    <a:ln w="9525">
      <a:noFill/>
    </a:ln>
  </c:spPr>
  <c:txPr>
    <a:bodyPr/>
    <a:lstStyle/>
    <a:p>
      <a:pPr>
        <a:defRPr sz="800" b="1" i="0" baseline="0">
          <a:latin typeface="Tahoma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43"/>
    </mc:Choice>
    <mc:Fallback>
      <c:style val="4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44626166254765598"/>
          <c:y val="6.7084772298199563E-2"/>
          <c:w val="0.49686366219346945"/>
          <c:h val="0.79699380714665569"/>
        </c:manualLayout>
      </c:layout>
      <c:stockChart>
        <c:ser>
          <c:idx val="0"/>
          <c:order val="0"/>
          <c:spPr>
            <a:ln w="47625">
              <a:noFill/>
            </a:ln>
          </c:spPr>
          <c:marker>
            <c:symbol val="none"/>
          </c:marker>
          <c:cat>
            <c:strRef>
              <c:f>'CME Products'!$Y$5:$Z$5</c:f>
              <c:strCache>
                <c:ptCount val="2"/>
                <c:pt idx="0">
                  <c:v>Y</c:v>
                </c:pt>
                <c:pt idx="1">
                  <c:v>T</c:v>
                </c:pt>
              </c:strCache>
            </c:strRef>
          </c:cat>
          <c:val>
            <c:numRef>
              <c:f>'CME Products'!$U$37:$U$38</c:f>
              <c:numCache>
                <c:formatCode>0.00</c:formatCode>
                <c:ptCount val="2"/>
                <c:pt idx="0">
                  <c:v>123.734375</c:v>
                </c:pt>
                <c:pt idx="1">
                  <c:v>123.8671875</c:v>
                </c:pt>
              </c:numCache>
            </c:numRef>
          </c:val>
          <c:smooth val="0"/>
        </c:ser>
        <c:ser>
          <c:idx val="1"/>
          <c:order val="1"/>
          <c:spPr>
            <a:ln w="47625">
              <a:noFill/>
            </a:ln>
          </c:spPr>
          <c:marker>
            <c:symbol val="none"/>
          </c:marker>
          <c:cat>
            <c:strRef>
              <c:f>'CME Products'!$Y$5:$Z$5</c:f>
              <c:strCache>
                <c:ptCount val="2"/>
                <c:pt idx="0">
                  <c:v>Y</c:v>
                </c:pt>
                <c:pt idx="1">
                  <c:v>T</c:v>
                </c:pt>
              </c:strCache>
            </c:strRef>
          </c:cat>
          <c:val>
            <c:numRef>
              <c:f>'CME Products'!$V$37:$V$38</c:f>
              <c:numCache>
                <c:formatCode>0.00</c:formatCode>
                <c:ptCount val="2"/>
                <c:pt idx="0">
                  <c:v>123.8671875</c:v>
                </c:pt>
                <c:pt idx="1">
                  <c:v>124.0546875</c:v>
                </c:pt>
              </c:numCache>
            </c:numRef>
          </c:val>
          <c:smooth val="0"/>
        </c:ser>
        <c:ser>
          <c:idx val="2"/>
          <c:order val="2"/>
          <c:spPr>
            <a:ln w="47625">
              <a:noFill/>
            </a:ln>
          </c:spPr>
          <c:marker>
            <c:symbol val="none"/>
          </c:marker>
          <c:cat>
            <c:strRef>
              <c:f>'CME Products'!$Y$5:$Z$5</c:f>
              <c:strCache>
                <c:ptCount val="2"/>
                <c:pt idx="0">
                  <c:v>Y</c:v>
                </c:pt>
                <c:pt idx="1">
                  <c:v>T</c:v>
                </c:pt>
              </c:strCache>
            </c:strRef>
          </c:cat>
          <c:val>
            <c:numRef>
              <c:f>'CME Products'!$W$37:$W$38</c:f>
              <c:numCache>
                <c:formatCode>0.00</c:formatCode>
                <c:ptCount val="2"/>
                <c:pt idx="0">
                  <c:v>123.6796875</c:v>
                </c:pt>
                <c:pt idx="1">
                  <c:v>123.8125</c:v>
                </c:pt>
              </c:numCache>
            </c:numRef>
          </c:val>
          <c:smooth val="0"/>
        </c:ser>
        <c:ser>
          <c:idx val="3"/>
          <c:order val="3"/>
          <c:spPr>
            <a:ln w="47625">
              <a:noFill/>
            </a:ln>
          </c:spPr>
          <c:marker>
            <c:symbol val="none"/>
          </c:marker>
          <c:cat>
            <c:strRef>
              <c:f>'CME Products'!$Y$5:$Z$5</c:f>
              <c:strCache>
                <c:ptCount val="2"/>
                <c:pt idx="0">
                  <c:v>Y</c:v>
                </c:pt>
                <c:pt idx="1">
                  <c:v>T</c:v>
                </c:pt>
              </c:strCache>
            </c:strRef>
          </c:cat>
          <c:val>
            <c:numRef>
              <c:f>'CME Products'!$X$37:$X$38</c:f>
              <c:numCache>
                <c:formatCode>0.00</c:formatCode>
                <c:ptCount val="2"/>
                <c:pt idx="0">
                  <c:v>123.828125</c:v>
                </c:pt>
                <c:pt idx="1">
                  <c:v>124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/>
        <c:upDownBars>
          <c:gapWidth val="150"/>
          <c:upBars>
            <c:spPr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74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  <a:scene3d>
                <a:camera prst="orthographicFront"/>
                <a:lightRig rig="freezing" dir="t"/>
              </a:scene3d>
              <a:sp3d>
                <a:bevelT w="63500" h="25400"/>
              </a:sp3d>
            </c:spPr>
          </c:upBars>
          <c:downBars>
            <c:spPr>
              <a:gradFill>
                <a:gsLst>
                  <a:gs pos="100000">
                    <a:srgbClr val="FF0000"/>
                  </a:gs>
                  <a:gs pos="0">
                    <a:schemeClr val="accent1">
                      <a:tint val="44500"/>
                      <a:satMod val="160000"/>
                    </a:schemeClr>
                  </a:gs>
                  <a:gs pos="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63500" h="25400" prst="angle"/>
              </a:sp3d>
            </c:spPr>
          </c:downBars>
        </c:upDownBars>
        <c:axId val="42992000"/>
        <c:axId val="42993536"/>
      </c:stockChart>
      <c:catAx>
        <c:axId val="42992000"/>
        <c:scaling>
          <c:orientation val="minMax"/>
        </c:scaling>
        <c:delete val="0"/>
        <c:axPos val="b"/>
        <c:majorTickMark val="out"/>
        <c:minorTickMark val="none"/>
        <c:tickLblPos val="nextTo"/>
        <c:crossAx val="42993536"/>
        <c:crosses val="autoZero"/>
        <c:auto val="1"/>
        <c:lblAlgn val="ctr"/>
        <c:lblOffset val="100"/>
        <c:noMultiLvlLbl val="0"/>
      </c:catAx>
      <c:valAx>
        <c:axId val="42993536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txPr>
          <a:bodyPr/>
          <a:lstStyle/>
          <a:p>
            <a:pPr>
              <a:defRPr sz="700" baseline="0"/>
            </a:pPr>
            <a:endParaRPr lang="en-US"/>
          </a:p>
        </c:txPr>
        <c:crossAx val="42992000"/>
        <c:crosses val="autoZero"/>
        <c:crossBetween val="between"/>
      </c:valAx>
      <c:spPr>
        <a:solidFill>
          <a:schemeClr val="tx1"/>
        </a:solidFill>
        <a:ln>
          <a:solidFill>
            <a:schemeClr val="accent1"/>
          </a:solidFill>
        </a:ln>
      </c:spPr>
    </c:plotArea>
    <c:plotVisOnly val="1"/>
    <c:dispBlanksAs val="gap"/>
    <c:showDLblsOverMax val="0"/>
  </c:chart>
  <c:spPr>
    <a:ln w="9525">
      <a:noFill/>
    </a:ln>
  </c:spPr>
  <c:txPr>
    <a:bodyPr/>
    <a:lstStyle/>
    <a:p>
      <a:pPr>
        <a:defRPr sz="800" b="1" i="0" baseline="0">
          <a:latin typeface="Tahoma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43"/>
    </mc:Choice>
    <mc:Fallback>
      <c:style val="4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44626166254765598"/>
          <c:y val="6.7084772298199563E-2"/>
          <c:w val="0.48784807097585459"/>
          <c:h val="0.79699380714665569"/>
        </c:manualLayout>
      </c:layout>
      <c:stockChart>
        <c:ser>
          <c:idx val="0"/>
          <c:order val="0"/>
          <c:spPr>
            <a:ln w="47625">
              <a:noFill/>
            </a:ln>
          </c:spPr>
          <c:marker>
            <c:symbol val="none"/>
          </c:marker>
          <c:cat>
            <c:strRef>
              <c:f>'CME Products'!$Y$5:$Z$5</c:f>
              <c:strCache>
                <c:ptCount val="2"/>
                <c:pt idx="0">
                  <c:v>Y</c:v>
                </c:pt>
                <c:pt idx="1">
                  <c:v>T</c:v>
                </c:pt>
              </c:strCache>
            </c:strRef>
          </c:cat>
          <c:val>
            <c:numRef>
              <c:f>'CME Products'!$U$39:$U$40</c:f>
              <c:numCache>
                <c:formatCode>0.00</c:formatCode>
                <c:ptCount val="2"/>
                <c:pt idx="0">
                  <c:v>110.1875</c:v>
                </c:pt>
                <c:pt idx="1">
                  <c:v>110.203125</c:v>
                </c:pt>
              </c:numCache>
            </c:numRef>
          </c:val>
          <c:smooth val="0"/>
        </c:ser>
        <c:ser>
          <c:idx val="1"/>
          <c:order val="1"/>
          <c:spPr>
            <a:ln w="47625">
              <a:noFill/>
            </a:ln>
          </c:spPr>
          <c:marker>
            <c:symbol val="none"/>
          </c:marker>
          <c:cat>
            <c:strRef>
              <c:f>'CME Products'!$Y$5:$Z$5</c:f>
              <c:strCache>
                <c:ptCount val="2"/>
                <c:pt idx="0">
                  <c:v>Y</c:v>
                </c:pt>
                <c:pt idx="1">
                  <c:v>T</c:v>
                </c:pt>
              </c:strCache>
            </c:strRef>
          </c:cat>
          <c:val>
            <c:numRef>
              <c:f>'CME Products'!$V$39:$V$40</c:f>
              <c:numCache>
                <c:formatCode>0.00</c:formatCode>
                <c:ptCount val="2"/>
                <c:pt idx="0">
                  <c:v>110.2109375</c:v>
                </c:pt>
                <c:pt idx="1">
                  <c:v>110.234375</c:v>
                </c:pt>
              </c:numCache>
            </c:numRef>
          </c:val>
          <c:smooth val="0"/>
        </c:ser>
        <c:ser>
          <c:idx val="2"/>
          <c:order val="2"/>
          <c:spPr>
            <a:ln w="47625">
              <a:noFill/>
            </a:ln>
          </c:spPr>
          <c:marker>
            <c:symbol val="none"/>
          </c:marker>
          <c:cat>
            <c:strRef>
              <c:f>'CME Products'!$Y$5:$Z$5</c:f>
              <c:strCache>
                <c:ptCount val="2"/>
                <c:pt idx="0">
                  <c:v>Y</c:v>
                </c:pt>
                <c:pt idx="1">
                  <c:v>T</c:v>
                </c:pt>
              </c:strCache>
            </c:strRef>
          </c:cat>
          <c:val>
            <c:numRef>
              <c:f>'CME Products'!$W$39:$W$40</c:f>
              <c:numCache>
                <c:formatCode>0.00</c:formatCode>
                <c:ptCount val="2"/>
                <c:pt idx="0">
                  <c:v>110.171875</c:v>
                </c:pt>
                <c:pt idx="1">
                  <c:v>110.203125</c:v>
                </c:pt>
              </c:numCache>
            </c:numRef>
          </c:val>
          <c:smooth val="0"/>
        </c:ser>
        <c:ser>
          <c:idx val="3"/>
          <c:order val="3"/>
          <c:spPr>
            <a:ln w="47625">
              <a:noFill/>
            </a:ln>
          </c:spPr>
          <c:marker>
            <c:symbol val="none"/>
          </c:marker>
          <c:cat>
            <c:strRef>
              <c:f>'CME Products'!$Y$5:$Z$5</c:f>
              <c:strCache>
                <c:ptCount val="2"/>
                <c:pt idx="0">
                  <c:v>Y</c:v>
                </c:pt>
                <c:pt idx="1">
                  <c:v>T</c:v>
                </c:pt>
              </c:strCache>
            </c:strRef>
          </c:cat>
          <c:val>
            <c:numRef>
              <c:f>'CME Products'!$X$39:$X$40</c:f>
              <c:numCache>
                <c:formatCode>0.00</c:formatCode>
                <c:ptCount val="2"/>
                <c:pt idx="0">
                  <c:v>110.203125</c:v>
                </c:pt>
                <c:pt idx="1">
                  <c:v>110.2265625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/>
        <c:upDownBars>
          <c:gapWidth val="150"/>
          <c:upBars>
            <c:spPr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74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  <a:scene3d>
                <a:camera prst="orthographicFront"/>
                <a:lightRig rig="freezing" dir="t"/>
              </a:scene3d>
              <a:sp3d>
                <a:bevelT w="63500" h="25400"/>
              </a:sp3d>
            </c:spPr>
          </c:upBars>
          <c:downBars>
            <c:spPr>
              <a:gradFill>
                <a:gsLst>
                  <a:gs pos="100000">
                    <a:srgbClr val="FF0000"/>
                  </a:gs>
                  <a:gs pos="0">
                    <a:schemeClr val="accent1">
                      <a:tint val="44500"/>
                      <a:satMod val="160000"/>
                    </a:schemeClr>
                  </a:gs>
                  <a:gs pos="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63500" h="25400" prst="angle"/>
              </a:sp3d>
            </c:spPr>
          </c:downBars>
        </c:upDownBars>
        <c:axId val="43029248"/>
        <c:axId val="43030784"/>
      </c:stockChart>
      <c:catAx>
        <c:axId val="43029248"/>
        <c:scaling>
          <c:orientation val="minMax"/>
        </c:scaling>
        <c:delete val="0"/>
        <c:axPos val="b"/>
        <c:majorTickMark val="out"/>
        <c:minorTickMark val="none"/>
        <c:tickLblPos val="nextTo"/>
        <c:crossAx val="43030784"/>
        <c:crosses val="autoZero"/>
        <c:auto val="1"/>
        <c:lblAlgn val="ctr"/>
        <c:lblOffset val="100"/>
        <c:noMultiLvlLbl val="0"/>
      </c:catAx>
      <c:valAx>
        <c:axId val="43030784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txPr>
          <a:bodyPr/>
          <a:lstStyle/>
          <a:p>
            <a:pPr>
              <a:defRPr sz="700" baseline="0"/>
            </a:pPr>
            <a:endParaRPr lang="en-US"/>
          </a:p>
        </c:txPr>
        <c:crossAx val="43029248"/>
        <c:crosses val="autoZero"/>
        <c:crossBetween val="between"/>
      </c:valAx>
      <c:spPr>
        <a:solidFill>
          <a:schemeClr val="tx1"/>
        </a:solidFill>
        <a:ln>
          <a:solidFill>
            <a:schemeClr val="accent1"/>
          </a:solidFill>
        </a:ln>
      </c:spPr>
    </c:plotArea>
    <c:plotVisOnly val="1"/>
    <c:dispBlanksAs val="gap"/>
    <c:showDLblsOverMax val="0"/>
  </c:chart>
  <c:spPr>
    <a:ln w="9525">
      <a:noFill/>
    </a:ln>
  </c:spPr>
  <c:txPr>
    <a:bodyPr/>
    <a:lstStyle/>
    <a:p>
      <a:pPr>
        <a:defRPr sz="800" b="1" i="0" baseline="0">
          <a:latin typeface="Tahoma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44"/>
    </mc:Choice>
    <mc:Fallback>
      <c:style val="44"/>
    </mc:Fallback>
  </mc:AlternateContent>
  <c:chart>
    <c:autoTitleDeleted val="0"/>
    <c:plotArea>
      <c:layout>
        <c:manualLayout>
          <c:layoutTarget val="inner"/>
          <c:xMode val="edge"/>
          <c:yMode val="edge"/>
          <c:x val="0.42679726941952173"/>
          <c:y val="5.9287712917004042E-2"/>
          <c:w val="0.46833943007836604"/>
          <c:h val="0.79699380714665569"/>
        </c:manualLayout>
      </c:layout>
      <c:stockChart>
        <c:ser>
          <c:idx val="0"/>
          <c:order val="0"/>
          <c:spPr>
            <a:ln w="47625">
              <a:noFill/>
            </a:ln>
          </c:spPr>
          <c:marker>
            <c:symbol val="none"/>
          </c:marker>
          <c:cat>
            <c:strRef>
              <c:f>'CME Products'!$Y$5:$Z$5</c:f>
              <c:strCache>
                <c:ptCount val="2"/>
                <c:pt idx="0">
                  <c:v>Y</c:v>
                </c:pt>
                <c:pt idx="1">
                  <c:v>T</c:v>
                </c:pt>
              </c:strCache>
            </c:strRef>
          </c:cat>
          <c:val>
            <c:numRef>
              <c:f>'CME Products'!$U$5:$U$6</c:f>
              <c:numCache>
                <c:formatCode>0.00</c:formatCode>
                <c:ptCount val="2"/>
                <c:pt idx="0">
                  <c:v>1528.75</c:v>
                </c:pt>
                <c:pt idx="1">
                  <c:v>1507.75</c:v>
                </c:pt>
              </c:numCache>
            </c:numRef>
          </c:val>
          <c:smooth val="0"/>
        </c:ser>
        <c:ser>
          <c:idx val="1"/>
          <c:order val="1"/>
          <c:spPr>
            <a:ln w="47625">
              <a:noFill/>
            </a:ln>
          </c:spPr>
          <c:marker>
            <c:symbol val="none"/>
          </c:marker>
          <c:cat>
            <c:strRef>
              <c:f>'CME Products'!$Y$5:$Z$5</c:f>
              <c:strCache>
                <c:ptCount val="2"/>
                <c:pt idx="0">
                  <c:v>Y</c:v>
                </c:pt>
                <c:pt idx="1">
                  <c:v>T</c:v>
                </c:pt>
              </c:strCache>
            </c:strRef>
          </c:cat>
          <c:val>
            <c:numRef>
              <c:f>'CME Products'!$V$5:$V$6</c:f>
              <c:numCache>
                <c:formatCode>0.00</c:formatCode>
                <c:ptCount val="2"/>
                <c:pt idx="0">
                  <c:v>1530</c:v>
                </c:pt>
                <c:pt idx="1">
                  <c:v>1509.75</c:v>
                </c:pt>
              </c:numCache>
            </c:numRef>
          </c:val>
          <c:smooth val="0"/>
        </c:ser>
        <c:ser>
          <c:idx val="2"/>
          <c:order val="2"/>
          <c:spPr>
            <a:ln w="47625">
              <a:noFill/>
            </a:ln>
          </c:spPr>
          <c:marker>
            <c:symbol val="none"/>
          </c:marker>
          <c:cat>
            <c:strRef>
              <c:f>'CME Products'!$Y$5:$Z$5</c:f>
              <c:strCache>
                <c:ptCount val="2"/>
                <c:pt idx="0">
                  <c:v>Y</c:v>
                </c:pt>
                <c:pt idx="1">
                  <c:v>T</c:v>
                </c:pt>
              </c:strCache>
            </c:strRef>
          </c:cat>
          <c:val>
            <c:numRef>
              <c:f>'CME Products'!$W$5:$W$6</c:f>
              <c:numCache>
                <c:formatCode>0.00</c:formatCode>
                <c:ptCount val="2"/>
                <c:pt idx="0">
                  <c:v>1506.5</c:v>
                </c:pt>
                <c:pt idx="1">
                  <c:v>1497.25</c:v>
                </c:pt>
              </c:numCache>
            </c:numRef>
          </c:val>
          <c:smooth val="0"/>
        </c:ser>
        <c:ser>
          <c:idx val="3"/>
          <c:order val="3"/>
          <c:spPr>
            <a:ln w="47625">
              <a:noFill/>
            </a:ln>
          </c:spPr>
          <c:marker>
            <c:symbol val="none"/>
          </c:marker>
          <c:cat>
            <c:strRef>
              <c:f>'CME Products'!$Y$5:$Z$5</c:f>
              <c:strCache>
                <c:ptCount val="2"/>
                <c:pt idx="0">
                  <c:v>Y</c:v>
                </c:pt>
                <c:pt idx="1">
                  <c:v>T</c:v>
                </c:pt>
              </c:strCache>
            </c:strRef>
          </c:cat>
          <c:val>
            <c:numRef>
              <c:f>'CME Products'!$X$5:$X$6</c:f>
              <c:numCache>
                <c:formatCode>0.00</c:formatCode>
                <c:ptCount val="2"/>
                <c:pt idx="0">
                  <c:v>1507</c:v>
                </c:pt>
                <c:pt idx="1">
                  <c:v>1497.75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/>
        <c:upDownBars>
          <c:gapWidth val="150"/>
          <c:upBars>
            <c:spPr>
              <a:gradFill>
                <a:gsLst>
                  <a:gs pos="100000">
                    <a:schemeClr val="tx2">
                      <a:lumMod val="60000"/>
                      <a:lumOff val="40000"/>
                    </a:schemeClr>
                  </a:gs>
                  <a:gs pos="0">
                    <a:schemeClr val="accent1">
                      <a:tint val="44500"/>
                      <a:satMod val="160000"/>
                    </a:schemeClr>
                  </a:gs>
                  <a:gs pos="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c:spPr>
          </c:upBars>
          <c:downBars>
            <c:spPr>
              <a:gradFill flip="none" rotWithShape="1">
                <a:gsLst>
                  <a:gs pos="100000">
                    <a:srgbClr val="FF0000"/>
                  </a:gs>
                  <a:gs pos="100000">
                    <a:schemeClr val="accent1">
                      <a:tint val="44500"/>
                      <a:satMod val="160000"/>
                    </a:schemeClr>
                  </a:gs>
                  <a:gs pos="0">
                    <a:schemeClr val="accent1">
                      <a:tint val="23500"/>
                      <a:satMod val="160000"/>
                    </a:schemeClr>
                  </a:gs>
                </a:gsLst>
                <a:lin ang="2700000" scaled="0"/>
                <a:tileRect/>
              </a:gra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63500" h="25400" prst="angle"/>
              </a:sp3d>
            </c:spPr>
          </c:downBars>
        </c:upDownBars>
        <c:axId val="42023168"/>
        <c:axId val="42029056"/>
      </c:stockChart>
      <c:catAx>
        <c:axId val="42023168"/>
        <c:scaling>
          <c:orientation val="minMax"/>
        </c:scaling>
        <c:delete val="0"/>
        <c:axPos val="b"/>
        <c:majorTickMark val="out"/>
        <c:minorTickMark val="none"/>
        <c:tickLblPos val="nextTo"/>
        <c:crossAx val="42029056"/>
        <c:crosses val="autoZero"/>
        <c:auto val="1"/>
        <c:lblAlgn val="ctr"/>
        <c:lblOffset val="100"/>
        <c:noMultiLvlLbl val="0"/>
      </c:catAx>
      <c:valAx>
        <c:axId val="42029056"/>
        <c:scaling>
          <c:orientation val="minMax"/>
        </c:scaling>
        <c:delete val="0"/>
        <c:axPos val="l"/>
        <c:majorGridlines>
          <c:spPr>
            <a:ln>
              <a:solidFill>
                <a:schemeClr val="accent1"/>
              </a:solidFill>
            </a:ln>
          </c:spPr>
        </c:majorGridlines>
        <c:numFmt formatCode="0.00" sourceLinked="1"/>
        <c:majorTickMark val="out"/>
        <c:minorTickMark val="none"/>
        <c:tickLblPos val="nextTo"/>
        <c:txPr>
          <a:bodyPr/>
          <a:lstStyle/>
          <a:p>
            <a:pPr>
              <a:defRPr sz="700" baseline="0"/>
            </a:pPr>
            <a:endParaRPr lang="en-US"/>
          </a:p>
        </c:txPr>
        <c:crossAx val="42023168"/>
        <c:crosses val="autoZero"/>
        <c:crossBetween val="between"/>
      </c:valAx>
      <c:spPr>
        <a:solidFill>
          <a:schemeClr val="tx1"/>
        </a:solidFill>
        <a:ln>
          <a:solidFill>
            <a:schemeClr val="accent1"/>
          </a:solidFill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 b="1" i="0" baseline="0">
          <a:latin typeface="Tahoma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43"/>
    </mc:Choice>
    <mc:Fallback>
      <c:style val="4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42339593636201006"/>
          <c:y val="6.0660123648034171E-2"/>
          <c:w val="0.50911908017816698"/>
          <c:h val="0.79798752428673692"/>
        </c:manualLayout>
      </c:layout>
      <c:stockChart>
        <c:ser>
          <c:idx val="0"/>
          <c:order val="0"/>
          <c:spPr>
            <a:ln w="47625">
              <a:noFill/>
            </a:ln>
          </c:spPr>
          <c:marker>
            <c:symbol val="none"/>
          </c:marker>
          <c:cat>
            <c:strRef>
              <c:f>'CME Products'!$Y$5:$Z$5</c:f>
              <c:strCache>
                <c:ptCount val="2"/>
                <c:pt idx="0">
                  <c:v>Y</c:v>
                </c:pt>
                <c:pt idx="1">
                  <c:v>T</c:v>
                </c:pt>
              </c:strCache>
            </c:strRef>
          </c:cat>
          <c:val>
            <c:numRef>
              <c:f>'CME Products'!$U$7:$U$8</c:f>
              <c:numCache>
                <c:formatCode>0.00</c:formatCode>
                <c:ptCount val="2"/>
                <c:pt idx="0">
                  <c:v>2784.5</c:v>
                </c:pt>
                <c:pt idx="1">
                  <c:v>2736</c:v>
                </c:pt>
              </c:numCache>
            </c:numRef>
          </c:val>
          <c:smooth val="0"/>
        </c:ser>
        <c:ser>
          <c:idx val="1"/>
          <c:order val="1"/>
          <c:spPr>
            <a:ln w="47625">
              <a:noFill/>
            </a:ln>
          </c:spPr>
          <c:marker>
            <c:symbol val="none"/>
          </c:marker>
          <c:cat>
            <c:strRef>
              <c:f>'CME Products'!$Y$5:$Z$5</c:f>
              <c:strCache>
                <c:ptCount val="2"/>
                <c:pt idx="0">
                  <c:v>Y</c:v>
                </c:pt>
                <c:pt idx="1">
                  <c:v>T</c:v>
                </c:pt>
              </c:strCache>
            </c:strRef>
          </c:cat>
          <c:val>
            <c:numRef>
              <c:f>'CME Products'!$V$7:$V$8</c:f>
              <c:numCache>
                <c:formatCode>0.00</c:formatCode>
                <c:ptCount val="2"/>
                <c:pt idx="0">
                  <c:v>2786.5</c:v>
                </c:pt>
                <c:pt idx="1">
                  <c:v>2741</c:v>
                </c:pt>
              </c:numCache>
            </c:numRef>
          </c:val>
          <c:smooth val="0"/>
        </c:ser>
        <c:ser>
          <c:idx val="2"/>
          <c:order val="2"/>
          <c:spPr>
            <a:ln w="47625">
              <a:noFill/>
            </a:ln>
          </c:spPr>
          <c:marker>
            <c:symbol val="none"/>
          </c:marker>
          <c:cat>
            <c:strRef>
              <c:f>'CME Products'!$Y$5:$Z$5</c:f>
              <c:strCache>
                <c:ptCount val="2"/>
                <c:pt idx="0">
                  <c:v>Y</c:v>
                </c:pt>
                <c:pt idx="1">
                  <c:v>T</c:v>
                </c:pt>
              </c:strCache>
            </c:strRef>
          </c:cat>
          <c:val>
            <c:numRef>
              <c:f>'CME Products'!$W$7:$W$8</c:f>
              <c:numCache>
                <c:formatCode>0.00</c:formatCode>
                <c:ptCount val="2"/>
                <c:pt idx="0">
                  <c:v>2725</c:v>
                </c:pt>
                <c:pt idx="1">
                  <c:v>2704</c:v>
                </c:pt>
              </c:numCache>
            </c:numRef>
          </c:val>
          <c:smooth val="0"/>
        </c:ser>
        <c:ser>
          <c:idx val="3"/>
          <c:order val="3"/>
          <c:spPr>
            <a:ln w="47625">
              <a:noFill/>
            </a:ln>
          </c:spPr>
          <c:marker>
            <c:symbol val="none"/>
          </c:marker>
          <c:cat>
            <c:strRef>
              <c:f>'CME Products'!$Y$5:$Z$5</c:f>
              <c:strCache>
                <c:ptCount val="2"/>
                <c:pt idx="0">
                  <c:v>Y</c:v>
                </c:pt>
                <c:pt idx="1">
                  <c:v>T</c:v>
                </c:pt>
              </c:strCache>
            </c:strRef>
          </c:cat>
          <c:val>
            <c:numRef>
              <c:f>'CME Products'!$X$7:$X$8</c:f>
              <c:numCache>
                <c:formatCode>0.00</c:formatCode>
                <c:ptCount val="2"/>
                <c:pt idx="0">
                  <c:v>2737.5</c:v>
                </c:pt>
                <c:pt idx="1">
                  <c:v>2705.75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/>
        <c:upDownBars>
          <c:gapWidth val="150"/>
          <c:upBars>
            <c:spPr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  <a:scene3d>
                <a:camera prst="orthographicFront"/>
                <a:lightRig rig="freezing" dir="t"/>
              </a:scene3d>
              <a:sp3d>
                <a:bevelT w="63500" h="25400"/>
              </a:sp3d>
            </c:spPr>
          </c:upBars>
          <c:downBars>
            <c:spPr>
              <a:gradFill>
                <a:gsLst>
                  <a:gs pos="100000">
                    <a:srgbClr val="FF0000"/>
                  </a:gs>
                  <a:gs pos="0">
                    <a:schemeClr val="accent1">
                      <a:tint val="44500"/>
                      <a:satMod val="160000"/>
                    </a:schemeClr>
                  </a:gs>
                  <a:gs pos="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c:spPr>
          </c:downBars>
        </c:upDownBars>
        <c:axId val="42064512"/>
        <c:axId val="42078592"/>
      </c:stockChart>
      <c:catAx>
        <c:axId val="42064512"/>
        <c:scaling>
          <c:orientation val="minMax"/>
        </c:scaling>
        <c:delete val="0"/>
        <c:axPos val="b"/>
        <c:majorTickMark val="out"/>
        <c:minorTickMark val="none"/>
        <c:tickLblPos val="nextTo"/>
        <c:crossAx val="42078592"/>
        <c:crosses val="autoZero"/>
        <c:auto val="1"/>
        <c:lblAlgn val="ctr"/>
        <c:lblOffset val="100"/>
        <c:noMultiLvlLbl val="0"/>
      </c:catAx>
      <c:valAx>
        <c:axId val="42078592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txPr>
          <a:bodyPr/>
          <a:lstStyle/>
          <a:p>
            <a:pPr>
              <a:defRPr sz="700" baseline="0"/>
            </a:pPr>
            <a:endParaRPr lang="en-US"/>
          </a:p>
        </c:txPr>
        <c:crossAx val="42064512"/>
        <c:crosses val="autoZero"/>
        <c:crossBetween val="between"/>
      </c:valAx>
      <c:spPr>
        <a:solidFill>
          <a:schemeClr val="tx1"/>
        </a:solidFill>
        <a:ln>
          <a:solidFill>
            <a:schemeClr val="accent1"/>
          </a:solidFill>
        </a:ln>
      </c:spPr>
    </c:plotArea>
    <c:plotVisOnly val="1"/>
    <c:dispBlanksAs val="gap"/>
    <c:showDLblsOverMax val="0"/>
  </c:chart>
  <c:spPr>
    <a:ln w="9525">
      <a:noFill/>
    </a:ln>
  </c:spPr>
  <c:txPr>
    <a:bodyPr/>
    <a:lstStyle/>
    <a:p>
      <a:pPr>
        <a:defRPr sz="800" b="1" i="0" baseline="0">
          <a:latin typeface="Tahoma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43"/>
    </mc:Choice>
    <mc:Fallback>
      <c:style val="4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46658805205574844"/>
          <c:y val="6.0660123648034171E-2"/>
          <c:w val="0.45604152694263289"/>
          <c:h val="0.79798752428673692"/>
        </c:manualLayout>
      </c:layout>
      <c:stockChart>
        <c:ser>
          <c:idx val="0"/>
          <c:order val="0"/>
          <c:spPr>
            <a:ln w="47625">
              <a:noFill/>
            </a:ln>
          </c:spPr>
          <c:marker>
            <c:symbol val="none"/>
          </c:marker>
          <c:cat>
            <c:strRef>
              <c:f>'CME Products'!$Y$5:$Z$5</c:f>
              <c:strCache>
                <c:ptCount val="2"/>
                <c:pt idx="0">
                  <c:v>Y</c:v>
                </c:pt>
                <c:pt idx="1">
                  <c:v>T</c:v>
                </c:pt>
              </c:strCache>
            </c:strRef>
          </c:cat>
          <c:val>
            <c:numRef>
              <c:f>'CME Products'!$U$9:$U$10</c:f>
              <c:numCache>
                <c:formatCode>0.00</c:formatCode>
                <c:ptCount val="2"/>
                <c:pt idx="0">
                  <c:v>1123.3</c:v>
                </c:pt>
                <c:pt idx="1">
                  <c:v>1102.5</c:v>
                </c:pt>
              </c:numCache>
            </c:numRef>
          </c:val>
          <c:smooth val="0"/>
        </c:ser>
        <c:ser>
          <c:idx val="1"/>
          <c:order val="1"/>
          <c:spPr>
            <a:ln w="47625">
              <a:noFill/>
            </a:ln>
          </c:spPr>
          <c:marker>
            <c:symbol val="none"/>
          </c:marker>
          <c:cat>
            <c:strRef>
              <c:f>'CME Products'!$Y$5:$Z$5</c:f>
              <c:strCache>
                <c:ptCount val="2"/>
                <c:pt idx="0">
                  <c:v>Y</c:v>
                </c:pt>
                <c:pt idx="1">
                  <c:v>T</c:v>
                </c:pt>
              </c:strCache>
            </c:strRef>
          </c:cat>
          <c:val>
            <c:numRef>
              <c:f>'CME Products'!$V$9:$V$10</c:f>
              <c:numCache>
                <c:formatCode>0.00</c:formatCode>
                <c:ptCount val="2"/>
                <c:pt idx="0">
                  <c:v>1123.9000000000001</c:v>
                </c:pt>
                <c:pt idx="1">
                  <c:v>1104.3</c:v>
                </c:pt>
              </c:numCache>
            </c:numRef>
          </c:val>
          <c:smooth val="0"/>
        </c:ser>
        <c:ser>
          <c:idx val="2"/>
          <c:order val="2"/>
          <c:spPr>
            <a:ln w="47625">
              <a:noFill/>
            </a:ln>
          </c:spPr>
          <c:marker>
            <c:symbol val="none"/>
          </c:marker>
          <c:cat>
            <c:strRef>
              <c:f>'CME Products'!$Y$5:$Z$5</c:f>
              <c:strCache>
                <c:ptCount val="2"/>
                <c:pt idx="0">
                  <c:v>Y</c:v>
                </c:pt>
                <c:pt idx="1">
                  <c:v>T</c:v>
                </c:pt>
              </c:strCache>
            </c:strRef>
          </c:cat>
          <c:val>
            <c:numRef>
              <c:f>'CME Products'!$W$9:$W$10</c:f>
              <c:numCache>
                <c:formatCode>0.00</c:formatCode>
                <c:ptCount val="2"/>
                <c:pt idx="0">
                  <c:v>1101.9000000000001</c:v>
                </c:pt>
                <c:pt idx="1">
                  <c:v>1090.5999999999999</c:v>
                </c:pt>
              </c:numCache>
            </c:numRef>
          </c:val>
          <c:smooth val="0"/>
        </c:ser>
        <c:ser>
          <c:idx val="3"/>
          <c:order val="3"/>
          <c:spPr>
            <a:ln w="47625">
              <a:noFill/>
            </a:ln>
          </c:spPr>
          <c:marker>
            <c:symbol val="none"/>
          </c:marker>
          <c:cat>
            <c:strRef>
              <c:f>'CME Products'!$Y$5:$Z$5</c:f>
              <c:strCache>
                <c:ptCount val="2"/>
                <c:pt idx="0">
                  <c:v>Y</c:v>
                </c:pt>
                <c:pt idx="1">
                  <c:v>T</c:v>
                </c:pt>
              </c:strCache>
            </c:strRef>
          </c:cat>
          <c:val>
            <c:numRef>
              <c:f>'CME Products'!$X$9:$X$10</c:f>
              <c:numCache>
                <c:formatCode>0.00</c:formatCode>
                <c:ptCount val="2"/>
                <c:pt idx="0">
                  <c:v>1102.2</c:v>
                </c:pt>
                <c:pt idx="1">
                  <c:v>1090.7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/>
        <c:upDownBars>
          <c:gapWidth val="150"/>
          <c:upBars>
            <c:spPr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  <a:scene3d>
                <a:camera prst="orthographicFront"/>
                <a:lightRig rig="freezing" dir="t"/>
              </a:scene3d>
              <a:sp3d>
                <a:bevelT w="63500" h="25400"/>
              </a:sp3d>
            </c:spPr>
          </c:upBars>
          <c:downBars>
            <c:spPr>
              <a:gradFill>
                <a:gsLst>
                  <a:gs pos="100000">
                    <a:srgbClr val="FF0000"/>
                  </a:gs>
                  <a:gs pos="1000">
                    <a:schemeClr val="accent1">
                      <a:tint val="44500"/>
                      <a:satMod val="160000"/>
                    </a:schemeClr>
                  </a:gs>
                  <a:gs pos="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c:spPr>
          </c:downBars>
        </c:upDownBars>
        <c:axId val="42101760"/>
        <c:axId val="42107648"/>
      </c:stockChart>
      <c:catAx>
        <c:axId val="42101760"/>
        <c:scaling>
          <c:orientation val="minMax"/>
        </c:scaling>
        <c:delete val="0"/>
        <c:axPos val="b"/>
        <c:majorTickMark val="out"/>
        <c:minorTickMark val="none"/>
        <c:tickLblPos val="nextTo"/>
        <c:crossAx val="42107648"/>
        <c:crosses val="autoZero"/>
        <c:auto val="1"/>
        <c:lblAlgn val="ctr"/>
        <c:lblOffset val="100"/>
        <c:noMultiLvlLbl val="0"/>
      </c:catAx>
      <c:valAx>
        <c:axId val="42107648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txPr>
          <a:bodyPr/>
          <a:lstStyle/>
          <a:p>
            <a:pPr>
              <a:defRPr sz="700" baseline="0"/>
            </a:pPr>
            <a:endParaRPr lang="en-US"/>
          </a:p>
        </c:txPr>
        <c:crossAx val="42101760"/>
        <c:crosses val="autoZero"/>
        <c:crossBetween val="between"/>
      </c:valAx>
      <c:spPr>
        <a:solidFill>
          <a:schemeClr val="tx1"/>
        </a:solidFill>
        <a:ln>
          <a:solidFill>
            <a:schemeClr val="accent1"/>
          </a:solidFill>
        </a:ln>
      </c:spPr>
    </c:plotArea>
    <c:plotVisOnly val="1"/>
    <c:dispBlanksAs val="gap"/>
    <c:showDLblsOverMax val="0"/>
  </c:chart>
  <c:spPr>
    <a:ln w="9525">
      <a:noFill/>
    </a:ln>
  </c:spPr>
  <c:txPr>
    <a:bodyPr/>
    <a:lstStyle/>
    <a:p>
      <a:pPr>
        <a:defRPr sz="800" b="1" i="0" baseline="0">
          <a:latin typeface="Tahoma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43"/>
    </mc:Choice>
    <mc:Fallback>
      <c:style val="4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46658805205574844"/>
          <c:y val="6.0660123648034171E-2"/>
          <c:w val="0.45604152694263289"/>
          <c:h val="0.79798752428673692"/>
        </c:manualLayout>
      </c:layout>
      <c:stockChart>
        <c:ser>
          <c:idx val="0"/>
          <c:order val="0"/>
          <c:spPr>
            <a:ln w="47625">
              <a:noFill/>
            </a:ln>
          </c:spPr>
          <c:marker>
            <c:symbol val="none"/>
          </c:marker>
          <c:cat>
            <c:strRef>
              <c:f>'CME Products'!$Y$5:$Z$5</c:f>
              <c:strCache>
                <c:ptCount val="2"/>
                <c:pt idx="0">
                  <c:v>Y</c:v>
                </c:pt>
                <c:pt idx="1">
                  <c:v>T</c:v>
                </c:pt>
              </c:strCache>
            </c:strRef>
          </c:cat>
          <c:val>
            <c:numRef>
              <c:f>'CME Products'!$U$11:$U$12</c:f>
              <c:numCache>
                <c:formatCode>0.00</c:formatCode>
                <c:ptCount val="2"/>
                <c:pt idx="0">
                  <c:v>14007</c:v>
                </c:pt>
                <c:pt idx="1">
                  <c:v>13895</c:v>
                </c:pt>
              </c:numCache>
            </c:numRef>
          </c:val>
          <c:smooth val="0"/>
        </c:ser>
        <c:ser>
          <c:idx val="1"/>
          <c:order val="1"/>
          <c:spPr>
            <a:ln w="47625">
              <a:noFill/>
            </a:ln>
          </c:spPr>
          <c:marker>
            <c:symbol val="none"/>
          </c:marker>
          <c:cat>
            <c:strRef>
              <c:f>'CME Products'!$Y$5:$Z$5</c:f>
              <c:strCache>
                <c:ptCount val="2"/>
                <c:pt idx="0">
                  <c:v>Y</c:v>
                </c:pt>
                <c:pt idx="1">
                  <c:v>T</c:v>
                </c:pt>
              </c:strCache>
            </c:strRef>
          </c:cat>
          <c:val>
            <c:numRef>
              <c:f>'CME Products'!$V$11:$V$12</c:f>
              <c:numCache>
                <c:formatCode>0.00</c:formatCode>
                <c:ptCount val="2"/>
                <c:pt idx="0">
                  <c:v>14035</c:v>
                </c:pt>
                <c:pt idx="1">
                  <c:v>13910</c:v>
                </c:pt>
              </c:numCache>
            </c:numRef>
          </c:val>
          <c:smooth val="0"/>
        </c:ser>
        <c:ser>
          <c:idx val="2"/>
          <c:order val="2"/>
          <c:spPr>
            <a:ln w="47625">
              <a:noFill/>
            </a:ln>
          </c:spPr>
          <c:marker>
            <c:symbol val="none"/>
          </c:marker>
          <c:cat>
            <c:strRef>
              <c:f>'CME Products'!$Y$5:$Z$5</c:f>
              <c:strCache>
                <c:ptCount val="2"/>
                <c:pt idx="0">
                  <c:v>Y</c:v>
                </c:pt>
                <c:pt idx="1">
                  <c:v>T</c:v>
                </c:pt>
              </c:strCache>
            </c:strRef>
          </c:cat>
          <c:val>
            <c:numRef>
              <c:f>'CME Products'!$W$11:$W$12</c:f>
              <c:numCache>
                <c:formatCode>0.00</c:formatCode>
                <c:ptCount val="2"/>
                <c:pt idx="0">
                  <c:v>13883</c:v>
                </c:pt>
                <c:pt idx="1">
                  <c:v>13824</c:v>
                </c:pt>
              </c:numCache>
            </c:numRef>
          </c:val>
          <c:smooth val="0"/>
        </c:ser>
        <c:ser>
          <c:idx val="3"/>
          <c:order val="3"/>
          <c:spPr>
            <a:ln w="47625">
              <a:noFill/>
            </a:ln>
          </c:spPr>
          <c:marker>
            <c:symbol val="none"/>
          </c:marker>
          <c:cat>
            <c:strRef>
              <c:f>'CME Products'!$Y$5:$Z$5</c:f>
              <c:strCache>
                <c:ptCount val="2"/>
                <c:pt idx="0">
                  <c:v>Y</c:v>
                </c:pt>
                <c:pt idx="1">
                  <c:v>T</c:v>
                </c:pt>
              </c:strCache>
            </c:strRef>
          </c:cat>
          <c:val>
            <c:numRef>
              <c:f>'CME Products'!$X$11:$X$12</c:f>
              <c:numCache>
                <c:formatCode>0.00</c:formatCode>
                <c:ptCount val="2"/>
                <c:pt idx="0">
                  <c:v>13889</c:v>
                </c:pt>
                <c:pt idx="1">
                  <c:v>13827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/>
        <c:upDownBars>
          <c:gapWidth val="150"/>
          <c:upBars>
            <c:spPr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  <a:scene3d>
                <a:camera prst="orthographicFront"/>
                <a:lightRig rig="freezing" dir="t"/>
              </a:scene3d>
              <a:sp3d>
                <a:bevelT w="63500" h="25400"/>
              </a:sp3d>
            </c:spPr>
          </c:upBars>
          <c:downBars>
            <c:spPr>
              <a:gradFill>
                <a:gsLst>
                  <a:gs pos="100000">
                    <a:srgbClr val="FF0000"/>
                  </a:gs>
                  <a:gs pos="0">
                    <a:schemeClr val="accent1">
                      <a:tint val="44500"/>
                      <a:satMod val="160000"/>
                    </a:schemeClr>
                  </a:gs>
                  <a:gs pos="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c:spPr>
          </c:downBars>
        </c:upDownBars>
        <c:axId val="42480768"/>
        <c:axId val="42482304"/>
      </c:stockChart>
      <c:catAx>
        <c:axId val="42480768"/>
        <c:scaling>
          <c:orientation val="minMax"/>
        </c:scaling>
        <c:delete val="0"/>
        <c:axPos val="b"/>
        <c:majorTickMark val="out"/>
        <c:minorTickMark val="none"/>
        <c:tickLblPos val="nextTo"/>
        <c:crossAx val="42482304"/>
        <c:crosses val="autoZero"/>
        <c:auto val="1"/>
        <c:lblAlgn val="ctr"/>
        <c:lblOffset val="100"/>
        <c:noMultiLvlLbl val="0"/>
      </c:catAx>
      <c:valAx>
        <c:axId val="42482304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txPr>
          <a:bodyPr/>
          <a:lstStyle/>
          <a:p>
            <a:pPr>
              <a:defRPr sz="700" baseline="0"/>
            </a:pPr>
            <a:endParaRPr lang="en-US"/>
          </a:p>
        </c:txPr>
        <c:crossAx val="42480768"/>
        <c:crosses val="autoZero"/>
        <c:crossBetween val="between"/>
      </c:valAx>
      <c:spPr>
        <a:solidFill>
          <a:schemeClr val="tx1"/>
        </a:solidFill>
        <a:ln>
          <a:solidFill>
            <a:schemeClr val="accent1"/>
          </a:solidFill>
        </a:ln>
      </c:spPr>
    </c:plotArea>
    <c:plotVisOnly val="1"/>
    <c:dispBlanksAs val="gap"/>
    <c:showDLblsOverMax val="0"/>
  </c:chart>
  <c:spPr>
    <a:ln w="9525">
      <a:noFill/>
    </a:ln>
  </c:spPr>
  <c:txPr>
    <a:bodyPr/>
    <a:lstStyle/>
    <a:p>
      <a:pPr>
        <a:defRPr sz="800" b="1" i="0" baseline="0">
          <a:latin typeface="Tahoma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43"/>
    </mc:Choice>
    <mc:Fallback>
      <c:style val="4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46658805205574844"/>
          <c:y val="6.0660123648034171E-2"/>
          <c:w val="0.45604152694263289"/>
          <c:h val="0.79798752428673692"/>
        </c:manualLayout>
      </c:layout>
      <c:stockChart>
        <c:ser>
          <c:idx val="0"/>
          <c:order val="0"/>
          <c:spPr>
            <a:ln w="47625">
              <a:noFill/>
            </a:ln>
          </c:spPr>
          <c:marker>
            <c:symbol val="none"/>
          </c:marker>
          <c:cat>
            <c:strRef>
              <c:f>'CME Products'!$Y$5:$Z$5</c:f>
              <c:strCache>
                <c:ptCount val="2"/>
                <c:pt idx="0">
                  <c:v>Y</c:v>
                </c:pt>
                <c:pt idx="1">
                  <c:v>T</c:v>
                </c:pt>
              </c:strCache>
            </c:strRef>
          </c:cat>
          <c:val>
            <c:numRef>
              <c:f>'CME Products'!$U$13:$U$14</c:f>
              <c:numCache>
                <c:formatCode>0.00</c:formatCode>
                <c:ptCount val="2"/>
                <c:pt idx="0">
                  <c:v>97.100000000000009</c:v>
                </c:pt>
                <c:pt idx="1">
                  <c:v>94.72</c:v>
                </c:pt>
              </c:numCache>
            </c:numRef>
          </c:val>
          <c:smooth val="0"/>
        </c:ser>
        <c:ser>
          <c:idx val="1"/>
          <c:order val="1"/>
          <c:spPr>
            <a:ln w="47625">
              <a:noFill/>
            </a:ln>
          </c:spPr>
          <c:marker>
            <c:symbol val="none"/>
          </c:marker>
          <c:cat>
            <c:strRef>
              <c:f>'CME Products'!$Y$5:$Z$5</c:f>
              <c:strCache>
                <c:ptCount val="2"/>
                <c:pt idx="0">
                  <c:v>Y</c:v>
                </c:pt>
                <c:pt idx="1">
                  <c:v>T</c:v>
                </c:pt>
              </c:strCache>
            </c:strRef>
          </c:cat>
          <c:val>
            <c:numRef>
              <c:f>'CME Products'!$V$13:$V$14</c:f>
              <c:numCache>
                <c:formatCode>0.00</c:formatCode>
                <c:ptCount val="2"/>
                <c:pt idx="0">
                  <c:v>97.490000000000009</c:v>
                </c:pt>
                <c:pt idx="1">
                  <c:v>94.92</c:v>
                </c:pt>
              </c:numCache>
            </c:numRef>
          </c:val>
          <c:smooth val="0"/>
        </c:ser>
        <c:ser>
          <c:idx val="2"/>
          <c:order val="2"/>
          <c:spPr>
            <a:ln w="47625">
              <a:noFill/>
            </a:ln>
          </c:spPr>
          <c:marker>
            <c:symbol val="none"/>
          </c:marker>
          <c:cat>
            <c:strRef>
              <c:f>'CME Products'!$Y$5:$Z$5</c:f>
              <c:strCache>
                <c:ptCount val="2"/>
                <c:pt idx="0">
                  <c:v>Y</c:v>
                </c:pt>
                <c:pt idx="1">
                  <c:v>T</c:v>
                </c:pt>
              </c:strCache>
            </c:strRef>
          </c:cat>
          <c:val>
            <c:numRef>
              <c:f>'CME Products'!$W$13:$W$14</c:f>
              <c:numCache>
                <c:formatCode>0.00</c:formatCode>
                <c:ptCount val="2"/>
                <c:pt idx="0">
                  <c:v>94.210000000000008</c:v>
                </c:pt>
                <c:pt idx="1">
                  <c:v>92.63</c:v>
                </c:pt>
              </c:numCache>
            </c:numRef>
          </c:val>
          <c:smooth val="0"/>
        </c:ser>
        <c:ser>
          <c:idx val="3"/>
          <c:order val="3"/>
          <c:spPr>
            <a:ln w="47625">
              <a:noFill/>
            </a:ln>
          </c:spPr>
          <c:marker>
            <c:symbol val="none"/>
          </c:marker>
          <c:cat>
            <c:strRef>
              <c:f>'CME Products'!$Y$5:$Z$5</c:f>
              <c:strCache>
                <c:ptCount val="2"/>
                <c:pt idx="0">
                  <c:v>Y</c:v>
                </c:pt>
                <c:pt idx="1">
                  <c:v>T</c:v>
                </c:pt>
              </c:strCache>
            </c:strRef>
          </c:cat>
          <c:val>
            <c:numRef>
              <c:f>'CME Products'!$X$13:$X$14</c:f>
              <c:numCache>
                <c:formatCode>0.00</c:formatCode>
                <c:ptCount val="2"/>
                <c:pt idx="0">
                  <c:v>94.66</c:v>
                </c:pt>
                <c:pt idx="1">
                  <c:v>92.960000000000008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/>
        <c:upDownBars>
          <c:gapWidth val="150"/>
          <c:upBars>
            <c:spPr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  <a:scene3d>
                <a:camera prst="orthographicFront"/>
                <a:lightRig rig="freezing" dir="t"/>
              </a:scene3d>
              <a:sp3d>
                <a:bevelT w="63500" h="25400"/>
              </a:sp3d>
            </c:spPr>
          </c:upBars>
          <c:downBars>
            <c:spPr>
              <a:gradFill>
                <a:gsLst>
                  <a:gs pos="100000">
                    <a:srgbClr val="FF0000"/>
                  </a:gs>
                  <a:gs pos="0">
                    <a:schemeClr val="accent1">
                      <a:tint val="44500"/>
                      <a:satMod val="160000"/>
                    </a:schemeClr>
                  </a:gs>
                  <a:gs pos="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63500" h="25400" prst="angle"/>
              </a:sp3d>
            </c:spPr>
          </c:downBars>
        </c:upDownBars>
        <c:axId val="42510592"/>
        <c:axId val="42520576"/>
      </c:stockChart>
      <c:catAx>
        <c:axId val="42510592"/>
        <c:scaling>
          <c:orientation val="minMax"/>
        </c:scaling>
        <c:delete val="0"/>
        <c:axPos val="b"/>
        <c:majorTickMark val="out"/>
        <c:minorTickMark val="none"/>
        <c:tickLblPos val="nextTo"/>
        <c:crossAx val="42520576"/>
        <c:crosses val="autoZero"/>
        <c:auto val="1"/>
        <c:lblAlgn val="ctr"/>
        <c:lblOffset val="100"/>
        <c:noMultiLvlLbl val="0"/>
      </c:catAx>
      <c:valAx>
        <c:axId val="42520576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txPr>
          <a:bodyPr/>
          <a:lstStyle/>
          <a:p>
            <a:pPr>
              <a:defRPr sz="700" baseline="0"/>
            </a:pPr>
            <a:endParaRPr lang="en-US"/>
          </a:p>
        </c:txPr>
        <c:crossAx val="42510592"/>
        <c:crosses val="autoZero"/>
        <c:crossBetween val="between"/>
      </c:valAx>
      <c:spPr>
        <a:solidFill>
          <a:schemeClr val="tx1"/>
        </a:solidFill>
        <a:ln>
          <a:solidFill>
            <a:schemeClr val="accent1"/>
          </a:solidFill>
        </a:ln>
      </c:spPr>
    </c:plotArea>
    <c:plotVisOnly val="1"/>
    <c:dispBlanksAs val="gap"/>
    <c:showDLblsOverMax val="0"/>
  </c:chart>
  <c:spPr>
    <a:ln w="9525">
      <a:noFill/>
    </a:ln>
  </c:spPr>
  <c:txPr>
    <a:bodyPr/>
    <a:lstStyle/>
    <a:p>
      <a:pPr>
        <a:defRPr sz="800" b="1" i="0" baseline="0">
          <a:latin typeface="Tahoma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43"/>
    </mc:Choice>
    <mc:Fallback>
      <c:style val="4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46658805205574844"/>
          <c:y val="6.0660123648034171E-2"/>
          <c:w val="0.45604152694263289"/>
          <c:h val="0.79798752428673692"/>
        </c:manualLayout>
      </c:layout>
      <c:stockChart>
        <c:ser>
          <c:idx val="0"/>
          <c:order val="0"/>
          <c:spPr>
            <a:ln w="47625">
              <a:noFill/>
            </a:ln>
          </c:spPr>
          <c:marker>
            <c:symbol val="none"/>
          </c:marker>
          <c:cat>
            <c:strRef>
              <c:f>'CME Products'!$Y$5:$Z$5</c:f>
              <c:strCache>
                <c:ptCount val="2"/>
                <c:pt idx="0">
                  <c:v>Y</c:v>
                </c:pt>
                <c:pt idx="1">
                  <c:v>T</c:v>
                </c:pt>
              </c:strCache>
            </c:strRef>
          </c:cat>
          <c:val>
            <c:numRef>
              <c:f>'CME Products'!$U$15:$U$16</c:f>
              <c:numCache>
                <c:formatCode>0.00</c:formatCode>
                <c:ptCount val="2"/>
                <c:pt idx="0">
                  <c:v>3.1878000000000002</c:v>
                </c:pt>
                <c:pt idx="1">
                  <c:v>3.1453000000000002</c:v>
                </c:pt>
              </c:numCache>
            </c:numRef>
          </c:val>
          <c:smooth val="0"/>
        </c:ser>
        <c:ser>
          <c:idx val="1"/>
          <c:order val="1"/>
          <c:spPr>
            <a:ln w="47625">
              <a:noFill/>
            </a:ln>
          </c:spPr>
          <c:marker>
            <c:symbol val="none"/>
          </c:marker>
          <c:cat>
            <c:strRef>
              <c:f>'CME Products'!$Y$5:$Z$5</c:f>
              <c:strCache>
                <c:ptCount val="2"/>
                <c:pt idx="0">
                  <c:v>Y</c:v>
                </c:pt>
                <c:pt idx="1">
                  <c:v>T</c:v>
                </c:pt>
              </c:strCache>
            </c:strRef>
          </c:cat>
          <c:val>
            <c:numRef>
              <c:f>'CME Products'!$V$15:$V$16</c:f>
              <c:numCache>
                <c:formatCode>0.00</c:formatCode>
                <c:ptCount val="2"/>
                <c:pt idx="0">
                  <c:v>3.1958000000000002</c:v>
                </c:pt>
                <c:pt idx="1">
                  <c:v>3.1509</c:v>
                </c:pt>
              </c:numCache>
            </c:numRef>
          </c:val>
          <c:smooth val="0"/>
        </c:ser>
        <c:ser>
          <c:idx val="2"/>
          <c:order val="2"/>
          <c:spPr>
            <a:ln w="47625">
              <a:noFill/>
            </a:ln>
          </c:spPr>
          <c:marker>
            <c:symbol val="none"/>
          </c:marker>
          <c:cat>
            <c:strRef>
              <c:f>'CME Products'!$Y$5:$Z$5</c:f>
              <c:strCache>
                <c:ptCount val="2"/>
                <c:pt idx="0">
                  <c:v>Y</c:v>
                </c:pt>
                <c:pt idx="1">
                  <c:v>T</c:v>
                </c:pt>
              </c:strCache>
            </c:strRef>
          </c:cat>
          <c:val>
            <c:numRef>
              <c:f>'CME Products'!$W$15:$W$16</c:f>
              <c:numCache>
                <c:formatCode>0.00</c:formatCode>
                <c:ptCount val="2"/>
                <c:pt idx="0">
                  <c:v>3.1353</c:v>
                </c:pt>
                <c:pt idx="1">
                  <c:v>3.0983000000000001</c:v>
                </c:pt>
              </c:numCache>
            </c:numRef>
          </c:val>
          <c:smooth val="0"/>
        </c:ser>
        <c:ser>
          <c:idx val="3"/>
          <c:order val="3"/>
          <c:spPr>
            <a:ln w="47625">
              <a:noFill/>
            </a:ln>
          </c:spPr>
          <c:marker>
            <c:symbol val="none"/>
          </c:marker>
          <c:cat>
            <c:strRef>
              <c:f>'CME Products'!$Y$5:$Z$5</c:f>
              <c:strCache>
                <c:ptCount val="2"/>
                <c:pt idx="0">
                  <c:v>Y</c:v>
                </c:pt>
                <c:pt idx="1">
                  <c:v>T</c:v>
                </c:pt>
              </c:strCache>
            </c:strRef>
          </c:cat>
          <c:val>
            <c:numRef>
              <c:f>'CME Products'!$X$15:$X$16</c:f>
              <c:numCache>
                <c:formatCode>0.00</c:formatCode>
                <c:ptCount val="2"/>
                <c:pt idx="0">
                  <c:v>3.1442000000000001</c:v>
                </c:pt>
                <c:pt idx="1">
                  <c:v>3.1028000000000002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/>
        <c:upDownBars>
          <c:gapWidth val="150"/>
          <c:upBars>
            <c:spPr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  <a:scene3d>
                <a:camera prst="orthographicFront"/>
                <a:lightRig rig="freezing" dir="t"/>
              </a:scene3d>
              <a:sp3d>
                <a:bevelT w="63500" h="25400"/>
              </a:sp3d>
            </c:spPr>
          </c:upBars>
          <c:downBars>
            <c:spPr>
              <a:gradFill>
                <a:gsLst>
                  <a:gs pos="100000">
                    <a:srgbClr val="FF0000"/>
                  </a:gs>
                  <a:gs pos="0">
                    <a:schemeClr val="accent1">
                      <a:tint val="44500"/>
                      <a:satMod val="160000"/>
                    </a:schemeClr>
                  </a:gs>
                  <a:gs pos="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63500" h="25400" prst="angle"/>
              </a:sp3d>
            </c:spPr>
          </c:downBars>
        </c:upDownBars>
        <c:axId val="42283776"/>
        <c:axId val="42285312"/>
      </c:stockChart>
      <c:catAx>
        <c:axId val="42283776"/>
        <c:scaling>
          <c:orientation val="minMax"/>
        </c:scaling>
        <c:delete val="0"/>
        <c:axPos val="b"/>
        <c:majorTickMark val="out"/>
        <c:minorTickMark val="none"/>
        <c:tickLblPos val="nextTo"/>
        <c:crossAx val="42285312"/>
        <c:crosses val="autoZero"/>
        <c:auto val="1"/>
        <c:lblAlgn val="ctr"/>
        <c:lblOffset val="100"/>
        <c:noMultiLvlLbl val="0"/>
      </c:catAx>
      <c:valAx>
        <c:axId val="42285312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txPr>
          <a:bodyPr/>
          <a:lstStyle/>
          <a:p>
            <a:pPr>
              <a:defRPr sz="700" baseline="0"/>
            </a:pPr>
            <a:endParaRPr lang="en-US"/>
          </a:p>
        </c:txPr>
        <c:crossAx val="42283776"/>
        <c:crosses val="autoZero"/>
        <c:crossBetween val="between"/>
      </c:valAx>
      <c:spPr>
        <a:solidFill>
          <a:schemeClr val="tx1"/>
        </a:solidFill>
        <a:ln>
          <a:solidFill>
            <a:schemeClr val="accent1"/>
          </a:solidFill>
        </a:ln>
      </c:spPr>
    </c:plotArea>
    <c:plotVisOnly val="1"/>
    <c:dispBlanksAs val="gap"/>
    <c:showDLblsOverMax val="0"/>
  </c:chart>
  <c:spPr>
    <a:ln w="9525">
      <a:noFill/>
    </a:ln>
  </c:spPr>
  <c:txPr>
    <a:bodyPr/>
    <a:lstStyle/>
    <a:p>
      <a:pPr>
        <a:defRPr sz="800" b="1" i="0" baseline="0">
          <a:latin typeface="Tahoma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43"/>
    </mc:Choice>
    <mc:Fallback>
      <c:style val="4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42679726941952173"/>
          <c:y val="5.9287712917004042E-2"/>
          <c:w val="0.46996702320422024"/>
          <c:h val="0.79699380714665569"/>
        </c:manualLayout>
      </c:layout>
      <c:stockChart>
        <c:ser>
          <c:idx val="0"/>
          <c:order val="0"/>
          <c:spPr>
            <a:ln w="47625">
              <a:noFill/>
            </a:ln>
          </c:spPr>
          <c:marker>
            <c:symbol val="none"/>
          </c:marker>
          <c:cat>
            <c:strRef>
              <c:f>'CME Products'!$Y$5:$Z$5</c:f>
              <c:strCache>
                <c:ptCount val="2"/>
                <c:pt idx="0">
                  <c:v>Y</c:v>
                </c:pt>
                <c:pt idx="1">
                  <c:v>T</c:v>
                </c:pt>
              </c:strCache>
            </c:strRef>
          </c:cat>
          <c:val>
            <c:numRef>
              <c:f>'CME Products'!$U$17:$U$18</c:f>
              <c:numCache>
                <c:formatCode>0.00</c:formatCode>
                <c:ptCount val="2"/>
                <c:pt idx="0">
                  <c:v>3.3159000000000001</c:v>
                </c:pt>
                <c:pt idx="1">
                  <c:v>3.25</c:v>
                </c:pt>
              </c:numCache>
            </c:numRef>
          </c:val>
          <c:smooth val="0"/>
        </c:ser>
        <c:ser>
          <c:idx val="1"/>
          <c:order val="1"/>
          <c:spPr>
            <a:ln w="47625">
              <a:noFill/>
            </a:ln>
          </c:spPr>
          <c:marker>
            <c:symbol val="none"/>
          </c:marker>
          <c:cat>
            <c:strRef>
              <c:f>'CME Products'!$Y$5:$Z$5</c:f>
              <c:strCache>
                <c:ptCount val="2"/>
                <c:pt idx="0">
                  <c:v>Y</c:v>
                </c:pt>
                <c:pt idx="1">
                  <c:v>T</c:v>
                </c:pt>
              </c:strCache>
            </c:strRef>
          </c:cat>
          <c:val>
            <c:numRef>
              <c:f>'CME Products'!$V$17:$V$18</c:f>
              <c:numCache>
                <c:formatCode>0.00</c:formatCode>
                <c:ptCount val="2"/>
                <c:pt idx="0">
                  <c:v>3.3181000000000003</c:v>
                </c:pt>
                <c:pt idx="1">
                  <c:v>3.2609000000000004</c:v>
                </c:pt>
              </c:numCache>
            </c:numRef>
          </c:val>
          <c:smooth val="0"/>
        </c:ser>
        <c:ser>
          <c:idx val="2"/>
          <c:order val="2"/>
          <c:spPr>
            <a:ln w="47625">
              <a:noFill/>
            </a:ln>
          </c:spPr>
          <c:marker>
            <c:symbol val="none"/>
          </c:marker>
          <c:cat>
            <c:strRef>
              <c:f>'CME Products'!$Y$5:$Z$5</c:f>
              <c:strCache>
                <c:ptCount val="2"/>
                <c:pt idx="0">
                  <c:v>Y</c:v>
                </c:pt>
                <c:pt idx="1">
                  <c:v>T</c:v>
                </c:pt>
              </c:strCache>
            </c:strRef>
          </c:cat>
          <c:val>
            <c:numRef>
              <c:f>'CME Products'!$W$17:$W$18</c:f>
              <c:numCache>
                <c:formatCode>0.00</c:formatCode>
                <c:ptCount val="2"/>
                <c:pt idx="0">
                  <c:v>3.2358000000000002</c:v>
                </c:pt>
                <c:pt idx="1">
                  <c:v>3.1825000000000001</c:v>
                </c:pt>
              </c:numCache>
            </c:numRef>
          </c:val>
          <c:smooth val="0"/>
        </c:ser>
        <c:ser>
          <c:idx val="3"/>
          <c:order val="3"/>
          <c:spPr>
            <a:ln w="47625">
              <a:noFill/>
            </a:ln>
          </c:spPr>
          <c:marker>
            <c:symbol val="none"/>
          </c:marker>
          <c:cat>
            <c:strRef>
              <c:f>'CME Products'!$Y$5:$Z$5</c:f>
              <c:strCache>
                <c:ptCount val="2"/>
                <c:pt idx="0">
                  <c:v>Y</c:v>
                </c:pt>
                <c:pt idx="1">
                  <c:v>T</c:v>
                </c:pt>
              </c:strCache>
            </c:strRef>
          </c:cat>
          <c:val>
            <c:numRef>
              <c:f>'CME Products'!$X$17:$X$18</c:f>
              <c:numCache>
                <c:formatCode>0.00</c:formatCode>
                <c:ptCount val="2"/>
                <c:pt idx="0">
                  <c:v>3.2392000000000003</c:v>
                </c:pt>
                <c:pt idx="1">
                  <c:v>3.2317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/>
        <c:upDownBars>
          <c:gapWidth val="150"/>
          <c:upBars>
            <c:spPr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74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  <a:scene3d>
                <a:camera prst="orthographicFront"/>
                <a:lightRig rig="freezing" dir="t"/>
              </a:scene3d>
              <a:sp3d>
                <a:bevelT w="63500" h="25400"/>
              </a:sp3d>
            </c:spPr>
          </c:upBars>
          <c:downBars>
            <c:spPr>
              <a:gradFill>
                <a:gsLst>
                  <a:gs pos="100000">
                    <a:srgbClr val="FF0000"/>
                  </a:gs>
                  <a:gs pos="0">
                    <a:schemeClr val="accent1">
                      <a:tint val="44500"/>
                      <a:satMod val="160000"/>
                    </a:schemeClr>
                  </a:gs>
                  <a:gs pos="0">
                    <a:srgbClr val="FF0000"/>
                  </a:gs>
                  <a:gs pos="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63500" h="25400" prst="angle"/>
              </a:sp3d>
            </c:spPr>
          </c:downBars>
        </c:upDownBars>
        <c:axId val="42316928"/>
        <c:axId val="42318464"/>
      </c:stockChart>
      <c:catAx>
        <c:axId val="42316928"/>
        <c:scaling>
          <c:orientation val="minMax"/>
        </c:scaling>
        <c:delete val="0"/>
        <c:axPos val="b"/>
        <c:majorTickMark val="out"/>
        <c:minorTickMark val="none"/>
        <c:tickLblPos val="nextTo"/>
        <c:crossAx val="42318464"/>
        <c:crosses val="autoZero"/>
        <c:auto val="1"/>
        <c:lblAlgn val="ctr"/>
        <c:lblOffset val="100"/>
        <c:noMultiLvlLbl val="0"/>
      </c:catAx>
      <c:valAx>
        <c:axId val="42318464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txPr>
          <a:bodyPr/>
          <a:lstStyle/>
          <a:p>
            <a:pPr>
              <a:defRPr sz="700" baseline="0"/>
            </a:pPr>
            <a:endParaRPr lang="en-US"/>
          </a:p>
        </c:txPr>
        <c:crossAx val="42316928"/>
        <c:crosses val="autoZero"/>
        <c:crossBetween val="between"/>
      </c:valAx>
      <c:spPr>
        <a:solidFill>
          <a:schemeClr val="tx1"/>
        </a:solidFill>
        <a:ln>
          <a:solidFill>
            <a:schemeClr val="accent1"/>
          </a:solidFill>
        </a:ln>
      </c:spPr>
    </c:plotArea>
    <c:plotVisOnly val="1"/>
    <c:dispBlanksAs val="gap"/>
    <c:showDLblsOverMax val="0"/>
  </c:chart>
  <c:spPr>
    <a:ln w="9525">
      <a:noFill/>
    </a:ln>
  </c:spPr>
  <c:txPr>
    <a:bodyPr/>
    <a:lstStyle/>
    <a:p>
      <a:pPr>
        <a:defRPr sz="800" b="1" i="0" baseline="0">
          <a:latin typeface="Tahoma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43"/>
    </mc:Choice>
    <mc:Fallback>
      <c:style val="4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42679726941952173"/>
          <c:y val="5.9287712917004042E-2"/>
          <c:w val="0.48717201394601795"/>
          <c:h val="0.79699380714665569"/>
        </c:manualLayout>
      </c:layout>
      <c:stockChart>
        <c:ser>
          <c:idx val="0"/>
          <c:order val="0"/>
          <c:spPr>
            <a:ln w="47625">
              <a:noFill/>
            </a:ln>
          </c:spPr>
          <c:marker>
            <c:symbol val="none"/>
          </c:marker>
          <c:cat>
            <c:strRef>
              <c:f>'CME Products'!$Y$5:$Z$5</c:f>
              <c:strCache>
                <c:ptCount val="2"/>
                <c:pt idx="0">
                  <c:v>Y</c:v>
                </c:pt>
                <c:pt idx="1">
                  <c:v>T</c:v>
                </c:pt>
              </c:strCache>
            </c:strRef>
          </c:cat>
          <c:val>
            <c:numRef>
              <c:f>'CME Products'!$U$19:$U$20</c:f>
              <c:numCache>
                <c:formatCode>0.00</c:formatCode>
                <c:ptCount val="2"/>
                <c:pt idx="0">
                  <c:v>1604.2</c:v>
                </c:pt>
                <c:pt idx="1">
                  <c:v>1564.8000000000002</c:v>
                </c:pt>
              </c:numCache>
            </c:numRef>
          </c:val>
          <c:smooth val="0"/>
        </c:ser>
        <c:ser>
          <c:idx val="1"/>
          <c:order val="1"/>
          <c:spPr>
            <a:ln w="47625">
              <a:noFill/>
            </a:ln>
          </c:spPr>
          <c:marker>
            <c:symbol val="none"/>
          </c:marker>
          <c:cat>
            <c:strRef>
              <c:f>'CME Products'!$Y$5:$Z$5</c:f>
              <c:strCache>
                <c:ptCount val="2"/>
                <c:pt idx="0">
                  <c:v>Y</c:v>
                </c:pt>
                <c:pt idx="1">
                  <c:v>T</c:v>
                </c:pt>
              </c:strCache>
            </c:strRef>
          </c:cat>
          <c:val>
            <c:numRef>
              <c:f>'CME Products'!$V$19:$V$20</c:f>
              <c:numCache>
                <c:formatCode>0.00</c:formatCode>
                <c:ptCount val="2"/>
                <c:pt idx="0">
                  <c:v>1609.2</c:v>
                </c:pt>
                <c:pt idx="1">
                  <c:v>1584.4</c:v>
                </c:pt>
              </c:numCache>
            </c:numRef>
          </c:val>
          <c:smooth val="0"/>
        </c:ser>
        <c:ser>
          <c:idx val="2"/>
          <c:order val="2"/>
          <c:spPr>
            <a:ln w="47625">
              <a:noFill/>
            </a:ln>
          </c:spPr>
          <c:marker>
            <c:symbol val="none"/>
          </c:marker>
          <c:cat>
            <c:strRef>
              <c:f>'CME Products'!$Y$5:$Z$5</c:f>
              <c:strCache>
                <c:ptCount val="2"/>
                <c:pt idx="0">
                  <c:v>Y</c:v>
                </c:pt>
                <c:pt idx="1">
                  <c:v>T</c:v>
                </c:pt>
              </c:strCache>
            </c:strRef>
          </c:cat>
          <c:val>
            <c:numRef>
              <c:f>'CME Products'!$W$19:$W$20</c:f>
              <c:numCache>
                <c:formatCode>0.00</c:formatCode>
                <c:ptCount val="2"/>
                <c:pt idx="0">
                  <c:v>1558.1000000000001</c:v>
                </c:pt>
                <c:pt idx="1">
                  <c:v>1554.3000000000002</c:v>
                </c:pt>
              </c:numCache>
            </c:numRef>
          </c:val>
          <c:smooth val="0"/>
        </c:ser>
        <c:ser>
          <c:idx val="3"/>
          <c:order val="3"/>
          <c:spPr>
            <a:ln w="47625">
              <a:noFill/>
            </a:ln>
          </c:spPr>
          <c:marker>
            <c:symbol val="none"/>
          </c:marker>
          <c:cat>
            <c:strRef>
              <c:f>'CME Products'!$Y$5:$Z$5</c:f>
              <c:strCache>
                <c:ptCount val="2"/>
                <c:pt idx="0">
                  <c:v>Y</c:v>
                </c:pt>
                <c:pt idx="1">
                  <c:v>T</c:v>
                </c:pt>
              </c:strCache>
            </c:strRef>
          </c:cat>
          <c:val>
            <c:numRef>
              <c:f>'CME Products'!$X$19:$X$20</c:f>
              <c:numCache>
                <c:formatCode>0.00</c:formatCode>
                <c:ptCount val="2"/>
                <c:pt idx="0">
                  <c:v>1564</c:v>
                </c:pt>
                <c:pt idx="1">
                  <c:v>1578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/>
        <c:upDownBars>
          <c:gapWidth val="150"/>
          <c:upBars>
            <c:spPr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74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  <a:scene3d>
                <a:camera prst="orthographicFront"/>
                <a:lightRig rig="freezing" dir="t"/>
              </a:scene3d>
              <a:sp3d>
                <a:bevelT w="63500" h="25400"/>
              </a:sp3d>
            </c:spPr>
          </c:upBars>
          <c:downBars>
            <c:spPr>
              <a:gradFill>
                <a:gsLst>
                  <a:gs pos="100000">
                    <a:srgbClr val="FF0000"/>
                  </a:gs>
                  <a:gs pos="0">
                    <a:schemeClr val="accent1">
                      <a:tint val="44500"/>
                      <a:satMod val="160000"/>
                    </a:schemeClr>
                  </a:gs>
                  <a:gs pos="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63500" h="25400" prst="angle"/>
              </a:sp3d>
            </c:spPr>
          </c:downBars>
        </c:upDownBars>
        <c:axId val="42378368"/>
        <c:axId val="42379904"/>
      </c:stockChart>
      <c:catAx>
        <c:axId val="42378368"/>
        <c:scaling>
          <c:orientation val="minMax"/>
        </c:scaling>
        <c:delete val="0"/>
        <c:axPos val="b"/>
        <c:majorTickMark val="out"/>
        <c:minorTickMark val="none"/>
        <c:tickLblPos val="nextTo"/>
        <c:crossAx val="42379904"/>
        <c:crosses val="autoZero"/>
        <c:auto val="1"/>
        <c:lblAlgn val="ctr"/>
        <c:lblOffset val="100"/>
        <c:noMultiLvlLbl val="0"/>
      </c:catAx>
      <c:valAx>
        <c:axId val="42379904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txPr>
          <a:bodyPr/>
          <a:lstStyle/>
          <a:p>
            <a:pPr>
              <a:defRPr sz="700" baseline="0"/>
            </a:pPr>
            <a:endParaRPr lang="en-US"/>
          </a:p>
        </c:txPr>
        <c:crossAx val="42378368"/>
        <c:crosses val="autoZero"/>
        <c:crossBetween val="between"/>
      </c:valAx>
      <c:spPr>
        <a:solidFill>
          <a:schemeClr val="tx1"/>
        </a:solidFill>
        <a:ln>
          <a:solidFill>
            <a:schemeClr val="accent1"/>
          </a:solidFill>
        </a:ln>
      </c:spPr>
    </c:plotArea>
    <c:plotVisOnly val="1"/>
    <c:dispBlanksAs val="gap"/>
    <c:showDLblsOverMax val="0"/>
  </c:chart>
  <c:spPr>
    <a:ln w="9525">
      <a:noFill/>
    </a:ln>
  </c:spPr>
  <c:txPr>
    <a:bodyPr/>
    <a:lstStyle/>
    <a:p>
      <a:pPr>
        <a:defRPr sz="800" b="1" i="0" baseline="0">
          <a:latin typeface="Tahoma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.xml"/><Relationship Id="rId13" Type="http://schemas.openxmlformats.org/officeDocument/2006/relationships/chart" Target="../charts/chart11.xml"/><Relationship Id="rId18" Type="http://schemas.openxmlformats.org/officeDocument/2006/relationships/chart" Target="../charts/chart16.xml"/><Relationship Id="rId3" Type="http://schemas.openxmlformats.org/officeDocument/2006/relationships/image" Target="../media/image2.png"/><Relationship Id="rId21" Type="http://schemas.openxmlformats.org/officeDocument/2006/relationships/chart" Target="../charts/chart19.xml"/><Relationship Id="rId7" Type="http://schemas.openxmlformats.org/officeDocument/2006/relationships/chart" Target="../charts/chart5.xml"/><Relationship Id="rId12" Type="http://schemas.openxmlformats.org/officeDocument/2006/relationships/chart" Target="../charts/chart10.xml"/><Relationship Id="rId17" Type="http://schemas.openxmlformats.org/officeDocument/2006/relationships/chart" Target="../charts/chart15.xml"/><Relationship Id="rId2" Type="http://schemas.openxmlformats.org/officeDocument/2006/relationships/image" Target="../media/image1.png"/><Relationship Id="rId16" Type="http://schemas.openxmlformats.org/officeDocument/2006/relationships/chart" Target="../charts/chart14.xml"/><Relationship Id="rId20" Type="http://schemas.openxmlformats.org/officeDocument/2006/relationships/chart" Target="../charts/chart18.xml"/><Relationship Id="rId1" Type="http://schemas.openxmlformats.org/officeDocument/2006/relationships/chart" Target="../charts/chart1.xml"/><Relationship Id="rId6" Type="http://schemas.openxmlformats.org/officeDocument/2006/relationships/chart" Target="../charts/chart4.xml"/><Relationship Id="rId11" Type="http://schemas.openxmlformats.org/officeDocument/2006/relationships/chart" Target="../charts/chart9.xml"/><Relationship Id="rId5" Type="http://schemas.openxmlformats.org/officeDocument/2006/relationships/chart" Target="../charts/chart3.xml"/><Relationship Id="rId15" Type="http://schemas.openxmlformats.org/officeDocument/2006/relationships/chart" Target="../charts/chart13.xml"/><Relationship Id="rId10" Type="http://schemas.openxmlformats.org/officeDocument/2006/relationships/chart" Target="../charts/chart8.xml"/><Relationship Id="rId19" Type="http://schemas.openxmlformats.org/officeDocument/2006/relationships/chart" Target="../charts/chart17.xml"/><Relationship Id="rId4" Type="http://schemas.openxmlformats.org/officeDocument/2006/relationships/chart" Target="../charts/chart2.xml"/><Relationship Id="rId9" Type="http://schemas.openxmlformats.org/officeDocument/2006/relationships/chart" Target="../charts/chart7.xml"/><Relationship Id="rId14" Type="http://schemas.openxmlformats.org/officeDocument/2006/relationships/chart" Target="../charts/chart1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17463</xdr:colOff>
      <xdr:row>24</xdr:row>
      <xdr:rowOff>95250</xdr:rowOff>
    </xdr:from>
    <xdr:to>
      <xdr:col>4</xdr:col>
      <xdr:colOff>514350</xdr:colOff>
      <xdr:row>55</xdr:row>
      <xdr:rowOff>95251</xdr:rowOff>
    </xdr:to>
    <xdr:graphicFrame macro="">
      <xdr:nvGraphicFramePr>
        <xdr:cNvPr id="11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104775</xdr:colOff>
      <xdr:row>24</xdr:row>
      <xdr:rowOff>133350</xdr:rowOff>
    </xdr:from>
    <xdr:to>
      <xdr:col>1</xdr:col>
      <xdr:colOff>578014</xdr:colOff>
      <xdr:row>25</xdr:row>
      <xdr:rowOff>82572</xdr:rowOff>
    </xdr:to>
    <xdr:pic>
      <xdr:nvPicPr>
        <xdr:cNvPr id="15" name="chart"/>
        <xdr:cNvPicPr>
          <a:picLocks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0025" y="3914775"/>
          <a:ext cx="473239" cy="139722"/>
        </a:xfrm>
        <a:prstGeom prst="rect">
          <a:avLst/>
        </a:prstGeom>
      </xdr:spPr>
    </xdr:pic>
    <xdr:clientData/>
  </xdr:twoCellAnchor>
  <xdr:twoCellAnchor editAs="oneCell">
    <xdr:from>
      <xdr:col>1</xdr:col>
      <xdr:colOff>1971675</xdr:colOff>
      <xdr:row>56</xdr:row>
      <xdr:rowOff>38100</xdr:rowOff>
    </xdr:from>
    <xdr:to>
      <xdr:col>1</xdr:col>
      <xdr:colOff>2352729</xdr:colOff>
      <xdr:row>56</xdr:row>
      <xdr:rowOff>152416</xdr:rowOff>
    </xdr:to>
    <xdr:pic>
      <xdr:nvPicPr>
        <xdr:cNvPr id="16" name="Picture 1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066925" y="9115425"/>
          <a:ext cx="381054" cy="114316"/>
        </a:xfrm>
        <a:prstGeom prst="rect">
          <a:avLst/>
        </a:prstGeom>
      </xdr:spPr>
    </xdr:pic>
    <xdr:clientData/>
  </xdr:twoCellAnchor>
  <xdr:twoCellAnchor>
    <xdr:from>
      <xdr:col>5</xdr:col>
      <xdr:colOff>61911</xdr:colOff>
      <xdr:row>25</xdr:row>
      <xdr:rowOff>33337</xdr:rowOff>
    </xdr:from>
    <xdr:to>
      <xdr:col>6</xdr:col>
      <xdr:colOff>647699</xdr:colOff>
      <xdr:row>34</xdr:row>
      <xdr:rowOff>138113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23812</xdr:colOff>
      <xdr:row>25</xdr:row>
      <xdr:rowOff>23812</xdr:rowOff>
    </xdr:from>
    <xdr:to>
      <xdr:col>8</xdr:col>
      <xdr:colOff>623886</xdr:colOff>
      <xdr:row>34</xdr:row>
      <xdr:rowOff>147638</xdr:rowOff>
    </xdr:to>
    <xdr:graphicFrame macro="">
      <xdr:nvGraphicFramePr>
        <xdr:cNvPr id="14" name="Chart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14288</xdr:colOff>
      <xdr:row>25</xdr:row>
      <xdr:rowOff>42862</xdr:rowOff>
    </xdr:from>
    <xdr:to>
      <xdr:col>10</xdr:col>
      <xdr:colOff>633413</xdr:colOff>
      <xdr:row>34</xdr:row>
      <xdr:rowOff>147636</xdr:rowOff>
    </xdr:to>
    <xdr:graphicFrame macro="">
      <xdr:nvGraphicFramePr>
        <xdr:cNvPr id="13" name="Chart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11</xdr:col>
      <xdr:colOff>9525</xdr:colOff>
      <xdr:row>25</xdr:row>
      <xdr:rowOff>19050</xdr:rowOff>
    </xdr:from>
    <xdr:to>
      <xdr:col>12</xdr:col>
      <xdr:colOff>609599</xdr:colOff>
      <xdr:row>34</xdr:row>
      <xdr:rowOff>147638</xdr:rowOff>
    </xdr:to>
    <xdr:graphicFrame macro="">
      <xdr:nvGraphicFramePr>
        <xdr:cNvPr id="18" name="Chart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13</xdr:col>
      <xdr:colOff>9524</xdr:colOff>
      <xdr:row>25</xdr:row>
      <xdr:rowOff>14286</xdr:rowOff>
    </xdr:from>
    <xdr:to>
      <xdr:col>14</xdr:col>
      <xdr:colOff>638174</xdr:colOff>
      <xdr:row>34</xdr:row>
      <xdr:rowOff>128588</xdr:rowOff>
    </xdr:to>
    <xdr:graphicFrame macro="">
      <xdr:nvGraphicFramePr>
        <xdr:cNvPr id="19" name="Chart 1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15</xdr:col>
      <xdr:colOff>9524</xdr:colOff>
      <xdr:row>25</xdr:row>
      <xdr:rowOff>4763</xdr:rowOff>
    </xdr:from>
    <xdr:to>
      <xdr:col>16</xdr:col>
      <xdr:colOff>633413</xdr:colOff>
      <xdr:row>34</xdr:row>
      <xdr:rowOff>119064</xdr:rowOff>
    </xdr:to>
    <xdr:graphicFrame macro="">
      <xdr:nvGraphicFramePr>
        <xdr:cNvPr id="20" name="Chart 1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5</xdr:col>
      <xdr:colOff>23815</xdr:colOff>
      <xdr:row>36</xdr:row>
      <xdr:rowOff>14287</xdr:rowOff>
    </xdr:from>
    <xdr:to>
      <xdr:col>6</xdr:col>
      <xdr:colOff>561976</xdr:colOff>
      <xdr:row>46</xdr:row>
      <xdr:rowOff>0</xdr:rowOff>
    </xdr:to>
    <xdr:graphicFrame macro="">
      <xdr:nvGraphicFramePr>
        <xdr:cNvPr id="21" name="Chart 2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7</xdr:col>
      <xdr:colOff>28575</xdr:colOff>
      <xdr:row>36</xdr:row>
      <xdr:rowOff>23813</xdr:rowOff>
    </xdr:from>
    <xdr:to>
      <xdr:col>8</xdr:col>
      <xdr:colOff>647700</xdr:colOff>
      <xdr:row>45</xdr:row>
      <xdr:rowOff>157163</xdr:rowOff>
    </xdr:to>
    <xdr:graphicFrame macro="">
      <xdr:nvGraphicFramePr>
        <xdr:cNvPr id="30" name="Chart 2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9</xdr:col>
      <xdr:colOff>4763</xdr:colOff>
      <xdr:row>36</xdr:row>
      <xdr:rowOff>23812</xdr:rowOff>
    </xdr:from>
    <xdr:to>
      <xdr:col>10</xdr:col>
      <xdr:colOff>642938</xdr:colOff>
      <xdr:row>45</xdr:row>
      <xdr:rowOff>161924</xdr:rowOff>
    </xdr:to>
    <xdr:graphicFrame macro="">
      <xdr:nvGraphicFramePr>
        <xdr:cNvPr id="31" name="Chart 3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11</xdr:col>
      <xdr:colOff>19049</xdr:colOff>
      <xdr:row>36</xdr:row>
      <xdr:rowOff>28575</xdr:rowOff>
    </xdr:from>
    <xdr:to>
      <xdr:col>12</xdr:col>
      <xdr:colOff>595313</xdr:colOff>
      <xdr:row>45</xdr:row>
      <xdr:rowOff>158772</xdr:rowOff>
    </xdr:to>
    <xdr:graphicFrame macro="">
      <xdr:nvGraphicFramePr>
        <xdr:cNvPr id="32" name="Chart 3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13</xdr:col>
      <xdr:colOff>28575</xdr:colOff>
      <xdr:row>36</xdr:row>
      <xdr:rowOff>38100</xdr:rowOff>
    </xdr:from>
    <xdr:to>
      <xdr:col>14</xdr:col>
      <xdr:colOff>628650</xdr:colOff>
      <xdr:row>45</xdr:row>
      <xdr:rowOff>133350</xdr:rowOff>
    </xdr:to>
    <xdr:graphicFrame macro="">
      <xdr:nvGraphicFramePr>
        <xdr:cNvPr id="33" name="Chart 3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15</xdr:col>
      <xdr:colOff>4762</xdr:colOff>
      <xdr:row>36</xdr:row>
      <xdr:rowOff>14287</xdr:rowOff>
    </xdr:from>
    <xdr:to>
      <xdr:col>16</xdr:col>
      <xdr:colOff>633412</xdr:colOff>
      <xdr:row>45</xdr:row>
      <xdr:rowOff>147637</xdr:rowOff>
    </xdr:to>
    <xdr:graphicFrame macro="">
      <xdr:nvGraphicFramePr>
        <xdr:cNvPr id="34" name="Chart 3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5</xdr:col>
      <xdr:colOff>9524</xdr:colOff>
      <xdr:row>47</xdr:row>
      <xdr:rowOff>9524</xdr:rowOff>
    </xdr:from>
    <xdr:to>
      <xdr:col>6</xdr:col>
      <xdr:colOff>647699</xdr:colOff>
      <xdr:row>56</xdr:row>
      <xdr:rowOff>128587</xdr:rowOff>
    </xdr:to>
    <xdr:graphicFrame macro="">
      <xdr:nvGraphicFramePr>
        <xdr:cNvPr id="35" name="Chart 3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7</xdr:col>
      <xdr:colOff>14289</xdr:colOff>
      <xdr:row>47</xdr:row>
      <xdr:rowOff>9525</xdr:rowOff>
    </xdr:from>
    <xdr:to>
      <xdr:col>8</xdr:col>
      <xdr:colOff>652463</xdr:colOff>
      <xdr:row>56</xdr:row>
      <xdr:rowOff>166688</xdr:rowOff>
    </xdr:to>
    <xdr:graphicFrame macro="">
      <xdr:nvGraphicFramePr>
        <xdr:cNvPr id="36" name="Chart 3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9</xdr:col>
      <xdr:colOff>14289</xdr:colOff>
      <xdr:row>47</xdr:row>
      <xdr:rowOff>9525</xdr:rowOff>
    </xdr:from>
    <xdr:to>
      <xdr:col>10</xdr:col>
      <xdr:colOff>628650</xdr:colOff>
      <xdr:row>56</xdr:row>
      <xdr:rowOff>161925</xdr:rowOff>
    </xdr:to>
    <xdr:graphicFrame macro="">
      <xdr:nvGraphicFramePr>
        <xdr:cNvPr id="37" name="Chart 3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11</xdr:col>
      <xdr:colOff>23813</xdr:colOff>
      <xdr:row>47</xdr:row>
      <xdr:rowOff>19050</xdr:rowOff>
    </xdr:from>
    <xdr:to>
      <xdr:col>12</xdr:col>
      <xdr:colOff>623888</xdr:colOff>
      <xdr:row>56</xdr:row>
      <xdr:rowOff>161925</xdr:rowOff>
    </xdr:to>
    <xdr:graphicFrame macro="">
      <xdr:nvGraphicFramePr>
        <xdr:cNvPr id="38" name="Chart 3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13</xdr:col>
      <xdr:colOff>4764</xdr:colOff>
      <xdr:row>47</xdr:row>
      <xdr:rowOff>14288</xdr:rowOff>
    </xdr:from>
    <xdr:to>
      <xdr:col>14</xdr:col>
      <xdr:colOff>628651</xdr:colOff>
      <xdr:row>56</xdr:row>
      <xdr:rowOff>157163</xdr:rowOff>
    </xdr:to>
    <xdr:graphicFrame macro="">
      <xdr:nvGraphicFramePr>
        <xdr:cNvPr id="39" name="Chart 3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15</xdr:col>
      <xdr:colOff>38100</xdr:colOff>
      <xdr:row>47</xdr:row>
      <xdr:rowOff>14287</xdr:rowOff>
    </xdr:from>
    <xdr:to>
      <xdr:col>16</xdr:col>
      <xdr:colOff>642938</xdr:colOff>
      <xdr:row>56</xdr:row>
      <xdr:rowOff>157163</xdr:rowOff>
    </xdr:to>
    <xdr:graphicFrame macro="">
      <xdr:nvGraphicFramePr>
        <xdr:cNvPr id="40" name="Chart 3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1:AC59"/>
  <sheetViews>
    <sheetView showRowColHeaders="0" tabSelected="1" zoomScaleNormal="100" workbookViewId="0">
      <selection activeCell="C22" sqref="C22"/>
    </sheetView>
  </sheetViews>
  <sheetFormatPr defaultRowHeight="12.75" x14ac:dyDescent="0.2"/>
  <cols>
    <col min="1" max="1" width="0.875" style="4" customWidth="1"/>
    <col min="2" max="2" width="33.625" style="2" customWidth="1"/>
    <col min="3" max="3" width="6.625" style="3" customWidth="1"/>
    <col min="4" max="4" width="8.375" style="4" customWidth="1"/>
    <col min="5" max="5" width="6.625" style="4" customWidth="1"/>
    <col min="6" max="17" width="8.625" style="4" customWidth="1"/>
    <col min="18" max="16384" width="9" style="4"/>
  </cols>
  <sheetData>
    <row r="1" spans="2:29" ht="2.1" customHeight="1" x14ac:dyDescent="0.2"/>
    <row r="2" spans="2:29" x14ac:dyDescent="0.2">
      <c r="B2" s="53" t="s">
        <v>24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5"/>
    </row>
    <row r="3" spans="2:29" x14ac:dyDescent="0.2">
      <c r="B3" s="56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8"/>
      <c r="R3" s="6"/>
      <c r="S3" s="6"/>
      <c r="T3" s="6"/>
      <c r="U3" s="6"/>
      <c r="V3" s="6"/>
      <c r="W3" s="6"/>
      <c r="X3" s="6"/>
      <c r="Y3" s="6"/>
      <c r="Z3" s="6"/>
    </row>
    <row r="4" spans="2:29" s="1" customFormat="1" ht="14.25" customHeight="1" x14ac:dyDescent="0.2">
      <c r="B4" s="25" t="s">
        <v>0</v>
      </c>
      <c r="C4" s="25" t="s">
        <v>1</v>
      </c>
      <c r="D4" s="25" t="s">
        <v>2</v>
      </c>
      <c r="E4" s="25" t="s">
        <v>11</v>
      </c>
      <c r="F4" s="25" t="s">
        <v>12</v>
      </c>
      <c r="G4" s="25" t="s">
        <v>12</v>
      </c>
      <c r="H4" s="25" t="s">
        <v>3</v>
      </c>
      <c r="I4" s="25" t="s">
        <v>4</v>
      </c>
      <c r="J4" s="25" t="s">
        <v>5</v>
      </c>
      <c r="K4" s="25" t="s">
        <v>6</v>
      </c>
      <c r="L4" s="25" t="s">
        <v>7</v>
      </c>
      <c r="M4" s="25" t="s">
        <v>8</v>
      </c>
      <c r="N4" s="25" t="s">
        <v>9</v>
      </c>
      <c r="O4" s="25" t="s">
        <v>15</v>
      </c>
      <c r="P4" s="25" t="s">
        <v>10</v>
      </c>
      <c r="Q4" s="25" t="s">
        <v>22</v>
      </c>
      <c r="R4" s="7"/>
      <c r="S4" s="7"/>
      <c r="T4" s="7"/>
      <c r="U4" s="8" t="s">
        <v>7</v>
      </c>
      <c r="V4" s="8" t="s">
        <v>8</v>
      </c>
      <c r="W4" s="8" t="s">
        <v>9</v>
      </c>
      <c r="X4" s="9" t="s">
        <v>28</v>
      </c>
      <c r="Y4" s="6"/>
      <c r="Z4" s="6"/>
      <c r="AA4" s="4"/>
      <c r="AB4" s="4"/>
      <c r="AC4" s="4"/>
    </row>
    <row r="5" spans="2:29" x14ac:dyDescent="0.2">
      <c r="B5" s="49" t="str">
        <f>RTD("cqg.rtd", ,"ContractData",C5, "LongDescription")</f>
        <v>E-Mini S&amp;P 500, Mar 13</v>
      </c>
      <c r="C5" s="26" t="s">
        <v>40</v>
      </c>
      <c r="D5" s="27">
        <f>RTD("cqg.rtd", ,"ContractData",C5, "LastTradeorSettle",,"D")</f>
        <v>149775</v>
      </c>
      <c r="E5" s="27">
        <f>RTD("cqg.rtd", ,"ContractData",C5, "NetLastQuoteToday",,"D")</f>
        <v>-925</v>
      </c>
      <c r="F5" s="28">
        <f>IF(ISERROR(RTD("cqg.rtd", ,"ContractData",C5, "PerCentNetLastQuote")/100),"",RTD("cqg.rtd", ,"ContractData",C5, "PerCentNetLastQuote")/100)</f>
        <v>-6.1380225613802252E-3</v>
      </c>
      <c r="G5" s="28">
        <f>IF(ISERROR(RTD("cqg.rtd", ,"ContractData",C5, "PerCentNetLastQuote")/100),"",RTD("cqg.rtd", ,"ContractData",C5, "PerCentNetLastQuote")/100)</f>
        <v>-6.1380225613802252E-3</v>
      </c>
      <c r="H5" s="29">
        <f>RTD("cqg.rtd", ,"ContractData",C5, "VolumeLastBid")</f>
        <v>855</v>
      </c>
      <c r="I5" s="27">
        <f>RTD("cqg.rtd", ,"ContractData",C5, "Bid",,"D")</f>
        <v>149775</v>
      </c>
      <c r="J5" s="27">
        <f>RTD("cqg.rtd", ,"ContractData",C5, "Ask",,"D")</f>
        <v>149800</v>
      </c>
      <c r="K5" s="29">
        <f>RTD("cqg.rtd", ,"ContractData",C5, "VolumeLastAsk")</f>
        <v>445</v>
      </c>
      <c r="L5" s="27">
        <f>RTD("cqg.rtd", ,"ContractData",C5, "OPen",,"D")</f>
        <v>150775</v>
      </c>
      <c r="M5" s="27">
        <f>RTD("cqg.rtd", ,"ContractData",C5, "HIgh",,"D")</f>
        <v>150975</v>
      </c>
      <c r="N5" s="27">
        <f>RTD("cqg.rtd", ,"ContractData",C5, "LOwprice",,"D")</f>
        <v>149725</v>
      </c>
      <c r="O5" s="26">
        <v>50</v>
      </c>
      <c r="P5" s="30">
        <f>RTD("cqg.rtd", ,"ContractData",C5, "T_CVol")</f>
        <v>1593598</v>
      </c>
      <c r="Q5" s="31">
        <f>IF(ISERROR((P5-R5)/R5),"",(P5-R5)/R5)</f>
        <v>-0.21059457124571265</v>
      </c>
      <c r="R5" s="6">
        <f>RTD("cqg.rtd", ,"ContractData",C5, "Y_CVol")</f>
        <v>2018732</v>
      </c>
      <c r="S5" s="6"/>
      <c r="T5" s="6"/>
      <c r="U5" s="10">
        <f>RTD("cqg.rtd", ,"ContractData",C5, "Y_OPen",,"T")</f>
        <v>1528.75</v>
      </c>
      <c r="V5" s="10">
        <f>RTD("cqg.rtd", ,"ContractData",C5, "Y_High",,"T")</f>
        <v>1530</v>
      </c>
      <c r="W5" s="10">
        <f>RTD("cqg.rtd", ,"ContractData",C5, "Y_Low",,"T")</f>
        <v>1506.5</v>
      </c>
      <c r="X5" s="10">
        <f>RTD("cqg.rtd", ,"ContractData",C5, "Y_Close",,"T")</f>
        <v>1507</v>
      </c>
      <c r="Y5" s="6" t="s">
        <v>19</v>
      </c>
      <c r="Z5" s="6" t="s">
        <v>20</v>
      </c>
    </row>
    <row r="6" spans="2:29" x14ac:dyDescent="0.2">
      <c r="B6" s="48" t="str">
        <f>RTD("cqg.rtd", ,"ContractData",C6, "LongDescription")</f>
        <v>E-mini NASDAQ 100, Mar 13</v>
      </c>
      <c r="C6" s="18" t="s">
        <v>21</v>
      </c>
      <c r="D6" s="19">
        <f>RTD("cqg.rtd", ,"ContractData",C6, "LastTradeorSettle",,"D")</f>
        <v>270575</v>
      </c>
      <c r="E6" s="19">
        <f>RTD("cqg.rtd", ,"ContractData",C6, "NetLastQuoteToday",,"D")</f>
        <v>-3150</v>
      </c>
      <c r="F6" s="28">
        <f>IF(ISERROR(RTD("cqg.rtd", ,"ContractData",C6, "PerCentNetLastQuote")/100),"",RTD("cqg.rtd", ,"ContractData",C6, "PerCentNetLastQuote")/100)</f>
        <v>-1.1506849315068492E-2</v>
      </c>
      <c r="G6" s="28">
        <f>IF(ISERROR(RTD("cqg.rtd", ,"ContractData",C6, "PerCentNetLastQuote")/100),"",RTD("cqg.rtd", ,"ContractData",C6, "PerCentNetLastQuote")/100)</f>
        <v>-1.1506849315068492E-2</v>
      </c>
      <c r="H6" s="5">
        <f>RTD("cqg.rtd", ,"ContractData",C6, "VolumeLastBid")</f>
        <v>23</v>
      </c>
      <c r="I6" s="19">
        <f>RTD("cqg.rtd", ,"ContractData",C6, "Bid",,"D")</f>
        <v>270575</v>
      </c>
      <c r="J6" s="19">
        <f>RTD("cqg.rtd", ,"ContractData",C6, "Ask",,"D")</f>
        <v>270600</v>
      </c>
      <c r="K6" s="5">
        <f>RTD("cqg.rtd", ,"ContractData",C6, "VolumeLastAsk")</f>
        <v>52</v>
      </c>
      <c r="L6" s="19">
        <f>RTD("cqg.rtd", ,"ContractData",C6, "OPen",,"D")</f>
        <v>273600</v>
      </c>
      <c r="M6" s="19">
        <f>RTD("cqg.rtd", ,"ContractData",C6, "HIgh",,"D")</f>
        <v>274100</v>
      </c>
      <c r="N6" s="19">
        <f>RTD("cqg.rtd", ,"ContractData",C6, "LOwprice",,"D")</f>
        <v>270400</v>
      </c>
      <c r="O6" s="18">
        <v>50</v>
      </c>
      <c r="P6" s="20">
        <f>RTD("cqg.rtd", ,"ContractData",C6, "T_CVol")</f>
        <v>169609</v>
      </c>
      <c r="Q6" s="31">
        <f t="shared" ref="Q6:Q22" si="0">IF(ISERROR((P6-R6)/R6),"",(P6-R6)/R6)</f>
        <v>-0.26396483188390701</v>
      </c>
      <c r="R6" s="6">
        <f>RTD("cqg.rtd", ,"ContractData",C6, "Y_CVol")</f>
        <v>230436</v>
      </c>
      <c r="S6" s="6"/>
      <c r="T6" s="6"/>
      <c r="U6" s="10">
        <f>RTD("cqg.rtd", ,"ContractData",C5, "OPen",,"T")</f>
        <v>1507.75</v>
      </c>
      <c r="V6" s="10">
        <f>RTD("cqg.rtd", ,"ContractData",C5, "High",,"T")</f>
        <v>1509.75</v>
      </c>
      <c r="W6" s="10">
        <f>RTD("cqg.rtd", ,"ContractData",C5, "Low",,"T")</f>
        <v>1497.25</v>
      </c>
      <c r="X6" s="10">
        <f>RTD("cqg.rtd", ,"ContractData",C5, "Close",,"T")</f>
        <v>1497.75</v>
      </c>
      <c r="Y6" s="6"/>
      <c r="Z6" s="6"/>
    </row>
    <row r="7" spans="2:29" x14ac:dyDescent="0.2">
      <c r="B7" s="48" t="str">
        <f>RTD("cqg.rtd", ,"ContractData",C7, "LongDescription")</f>
        <v>E-mini MidCap 400, Mar 13</v>
      </c>
      <c r="C7" s="18" t="s">
        <v>14</v>
      </c>
      <c r="D7" s="19">
        <f>RTD("cqg.rtd", ,"ContractData",C7, "LastTradeorSettle",,"D")</f>
        <v>109070</v>
      </c>
      <c r="E7" s="19">
        <f>RTD("cqg.rtd", ,"ContractData",C7, "NetLastQuoteToday",,"D")</f>
        <v>-1150</v>
      </c>
      <c r="F7" s="28">
        <f>IF(ISERROR(RTD("cqg.rtd", ,"ContractData",C7, "PerCentNetLastQuote")/100),"",RTD("cqg.rtd", ,"ContractData",C7, "PerCentNetLastQuote")/100)</f>
        <v>-1.0433678098348758E-2</v>
      </c>
      <c r="G7" s="28">
        <f>IF(ISERROR(RTD("cqg.rtd", ,"ContractData",C7, "PerCentNetLastQuote")/100),"",RTD("cqg.rtd", ,"ContractData",C7, "PerCentNetLastQuote")/100)</f>
        <v>-1.0433678098348758E-2</v>
      </c>
      <c r="H7" s="5">
        <f>RTD("cqg.rtd", ,"ContractData",C7, "VolumeLastBid")</f>
        <v>2</v>
      </c>
      <c r="I7" s="19">
        <f>RTD("cqg.rtd", ,"ContractData",C7, "Bid",,"D")</f>
        <v>109070</v>
      </c>
      <c r="J7" s="19">
        <f>RTD("cqg.rtd", ,"ContractData",C7, "Ask",,"D")</f>
        <v>109080</v>
      </c>
      <c r="K7" s="5">
        <f>RTD("cqg.rtd", ,"ContractData",C7, "VolumeLastAsk")</f>
        <v>5</v>
      </c>
      <c r="L7" s="19">
        <f>RTD("cqg.rtd", ,"ContractData",C7, "OPen",,"D")</f>
        <v>110250</v>
      </c>
      <c r="M7" s="19">
        <f>RTD("cqg.rtd", ,"ContractData",C7, "HIgh",,"D")</f>
        <v>110430</v>
      </c>
      <c r="N7" s="19">
        <f>RTD("cqg.rtd", ,"ContractData",C7, "LOwprice",,"D")</f>
        <v>109060</v>
      </c>
      <c r="O7" s="18">
        <v>50</v>
      </c>
      <c r="P7" s="20">
        <f>RTD("cqg.rtd", ,"ContractData",C7, "T_CVol")</f>
        <v>13187</v>
      </c>
      <c r="Q7" s="31">
        <f t="shared" si="0"/>
        <v>-0.1789938986427593</v>
      </c>
      <c r="R7" s="6">
        <f>RTD("cqg.rtd", ,"ContractData",C7, "Y_CVol")</f>
        <v>16062</v>
      </c>
      <c r="S7" s="6"/>
      <c r="T7" s="6"/>
      <c r="U7" s="10">
        <f>RTD("cqg.rtd", ,"ContractData",C6, "Y_OPen",,"T")</f>
        <v>2784.5</v>
      </c>
      <c r="V7" s="10">
        <f>RTD("cqg.rtd", ,"ContractData",C6, "Y_High",,"T")</f>
        <v>2786.5</v>
      </c>
      <c r="W7" s="10">
        <f>RTD("cqg.rtd", ,"ContractData",C6, "Y_Low",,"T")</f>
        <v>2725</v>
      </c>
      <c r="X7" s="10">
        <f>RTD("cqg.rtd", ,"ContractData",C6, "Y_Close",,"T")</f>
        <v>2737.5</v>
      </c>
      <c r="Y7" s="6"/>
      <c r="Z7" s="6"/>
    </row>
    <row r="8" spans="2:29" x14ac:dyDescent="0.2">
      <c r="B8" s="48" t="str">
        <f>RTD("cqg.rtd", ,"ContractData",C8, "LongDescription")</f>
        <v>E-Mini Dow Futures - $5 Multiplier, Mar 13</v>
      </c>
      <c r="C8" s="18" t="s">
        <v>13</v>
      </c>
      <c r="D8" s="19">
        <f>RTD("cqg.rtd", ,"ContractData",C8, "LastTradeorSettle",,"D")</f>
        <v>13827</v>
      </c>
      <c r="E8" s="19">
        <f>RTD("cqg.rtd", ,"ContractData",C8, "NetLastQuoteToday",,"D")</f>
        <v>-62</v>
      </c>
      <c r="F8" s="28">
        <f>IF(ISERROR(RTD("cqg.rtd", ,"ContractData",C8, "PerCentNetLastQuote")/100),"",RTD("cqg.rtd", ,"ContractData",C8, "PerCentNetLastQuote")/100)</f>
        <v>-4.4639642882856939E-3</v>
      </c>
      <c r="G8" s="28">
        <f>IF(ISERROR(RTD("cqg.rtd", ,"ContractData",C8, "PerCentNetLastQuote")/100),"",RTD("cqg.rtd", ,"ContractData",C8, "PerCentNetLastQuote")/100)</f>
        <v>-4.4639642882856939E-3</v>
      </c>
      <c r="H8" s="5">
        <f>RTD("cqg.rtd", ,"ContractData",C8, "VolumeLastBid")</f>
        <v>23</v>
      </c>
      <c r="I8" s="19">
        <f>RTD("cqg.rtd", ,"ContractData",C8, "Bid",,"D")</f>
        <v>13826</v>
      </c>
      <c r="J8" s="19">
        <f>RTD("cqg.rtd", ,"ContractData",C8, "Ask",,"D")</f>
        <v>13827</v>
      </c>
      <c r="K8" s="5">
        <f>RTD("cqg.rtd", ,"ContractData",C8, "VolumeLastAsk")</f>
        <v>7</v>
      </c>
      <c r="L8" s="19">
        <f>RTD("cqg.rtd", ,"ContractData",C8, "OPen",,"D")</f>
        <v>13895</v>
      </c>
      <c r="M8" s="19">
        <f>RTD("cqg.rtd", ,"ContractData",C8, "HIgh",,"D")</f>
        <v>13910</v>
      </c>
      <c r="N8" s="19">
        <f>RTD("cqg.rtd", ,"ContractData",C8, "LOwprice",,"D")</f>
        <v>13824</v>
      </c>
      <c r="O8" s="18">
        <v>50</v>
      </c>
      <c r="P8" s="20">
        <f>RTD("cqg.rtd", ,"ContractData",C8, "T_CVol")</f>
        <v>117087</v>
      </c>
      <c r="Q8" s="31">
        <f t="shared" si="0"/>
        <v>-0.13247039995258064</v>
      </c>
      <c r="R8" s="6">
        <f>RTD("cqg.rtd", ,"ContractData",C8, "Y_CVol")</f>
        <v>134966</v>
      </c>
      <c r="S8" s="6"/>
      <c r="T8" s="6"/>
      <c r="U8" s="10">
        <f>RTD("cqg.rtd", ,"ContractData",C6, "OPen",,"T")</f>
        <v>2736</v>
      </c>
      <c r="V8" s="10">
        <f>RTD("cqg.rtd", ,"ContractData",C6, "High",,"T")</f>
        <v>2741</v>
      </c>
      <c r="W8" s="10">
        <f>RTD("cqg.rtd", ,"ContractData",C6, "Low",,"T")</f>
        <v>2704</v>
      </c>
      <c r="X8" s="10">
        <f>RTD("cqg.rtd", ,"ContractData",C6, "LastTradeorSettle",,"T")</f>
        <v>2705.75</v>
      </c>
      <c r="Y8" s="6"/>
      <c r="Z8" s="6"/>
    </row>
    <row r="9" spans="2:29" x14ac:dyDescent="0.2">
      <c r="B9" s="48" t="str">
        <f>RTD("cqg.rtd", ,"ContractData",C9, "LongDescription")</f>
        <v>Crude Light (Globex), Apr 13</v>
      </c>
      <c r="C9" s="18" t="s">
        <v>29</v>
      </c>
      <c r="D9" s="19">
        <f>RTD("cqg.rtd", ,"ContractData",C9, "LastTradeorSettle",,"D")</f>
        <v>9296</v>
      </c>
      <c r="E9" s="19">
        <f>RTD("cqg.rtd", ,"ContractData",C9, "NetLastQuoteToday",,"D")</f>
        <v>-225</v>
      </c>
      <c r="F9" s="28">
        <f>IF(ISERROR(RTD("cqg.rtd", ,"ContractData",C9, "PerCentNetLastQuote")/100),"",RTD("cqg.rtd", ,"ContractData",C9, "PerCentNetLastQuote")/100)</f>
        <v>-2.3629489603024575E-2</v>
      </c>
      <c r="G9" s="28">
        <f>IF(ISERROR(RTD("cqg.rtd", ,"ContractData",C9, "PerCentNetLastQuote")/100),"",RTD("cqg.rtd", ,"ContractData",C9, "PerCentNetLastQuote")/100)</f>
        <v>-2.3629489603024575E-2</v>
      </c>
      <c r="H9" s="5">
        <f>RTD("cqg.rtd", ,"ContractData",C9, "VolumeLastBid")</f>
        <v>18</v>
      </c>
      <c r="I9" s="19">
        <f>RTD("cqg.rtd", ,"ContractData",C9, "Bid",,"D")</f>
        <v>9296</v>
      </c>
      <c r="J9" s="19">
        <f>RTD("cqg.rtd", ,"ContractData",C9, "Ask",,"D")</f>
        <v>9297</v>
      </c>
      <c r="K9" s="5">
        <f>RTD("cqg.rtd", ,"ContractData",C9, "VolumeLastAsk")</f>
        <v>34</v>
      </c>
      <c r="L9" s="19">
        <f>RTD("cqg.rtd", ,"ContractData",C9, "OPen",,"D")</f>
        <v>9472</v>
      </c>
      <c r="M9" s="19">
        <f>RTD("cqg.rtd", ,"ContractData",C9, "HIgh",,"D")</f>
        <v>9492</v>
      </c>
      <c r="N9" s="19">
        <f>RTD("cqg.rtd", ,"ContractData",C9, "LOwprice",,"D")</f>
        <v>9263</v>
      </c>
      <c r="O9" s="18">
        <v>25</v>
      </c>
      <c r="P9" s="20">
        <f>RTD("cqg.rtd", ,"ContractData",C9, "T_CVol")</f>
        <v>212746</v>
      </c>
      <c r="Q9" s="31">
        <f t="shared" si="0"/>
        <v>-0.37236958169969347</v>
      </c>
      <c r="R9" s="6">
        <f>RTD("cqg.rtd", ,"ContractData",C9, "Y_CVol")</f>
        <v>338967</v>
      </c>
      <c r="S9" s="6"/>
      <c r="T9" s="6"/>
      <c r="U9" s="10">
        <f>RTD("cqg.rtd", ,"ContractData",C7, "Y_OPen",,"T")</f>
        <v>1123.3</v>
      </c>
      <c r="V9" s="10">
        <f>RTD("cqg.rtd", ,"ContractData",C7, "Y_High",,"T")</f>
        <v>1123.9000000000001</v>
      </c>
      <c r="W9" s="10">
        <f>RTD("cqg.rtd", ,"ContractData",C7, "Y_Low",,"T")</f>
        <v>1101.9000000000001</v>
      </c>
      <c r="X9" s="10">
        <f>RTD("cqg.rtd", ,"ContractData",C7, "Y_Close",,"T")</f>
        <v>1102.2</v>
      </c>
      <c r="Y9" s="6"/>
      <c r="Z9" s="6"/>
    </row>
    <row r="10" spans="2:29" x14ac:dyDescent="0.2">
      <c r="B10" s="48" t="str">
        <f>RTD("cqg.rtd", ,"ContractData",C10, "LongDescription")</f>
        <v>Heating Oil (Globex), Apr 13</v>
      </c>
      <c r="C10" s="18" t="s">
        <v>30</v>
      </c>
      <c r="D10" s="19">
        <f>RTD("cqg.rtd", ,"ContractData",C10, "LastTradeorSettle",,"D")</f>
        <v>31028</v>
      </c>
      <c r="E10" s="19">
        <f>RTD("cqg.rtd", ,"ContractData",C10, "NetLastQuoteToday",,"D")</f>
        <v>-497</v>
      </c>
      <c r="F10" s="28">
        <f>IF(ISERROR(RTD("cqg.rtd", ,"ContractData",C10, "PerCentNetLastQuote")/100),"",RTD("cqg.rtd", ,"ContractData",C10, "PerCentNetLastQuote")/100)</f>
        <v>-1.5766766068142882E-2</v>
      </c>
      <c r="G10" s="28">
        <f>IF(ISERROR(RTD("cqg.rtd", ,"ContractData",C10, "PerCentNetLastQuote")/100),"",RTD("cqg.rtd", ,"ContractData",C10, "PerCentNetLastQuote")/100)</f>
        <v>-1.5766766068142882E-2</v>
      </c>
      <c r="H10" s="5">
        <f>RTD("cqg.rtd", ,"ContractData",C10, "VolumeLastBid")</f>
        <v>1</v>
      </c>
      <c r="I10" s="19">
        <f>RTD("cqg.rtd", ,"ContractData",C10, "Bid",,"D")</f>
        <v>31018</v>
      </c>
      <c r="J10" s="19">
        <f>RTD("cqg.rtd", ,"ContractData",C10, "Ask",,"D")</f>
        <v>31025</v>
      </c>
      <c r="K10" s="5">
        <f>RTD("cqg.rtd", ,"ContractData",C10, "VolumeLastAsk")</f>
        <v>4</v>
      </c>
      <c r="L10" s="19">
        <f>RTD("cqg.rtd", ,"ContractData",C10, "OPen",,"D")</f>
        <v>31453</v>
      </c>
      <c r="M10" s="19">
        <f>RTD("cqg.rtd", ,"ContractData",C10, "HIgh",,"D")</f>
        <v>31509</v>
      </c>
      <c r="N10" s="19">
        <f>RTD("cqg.rtd", ,"ContractData",C10, "LOwprice",,"D")</f>
        <v>30983</v>
      </c>
      <c r="O10" s="18">
        <v>50</v>
      </c>
      <c r="P10" s="20">
        <f>RTD("cqg.rtd", ,"ContractData",C10, "T_CVol")</f>
        <v>25718</v>
      </c>
      <c r="Q10" s="31">
        <f t="shared" si="0"/>
        <v>-0.49236113852591684</v>
      </c>
      <c r="R10" s="6">
        <f>RTD("cqg.rtd", ,"ContractData",C10, "Y_CVol")</f>
        <v>50662</v>
      </c>
      <c r="S10" s="6"/>
      <c r="T10" s="6"/>
      <c r="U10" s="10">
        <f>RTD("cqg.rtd", ,"ContractData",C7, "OPen",,"T")</f>
        <v>1102.5</v>
      </c>
      <c r="V10" s="10">
        <f>RTD("cqg.rtd", ,"ContractData",C7, "High",,"T")</f>
        <v>1104.3</v>
      </c>
      <c r="W10" s="10">
        <f>RTD("cqg.rtd", ,"ContractData",C7, "Low",,"T")</f>
        <v>1090.5999999999999</v>
      </c>
      <c r="X10" s="10">
        <f>RTD("cqg.rtd", ,"ContractData",C7, "LastTradeorSettle",,"T")</f>
        <v>1090.7</v>
      </c>
      <c r="Y10" s="6"/>
      <c r="Z10" s="6"/>
    </row>
    <row r="11" spans="2:29" x14ac:dyDescent="0.2">
      <c r="B11" s="48" t="str">
        <f>RTD("cqg.rtd", ,"ContractData",C11, "LongDescription")</f>
        <v>RBOB Gasoline (Globex), Apr 13</v>
      </c>
      <c r="C11" s="18" t="s">
        <v>31</v>
      </c>
      <c r="D11" s="19">
        <f>RTD("cqg.rtd", ,"ContractData",C11, "LastTradeorSettle",,"D")</f>
        <v>32317</v>
      </c>
      <c r="E11" s="19">
        <f>RTD("cqg.rtd", ,"ContractData",C11, "NetLastQuoteToday",,"D")</f>
        <v>-270</v>
      </c>
      <c r="F11" s="28">
        <f>IF(ISERROR(RTD("cqg.rtd", ,"ContractData",C11, "PerCentNetLastQuote")/100),"",RTD("cqg.rtd", ,"ContractData",C11, "PerCentNetLastQuote")/100)</f>
        <v>-8.2860211753874487E-3</v>
      </c>
      <c r="G11" s="28">
        <f>IF(ISERROR(RTD("cqg.rtd", ,"ContractData",C11, "PerCentNetLastQuote")/100),"",RTD("cqg.rtd", ,"ContractData",C11, "PerCentNetLastQuote")/100)</f>
        <v>-8.2860211753874487E-3</v>
      </c>
      <c r="H11" s="5">
        <f>RTD("cqg.rtd", ,"ContractData",C11, "VolumeLastBid")</f>
        <v>2</v>
      </c>
      <c r="I11" s="19">
        <f>RTD("cqg.rtd", ,"ContractData",C11, "Bid",,"D")</f>
        <v>32315</v>
      </c>
      <c r="J11" s="19">
        <f>RTD("cqg.rtd", ,"ContractData",C11, "Ask",,"D")</f>
        <v>32321</v>
      </c>
      <c r="K11" s="5">
        <f>RTD("cqg.rtd", ,"ContractData",C11, "VolumeLastAsk")</f>
        <v>3</v>
      </c>
      <c r="L11" s="19">
        <f>RTD("cqg.rtd", ,"ContractData",C11, "OPen",,"D")</f>
        <v>32500</v>
      </c>
      <c r="M11" s="19">
        <f>RTD("cqg.rtd", ,"ContractData",C11, "HIgh",,"D")</f>
        <v>32609</v>
      </c>
      <c r="N11" s="19">
        <f>RTD("cqg.rtd", ,"ContractData",C11, "LOwprice",,"D")</f>
        <v>31825</v>
      </c>
      <c r="O11" s="18">
        <v>50</v>
      </c>
      <c r="P11" s="20">
        <f>RTD("cqg.rtd", ,"ContractData",C11, "T_CVol")</f>
        <v>37198</v>
      </c>
      <c r="Q11" s="31">
        <f t="shared" si="0"/>
        <v>-0.34504797957566685</v>
      </c>
      <c r="R11" s="6">
        <f>RTD("cqg.rtd", ,"ContractData",C11, "Y_CVol")</f>
        <v>56795</v>
      </c>
      <c r="S11" s="6"/>
      <c r="T11" s="6"/>
      <c r="U11" s="10">
        <f>RTD("cqg.rtd", ,"ContractData",C8, "Y_OPen",,"T")</f>
        <v>14007</v>
      </c>
      <c r="V11" s="10">
        <f>RTD("cqg.rtd", ,"ContractData",C8, "Y_High",,"T")</f>
        <v>14035</v>
      </c>
      <c r="W11" s="10">
        <f>RTD("cqg.rtd", ,"ContractData",C8, "Y_Low",,"T")</f>
        <v>13883</v>
      </c>
      <c r="X11" s="10">
        <f>RTD("cqg.rtd", ,"ContractData",C8, "Y_Close",,"T")</f>
        <v>13889</v>
      </c>
      <c r="Y11" s="6"/>
      <c r="Z11" s="6"/>
    </row>
    <row r="12" spans="2:29" x14ac:dyDescent="0.2">
      <c r="B12" s="48" t="str">
        <f>RTD("cqg.rtd", ,"ContractData",C12, "LongDescription")</f>
        <v>Gold (Globex), Apr 13</v>
      </c>
      <c r="C12" s="18" t="s">
        <v>23</v>
      </c>
      <c r="D12" s="19">
        <f>RTD("cqg.rtd", ,"ContractData",C12, "LastTradeorSettle",,"D")</f>
        <v>15780</v>
      </c>
      <c r="E12" s="19">
        <f>RTD("cqg.rtd", ,"ContractData",C12, "NetLastQuoteToday",,"D")</f>
        <v>1</v>
      </c>
      <c r="F12" s="28">
        <f>IF(ISERROR(RTD("cqg.rtd", ,"ContractData",C12, "PerCentNetLastQuote")/100),"",RTD("cqg.rtd", ,"ContractData",C12, "PerCentNetLastQuote")/100)</f>
        <v>6.3371356147021542E-5</v>
      </c>
      <c r="G12" s="28">
        <f>IF(ISERROR(RTD("cqg.rtd", ,"ContractData",C12, "PerCentNetLastQuote")/100),"",RTD("cqg.rtd", ,"ContractData",C12, "PerCentNetLastQuote")/100)</f>
        <v>6.3371356147021542E-5</v>
      </c>
      <c r="H12" s="5">
        <f>RTD("cqg.rtd", ,"ContractData",C12, "VolumeLastBid")</f>
        <v>4</v>
      </c>
      <c r="I12" s="19">
        <f>RTD("cqg.rtd", ,"ContractData",C12, "Bid",,"D")</f>
        <v>15780</v>
      </c>
      <c r="J12" s="19">
        <f>RTD("cqg.rtd", ,"ContractData",C12, "Ask",,"D")</f>
        <v>15781</v>
      </c>
      <c r="K12" s="5">
        <f>RTD("cqg.rtd", ,"ContractData",C12, "VolumeLastAsk")</f>
        <v>2</v>
      </c>
      <c r="L12" s="19">
        <f>RTD("cqg.rtd", ,"ContractData",C12, "OPen",,"D")</f>
        <v>15648</v>
      </c>
      <c r="M12" s="19">
        <f>RTD("cqg.rtd", ,"ContractData",C12, "HIgh",,"D")</f>
        <v>15844</v>
      </c>
      <c r="N12" s="19">
        <f>RTD("cqg.rtd", ,"ContractData",C12, "LOwprice",,"D")</f>
        <v>15543</v>
      </c>
      <c r="O12" s="18">
        <v>5</v>
      </c>
      <c r="P12" s="20">
        <f>RTD("cqg.rtd", ,"ContractData",C12, "T_CVol")</f>
        <v>185534</v>
      </c>
      <c r="Q12" s="31">
        <f t="shared" si="0"/>
        <v>-0.28753940855487248</v>
      </c>
      <c r="R12" s="6">
        <f>RTD("cqg.rtd", ,"ContractData",C12, "Y_CVol")</f>
        <v>260413</v>
      </c>
      <c r="S12" s="6"/>
      <c r="T12" s="6"/>
      <c r="U12" s="10">
        <f>RTD("cqg.rtd", ,"ContractData",C8, "OPen",,"T")</f>
        <v>13895</v>
      </c>
      <c r="V12" s="10">
        <f>RTD("cqg.rtd", ,"ContractData",C8, "High",,"T")</f>
        <v>13910</v>
      </c>
      <c r="W12" s="10">
        <f>RTD("cqg.rtd", ,"ContractData",C8, "Low",,"T")</f>
        <v>13824</v>
      </c>
      <c r="X12" s="10">
        <f>RTD("cqg.rtd", ,"ContractData",C8, "LastTradeorSettle",,"T")</f>
        <v>13827</v>
      </c>
      <c r="Y12" s="6"/>
      <c r="Z12" s="6"/>
    </row>
    <row r="13" spans="2:29" x14ac:dyDescent="0.2">
      <c r="B13" s="48" t="str">
        <f>RTD("cqg.rtd", ,"ContractData",C13, "LongDescription")</f>
        <v>Euro FX (Globex), Mar 13</v>
      </c>
      <c r="C13" s="18" t="s">
        <v>32</v>
      </c>
      <c r="D13" s="19">
        <f>RTD("cqg.rtd", ,"ContractData",C13, "LastTradeorSettle",,"D")</f>
        <v>13199</v>
      </c>
      <c r="E13" s="19">
        <f>RTD("cqg.rtd", ,"ContractData",C13, "NetLastQuoteToday",,"D")</f>
        <v>-88</v>
      </c>
      <c r="F13" s="28">
        <f>IF(ISERROR(RTD("cqg.rtd", ,"ContractData",C13, "PerCentNetLastQuote")/100),"",RTD("cqg.rtd", ,"ContractData",C13, "PerCentNetLastQuote")/100)</f>
        <v>-6.623014977045232E-3</v>
      </c>
      <c r="G13" s="28">
        <f>IF(ISERROR(RTD("cqg.rtd", ,"ContractData",C13, "PerCentNetLastQuote")/100),"",RTD("cqg.rtd", ,"ContractData",C13, "PerCentNetLastQuote")/100)</f>
        <v>-6.623014977045232E-3</v>
      </c>
      <c r="H13" s="5">
        <f>RTD("cqg.rtd", ,"ContractData",C13, "VolumeLastBid")</f>
        <v>52</v>
      </c>
      <c r="I13" s="19">
        <f>RTD("cqg.rtd", ,"ContractData",C13, "Bid",,"D")</f>
        <v>13198</v>
      </c>
      <c r="J13" s="19">
        <f>RTD("cqg.rtd", ,"ContractData",C13, "Ask",,"D")</f>
        <v>13199</v>
      </c>
      <c r="K13" s="5">
        <f>RTD("cqg.rtd", ,"ContractData",C13, "VolumeLastAsk")</f>
        <v>31</v>
      </c>
      <c r="L13" s="19">
        <f>RTD("cqg.rtd", ,"ContractData",C13, "OPen",,"D")</f>
        <v>13288</v>
      </c>
      <c r="M13" s="19">
        <f>RTD("cqg.rtd", ,"ContractData",C13, "HIgh",,"D")</f>
        <v>13292</v>
      </c>
      <c r="N13" s="19">
        <f>RTD("cqg.rtd", ,"ContractData",C13, "LOwprice",,"D")</f>
        <v>13168</v>
      </c>
      <c r="O13" s="18">
        <v>10</v>
      </c>
      <c r="P13" s="20">
        <f>RTD("cqg.rtd", ,"ContractData",C13, "T_CVol")</f>
        <v>308037</v>
      </c>
      <c r="Q13" s="31">
        <f t="shared" si="0"/>
        <v>-1.6641660015961693E-2</v>
      </c>
      <c r="R13" s="6">
        <f>RTD("cqg.rtd", ,"ContractData",C13, "Y_CVol")</f>
        <v>313250</v>
      </c>
      <c r="S13" s="6"/>
      <c r="T13" s="6"/>
      <c r="U13" s="10">
        <f>RTD("cqg.rtd", ,"ContractData",C9, "Y_OPen",,"T")</f>
        <v>97.100000000000009</v>
      </c>
      <c r="V13" s="10">
        <f>RTD("cqg.rtd", ,"ContractData",C9, "Y_High",,"T")</f>
        <v>97.490000000000009</v>
      </c>
      <c r="W13" s="10">
        <f>RTD("cqg.rtd", ,"ContractData",C9, "Y_Low",,"T")</f>
        <v>94.210000000000008</v>
      </c>
      <c r="X13" s="10">
        <f>RTD("cqg.rtd", ,"ContractData",C9, "Y_Close",,"T")</f>
        <v>94.66</v>
      </c>
      <c r="Y13" s="6"/>
      <c r="Z13" s="6"/>
    </row>
    <row r="14" spans="2:29" x14ac:dyDescent="0.2">
      <c r="B14" s="48" t="str">
        <f>RTD("cqg.rtd", ,"ContractData",C14, "LongDescription")</f>
        <v>British Pound (Globex), Mar 13</v>
      </c>
      <c r="C14" s="18" t="s">
        <v>33</v>
      </c>
      <c r="D14" s="19">
        <f>RTD("cqg.rtd", ,"ContractData",C14, "LastTradeorSettle",,"D")</f>
        <v>15250</v>
      </c>
      <c r="E14" s="19">
        <f>RTD("cqg.rtd", ,"ContractData",C14, "NetLastQuoteToday",,"D")</f>
        <v>8</v>
      </c>
      <c r="F14" s="28">
        <f>IF(ISERROR(RTD("cqg.rtd", ,"ContractData",C14, "PerCentNetLastQuote")/100),"",RTD("cqg.rtd", ,"ContractData",C14, "PerCentNetLastQuote")/100)</f>
        <v>5.2486550321480122E-4</v>
      </c>
      <c r="G14" s="28">
        <f>IF(ISERROR(RTD("cqg.rtd", ,"ContractData",C14, "PerCentNetLastQuote")/100),"",RTD("cqg.rtd", ,"ContractData",C14, "PerCentNetLastQuote")/100)</f>
        <v>5.2486550321480122E-4</v>
      </c>
      <c r="H14" s="5">
        <f>RTD("cqg.rtd", ,"ContractData",C14, "VolumeLastBid")</f>
        <v>18</v>
      </c>
      <c r="I14" s="19">
        <f>RTD("cqg.rtd", ,"ContractData",C14, "Bid",,"D")</f>
        <v>15250</v>
      </c>
      <c r="J14" s="19">
        <f>RTD("cqg.rtd", ,"ContractData",C14, "Ask",,"D")</f>
        <v>15251</v>
      </c>
      <c r="K14" s="5">
        <f>RTD("cqg.rtd", ,"ContractData",C14, "VolumeLastAsk")</f>
        <v>30</v>
      </c>
      <c r="L14" s="19">
        <f>RTD("cqg.rtd", ,"ContractData",C14, "OPen",,"D")</f>
        <v>15238</v>
      </c>
      <c r="M14" s="19">
        <f>RTD("cqg.rtd", ,"ContractData",C14, "HIgh",,"D")</f>
        <v>15271</v>
      </c>
      <c r="N14" s="19">
        <f>RTD("cqg.rtd", ,"ContractData",C14, "LOwprice",,"D")</f>
        <v>15124</v>
      </c>
      <c r="O14" s="18">
        <v>5</v>
      </c>
      <c r="P14" s="20">
        <f>RTD("cqg.rtd", ,"ContractData",C14, "T_CVol")</f>
        <v>143222</v>
      </c>
      <c r="Q14" s="31">
        <f t="shared" si="0"/>
        <v>-0.23086589478658734</v>
      </c>
      <c r="R14" s="6">
        <f>RTD("cqg.rtd", ,"ContractData",C14, "Y_CVol")</f>
        <v>186212</v>
      </c>
      <c r="S14" s="6"/>
      <c r="T14" s="6"/>
      <c r="U14" s="10">
        <f>RTD("cqg.rtd", ,"ContractData",C9, "OPen",,"T")</f>
        <v>94.72</v>
      </c>
      <c r="V14" s="10">
        <f>RTD("cqg.rtd", ,"ContractData",C9, "High",,"T")</f>
        <v>94.92</v>
      </c>
      <c r="W14" s="10">
        <f>RTD("cqg.rtd", ,"ContractData",C9, "Low",,"T")</f>
        <v>92.63</v>
      </c>
      <c r="X14" s="10">
        <f>RTD("cqg.rtd", ,"ContractData",C9, "LastTradeorSettle",,"T")</f>
        <v>92.960000000000008</v>
      </c>
      <c r="Y14" s="6"/>
      <c r="Z14" s="6"/>
    </row>
    <row r="15" spans="2:29" x14ac:dyDescent="0.2">
      <c r="B15" s="48" t="str">
        <f>RTD("cqg.rtd", ,"ContractData",C15, "LongDescription")</f>
        <v>Australian Dollar (Globex), Mar 13</v>
      </c>
      <c r="C15" s="18" t="s">
        <v>34</v>
      </c>
      <c r="D15" s="19">
        <f>RTD("cqg.rtd", ,"ContractData",C15, "LastTradeorSettle",,"D")</f>
        <v>10237</v>
      </c>
      <c r="E15" s="19">
        <f>RTD("cqg.rtd", ,"ContractData",C15, "NetLastQuoteToday",,"D")</f>
        <v>13</v>
      </c>
      <c r="F15" s="28">
        <f>IF(ISERROR(RTD("cqg.rtd", ,"ContractData",C15, "PerCentNetLastQuote")/100),"",RTD("cqg.rtd", ,"ContractData",C15, "PerCentNetLastQuote")/100)</f>
        <v>1.2713936430317849E-3</v>
      </c>
      <c r="G15" s="28">
        <f>IF(ISERROR(RTD("cqg.rtd", ,"ContractData",C15, "PerCentNetLastQuote")/100),"",RTD("cqg.rtd", ,"ContractData",C15, "PerCentNetLastQuote")/100)</f>
        <v>1.2713936430317849E-3</v>
      </c>
      <c r="H15" s="5">
        <f>RTD("cqg.rtd", ,"ContractData",C15, "VolumeLastBid")</f>
        <v>59</v>
      </c>
      <c r="I15" s="19">
        <f>RTD("cqg.rtd", ,"ContractData",C15, "Bid",,"D")</f>
        <v>10237</v>
      </c>
      <c r="J15" s="19">
        <f>RTD("cqg.rtd", ,"ContractData",C15, "Ask",,"D")</f>
        <v>10238</v>
      </c>
      <c r="K15" s="5">
        <f>RTD("cqg.rtd", ,"ContractData",C15, "VolumeLastAsk")</f>
        <v>27</v>
      </c>
      <c r="L15" s="19">
        <f>RTD("cqg.rtd", ,"ContractData",C15, "OPen",,"D")</f>
        <v>10237</v>
      </c>
      <c r="M15" s="19">
        <f>RTD("cqg.rtd", ,"ContractData",C15, "HIgh",,"D")</f>
        <v>10247</v>
      </c>
      <c r="N15" s="19">
        <f>RTD("cqg.rtd", ,"ContractData",C15, "LOwprice",,"D")</f>
        <v>10208</v>
      </c>
      <c r="O15" s="18">
        <v>10</v>
      </c>
      <c r="P15" s="20">
        <f>RTD("cqg.rtd", ,"ContractData",C15, "T_CVol")</f>
        <v>90907</v>
      </c>
      <c r="Q15" s="31">
        <f t="shared" si="0"/>
        <v>-0.29430988976866945</v>
      </c>
      <c r="R15" s="6">
        <f>RTD("cqg.rtd", ,"ContractData",C15, "Y_CVol")</f>
        <v>128820</v>
      </c>
      <c r="S15" s="6"/>
      <c r="T15" s="6"/>
      <c r="U15" s="10">
        <f>RTD("cqg.rtd", ,"ContractData",C10, "Y_OPen",,"T")</f>
        <v>3.1878000000000002</v>
      </c>
      <c r="V15" s="10">
        <f>RTD("cqg.rtd", ,"ContractData",C10, "Y_High",,"T")</f>
        <v>3.1958000000000002</v>
      </c>
      <c r="W15" s="10">
        <f>RTD("cqg.rtd", ,"ContractData",C10, "Y_Low",,"T")</f>
        <v>3.1353</v>
      </c>
      <c r="X15" s="10">
        <f>RTD("cqg.rtd", ,"ContractData",C10, "Y_Close",,"T")</f>
        <v>3.1442000000000001</v>
      </c>
      <c r="Y15" s="6"/>
      <c r="Z15" s="6"/>
    </row>
    <row r="16" spans="2:29" x14ac:dyDescent="0.2">
      <c r="B16" s="48" t="str">
        <f>RTD("cqg.rtd", ,"ContractData",C16, "LongDescription")</f>
        <v>Corn (Globex), Mar 13</v>
      </c>
      <c r="C16" s="18" t="s">
        <v>16</v>
      </c>
      <c r="D16" s="19">
        <f>RTD("cqg.rtd", ,"ContractData",C16, "LastTradeorSettle",,"D")</f>
        <v>6934</v>
      </c>
      <c r="E16" s="21">
        <f>RTD("cqg.rtd", ,"ContractData",C16, "NetLastQuoteToday",,"D")</f>
        <v>-70</v>
      </c>
      <c r="F16" s="28">
        <f>IF(ISERROR(RTD("cqg.rtd", ,"ContractData",C16, "PerCentNetLastQuote")/100),"",RTD("cqg.rtd", ,"ContractData",C16, "PerCentNetLastQuote")/100)</f>
        <v>-9.9928622412562458E-3</v>
      </c>
      <c r="G16" s="28">
        <f>IF(ISERROR(RTD("cqg.rtd", ,"ContractData",C16, "PerCentNetLastQuote")/100),"",RTD("cqg.rtd", ,"ContractData",C16, "PerCentNetLastQuote")/100)</f>
        <v>-9.9928622412562458E-3</v>
      </c>
      <c r="H16" s="5">
        <f>RTD("cqg.rtd", ,"ContractData",C16, "VolumeLastBid")</f>
        <v>40</v>
      </c>
      <c r="I16" s="19">
        <f>RTD("cqg.rtd", ,"ContractData",C16, "Bid",,"D")</f>
        <v>6934</v>
      </c>
      <c r="J16" s="19">
        <f>RTD("cqg.rtd", ,"ContractData",C16, "Ask",,"D")</f>
        <v>6936</v>
      </c>
      <c r="K16" s="5">
        <f>RTD("cqg.rtd", ,"ContractData",C16, "VolumeLastAsk")</f>
        <v>30</v>
      </c>
      <c r="L16" s="19">
        <f>RTD("cqg.rtd", ,"ContractData",C16, "OPen",,"D")</f>
        <v>7000</v>
      </c>
      <c r="M16" s="19">
        <f>RTD("cqg.rtd", ,"ContractData",C16, "HIgh",,"D")</f>
        <v>7012</v>
      </c>
      <c r="N16" s="19">
        <f>RTD("cqg.rtd", ,"ContractData",C16, "LOwprice",,"D")</f>
        <v>6906</v>
      </c>
      <c r="O16" s="18">
        <v>2</v>
      </c>
      <c r="P16" s="20">
        <f>RTD("cqg.rtd", ,"ContractData",C16, "T_CVol")</f>
        <v>69463</v>
      </c>
      <c r="Q16" s="31">
        <f t="shared" si="0"/>
        <v>-0.50653216353496966</v>
      </c>
      <c r="R16" s="6">
        <f>RTD("cqg.rtd", ,"ContractData",C16, "Y_CVol")</f>
        <v>140765</v>
      </c>
      <c r="S16" s="6"/>
      <c r="T16" s="6"/>
      <c r="U16" s="10">
        <f>RTD("cqg.rtd", ,"ContractData",C10, "OPen",,"T")</f>
        <v>3.1453000000000002</v>
      </c>
      <c r="V16" s="10">
        <f>RTD("cqg.rtd", ,"ContractData",C10, "High",,"T")</f>
        <v>3.1509</v>
      </c>
      <c r="W16" s="10">
        <f>RTD("cqg.rtd", ,"ContractData",C10, "Low",,"T")</f>
        <v>3.0983000000000001</v>
      </c>
      <c r="X16" s="10">
        <f>RTD("cqg.rtd", ,"ContractData",C10, "LastTradeorSettle",,"T")</f>
        <v>3.1028000000000002</v>
      </c>
      <c r="Y16" s="6"/>
      <c r="Z16" s="6"/>
    </row>
    <row r="17" spans="2:26" x14ac:dyDescent="0.2">
      <c r="B17" s="48" t="str">
        <f>RTD("cqg.rtd", ,"ContractData",C17, "LongDescription")</f>
        <v>Soybeans (Globex), Mar 13</v>
      </c>
      <c r="C17" s="18" t="s">
        <v>18</v>
      </c>
      <c r="D17" s="19">
        <f>RTD("cqg.rtd", ,"ContractData",C17, "LastTradeorSettle",,"D")</f>
        <v>14906</v>
      </c>
      <c r="E17" s="19">
        <f>RTD("cqg.rtd", ,"ContractData",C17, "NetLastQuoteToday",,"D")</f>
        <v>82</v>
      </c>
      <c r="F17" s="28">
        <f>IF(ISERROR(RTD("cqg.rtd", ,"ContractData",C17, "PerCentNetLastQuote")/100),"",RTD("cqg.rtd", ,"ContractData",C17, "PerCentNetLastQuote")/100)</f>
        <v>5.5639858371269602E-3</v>
      </c>
      <c r="G17" s="28">
        <f>IF(ISERROR(RTD("cqg.rtd", ,"ContractData",C17, "PerCentNetLastQuote")/100),"",RTD("cqg.rtd", ,"ContractData",C17, "PerCentNetLastQuote")/100)</f>
        <v>5.5639858371269602E-3</v>
      </c>
      <c r="H17" s="5">
        <f>RTD("cqg.rtd", ,"ContractData",C17, "VolumeLastBid")</f>
        <v>1</v>
      </c>
      <c r="I17" s="19">
        <f>RTD("cqg.rtd", ,"ContractData",C17, "Bid",,"D")</f>
        <v>14906</v>
      </c>
      <c r="J17" s="19">
        <f>RTD("cqg.rtd", ,"ContractData",C17, "Ask",,"D")</f>
        <v>14910</v>
      </c>
      <c r="K17" s="5">
        <f>RTD("cqg.rtd", ,"ContractData",C17, "VolumeLastAsk")</f>
        <v>11</v>
      </c>
      <c r="L17" s="19">
        <f>RTD("cqg.rtd", ,"ContractData",C17, "OPen",,"D")</f>
        <v>14806</v>
      </c>
      <c r="M17" s="19">
        <f>RTD("cqg.rtd", ,"ContractData",C17, "HIgh",,"D")</f>
        <v>14930</v>
      </c>
      <c r="N17" s="19">
        <f>RTD("cqg.rtd", ,"ContractData",C17, "LOwprice",,"D")</f>
        <v>14704</v>
      </c>
      <c r="O17" s="18">
        <v>5</v>
      </c>
      <c r="P17" s="20">
        <f>RTD("cqg.rtd", ,"ContractData",C17, "T_CVol")</f>
        <v>64766</v>
      </c>
      <c r="Q17" s="31">
        <f t="shared" si="0"/>
        <v>-0.45230987797349748</v>
      </c>
      <c r="R17" s="6">
        <f>RTD("cqg.rtd", ,"ContractData",C17, "Y_CVol")</f>
        <v>118253</v>
      </c>
      <c r="S17" s="6"/>
      <c r="T17" s="6"/>
      <c r="U17" s="10">
        <f>RTD("cqg.rtd", ,"ContractData",C11, "Y_OPen",,"T")</f>
        <v>3.3159000000000001</v>
      </c>
      <c r="V17" s="10">
        <f>RTD("cqg.rtd", ,"ContractData",C11, "Y_High",,"T")</f>
        <v>3.3181000000000003</v>
      </c>
      <c r="W17" s="10">
        <f>RTD("cqg.rtd", ,"ContractData",C11, "Y_Low",,"T")</f>
        <v>3.2358000000000002</v>
      </c>
      <c r="X17" s="10">
        <f>RTD("cqg.rtd", ,"ContractData",C11, "Y_Close",,"T")</f>
        <v>3.2392000000000003</v>
      </c>
      <c r="Y17" s="6"/>
      <c r="Z17" s="6"/>
    </row>
    <row r="18" spans="2:26" x14ac:dyDescent="0.2">
      <c r="B18" s="48" t="str">
        <f>RTD("cqg.rtd", ,"ContractData",C18, "LongDescription")</f>
        <v>Wheat (Globex), Mar 13</v>
      </c>
      <c r="C18" s="18" t="s">
        <v>17</v>
      </c>
      <c r="D18" s="19">
        <f>RTD("cqg.rtd", ,"ContractData",C18, "LastTradeorSettle",,"D")</f>
        <v>7224</v>
      </c>
      <c r="E18" s="19">
        <f>RTD("cqg.rtd", ,"ContractData",C18, "NetLastQuoteToday",,"D")</f>
        <v>-162</v>
      </c>
      <c r="F18" s="28">
        <f>IF(ISERROR(RTD("cqg.rtd", ,"ContractData",C18, "PerCentNetLastQuote")/100),"",RTD("cqg.rtd", ,"ContractData",C18, "PerCentNetLastQuote")/100)</f>
        <v>-2.2004062288422478E-2</v>
      </c>
      <c r="G18" s="28">
        <f>IF(ISERROR(RTD("cqg.rtd", ,"ContractData",C18, "PerCentNetLastQuote")/100),"",RTD("cqg.rtd", ,"ContractData",C18, "PerCentNetLastQuote")/100)</f>
        <v>-2.2004062288422478E-2</v>
      </c>
      <c r="H18" s="5">
        <f>RTD("cqg.rtd", ,"ContractData",C18, "VolumeLastBid")</f>
        <v>9</v>
      </c>
      <c r="I18" s="19">
        <f>RTD("cqg.rtd", ,"ContractData",C18, "Bid",,"D")</f>
        <v>7222</v>
      </c>
      <c r="J18" s="19">
        <f>RTD("cqg.rtd", ,"ContractData",C18, "Ask",,"D")</f>
        <v>7224</v>
      </c>
      <c r="K18" s="5">
        <f>RTD("cqg.rtd", ,"ContractData",C18, "VolumeLastAsk")</f>
        <v>1</v>
      </c>
      <c r="L18" s="19">
        <f>RTD("cqg.rtd", ,"ContractData",C18, "OPen",,"D")</f>
        <v>7374</v>
      </c>
      <c r="M18" s="19">
        <f>RTD("cqg.rtd", ,"ContractData",C18, "HIgh",,"D")</f>
        <v>7382</v>
      </c>
      <c r="N18" s="19">
        <f>RTD("cqg.rtd", ,"ContractData",C18, "LOwprice",,"D")</f>
        <v>7210</v>
      </c>
      <c r="O18" s="18">
        <v>5</v>
      </c>
      <c r="P18" s="20">
        <f>RTD("cqg.rtd", ,"ContractData",C18, "T_CVol")</f>
        <v>51460</v>
      </c>
      <c r="Q18" s="31">
        <f t="shared" si="0"/>
        <v>0.10403123726159061</v>
      </c>
      <c r="R18" s="6">
        <f>RTD("cqg.rtd", ,"ContractData",C18, "Y_CVol")</f>
        <v>46611</v>
      </c>
      <c r="S18" s="6"/>
      <c r="T18" s="6"/>
      <c r="U18" s="10">
        <f>RTD("cqg.rtd", ,"ContractData",C11, "OPen",,"T")</f>
        <v>3.25</v>
      </c>
      <c r="V18" s="10">
        <f>RTD("cqg.rtd", ,"ContractData",C11, "High",,"T")</f>
        <v>3.2609000000000004</v>
      </c>
      <c r="W18" s="10">
        <f>RTD("cqg.rtd", ,"ContractData",C11, "Low",,"T")</f>
        <v>3.1825000000000001</v>
      </c>
      <c r="X18" s="10">
        <f>RTD("cqg.rtd", ,"ContractData",C11, "LastTradeorSettle",,"T")</f>
        <v>3.2317</v>
      </c>
      <c r="Y18" s="6"/>
      <c r="Z18" s="6"/>
    </row>
    <row r="19" spans="2:26" x14ac:dyDescent="0.2">
      <c r="B19" s="48" t="str">
        <f>RTD("cqg.rtd", ,"ContractData",C19, "LongDescription")</f>
        <v>30yr US Treasury Bonds (Globex), Mar 13</v>
      </c>
      <c r="C19" s="18" t="s">
        <v>35</v>
      </c>
      <c r="D19" s="19">
        <f>RTD("cqg.rtd", ,"ContractData",C19, "LastTradeorSettle",,"D")</f>
        <v>144000</v>
      </c>
      <c r="E19" s="19">
        <f>RTD("cqg.rtd", ,"ContractData",C19, "NetLastQuoteToday",,"D")</f>
        <v>290</v>
      </c>
      <c r="F19" s="28">
        <f>IF(ISERROR(RTD("cqg.rtd", ,"ContractData",C19, "PerCentNetLastQuote")/100),"",RTD("cqg.rtd", ,"ContractData",C19, "PerCentNetLastQuote")/100)</f>
        <v>6.3332605372352045E-3</v>
      </c>
      <c r="G19" s="28">
        <f>IF(ISERROR(RTD("cqg.rtd", ,"ContractData",C19, "PerCentNetLastQuote")/100),"",RTD("cqg.rtd", ,"ContractData",C19, "PerCentNetLastQuote")/100)</f>
        <v>6.3332605372352045E-3</v>
      </c>
      <c r="H19" s="5">
        <f>RTD("cqg.rtd", ,"ContractData",C19, "VolumeLastBid")</f>
        <v>604</v>
      </c>
      <c r="I19" s="19">
        <f>RTD("cqg.rtd", ,"ContractData",C19, "Bid",,"D")</f>
        <v>143310</v>
      </c>
      <c r="J19" s="19">
        <f>RTD("cqg.rtd", ,"ContractData",C19, "Ask",,"D")</f>
        <v>144000</v>
      </c>
      <c r="K19" s="5">
        <f>RTD("cqg.rtd", ,"ContractData",C19, "VolumeLastAsk")</f>
        <v>879</v>
      </c>
      <c r="L19" s="19">
        <f>RTD("cqg.rtd", ,"ContractData",C19, "OPen",,"D")</f>
        <v>143090</v>
      </c>
      <c r="M19" s="19">
        <f>RTD("cqg.rtd", ,"ContractData",C19, "HIgh",,"D")</f>
        <v>144050</v>
      </c>
      <c r="N19" s="19">
        <f>RTD("cqg.rtd", ,"ContractData",C19, "LOwprice",,"D")</f>
        <v>143030</v>
      </c>
      <c r="O19" s="18">
        <v>10</v>
      </c>
      <c r="P19" s="20">
        <f>RTD("cqg.rtd", ,"ContractData",C19, "T_CVol")</f>
        <v>337577</v>
      </c>
      <c r="Q19" s="31">
        <f t="shared" si="0"/>
        <v>-0.31775198514150133</v>
      </c>
      <c r="R19" s="6">
        <f>RTD("cqg.rtd", ,"ContractData",C19, "Y_CVol")</f>
        <v>494801</v>
      </c>
      <c r="S19" s="6"/>
      <c r="T19" s="6"/>
      <c r="U19" s="10">
        <f>RTD("cqg.rtd", ,"ContractData",C12, "Y_OPen",,"T")</f>
        <v>1604.2</v>
      </c>
      <c r="V19" s="10">
        <f>RTD("cqg.rtd", ,"ContractData",C12, "Y_High",,"T")</f>
        <v>1609.2</v>
      </c>
      <c r="W19" s="10">
        <f>RTD("cqg.rtd", ,"ContractData",C12, "Y_Low",,"T")</f>
        <v>1558.1000000000001</v>
      </c>
      <c r="X19" s="10">
        <f>RTD("cqg.rtd", ,"ContractData",C12, "Y_Close",,"T")</f>
        <v>1564</v>
      </c>
      <c r="Y19" s="6"/>
      <c r="Z19" s="6"/>
    </row>
    <row r="20" spans="2:26" x14ac:dyDescent="0.2">
      <c r="B20" s="48" t="str">
        <f>RTD("cqg.rtd", ,"ContractData",C20, "LongDescription")</f>
        <v>10yr US Treasury Notes (Globex), Mar 13</v>
      </c>
      <c r="C20" s="18" t="s">
        <v>36</v>
      </c>
      <c r="D20" s="19">
        <f>RTD("cqg.rtd", ,"ContractData",C20, "LastTradeorSettle",,"D")</f>
        <v>131280</v>
      </c>
      <c r="E20" s="19">
        <f>RTD("cqg.rtd", ,"ContractData",C20, "NetLastQuoteToday",,"D")</f>
        <v>130</v>
      </c>
      <c r="F20" s="28">
        <f>IF(ISERROR(RTD("cqg.rtd", ,"ContractData",C20, "PerCentNetLastQuote")/100),"",RTD("cqg.rtd", ,"ContractData",C20, "PerCentNetLastQuote")/100)</f>
        <v>3.0900879486570002E-3</v>
      </c>
      <c r="G20" s="28">
        <f>IF(ISERROR(RTD("cqg.rtd", ,"ContractData",C20, "PerCentNetLastQuote")/100),"",RTD("cqg.rtd", ,"ContractData",C20, "PerCentNetLastQuote")/100)</f>
        <v>3.0900879486570002E-3</v>
      </c>
      <c r="H20" s="5">
        <f>RTD("cqg.rtd", ,"ContractData",C20, "VolumeLastBid")</f>
        <v>912</v>
      </c>
      <c r="I20" s="19">
        <f>RTD("cqg.rtd", ,"ContractData",C20, "Bid",,"D")</f>
        <v>131275</v>
      </c>
      <c r="J20" s="19">
        <f>RTD("cqg.rtd", ,"ContractData",C20, "Ask",,"D")</f>
        <v>131280</v>
      </c>
      <c r="K20" s="5">
        <f>RTD("cqg.rtd", ,"ContractData",C20, "VolumeLastAsk")</f>
        <v>3391</v>
      </c>
      <c r="L20" s="19" t="s">
        <v>27</v>
      </c>
      <c r="M20" s="19">
        <f>RTD("cqg.rtd", ,"ContractData",C20, "HIgh",,"D")</f>
        <v>131300</v>
      </c>
      <c r="N20" s="19">
        <f>RTD("cqg.rtd", ,"ContractData",C20, "LOwprice",,"D")</f>
        <v>131145</v>
      </c>
      <c r="O20" s="18">
        <v>1</v>
      </c>
      <c r="P20" s="20">
        <f>RTD("cqg.rtd", ,"ContractData",C20, "T_CVol")</f>
        <v>1090255</v>
      </c>
      <c r="Q20" s="31">
        <f t="shared" si="0"/>
        <v>-0.25449336209814455</v>
      </c>
      <c r="R20" s="6">
        <f>RTD("cqg.rtd", ,"ContractData",C20, "Y_CVol")</f>
        <v>1462435</v>
      </c>
      <c r="S20" s="6"/>
      <c r="T20" s="6"/>
      <c r="U20" s="10">
        <f>RTD("cqg.rtd", ,"ContractData",C12, "OPen",,"T")</f>
        <v>1564.8000000000002</v>
      </c>
      <c r="V20" s="10">
        <f>RTD("cqg.rtd", ,"ContractData",C12, "High",,"T")</f>
        <v>1584.4</v>
      </c>
      <c r="W20" s="10">
        <f>RTD("cqg.rtd", ,"ContractData",C12, "Low",,"T")</f>
        <v>1554.3000000000002</v>
      </c>
      <c r="X20" s="10">
        <f>RTD("cqg.rtd", ,"ContractData",C12, "LastTradeorSettle",,"T")</f>
        <v>1578</v>
      </c>
      <c r="Y20" s="6"/>
      <c r="Z20" s="6"/>
    </row>
    <row r="21" spans="2:26" x14ac:dyDescent="0.2">
      <c r="B21" s="48" t="str">
        <f>RTD("cqg.rtd", ,"ContractData",C21, "LongDescription")</f>
        <v>5 Year US Treasury Notes (Globex), Mar 13</v>
      </c>
      <c r="C21" s="18" t="s">
        <v>37</v>
      </c>
      <c r="D21" s="19">
        <f>RTD("cqg.rtd", ,"ContractData",C21, "LastTradeorSettle",,"D")</f>
        <v>124000</v>
      </c>
      <c r="E21" s="19">
        <f>RTD("cqg.rtd", ,"ContractData",C21, "NetLastQuoteToday",,"D")</f>
        <v>55</v>
      </c>
      <c r="F21" s="28">
        <f>IF(ISERROR(RTD("cqg.rtd", ,"ContractData",C21, "PerCentNetLastQuote")/100),"",RTD("cqg.rtd", ,"ContractData",C21, "PerCentNetLastQuote")/100)</f>
        <v>1.38801261829653E-3</v>
      </c>
      <c r="G21" s="28">
        <f>IF(ISERROR(RTD("cqg.rtd", ,"ContractData",C21, "PerCentNetLastQuote")/100),"",RTD("cqg.rtd", ,"ContractData",C21, "PerCentNetLastQuote")/100)</f>
        <v>1.38801261829653E-3</v>
      </c>
      <c r="H21" s="5">
        <f>RTD("cqg.rtd", ,"ContractData",C21, "VolumeLastBid")</f>
        <v>2979</v>
      </c>
      <c r="I21" s="19">
        <f>RTD("cqg.rtd", ,"ContractData",C21, "Bid",,"D")</f>
        <v>123317</v>
      </c>
      <c r="J21" s="19">
        <f>RTD("cqg.rtd", ,"ContractData",C21, "Ask",,"D")</f>
        <v>124000</v>
      </c>
      <c r="K21" s="5">
        <f>RTD("cqg.rtd", ,"ContractData",C21, "VolumeLastAsk")</f>
        <v>340</v>
      </c>
      <c r="L21" s="19">
        <f>RTD("cqg.rtd", ,"ContractData",C21, "OPen",,"D")</f>
        <v>123277</v>
      </c>
      <c r="M21" s="19">
        <f>RTD("cqg.rtd", ,"ContractData",C21, "HIgh",,"D")</f>
        <v>124017</v>
      </c>
      <c r="N21" s="19">
        <f>RTD("cqg.rtd", ,"ContractData",C21, "LOwprice",,"D")</f>
        <v>123260</v>
      </c>
      <c r="O21" s="18">
        <v>1</v>
      </c>
      <c r="P21" s="20">
        <f>RTD("cqg.rtd", ,"ContractData",C21, "T_CVol")</f>
        <v>510764</v>
      </c>
      <c r="Q21" s="31">
        <f t="shared" si="0"/>
        <v>-0.31338680905350125</v>
      </c>
      <c r="R21" s="6">
        <f>RTD("cqg.rtd", ,"ContractData",C21, "Y_CVol")</f>
        <v>743889</v>
      </c>
      <c r="S21" s="6"/>
      <c r="T21" s="6"/>
      <c r="U21" s="10">
        <f>RTD("cqg.rtd", ,"ContractData",C13, "Y_OPen",,"T")</f>
        <v>1.3389</v>
      </c>
      <c r="V21" s="10">
        <f>RTD("cqg.rtd", ,"ContractData",C13, "Y_High",,"T")</f>
        <v>1.3437000000000001</v>
      </c>
      <c r="W21" s="10">
        <f>RTD("cqg.rtd", ,"ContractData",C13, "Y_Low",,"T")</f>
        <v>1.3273000000000001</v>
      </c>
      <c r="X21" s="10">
        <f>RTD("cqg.rtd", ,"ContractData",C13, "Y_Close",,"T")</f>
        <v>1.3278000000000001</v>
      </c>
      <c r="Y21" s="6"/>
      <c r="Z21" s="6"/>
    </row>
    <row r="22" spans="2:26" x14ac:dyDescent="0.2">
      <c r="B22" s="50" t="str">
        <f>RTD("cqg.rtd", ,"ContractData",C22, "LongDescription")</f>
        <v>2 Year US Treasury Note (Globex), Mar 13</v>
      </c>
      <c r="C22" s="32" t="s">
        <v>38</v>
      </c>
      <c r="D22" s="33">
        <f>RTD("cqg.rtd", ,"ContractData",C22, "LastTradeorSettle",,"D")</f>
        <v>110072</v>
      </c>
      <c r="E22" s="33">
        <f>RTD("cqg.rtd", ,"ContractData",C22, "NetLastQuoteToday",,"D")</f>
        <v>7</v>
      </c>
      <c r="F22" s="28">
        <f>IF(ISERROR(RTD("cqg.rtd", ,"ContractData",C22, "PerCentNetLastQuote")/100),"",RTD("cqg.rtd", ,"ContractData",C22, "PerCentNetLastQuote")/100)</f>
        <v>2.126754572522331E-4</v>
      </c>
      <c r="G22" s="28">
        <f>IF(ISERROR(RTD("cqg.rtd", ,"ContractData",C22, "PerCentNetLastQuote")/100),"",RTD("cqg.rtd", ,"ContractData",C22, "PerCentNetLastQuote")/100)</f>
        <v>2.126754572522331E-4</v>
      </c>
      <c r="H22" s="34">
        <f>RTD("cqg.rtd", ,"ContractData",C22, "VolumeLastBid")</f>
        <v>59934</v>
      </c>
      <c r="I22" s="33">
        <f>RTD("cqg.rtd", ,"ContractData",C22, "Bid",,"D")</f>
        <v>110070</v>
      </c>
      <c r="J22" s="33">
        <f>RTD("cqg.rtd", ,"ContractData",C22, "Ask",,"D")</f>
        <v>110072</v>
      </c>
      <c r="K22" s="34">
        <f>RTD("cqg.rtd", ,"ContractData",C22, "VolumeLastAsk")</f>
        <v>12422</v>
      </c>
      <c r="L22" s="33">
        <f>RTD("cqg.rtd", ,"ContractData",C22, "OPen",,"D")</f>
        <v>110065</v>
      </c>
      <c r="M22" s="33">
        <f>RTD("cqg.rtd", ,"ContractData",C22, "HIgh",,"D")</f>
        <v>110075</v>
      </c>
      <c r="N22" s="33">
        <f>RTD("cqg.rtd", ,"ContractData",C22, "LOwprice",,"D")</f>
        <v>110065</v>
      </c>
      <c r="O22" s="32">
        <v>1</v>
      </c>
      <c r="P22" s="35">
        <f>RTD("cqg.rtd", ,"ContractData",C22, "T_CVol")</f>
        <v>147370</v>
      </c>
      <c r="Q22" s="31">
        <f t="shared" si="0"/>
        <v>8.4256684177224497E-2</v>
      </c>
      <c r="R22" s="6">
        <f>RTD("cqg.rtd", ,"ContractData",C22, "Y_CVol")</f>
        <v>135918</v>
      </c>
      <c r="S22" s="6"/>
      <c r="T22" s="6"/>
      <c r="U22" s="10">
        <f>RTD("cqg.rtd", ,"ContractData",C13, "OPen",,"T")</f>
        <v>1.3288</v>
      </c>
      <c r="V22" s="10">
        <f>RTD("cqg.rtd", ,"ContractData",C13, "High",,"T")</f>
        <v>1.3292000000000002</v>
      </c>
      <c r="W22" s="10">
        <f>RTD("cqg.rtd", ,"ContractData",C13, "Low",,"T")</f>
        <v>1.3168</v>
      </c>
      <c r="X22" s="10">
        <f>RTD("cqg.rtd", ,"ContractData",C13, "LastTradeorSettle",,"T")</f>
        <v>1.3199000000000001</v>
      </c>
      <c r="Y22" s="6"/>
      <c r="Z22" s="6"/>
    </row>
    <row r="23" spans="2:26" ht="12.75" customHeight="1" x14ac:dyDescent="0.2">
      <c r="B23" s="59" t="s">
        <v>25</v>
      </c>
      <c r="C23" s="60"/>
      <c r="D23" s="60"/>
      <c r="E23" s="61"/>
      <c r="F23" s="59" t="s">
        <v>26</v>
      </c>
      <c r="G23" s="60"/>
      <c r="H23" s="60"/>
      <c r="I23" s="60"/>
      <c r="J23" s="60"/>
      <c r="K23" s="60"/>
      <c r="L23" s="60"/>
      <c r="M23" s="60"/>
      <c r="N23" s="60"/>
      <c r="O23" s="60"/>
      <c r="P23" s="60"/>
      <c r="Q23" s="62"/>
      <c r="R23" s="6"/>
      <c r="S23" s="6"/>
      <c r="T23" s="6"/>
      <c r="U23" s="10">
        <f>RTD("cqg.rtd", ,"ContractData",C14, "Y_OPen",,"T")</f>
        <v>1.5423</v>
      </c>
      <c r="V23" s="10">
        <f>RTD("cqg.rtd", ,"ContractData",C14, "Y_High",,"T")</f>
        <v>1.5449000000000002</v>
      </c>
      <c r="W23" s="10">
        <f>RTD("cqg.rtd", ,"ContractData",C14, "Y_Low",,"T")</f>
        <v>1.5189000000000001</v>
      </c>
      <c r="X23" s="10">
        <f>RTD("cqg.rtd", ,"ContractData",C14, "Y_Close",,"T")</f>
        <v>1.5230000000000001</v>
      </c>
      <c r="Y23" s="6"/>
      <c r="Z23" s="6"/>
    </row>
    <row r="24" spans="2:26" ht="13.5" customHeight="1" x14ac:dyDescent="0.2">
      <c r="B24" s="56"/>
      <c r="C24" s="57"/>
      <c r="D24" s="57"/>
      <c r="E24" s="58"/>
      <c r="F24" s="59"/>
      <c r="G24" s="60"/>
      <c r="H24" s="60"/>
      <c r="I24" s="60"/>
      <c r="J24" s="60"/>
      <c r="K24" s="60"/>
      <c r="L24" s="60"/>
      <c r="M24" s="60"/>
      <c r="N24" s="60"/>
      <c r="O24" s="60"/>
      <c r="P24" s="60"/>
      <c r="Q24" s="62"/>
      <c r="R24" s="6"/>
      <c r="S24" s="6"/>
      <c r="T24" s="6"/>
      <c r="U24" s="10">
        <f>RTD("cqg.rtd", ,"ContractData",C14, "OPen",,"T")</f>
        <v>1.5238</v>
      </c>
      <c r="V24" s="10">
        <f>RTD("cqg.rtd", ,"ContractData",C14, "High",,"T")</f>
        <v>1.5271000000000001</v>
      </c>
      <c r="W24" s="10">
        <f>RTD("cqg.rtd", ,"ContractData",C14, "Low",,"T")</f>
        <v>1.5124</v>
      </c>
      <c r="X24" s="10">
        <f>RTD("cqg.rtd", ,"ContractData",C14, "LastTradeorSettle",,"T")</f>
        <v>1.5250000000000001</v>
      </c>
      <c r="Y24" s="6"/>
      <c r="Z24" s="6"/>
    </row>
    <row r="25" spans="2:26" ht="15" customHeight="1" x14ac:dyDescent="0.2">
      <c r="B25" s="11"/>
      <c r="C25" s="12"/>
      <c r="D25" s="12"/>
      <c r="E25" s="13"/>
      <c r="F25" s="51" t="str">
        <f>RTD("cqg.rtd", ,"ContractData",C5, "LongSymbol")</f>
        <v>F.US.EPH13</v>
      </c>
      <c r="G25" s="52"/>
      <c r="H25" s="51" t="str">
        <f>RTD("cqg.rtd", ,"ContractData",C6, "LongSymbol")</f>
        <v>F.US.ENQH13</v>
      </c>
      <c r="I25" s="52"/>
      <c r="J25" s="51" t="str">
        <f>RTD("cqg.rtd", ,"ContractData",C7, "LongSymbol")</f>
        <v>F.US.EMDH13</v>
      </c>
      <c r="K25" s="52"/>
      <c r="L25" s="51" t="str">
        <f>RTD("cqg.rtd", ,"ContractData",C8, "LongSymbol")</f>
        <v>F.US.YMH13</v>
      </c>
      <c r="M25" s="52"/>
      <c r="N25" s="51" t="str">
        <f>RTD("cqg.rtd", ,"ContractData",C9, "LongSymbol")</f>
        <v>F.US.CLEJ13</v>
      </c>
      <c r="O25" s="52"/>
      <c r="P25" s="51" t="str">
        <f>RTD("cqg.rtd", ,"ContractData",C10, "LongSymbol")</f>
        <v>F.US.HOEJ13</v>
      </c>
      <c r="Q25" s="52"/>
      <c r="R25" s="6"/>
      <c r="S25" s="6"/>
      <c r="T25" s="6"/>
      <c r="U25" s="10">
        <f>RTD("cqg.rtd", ,"ContractData",C15, "Y_OPen",,"T")</f>
        <v>1.0330000000000001</v>
      </c>
      <c r="V25" s="10">
        <f>RTD("cqg.rtd", ,"ContractData",C15, "Y_High",,"T")</f>
        <v>1.0347</v>
      </c>
      <c r="W25" s="10">
        <f>RTD("cqg.rtd", ,"ContractData",C15, "Y_Low",,"T")</f>
        <v>1.0217000000000001</v>
      </c>
      <c r="X25" s="10">
        <f>RTD("cqg.rtd", ,"ContractData",C15, "Y_Close",,"T")</f>
        <v>1.0237000000000001</v>
      </c>
      <c r="Y25" s="6"/>
      <c r="Z25" s="6"/>
    </row>
    <row r="26" spans="2:26" x14ac:dyDescent="0.2">
      <c r="B26" s="14"/>
      <c r="C26" s="15"/>
      <c r="D26" s="16"/>
      <c r="E26" s="17"/>
      <c r="F26" s="37"/>
      <c r="G26" s="37"/>
      <c r="H26" s="38"/>
      <c r="I26" s="39"/>
      <c r="J26" s="38"/>
      <c r="K26" s="39"/>
      <c r="L26" s="38"/>
      <c r="M26" s="39"/>
      <c r="N26" s="38"/>
      <c r="O26" s="39"/>
      <c r="P26" s="38"/>
      <c r="Q26" s="39"/>
      <c r="R26" s="6"/>
      <c r="S26" s="6"/>
      <c r="T26" s="6"/>
      <c r="U26" s="10">
        <f>RTD("cqg.rtd", ,"ContractData",C15, "OPen",,"T")</f>
        <v>1.0237000000000001</v>
      </c>
      <c r="V26" s="10">
        <f>RTD("cqg.rtd", ,"ContractData",C15, "High",,"T")</f>
        <v>1.0246999999999999</v>
      </c>
      <c r="W26" s="10">
        <f>RTD("cqg.rtd", ,"ContractData",C15, "Low",,"T")</f>
        <v>1.0208000000000002</v>
      </c>
      <c r="X26" s="10">
        <f>RTD("cqg.rtd", ,"ContractData",C15, "LastTradeorSettle",,"T")</f>
        <v>1.0237000000000001</v>
      </c>
      <c r="Y26" s="6"/>
      <c r="Z26" s="6"/>
    </row>
    <row r="27" spans="2:26" x14ac:dyDescent="0.2">
      <c r="B27" s="14"/>
      <c r="C27" s="15"/>
      <c r="D27" s="16"/>
      <c r="E27" s="17"/>
      <c r="F27" s="37"/>
      <c r="G27" s="37"/>
      <c r="H27" s="40"/>
      <c r="I27" s="41"/>
      <c r="J27" s="40"/>
      <c r="K27" s="41"/>
      <c r="L27" s="40"/>
      <c r="M27" s="41"/>
      <c r="N27" s="40"/>
      <c r="O27" s="41"/>
      <c r="P27" s="40"/>
      <c r="Q27" s="41"/>
      <c r="R27" s="6"/>
      <c r="S27" s="6"/>
      <c r="T27" s="6"/>
      <c r="U27" s="10">
        <f>RTD("cqg.rtd", ,"ContractData",C16, "Y_OPen",,"T")</f>
        <v>696.75</v>
      </c>
      <c r="V27" s="10">
        <f>RTD("cqg.rtd", ,"ContractData",C16, "Y_High",,"T")</f>
        <v>701.5</v>
      </c>
      <c r="W27" s="10">
        <f>RTD("cqg.rtd", ,"ContractData",C16, "Y_Low",,"T")</f>
        <v>693.25</v>
      </c>
      <c r="X27" s="10">
        <f>RTD("cqg.rtd", ,"ContractData",C16, "Y_Close",,"T")</f>
        <v>700.5</v>
      </c>
      <c r="Y27" s="6"/>
      <c r="Z27" s="6"/>
    </row>
    <row r="28" spans="2:26" x14ac:dyDescent="0.2">
      <c r="B28" s="14"/>
      <c r="C28" s="15"/>
      <c r="D28" s="16"/>
      <c r="E28" s="17"/>
      <c r="F28" s="37"/>
      <c r="G28" s="37"/>
      <c r="H28" s="40"/>
      <c r="I28" s="41"/>
      <c r="J28" s="40"/>
      <c r="K28" s="41"/>
      <c r="L28" s="40"/>
      <c r="M28" s="41"/>
      <c r="N28" s="40"/>
      <c r="O28" s="41"/>
      <c r="P28" s="40"/>
      <c r="Q28" s="41"/>
      <c r="R28" s="6"/>
      <c r="S28" s="6"/>
      <c r="T28" s="6"/>
      <c r="U28" s="10">
        <f>RTD("cqg.rtd", ,"ContractData",C16, "OPen",,"T")</f>
        <v>700</v>
      </c>
      <c r="V28" s="10">
        <f>RTD("cqg.rtd", ,"ContractData",C16, "High",,"T")</f>
        <v>701.25</v>
      </c>
      <c r="W28" s="10">
        <f>RTD("cqg.rtd", ,"ContractData",C16, "Low",,"T")</f>
        <v>690.75</v>
      </c>
      <c r="X28" s="10">
        <f>RTD("cqg.rtd", ,"ContractData",C16, "LastTradeorSettle",,"T")</f>
        <v>693.5</v>
      </c>
      <c r="Y28" s="6"/>
      <c r="Z28" s="6"/>
    </row>
    <row r="29" spans="2:26" x14ac:dyDescent="0.2">
      <c r="B29" s="14"/>
      <c r="C29" s="15"/>
      <c r="D29" s="16"/>
      <c r="E29" s="17"/>
      <c r="F29" s="37"/>
      <c r="G29" s="37"/>
      <c r="H29" s="40"/>
      <c r="I29" s="41"/>
      <c r="J29" s="40"/>
      <c r="K29" s="41"/>
      <c r="L29" s="40"/>
      <c r="M29" s="41"/>
      <c r="N29" s="40"/>
      <c r="O29" s="41"/>
      <c r="P29" s="40"/>
      <c r="Q29" s="41"/>
      <c r="R29" s="6"/>
      <c r="S29" s="6"/>
      <c r="T29" s="6"/>
      <c r="U29" s="10">
        <f>RTD("cqg.rtd", ,"ContractData",C17, "Y_OPen",,"T")</f>
        <v>1469.75</v>
      </c>
      <c r="V29" s="10">
        <f>RTD("cqg.rtd", ,"ContractData",C17, "Y_High",,"T")</f>
        <v>1492</v>
      </c>
      <c r="W29" s="10">
        <f>RTD("cqg.rtd", ,"ContractData",C17, "Y_Low",,"T")</f>
        <v>1466.5</v>
      </c>
      <c r="X29" s="10">
        <f>RTD("cqg.rtd", ,"ContractData",C17, "Y_Close",,"T")</f>
        <v>1482.75</v>
      </c>
      <c r="Y29" s="6"/>
      <c r="Z29" s="6"/>
    </row>
    <row r="30" spans="2:26" x14ac:dyDescent="0.2">
      <c r="B30" s="14"/>
      <c r="C30" s="15"/>
      <c r="D30" s="16"/>
      <c r="E30" s="17"/>
      <c r="F30" s="37"/>
      <c r="G30" s="37"/>
      <c r="H30" s="40"/>
      <c r="I30" s="41"/>
      <c r="J30" s="40"/>
      <c r="K30" s="41"/>
      <c r="L30" s="40"/>
      <c r="M30" s="41"/>
      <c r="N30" s="40"/>
      <c r="O30" s="41"/>
      <c r="P30" s="40"/>
      <c r="Q30" s="41"/>
      <c r="R30" s="6"/>
      <c r="S30" s="6"/>
      <c r="T30" s="6"/>
      <c r="U30" s="10">
        <f>RTD("cqg.rtd", ,"ContractData",C17, "OPen",,"T")</f>
        <v>1480.75</v>
      </c>
      <c r="V30" s="10">
        <f>RTD("cqg.rtd", ,"ContractData",C17, "High",,"T")</f>
        <v>1493</v>
      </c>
      <c r="W30" s="10">
        <f>RTD("cqg.rtd", ,"ContractData",C17, "Low",,"T")</f>
        <v>1470.5</v>
      </c>
      <c r="X30" s="10">
        <f>RTD("cqg.rtd", ,"ContractData",C17, "LastTradeorSettle",,"T")</f>
        <v>1490.75</v>
      </c>
      <c r="Y30" s="6"/>
      <c r="Z30" s="6"/>
    </row>
    <row r="31" spans="2:26" x14ac:dyDescent="0.2">
      <c r="B31" s="14"/>
      <c r="C31" s="15"/>
      <c r="D31" s="16"/>
      <c r="E31" s="17"/>
      <c r="F31" s="37"/>
      <c r="G31" s="37"/>
      <c r="H31" s="40"/>
      <c r="I31" s="41"/>
      <c r="J31" s="40"/>
      <c r="K31" s="41"/>
      <c r="L31" s="40"/>
      <c r="M31" s="41"/>
      <c r="N31" s="40"/>
      <c r="O31" s="41"/>
      <c r="P31" s="40"/>
      <c r="Q31" s="41"/>
      <c r="R31" s="6"/>
      <c r="S31" s="6"/>
      <c r="T31" s="6"/>
      <c r="U31" s="10">
        <f>RTD("cqg.rtd", ,"ContractData",C18, "Y_OPen",,"T")</f>
        <v>731.75</v>
      </c>
      <c r="V31" s="10">
        <f>RTD("cqg.rtd", ,"ContractData",C18, "Y_High",,"T")</f>
        <v>740.75</v>
      </c>
      <c r="W31" s="10">
        <f>RTD("cqg.rtd", ,"ContractData",C18, "Y_Low",,"T")</f>
        <v>727.75</v>
      </c>
      <c r="X31" s="10">
        <f>RTD("cqg.rtd", ,"ContractData",C18, "Y_Close",,"T")</f>
        <v>738.5</v>
      </c>
      <c r="Y31" s="6"/>
      <c r="Z31" s="6"/>
    </row>
    <row r="32" spans="2:26" x14ac:dyDescent="0.2">
      <c r="B32" s="14"/>
      <c r="C32" s="15"/>
      <c r="D32" s="16"/>
      <c r="E32" s="17"/>
      <c r="F32" s="37"/>
      <c r="G32" s="37"/>
      <c r="H32" s="40"/>
      <c r="I32" s="41"/>
      <c r="J32" s="40"/>
      <c r="K32" s="41"/>
      <c r="L32" s="40"/>
      <c r="M32" s="41"/>
      <c r="N32" s="40"/>
      <c r="O32" s="41"/>
      <c r="P32" s="40"/>
      <c r="Q32" s="41"/>
      <c r="R32" s="6"/>
      <c r="S32" s="6"/>
      <c r="T32" s="6"/>
      <c r="U32" s="10">
        <f>RTD("cqg.rtd", ,"ContractData",C18, "OPen",,"T")</f>
        <v>737.5</v>
      </c>
      <c r="V32" s="10">
        <f>RTD("cqg.rtd", ,"ContractData",C18, "High",,"T")</f>
        <v>738.25</v>
      </c>
      <c r="W32" s="10">
        <f>RTD("cqg.rtd", ,"ContractData",C18, "Low",,"T")</f>
        <v>721</v>
      </c>
      <c r="X32" s="10">
        <f>RTD("cqg.rtd", ,"ContractData",C18, "LastTradeorSettle",,"T")</f>
        <v>722.5</v>
      </c>
      <c r="Y32" s="6"/>
      <c r="Z32" s="6"/>
    </row>
    <row r="33" spans="2:26" x14ac:dyDescent="0.2">
      <c r="B33" s="14"/>
      <c r="C33" s="15"/>
      <c r="D33" s="16"/>
      <c r="E33" s="17"/>
      <c r="F33" s="37"/>
      <c r="G33" s="37"/>
      <c r="H33" s="40"/>
      <c r="I33" s="41"/>
      <c r="J33" s="40"/>
      <c r="K33" s="41"/>
      <c r="L33" s="40"/>
      <c r="M33" s="41"/>
      <c r="N33" s="40"/>
      <c r="O33" s="41"/>
      <c r="P33" s="40"/>
      <c r="Q33" s="41"/>
      <c r="R33" s="6"/>
      <c r="S33" s="6"/>
      <c r="T33" s="6"/>
      <c r="U33" s="10">
        <f>RTD("cqg.rtd", ,"ContractData",C19, "Y_OPen",,"T")</f>
        <v>143</v>
      </c>
      <c r="V33" s="10">
        <f>RTD("cqg.rtd", ,"ContractData",C19, "Y_High",,"T")</f>
        <v>143.40625</v>
      </c>
      <c r="W33" s="10">
        <f>RTD("cqg.rtd", ,"ContractData",C19, "Y_Low",,"T")</f>
        <v>142.53125</v>
      </c>
      <c r="X33" s="10">
        <f>RTD("cqg.rtd", ,"ContractData",C19, "Y_Close",,"T")</f>
        <v>143.09375</v>
      </c>
      <c r="Y33" s="6"/>
      <c r="Z33" s="6"/>
    </row>
    <row r="34" spans="2:26" x14ac:dyDescent="0.2">
      <c r="B34" s="14"/>
      <c r="C34" s="15"/>
      <c r="D34" s="16"/>
      <c r="E34" s="17"/>
      <c r="F34" s="37"/>
      <c r="G34" s="37"/>
      <c r="H34" s="40"/>
      <c r="I34" s="41"/>
      <c r="J34" s="40"/>
      <c r="K34" s="41"/>
      <c r="L34" s="40"/>
      <c r="M34" s="41"/>
      <c r="N34" s="40"/>
      <c r="O34" s="41"/>
      <c r="P34" s="40"/>
      <c r="Q34" s="41"/>
      <c r="R34" s="6"/>
      <c r="S34" s="6"/>
      <c r="T34" s="6"/>
      <c r="U34" s="10">
        <f>RTD("cqg.rtd", ,"ContractData",C19, "OPen",,"T")</f>
        <v>143.28125</v>
      </c>
      <c r="V34" s="10">
        <f>RTD("cqg.rtd", ,"ContractData",C19, "High",,"T")</f>
        <v>144.15625</v>
      </c>
      <c r="W34" s="10">
        <f>RTD("cqg.rtd", ,"ContractData",C19, "Low",,"T")</f>
        <v>143.09375</v>
      </c>
      <c r="X34" s="10">
        <f>RTD("cqg.rtd", ,"ContractData",C19, "LastTradeorSettle",,"T")</f>
        <v>144</v>
      </c>
      <c r="Y34" s="6"/>
      <c r="Z34" s="6"/>
    </row>
    <row r="35" spans="2:26" x14ac:dyDescent="0.2">
      <c r="B35" s="14"/>
      <c r="C35" s="15"/>
      <c r="D35" s="16"/>
      <c r="E35" s="17"/>
      <c r="F35" s="37"/>
      <c r="G35" s="37"/>
      <c r="H35" s="40"/>
      <c r="I35" s="41"/>
      <c r="J35" s="40"/>
      <c r="K35" s="41"/>
      <c r="L35" s="40"/>
      <c r="M35" s="41"/>
      <c r="N35" s="40"/>
      <c r="O35" s="41"/>
      <c r="P35" s="40"/>
      <c r="Q35" s="41"/>
      <c r="R35" s="6"/>
      <c r="S35" s="6"/>
      <c r="T35" s="6"/>
      <c r="U35" s="10">
        <f>RTD("cqg.rtd", ,"ContractData",C20, "Y_OPen",,"T")</f>
        <v>131.328125</v>
      </c>
      <c r="V35" s="10">
        <f>RTD("cqg.rtd", ,"ContractData",C20, "Y_High",,"T")</f>
        <v>131.578125</v>
      </c>
      <c r="W35" s="10">
        <f>RTD("cqg.rtd", ,"ContractData",C20, "Y_Low",,"T")</f>
        <v>131.15625</v>
      </c>
      <c r="X35" s="10">
        <f>RTD("cqg.rtd", ,"ContractData",C20, "Y_Close",,"T")</f>
        <v>131.46875</v>
      </c>
      <c r="Y35" s="6"/>
      <c r="Z35" s="6"/>
    </row>
    <row r="36" spans="2:26" x14ac:dyDescent="0.2">
      <c r="B36" s="14"/>
      <c r="C36" s="15"/>
      <c r="D36" s="16"/>
      <c r="E36" s="17"/>
      <c r="F36" s="51" t="str">
        <f>RTD("cqg.rtd", ,"ContractData",C11, "LongSymbol")</f>
        <v>F.US.RBEJ13</v>
      </c>
      <c r="G36" s="52"/>
      <c r="H36" s="51" t="str">
        <f>RTD("cqg.rtd", ,"ContractData",C12, "LongSymbol")</f>
        <v>F.US.GCEJ13</v>
      </c>
      <c r="I36" s="52"/>
      <c r="J36" s="51" t="str">
        <f>RTD("cqg.rtd", ,"ContractData",C13, "LongSymbol")</f>
        <v>F.US.EU6H13</v>
      </c>
      <c r="K36" s="52"/>
      <c r="L36" s="51" t="str">
        <f>RTD("cqg.rtd", ,"ContractData",C14, "LongSymbol")</f>
        <v>F.US.BP6H13</v>
      </c>
      <c r="M36" s="52"/>
      <c r="N36" s="51" t="str">
        <f>RTD("cqg.rtd", ,"ContractData",C15, "LongSymbol")</f>
        <v>F.US.DA6H13</v>
      </c>
      <c r="O36" s="52"/>
      <c r="P36" s="51" t="str">
        <f>RTD("cqg.rtd", ,"ContractData",C16, "LongSymbol")</f>
        <v>F.US.ZCEH13</v>
      </c>
      <c r="Q36" s="52"/>
      <c r="R36" s="6"/>
      <c r="S36" s="6"/>
      <c r="T36" s="6"/>
      <c r="U36" s="10">
        <f>RTD("cqg.rtd", ,"ContractData",C20, "OPen",,"T")</f>
        <v>131.546875</v>
      </c>
      <c r="V36" s="10">
        <f>RTD("cqg.rtd", ,"ContractData",C20, "High",,"T")</f>
        <v>131.9375</v>
      </c>
      <c r="W36" s="10">
        <f>RTD("cqg.rtd", ,"ContractData",C20, "Low",,"T")</f>
        <v>131.453125</v>
      </c>
      <c r="X36" s="10">
        <f>RTD("cqg.rtd", ,"ContractData",C20, "LastTradeorSettle",,"T")</f>
        <v>131.875</v>
      </c>
      <c r="Y36" s="6"/>
      <c r="Z36" s="6"/>
    </row>
    <row r="37" spans="2:26" x14ac:dyDescent="0.2">
      <c r="B37" s="14"/>
      <c r="C37" s="15"/>
      <c r="D37" s="16"/>
      <c r="E37" s="17"/>
      <c r="F37" s="42"/>
      <c r="G37" s="43"/>
      <c r="H37" s="42"/>
      <c r="I37" s="43"/>
      <c r="J37" s="42"/>
      <c r="K37" s="43"/>
      <c r="L37" s="37"/>
      <c r="M37" s="37"/>
      <c r="N37" s="42"/>
      <c r="O37" s="43"/>
      <c r="P37" s="42"/>
      <c r="Q37" s="43"/>
      <c r="R37" s="6"/>
      <c r="S37" s="6"/>
      <c r="T37" s="6"/>
      <c r="U37" s="10">
        <f>RTD("cqg.rtd", ,"ContractData",C21, "Y_OPen",,"T")</f>
        <v>123.734375</v>
      </c>
      <c r="V37" s="10">
        <f>RTD("cqg.rtd", ,"ContractData",C21, "Y_High",,"T")</f>
        <v>123.8671875</v>
      </c>
      <c r="W37" s="10">
        <f>RTD("cqg.rtd", ,"ContractData",C21, "Y_Low",,"T")</f>
        <v>123.6796875</v>
      </c>
      <c r="X37" s="10">
        <f>RTD("cqg.rtd", ,"ContractData",C21, "Y_Close",,"T")</f>
        <v>123.828125</v>
      </c>
      <c r="Y37" s="6"/>
      <c r="Z37" s="6"/>
    </row>
    <row r="38" spans="2:26" x14ac:dyDescent="0.2">
      <c r="B38" s="14"/>
      <c r="C38" s="15"/>
      <c r="D38" s="16"/>
      <c r="E38" s="17"/>
      <c r="F38" s="44"/>
      <c r="G38" s="45"/>
      <c r="H38" s="44"/>
      <c r="I38" s="45"/>
      <c r="J38" s="44"/>
      <c r="K38" s="45"/>
      <c r="L38" s="37"/>
      <c r="M38" s="37"/>
      <c r="N38" s="44"/>
      <c r="O38" s="45"/>
      <c r="P38" s="44"/>
      <c r="Q38" s="45"/>
      <c r="R38" s="6"/>
      <c r="S38" s="6"/>
      <c r="T38" s="6"/>
      <c r="U38" s="10">
        <f>RTD("cqg.rtd", ,"ContractData",C21, "OPen",,"T")</f>
        <v>123.8671875</v>
      </c>
      <c r="V38" s="10">
        <f>RTD("cqg.rtd", ,"ContractData",C21, "High",,"T")</f>
        <v>124.0546875</v>
      </c>
      <c r="W38" s="10">
        <f>RTD("cqg.rtd", ,"ContractData",C21, "Low",,"T")</f>
        <v>123.8125</v>
      </c>
      <c r="X38" s="10">
        <f>RTD("cqg.rtd", ,"ContractData",C21, "LastTradeorSettle",,"T")</f>
        <v>124</v>
      </c>
      <c r="Y38" s="6"/>
      <c r="Z38" s="6"/>
    </row>
    <row r="39" spans="2:26" x14ac:dyDescent="0.2">
      <c r="B39" s="14"/>
      <c r="C39" s="15"/>
      <c r="D39" s="16"/>
      <c r="E39" s="17"/>
      <c r="F39" s="44"/>
      <c r="G39" s="45"/>
      <c r="H39" s="44"/>
      <c r="I39" s="45"/>
      <c r="J39" s="44"/>
      <c r="K39" s="45"/>
      <c r="L39" s="37"/>
      <c r="M39" s="37"/>
      <c r="N39" s="44"/>
      <c r="O39" s="45"/>
      <c r="P39" s="44"/>
      <c r="Q39" s="45"/>
      <c r="R39" s="6"/>
      <c r="S39" s="6"/>
      <c r="T39" s="6"/>
      <c r="U39" s="10">
        <f>RTD("cqg.rtd", ,"ContractData",C22, "Y_OPen",,"T")</f>
        <v>110.1875</v>
      </c>
      <c r="V39" s="10">
        <f>RTD("cqg.rtd", ,"ContractData",C22, "Y_High",,"T")</f>
        <v>110.2109375</v>
      </c>
      <c r="W39" s="10">
        <f>RTD("cqg.rtd", ,"ContractData",C22, "Y_Low",,"T")</f>
        <v>110.171875</v>
      </c>
      <c r="X39" s="10">
        <f>RTD("cqg.rtd", ,"ContractData",C22, "Y_Close",,"T")</f>
        <v>110.203125</v>
      </c>
      <c r="Y39" s="6"/>
      <c r="Z39" s="6"/>
    </row>
    <row r="40" spans="2:26" x14ac:dyDescent="0.2">
      <c r="B40" s="14"/>
      <c r="C40" s="15"/>
      <c r="D40" s="16"/>
      <c r="E40" s="17"/>
      <c r="F40" s="44"/>
      <c r="G40" s="45"/>
      <c r="H40" s="44"/>
      <c r="I40" s="45"/>
      <c r="J40" s="44"/>
      <c r="K40" s="45"/>
      <c r="L40" s="37"/>
      <c r="M40" s="37"/>
      <c r="N40" s="44"/>
      <c r="O40" s="45"/>
      <c r="P40" s="44"/>
      <c r="Q40" s="45"/>
      <c r="R40" s="6"/>
      <c r="S40" s="6"/>
      <c r="T40" s="6"/>
      <c r="U40" s="10">
        <f>RTD("cqg.rtd", ,"ContractData",C22, "OPen",,"T")</f>
        <v>110.203125</v>
      </c>
      <c r="V40" s="10">
        <f>RTD("cqg.rtd", ,"ContractData",C22, "High",,"T")</f>
        <v>110.234375</v>
      </c>
      <c r="W40" s="10">
        <f>RTD("cqg.rtd", ,"ContractData",C22, "Low",,"T")</f>
        <v>110.203125</v>
      </c>
      <c r="X40" s="10">
        <f>RTD("cqg.rtd", ,"ContractData",C22, "LastTradeorSettle",,"T")</f>
        <v>110.2265625</v>
      </c>
      <c r="Y40" s="6"/>
      <c r="Z40" s="6"/>
    </row>
    <row r="41" spans="2:26" x14ac:dyDescent="0.2">
      <c r="B41" s="14"/>
      <c r="C41" s="15"/>
      <c r="D41" s="16"/>
      <c r="E41" s="17"/>
      <c r="F41" s="44"/>
      <c r="G41" s="45"/>
      <c r="H41" s="44"/>
      <c r="I41" s="45"/>
      <c r="J41" s="44"/>
      <c r="K41" s="45"/>
      <c r="L41" s="37"/>
      <c r="M41" s="37"/>
      <c r="N41" s="44"/>
      <c r="O41" s="45"/>
      <c r="P41" s="44"/>
      <c r="Q41" s="45"/>
      <c r="R41" s="6"/>
      <c r="S41" s="6"/>
      <c r="T41" s="6"/>
      <c r="U41" s="6"/>
      <c r="V41" s="6"/>
      <c r="W41" s="6"/>
      <c r="X41" s="6"/>
      <c r="Y41" s="6"/>
      <c r="Z41" s="6"/>
    </row>
    <row r="42" spans="2:26" x14ac:dyDescent="0.2">
      <c r="B42" s="14"/>
      <c r="C42" s="15"/>
      <c r="D42" s="16"/>
      <c r="E42" s="17"/>
      <c r="F42" s="44"/>
      <c r="G42" s="45"/>
      <c r="H42" s="44"/>
      <c r="I42" s="45"/>
      <c r="J42" s="44"/>
      <c r="K42" s="45"/>
      <c r="L42" s="37"/>
      <c r="M42" s="37"/>
      <c r="N42" s="44"/>
      <c r="O42" s="45"/>
      <c r="P42" s="44"/>
      <c r="Q42" s="45"/>
    </row>
    <row r="43" spans="2:26" x14ac:dyDescent="0.2">
      <c r="B43" s="14"/>
      <c r="C43" s="15"/>
      <c r="D43" s="16"/>
      <c r="E43" s="17"/>
      <c r="F43" s="44"/>
      <c r="G43" s="45"/>
      <c r="H43" s="44"/>
      <c r="I43" s="45"/>
      <c r="J43" s="44"/>
      <c r="K43" s="45"/>
      <c r="L43" s="37"/>
      <c r="M43" s="37"/>
      <c r="N43" s="44"/>
      <c r="O43" s="45"/>
      <c r="P43" s="44"/>
      <c r="Q43" s="45"/>
    </row>
    <row r="44" spans="2:26" x14ac:dyDescent="0.2">
      <c r="B44" s="14"/>
      <c r="C44" s="15"/>
      <c r="D44" s="16"/>
      <c r="E44" s="17"/>
      <c r="F44" s="44"/>
      <c r="G44" s="45"/>
      <c r="H44" s="44"/>
      <c r="I44" s="45"/>
      <c r="J44" s="44"/>
      <c r="K44" s="45"/>
      <c r="L44" s="37"/>
      <c r="M44" s="37"/>
      <c r="N44" s="44"/>
      <c r="O44" s="45"/>
      <c r="P44" s="44"/>
      <c r="Q44" s="45"/>
    </row>
    <row r="45" spans="2:26" x14ac:dyDescent="0.2">
      <c r="B45" s="14"/>
      <c r="C45" s="15"/>
      <c r="D45" s="16"/>
      <c r="E45" s="17"/>
      <c r="F45" s="44"/>
      <c r="G45" s="45"/>
      <c r="H45" s="44"/>
      <c r="I45" s="45"/>
      <c r="J45" s="44"/>
      <c r="K45" s="45"/>
      <c r="L45" s="37"/>
      <c r="M45" s="37"/>
      <c r="N45" s="44"/>
      <c r="O45" s="45"/>
      <c r="P45" s="44"/>
      <c r="Q45" s="45"/>
    </row>
    <row r="46" spans="2:26" x14ac:dyDescent="0.2">
      <c r="B46" s="14"/>
      <c r="C46" s="15"/>
      <c r="D46" s="16"/>
      <c r="E46" s="17"/>
      <c r="F46" s="44"/>
      <c r="G46" s="45"/>
      <c r="H46" s="44"/>
      <c r="I46" s="45"/>
      <c r="J46" s="46"/>
      <c r="K46" s="47"/>
      <c r="L46" s="37"/>
      <c r="M46" s="37"/>
      <c r="N46" s="46"/>
      <c r="O46" s="47"/>
      <c r="P46" s="46"/>
      <c r="Q46" s="47"/>
    </row>
    <row r="47" spans="2:26" ht="15" customHeight="1" x14ac:dyDescent="0.2">
      <c r="B47" s="14"/>
      <c r="C47" s="15"/>
      <c r="D47" s="16"/>
      <c r="E47" s="17"/>
      <c r="F47" s="51" t="str">
        <f>RTD("cqg.rtd", ,"ContractData",C17, "LongSymbol")</f>
        <v>F.US.ZSEH13</v>
      </c>
      <c r="G47" s="52"/>
      <c r="H47" s="51" t="str">
        <f>RTD("cqg.rtd", ,"ContractData",C18, "LongSymbol")</f>
        <v>F.US.ZWAH13</v>
      </c>
      <c r="I47" s="52"/>
      <c r="J47" s="51" t="str">
        <f>RTD("cqg.rtd", ,"ContractData",C19, "LongSymbol")</f>
        <v>F.US.USAH13</v>
      </c>
      <c r="K47" s="52"/>
      <c r="L47" s="51" t="str">
        <f>RTD("cqg.rtd", ,"ContractData",C20, "LongSymbol")</f>
        <v>F.US.TYAH13</v>
      </c>
      <c r="M47" s="52"/>
      <c r="N47" s="51" t="str">
        <f>RTD("cqg.rtd", ,"ContractData",C21, "LongSymbol")</f>
        <v>F.US.FVAH13</v>
      </c>
      <c r="O47" s="52"/>
      <c r="P47" s="51" t="str">
        <f>RTD("cqg.rtd", ,"ContractData",C22, "LongSymbol")</f>
        <v>F.US.TUAH13</v>
      </c>
      <c r="Q47" s="52"/>
    </row>
    <row r="48" spans="2:26" x14ac:dyDescent="0.2">
      <c r="B48" s="14"/>
      <c r="C48" s="15"/>
      <c r="D48" s="16"/>
      <c r="E48" s="16"/>
      <c r="F48" s="11"/>
      <c r="G48" s="13"/>
      <c r="H48" s="11"/>
      <c r="I48" s="13"/>
      <c r="J48" s="11"/>
      <c r="K48" s="13"/>
      <c r="L48" s="11"/>
      <c r="M48" s="13"/>
      <c r="N48" s="11"/>
      <c r="O48" s="13"/>
      <c r="P48" s="11"/>
      <c r="Q48" s="13"/>
    </row>
    <row r="49" spans="2:17" x14ac:dyDescent="0.2">
      <c r="B49" s="14"/>
      <c r="C49" s="15"/>
      <c r="D49" s="16"/>
      <c r="E49" s="16"/>
      <c r="F49" s="22"/>
      <c r="G49" s="17"/>
      <c r="H49" s="22"/>
      <c r="I49" s="17"/>
      <c r="J49" s="22"/>
      <c r="K49" s="17"/>
      <c r="L49" s="22"/>
      <c r="M49" s="17"/>
      <c r="N49" s="22"/>
      <c r="O49" s="17"/>
      <c r="P49" s="22"/>
      <c r="Q49" s="17"/>
    </row>
    <row r="50" spans="2:17" x14ac:dyDescent="0.2">
      <c r="B50" s="14"/>
      <c r="C50" s="15"/>
      <c r="D50" s="16"/>
      <c r="E50" s="16"/>
      <c r="F50" s="22"/>
      <c r="G50" s="17"/>
      <c r="H50" s="22"/>
      <c r="I50" s="17"/>
      <c r="J50" s="22"/>
      <c r="K50" s="17"/>
      <c r="L50" s="22"/>
      <c r="M50" s="17"/>
      <c r="N50" s="22"/>
      <c r="O50" s="17"/>
      <c r="P50" s="22"/>
      <c r="Q50" s="17"/>
    </row>
    <row r="51" spans="2:17" x14ac:dyDescent="0.2">
      <c r="B51" s="14"/>
      <c r="C51" s="15"/>
      <c r="D51" s="16"/>
      <c r="E51" s="16"/>
      <c r="F51" s="22"/>
      <c r="G51" s="17"/>
      <c r="H51" s="22"/>
      <c r="I51" s="17"/>
      <c r="J51" s="22"/>
      <c r="K51" s="17"/>
      <c r="L51" s="22"/>
      <c r="M51" s="17"/>
      <c r="N51" s="22"/>
      <c r="O51" s="17"/>
      <c r="P51" s="22"/>
      <c r="Q51" s="17"/>
    </row>
    <row r="52" spans="2:17" x14ac:dyDescent="0.2">
      <c r="B52" s="14"/>
      <c r="C52" s="15"/>
      <c r="D52" s="16"/>
      <c r="E52" s="16"/>
      <c r="F52" s="22"/>
      <c r="G52" s="17"/>
      <c r="H52" s="22"/>
      <c r="I52" s="17"/>
      <c r="J52" s="22"/>
      <c r="K52" s="17"/>
      <c r="L52" s="22"/>
      <c r="M52" s="17"/>
      <c r="N52" s="22"/>
      <c r="O52" s="17"/>
      <c r="P52" s="22"/>
      <c r="Q52" s="17"/>
    </row>
    <row r="53" spans="2:17" x14ac:dyDescent="0.2">
      <c r="B53" s="14"/>
      <c r="C53" s="15"/>
      <c r="D53" s="16"/>
      <c r="E53" s="16"/>
      <c r="F53" s="22"/>
      <c r="G53" s="17"/>
      <c r="H53" s="22"/>
      <c r="I53" s="17"/>
      <c r="J53" s="22"/>
      <c r="K53" s="17"/>
      <c r="L53" s="22"/>
      <c r="M53" s="17"/>
      <c r="N53" s="22"/>
      <c r="O53" s="17"/>
      <c r="P53" s="22"/>
      <c r="Q53" s="17"/>
    </row>
    <row r="54" spans="2:17" x14ac:dyDescent="0.2">
      <c r="B54" s="14"/>
      <c r="C54" s="15"/>
      <c r="D54" s="16"/>
      <c r="E54" s="16"/>
      <c r="F54" s="22"/>
      <c r="G54" s="17"/>
      <c r="H54" s="22"/>
      <c r="I54" s="17"/>
      <c r="J54" s="22"/>
      <c r="K54" s="17"/>
      <c r="L54" s="22"/>
      <c r="M54" s="17"/>
      <c r="N54" s="22"/>
      <c r="O54" s="17"/>
      <c r="P54" s="22"/>
      <c r="Q54" s="17"/>
    </row>
    <row r="55" spans="2:17" x14ac:dyDescent="0.2">
      <c r="B55" s="14"/>
      <c r="C55" s="15"/>
      <c r="D55" s="16"/>
      <c r="E55" s="16"/>
      <c r="F55" s="22"/>
      <c r="G55" s="17"/>
      <c r="H55" s="22"/>
      <c r="I55" s="17"/>
      <c r="J55" s="22"/>
      <c r="K55" s="17"/>
      <c r="L55" s="22"/>
      <c r="M55" s="17"/>
      <c r="N55" s="22"/>
      <c r="O55" s="17"/>
      <c r="P55" s="22"/>
      <c r="Q55" s="17"/>
    </row>
    <row r="56" spans="2:17" ht="15" customHeight="1" x14ac:dyDescent="0.2">
      <c r="B56" s="14"/>
      <c r="C56" s="15"/>
      <c r="D56" s="16"/>
      <c r="E56" s="16"/>
      <c r="F56" s="22"/>
      <c r="G56" s="17"/>
      <c r="H56" s="22"/>
      <c r="I56" s="17"/>
      <c r="J56" s="22"/>
      <c r="K56" s="17"/>
      <c r="L56" s="22"/>
      <c r="M56" s="17"/>
      <c r="N56" s="22"/>
      <c r="O56" s="17"/>
      <c r="P56" s="22"/>
      <c r="Q56" s="17"/>
    </row>
    <row r="57" spans="2:17" x14ac:dyDescent="0.2">
      <c r="B57" s="36">
        <f ca="1">NOW()</f>
        <v>41326.441848148148</v>
      </c>
      <c r="C57" s="63" t="s">
        <v>39</v>
      </c>
      <c r="D57" s="63"/>
      <c r="E57" s="64"/>
      <c r="F57" s="16"/>
      <c r="G57" s="17"/>
      <c r="H57" s="22"/>
      <c r="I57" s="17"/>
      <c r="J57" s="22"/>
      <c r="K57" s="17"/>
      <c r="L57" s="22"/>
      <c r="M57" s="17"/>
      <c r="N57" s="22"/>
      <c r="O57" s="17"/>
      <c r="P57" s="22"/>
      <c r="Q57" s="17"/>
    </row>
    <row r="58" spans="2:17" x14ac:dyDescent="0.2">
      <c r="C58" s="23"/>
      <c r="D58" s="23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</row>
    <row r="59" spans="2:17" x14ac:dyDescent="0.2"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</row>
  </sheetData>
  <sheetProtection password="DDC6" sheet="1" objects="1" scenarios="1" selectLockedCells="1"/>
  <mergeCells count="22">
    <mergeCell ref="B2:Q3"/>
    <mergeCell ref="B23:E24"/>
    <mergeCell ref="F23:Q24"/>
    <mergeCell ref="C57:E57"/>
    <mergeCell ref="P36:Q36"/>
    <mergeCell ref="F47:G47"/>
    <mergeCell ref="H47:I47"/>
    <mergeCell ref="J47:K47"/>
    <mergeCell ref="L47:M47"/>
    <mergeCell ref="N47:O47"/>
    <mergeCell ref="P47:Q47"/>
    <mergeCell ref="P25:Q25"/>
    <mergeCell ref="F36:G36"/>
    <mergeCell ref="H36:I36"/>
    <mergeCell ref="J36:K36"/>
    <mergeCell ref="L36:M36"/>
    <mergeCell ref="N36:O36"/>
    <mergeCell ref="F25:G25"/>
    <mergeCell ref="H25:I25"/>
    <mergeCell ref="J25:K25"/>
    <mergeCell ref="L25:M25"/>
    <mergeCell ref="N25:O25"/>
  </mergeCells>
  <conditionalFormatting sqref="F5:F22">
    <cfRule type="dataBar" priority="372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{F4D52F85-C393-466B-941C-758860DFC989}</x14:id>
        </ext>
      </extLst>
    </cfRule>
  </conditionalFormatting>
  <conditionalFormatting sqref="E5">
    <cfRule type="expression" dxfId="23" priority="71">
      <formula>E5&lt;0</formula>
    </cfRule>
  </conditionalFormatting>
  <conditionalFormatting sqref="E6">
    <cfRule type="expression" dxfId="22" priority="70">
      <formula>E6&lt;0</formula>
    </cfRule>
  </conditionalFormatting>
  <conditionalFormatting sqref="E7">
    <cfRule type="expression" dxfId="21" priority="69">
      <formula>E7&lt;0</formula>
    </cfRule>
  </conditionalFormatting>
  <conditionalFormatting sqref="E8">
    <cfRule type="expression" dxfId="20" priority="68">
      <formula>E8&lt;0</formula>
    </cfRule>
  </conditionalFormatting>
  <conditionalFormatting sqref="E9">
    <cfRule type="expression" dxfId="19" priority="67">
      <formula>E9&lt;0</formula>
    </cfRule>
  </conditionalFormatting>
  <conditionalFormatting sqref="E10">
    <cfRule type="expression" dxfId="18" priority="66">
      <formula>E10&lt;0</formula>
    </cfRule>
  </conditionalFormatting>
  <conditionalFormatting sqref="E11">
    <cfRule type="expression" dxfId="17" priority="65">
      <formula>E11&lt;0</formula>
    </cfRule>
  </conditionalFormatting>
  <conditionalFormatting sqref="E12">
    <cfRule type="expression" dxfId="16" priority="64">
      <formula>E12&lt;0</formula>
    </cfRule>
  </conditionalFormatting>
  <conditionalFormatting sqref="E13">
    <cfRule type="expression" dxfId="15" priority="63">
      <formula>E13&lt;0</formula>
    </cfRule>
  </conditionalFormatting>
  <conditionalFormatting sqref="E14">
    <cfRule type="expression" dxfId="14" priority="62">
      <formula>E14&lt;0</formula>
    </cfRule>
  </conditionalFormatting>
  <conditionalFormatting sqref="E15">
    <cfRule type="expression" dxfId="13" priority="61">
      <formula>E15&lt;0</formula>
    </cfRule>
  </conditionalFormatting>
  <conditionalFormatting sqref="E16">
    <cfRule type="expression" dxfId="12" priority="60">
      <formula>E16&lt;0</formula>
    </cfRule>
  </conditionalFormatting>
  <conditionalFormatting sqref="E17">
    <cfRule type="expression" dxfId="11" priority="59">
      <formula>E17&lt;0</formula>
    </cfRule>
  </conditionalFormatting>
  <conditionalFormatting sqref="E18">
    <cfRule type="expression" dxfId="10" priority="58">
      <formula>E18&lt;0</formula>
    </cfRule>
  </conditionalFormatting>
  <conditionalFormatting sqref="E19">
    <cfRule type="expression" dxfId="9" priority="57">
      <formula>E19&lt;0</formula>
    </cfRule>
  </conditionalFormatting>
  <conditionalFormatting sqref="E20">
    <cfRule type="expression" dxfId="8" priority="56">
      <formula>E20&lt;0</formula>
    </cfRule>
  </conditionalFormatting>
  <conditionalFormatting sqref="E21">
    <cfRule type="expression" dxfId="7" priority="55">
      <formula>E21&lt;0</formula>
    </cfRule>
  </conditionalFormatting>
  <conditionalFormatting sqref="E22">
    <cfRule type="expression" dxfId="6" priority="54">
      <formula>E22&lt;0</formula>
    </cfRule>
  </conditionalFormatting>
  <conditionalFormatting sqref="G5:G22">
    <cfRule type="colorScale" priority="6">
      <colorScale>
        <cfvo type="min"/>
        <cfvo type="num" val="0"/>
        <cfvo type="max"/>
        <color rgb="FFFF0000"/>
        <color theme="1"/>
        <color rgb="FF00B050"/>
      </colorScale>
    </cfRule>
  </conditionalFormatting>
  <conditionalFormatting sqref="M5:M22">
    <cfRule type="expression" dxfId="5" priority="373">
      <formula>M5-D5&lt;O5</formula>
    </cfRule>
  </conditionalFormatting>
  <conditionalFormatting sqref="B5:B22">
    <cfRule type="expression" dxfId="4" priority="374">
      <formula>D5-N5&lt;O5</formula>
    </cfRule>
    <cfRule type="expression" dxfId="3" priority="375">
      <formula>M5-D5&lt;O5</formula>
    </cfRule>
  </conditionalFormatting>
  <conditionalFormatting sqref="N5:N22">
    <cfRule type="expression" dxfId="2" priority="376">
      <formula>D5-N5&lt;O5</formula>
    </cfRule>
  </conditionalFormatting>
  <conditionalFormatting sqref="Q5:Q22">
    <cfRule type="dataBar" priority="4">
      <dataBar>
        <cfvo type="min"/>
        <cfvo type="max"/>
        <color rgb="FF00B050"/>
      </dataBar>
      <extLst>
        <ext xmlns:x14="http://schemas.microsoft.com/office/spreadsheetml/2009/9/main" uri="{B025F937-C7B1-47D3-B67F-A62EFF666E3E}">
          <x14:id>{71FEB1BA-22C2-45C4-9330-E374162FF47F}</x14:id>
        </ext>
      </extLst>
    </cfRule>
  </conditionalFormatting>
  <conditionalFormatting sqref="P5">
    <cfRule type="expression" dxfId="1" priority="3">
      <formula>P5&gt;R5</formula>
    </cfRule>
  </conditionalFormatting>
  <conditionalFormatting sqref="P6:P22">
    <cfRule type="expression" dxfId="0" priority="1">
      <formula>P6&gt;R6</formula>
    </cfRule>
  </conditionalFormatting>
  <pageMargins left="0.7" right="0.7" top="0.75" bottom="0.75" header="0.3" footer="0.3"/>
  <pageSetup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F4D52F85-C393-466B-941C-758860DFC989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theme="1"/>
            </x14:dataBar>
          </x14:cfRule>
          <xm:sqref>F5:F22</xm:sqref>
        </x14:conditionalFormatting>
        <x14:conditionalFormatting xmlns:xm="http://schemas.microsoft.com/office/excel/2006/main">
          <x14:cfRule type="dataBar" id="{71FEB1BA-22C2-45C4-9330-E374162FF47F}">
            <x14:dataBar minLength="0" maxLength="100" border="1" negativeBarBorderColorSameAsPositive="0">
              <x14:cfvo type="autoMin"/>
              <x14:cfvo type="autoMax"/>
              <x14:borderColor rgb="FF00B050"/>
              <x14:negativeFillColor rgb="FFFF0000"/>
              <x14:negativeBorderColor rgb="FFFF0000"/>
              <x14:axisColor rgb="FF000000"/>
            </x14:dataBar>
          </x14:cfRule>
          <xm:sqref>Q5:Q22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CME Products</vt:lpstr>
    </vt:vector>
  </TitlesOfParts>
  <Company>CQG, Inc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 Hartle</dc:creator>
  <cp:lastModifiedBy>Thom Hartle</cp:lastModifiedBy>
  <dcterms:created xsi:type="dcterms:W3CDTF">2011-06-27T19:46:30Z</dcterms:created>
  <dcterms:modified xsi:type="dcterms:W3CDTF">2013-02-21T17:36:17Z</dcterms:modified>
</cp:coreProperties>
</file>