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Excel XLOOKUP/"/>
    </mc:Choice>
  </mc:AlternateContent>
  <xr:revisionPtr revIDLastSave="91" documentId="8_{06D29D05-588E-409E-A1CC-A23ADC2084CD}" xr6:coauthVersionLast="47" xr6:coauthVersionMax="47" xr10:uidLastSave="{E4D625B8-D7FF-41A2-8DEE-E29CDC2AE164}"/>
  <bookViews>
    <workbookView xWindow="-120" yWindow="-120" windowWidth="29040" windowHeight="15840" xr2:uid="{96997A85-BD19-4641-A934-CC1FBD766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 s="1"/>
  <c r="H8" i="1" s="1"/>
  <c r="H9" i="1" s="1"/>
  <c r="H10" i="1" s="1"/>
  <c r="H11" i="1" s="1"/>
  <c r="H12" i="1" s="1"/>
  <c r="H13" i="1" s="1"/>
  <c r="H5" i="1"/>
  <c r="E13" i="1"/>
  <c r="D13" i="1"/>
  <c r="C13" i="1"/>
  <c r="B13" i="1"/>
  <c r="E12" i="1"/>
  <c r="D12" i="1"/>
  <c r="C12" i="1"/>
  <c r="B12" i="1"/>
  <c r="E11" i="1"/>
  <c r="F11" i="1" s="1"/>
  <c r="D11" i="1"/>
  <c r="C11" i="1"/>
  <c r="B11" i="1"/>
  <c r="E10" i="1"/>
  <c r="F10" i="1" s="1"/>
  <c r="D10" i="1"/>
  <c r="C10" i="1"/>
  <c r="B10" i="1"/>
  <c r="E9" i="1"/>
  <c r="F9" i="1" s="1"/>
  <c r="D9" i="1"/>
  <c r="C9" i="1"/>
  <c r="B9" i="1"/>
  <c r="E8" i="1"/>
  <c r="F8" i="1" s="1"/>
  <c r="D8" i="1"/>
  <c r="C8" i="1"/>
  <c r="B8" i="1"/>
  <c r="E7" i="1"/>
  <c r="F7" i="1" s="1"/>
  <c r="D7" i="1"/>
  <c r="C7" i="1"/>
  <c r="B7" i="1"/>
  <c r="E6" i="1"/>
  <c r="F6" i="1" s="1"/>
  <c r="D6" i="1"/>
  <c r="C6" i="1"/>
  <c r="B6" i="1"/>
  <c r="E5" i="1"/>
  <c r="F5" i="1" s="1"/>
  <c r="D5" i="1"/>
  <c r="C5" i="1"/>
  <c r="B5" i="1"/>
  <c r="E4" i="1"/>
  <c r="D4" i="1"/>
  <c r="C4" i="1"/>
  <c r="B4" i="1"/>
  <c r="G4" i="1" l="1"/>
  <c r="G8" i="1"/>
  <c r="G10" i="1"/>
  <c r="G12" i="1"/>
  <c r="G9" i="1"/>
  <c r="G13" i="1"/>
  <c r="G5" i="1"/>
  <c r="G11" i="1"/>
  <c r="G6" i="1"/>
  <c r="G7" i="1"/>
  <c r="F12" i="1"/>
  <c r="F4" i="1"/>
  <c r="F13" i="1"/>
  <c r="I7" i="1" l="1"/>
  <c r="J4" i="1"/>
  <c r="K4" i="1" s="1"/>
  <c r="J13" i="1"/>
  <c r="K13" i="1" s="1"/>
  <c r="I6" i="1"/>
  <c r="I10" i="1"/>
  <c r="I5" i="1"/>
  <c r="J12" i="1"/>
  <c r="K12" i="1" s="1"/>
  <c r="J7" i="1"/>
  <c r="K7" i="1" s="1"/>
  <c r="I8" i="1"/>
  <c r="J10" i="1"/>
  <c r="K10" i="1" s="1"/>
  <c r="J9" i="1"/>
  <c r="K9" i="1" s="1"/>
  <c r="I4" i="1"/>
  <c r="I9" i="1"/>
  <c r="I13" i="1"/>
  <c r="I12" i="1"/>
  <c r="J5" i="1"/>
  <c r="K5" i="1" s="1"/>
  <c r="J6" i="1"/>
  <c r="K6" i="1" s="1"/>
  <c r="J11" i="1"/>
  <c r="K11" i="1" s="1"/>
  <c r="J8" i="1"/>
  <c r="K8" i="1" s="1"/>
  <c r="I11" i="1"/>
</calcChain>
</file>

<file path=xl/sharedStrings.xml><?xml version="1.0" encoding="utf-8"?>
<sst xmlns="http://schemas.openxmlformats.org/spreadsheetml/2006/main" count="14" uniqueCount="14">
  <si>
    <t>NC</t>
  </si>
  <si>
    <t>Last</t>
  </si>
  <si>
    <t>ZWA?</t>
  </si>
  <si>
    <t>CTE?</t>
  </si>
  <si>
    <t>CCE?</t>
  </si>
  <si>
    <t>SBE?</t>
  </si>
  <si>
    <t>Percent Daily Net Change</t>
  </si>
  <si>
    <t>ZCE?</t>
  </si>
  <si>
    <t>Percent Net Change Ranked</t>
  </si>
  <si>
    <t>ZSE?</t>
  </si>
  <si>
    <t>ZME?</t>
  </si>
  <si>
    <t>ZLE?</t>
  </si>
  <si>
    <t>KWE?</t>
  </si>
  <si>
    <t>MWE?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</si>
</sst>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2"/>
      </right>
      <top style="thin">
        <color theme="2"/>
      </top>
      <bottom style="thin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1"/>
      </bottom>
      <diagonal/>
    </border>
    <border>
      <left style="thin">
        <color theme="2"/>
      </left>
      <right/>
      <top style="thin">
        <color theme="2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1"/>
      </bottom>
      <diagonal/>
    </border>
    <border>
      <left style="thin">
        <color theme="2"/>
      </left>
      <right style="thin">
        <color theme="1"/>
      </right>
      <top/>
      <bottom style="thin">
        <color theme="2"/>
      </bottom>
      <diagonal/>
    </border>
    <border>
      <left style="thin">
        <color theme="1"/>
      </left>
      <right style="thin">
        <color theme="2"/>
      </right>
      <top style="thin">
        <color theme="1"/>
      </top>
      <bottom style="thin">
        <color theme="2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2"/>
      </left>
      <right/>
      <top style="thin">
        <color theme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1"/>
      </top>
      <bottom style="thin">
        <color theme="2"/>
      </bottom>
      <diagonal/>
    </border>
    <border>
      <left/>
      <right/>
      <top style="thin">
        <color theme="2"/>
      </top>
      <bottom style="thin">
        <color theme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1" xfId="0" applyNumberFormat="1" applyBorder="1"/>
    <xf numFmtId="2" fontId="0" fillId="0" borderId="2" xfId="0" applyNumberFormat="1" applyBorder="1"/>
    <xf numFmtId="10" fontId="0" fillId="0" borderId="6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10" fontId="0" fillId="0" borderId="1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10" fontId="0" fillId="0" borderId="12" xfId="0" applyNumberFormat="1" applyBorder="1"/>
    <xf numFmtId="10" fontId="0" fillId="0" borderId="17" xfId="0" applyNumberFormat="1" applyBorder="1"/>
    <xf numFmtId="10" fontId="0" fillId="0" borderId="18" xfId="0" applyNumberFormat="1" applyBorder="1"/>
    <xf numFmtId="0" fontId="0" fillId="0" borderId="20" xfId="0" applyBorder="1"/>
    <xf numFmtId="10" fontId="0" fillId="0" borderId="19" xfId="0" applyNumberFormat="1" applyBorder="1"/>
    <xf numFmtId="10" fontId="0" fillId="0" borderId="2" xfId="0" applyNumberFormat="1" applyBorder="1"/>
    <xf numFmtId="0" fontId="0" fillId="0" borderId="11" xfId="0" applyBorder="1"/>
    <xf numFmtId="10" fontId="0" fillId="0" borderId="2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0.36</v>
        <stp/>
        <stp>ContractData</stp>
        <stp>SBE?</stp>
        <stp>NetLastTradeToday</stp>
        <stp/>
        <stp>T</stp>
        <tr r="C13" s="1"/>
      </tp>
      <tp>
        <v>-4.75</v>
        <stp/>
        <stp>ContractData</stp>
        <stp>ZCE?</stp>
        <stp>NetLastTradeToday</stp>
        <stp/>
        <stp>T</stp>
        <tr r="C4" s="1"/>
      </tp>
      <tp>
        <v>-0.56000000000000005</v>
        <stp/>
        <stp>ContractData</stp>
        <stp>ZLE?</stp>
        <stp>NetLastTradeToday</stp>
        <stp/>
        <stp>T</stp>
        <tr r="C7" s="1"/>
      </tp>
      <tp>
        <v>-5.1000000000000005</v>
        <stp/>
        <stp>ContractData</stp>
        <stp>ZME?</stp>
        <stp>NetLastTradeToday</stp>
        <stp/>
        <stp>T</stp>
        <tr r="C6" s="1"/>
      </tp>
      <tp>
        <v>-17.25</v>
        <stp/>
        <stp>ContractData</stp>
        <stp>ZSE?</stp>
        <stp>NetLastTradeToday</stp>
        <stp/>
        <stp>T</stp>
        <tr r="C5" s="1"/>
      </tp>
      <tp>
        <v>9</v>
        <stp/>
        <stp>ContractData</stp>
        <stp>CCE?</stp>
        <stp>NetLastTradeToday</stp>
        <stp/>
        <stp>T</stp>
        <tr r="C12" s="1"/>
      </tp>
      <tp>
        <v>-0.44</v>
        <stp/>
        <stp>ContractData</stp>
        <stp>CTE?</stp>
        <stp>NetLastTradeToday</stp>
        <stp/>
        <stp>T</stp>
        <tr r="C11" s="1"/>
      </tp>
      <tp>
        <v>-5.5</v>
        <stp/>
        <stp>ContractData</stp>
        <stp>MWE?</stp>
        <stp>NetLastTradeToday</stp>
        <stp/>
        <stp>T</stp>
        <tr r="C10" s="1"/>
      </tp>
      <tp>
        <v>-13</v>
        <stp/>
        <stp>ContractData</stp>
        <stp>KWE?</stp>
        <stp>NetLastTradeToday</stp>
        <stp/>
        <stp>T</stp>
        <tr r="C9" s="1"/>
      </tp>
      <tp>
        <v>-0.50125313283208017</v>
        <stp/>
        <stp>ContractData</stp>
        <stp>CTE?</stp>
        <stp>PerCentNetLastTrade</stp>
        <stp/>
        <stp>T</stp>
        <tr r="E11" s="1"/>
      </tp>
      <tp>
        <v>0.24617067833698031</v>
        <stp/>
        <stp>ContractData</stp>
        <stp>CCE?</stp>
        <stp>PerCentNetLastTrade</stp>
        <stp/>
        <stp>T</stp>
        <tr r="E12" s="1"/>
      </tp>
      <tp>
        <v>-11.75</v>
        <stp/>
        <stp>ContractData</stp>
        <stp>ZWA?</stp>
        <stp>NetLastTradeToday</stp>
        <stp/>
        <stp>T</stp>
        <tr r="C8" s="1"/>
      </tp>
      <tp>
        <v>-1.7962003454231434</v>
        <stp/>
        <stp>ContractData</stp>
        <stp>KWE?</stp>
        <stp>PerCentNetLastTrade</stp>
        <stp/>
        <stp>T</stp>
        <tr r="E9" s="1"/>
      </tp>
      <tp>
        <v>-0.71731333550701015</v>
        <stp/>
        <stp>ContractData</stp>
        <stp>MWE?</stp>
        <stp>PerCentNetLastTrade</stp>
        <stp/>
        <stp>T</stp>
        <tr r="E10" s="1"/>
      </tp>
      <tp>
        <v>3665</v>
        <stp/>
        <stp>ContractData</stp>
        <stp>CCE?</stp>
        <stp>LastTradeorSettle</stp>
        <stp/>
        <stp>T</stp>
        <tr r="D12" s="1"/>
      </tp>
      <tp>
        <v>87.34</v>
        <stp/>
        <stp>ContractData</stp>
        <stp>CTE?</stp>
        <stp>LastTradeorSettle</stp>
        <stp/>
        <stp>T</stp>
        <tr r="D11" s="1"/>
      </tp>
      <tp>
        <v>761.25</v>
        <stp/>
        <stp>ContractData</stp>
        <stp>MWE?</stp>
        <stp>LastTradeorSettle</stp>
        <stp/>
        <stp>T</stp>
        <tr r="D10" s="1"/>
      </tp>
      <tp>
        <v>710.75</v>
        <stp/>
        <stp>ContractData</stp>
        <stp>KWE?</stp>
        <stp>LastTradeorSettle</stp>
        <stp/>
        <stp>T</stp>
        <tr r="D9" s="1"/>
      </tp>
      <tp>
        <v>26.76</v>
        <stp/>
        <stp>ContractData</stp>
        <stp>SBE?</stp>
        <stp>LastTradeorSettle</stp>
        <stp/>
        <stp>T</stp>
        <tr r="D13" s="1"/>
      </tp>
      <tp>
        <v>399.8</v>
        <stp/>
        <stp>ContractData</stp>
        <stp>ZME?</stp>
        <stp>LastTradeorSettle</stp>
        <stp/>
        <stp>T</stp>
        <tr r="D6" s="1"/>
      </tp>
      <tp>
        <v>59.94</v>
        <stp/>
        <stp>ContractData</stp>
        <stp>ZLE?</stp>
        <stp>LastTradeorSettle</stp>
        <stp/>
        <stp>T</stp>
        <tr r="D7" s="1"/>
      </tp>
      <tp>
        <v>481</v>
        <stp/>
        <stp>ContractData</stp>
        <stp>ZCE?</stp>
        <stp>LastTradeorSettle</stp>
        <stp/>
        <stp>T</stp>
        <tr r="D4" s="1"/>
      </tp>
      <tp>
        <v>1351.75</v>
        <stp/>
        <stp>ContractData</stp>
        <stp>ZSE?</stp>
        <stp>LastTradeorSettle</stp>
        <stp/>
        <stp>T</stp>
        <tr r="D5" s="1"/>
      </tp>
      <tp>
        <v>1.3636363636363635</v>
        <stp/>
        <stp>ContractData</stp>
        <stp>SBE?</stp>
        <stp>PerCentNetLastTrade</stp>
        <stp/>
        <stp>T</stp>
        <tr r="E13" s="1"/>
      </tp>
      <tp>
        <v>572.75</v>
        <stp/>
        <stp>ContractData</stp>
        <stp>ZWA?</stp>
        <stp>LastTradeorSettle</stp>
        <stp/>
        <stp>T</stp>
        <tr r="D8" s="1"/>
      </tp>
      <tp>
        <v>-1.2600438276113952</v>
        <stp/>
        <stp>ContractData</stp>
        <stp>ZSE?</stp>
        <stp>PerCentNetLastTrade</stp>
        <stp/>
        <stp>T</stp>
        <tr r="E5" s="1"/>
      </tp>
      <tp>
        <v>-2.0102651839178787</v>
        <stp/>
        <stp>ContractData</stp>
        <stp>ZWA?</stp>
        <stp>PerCentNetLastTrade</stp>
        <stp/>
        <stp>T</stp>
        <tr r="E8" s="1"/>
      </tp>
      <tp>
        <v>-0.97786927431806481</v>
        <stp/>
        <stp>ContractData</stp>
        <stp>ZCE?</stp>
        <stp>PerCentNetLastTrade</stp>
        <stp/>
        <stp>T</stp>
        <tr r="E4" s="1"/>
      </tp>
      <tp>
        <v>-1.2595702642627808</v>
        <stp/>
        <stp>ContractData</stp>
        <stp>ZME?</stp>
        <stp>PerCentNetLastTrade</stp>
        <stp/>
        <stp>T</stp>
        <tr r="E6" s="1"/>
      </tp>
      <tp>
        <v>-0.92561983471074383</v>
        <stp/>
        <stp>ContractData</stp>
        <stp>ZLE?</stp>
        <stp>PerCentNetLastTrade</stp>
        <stp/>
        <stp>T</stp>
        <tr r="E7" s="1"/>
      </tp>
      <tp t="s">
        <v>Sugar World #11 (ICE), Oct 23</v>
        <stp/>
        <stp>ContractData</stp>
        <stp>SBE?</stp>
        <stp>LongDescription</stp>
        <stp/>
        <stp>T</stp>
        <tr r="B13" s="1"/>
      </tp>
      <tp t="s">
        <v>Corn (Globex), Dec 23</v>
        <stp/>
        <stp>ContractData</stp>
        <stp>ZCE?</stp>
        <stp>LongDescription</stp>
        <stp/>
        <stp>T</stp>
        <tr r="B4" s="1"/>
      </tp>
      <tp t="s">
        <v>Soybean Oil (Globex), Dec 23</v>
        <stp/>
        <stp>ContractData</stp>
        <stp>ZLE?</stp>
        <stp>LongDescription</stp>
        <stp/>
        <stp>T</stp>
        <tr r="B7" s="1"/>
      </tp>
      <tp t="s">
        <v>Soybean Meal (Globex), Dec 23</v>
        <stp/>
        <stp>ContractData</stp>
        <stp>ZME?</stp>
        <stp>LongDescription</stp>
        <stp/>
        <stp>T</stp>
        <tr r="B6" s="1"/>
      </tp>
      <tp t="s">
        <v>Soybeans (Globex), Nov 23</v>
        <stp/>
        <stp>ContractData</stp>
        <stp>ZSE?</stp>
        <stp>LongDescription</stp>
        <stp/>
        <stp>T</stp>
        <tr r="B5" s="1"/>
      </tp>
      <tp t="s">
        <v>Wheat (Globex), Dec 23</v>
        <stp/>
        <stp>ContractData</stp>
        <stp>ZWA?</stp>
        <stp>LongDescription</stp>
        <stp/>
        <stp>T</stp>
        <tr r="B8" s="1"/>
      </tp>
      <tp t="s">
        <v>Cocoa (ICE), Dec 23</v>
        <stp/>
        <stp>ContractData</stp>
        <stp>CCE?</stp>
        <stp>LongDescription</stp>
        <stp/>
        <stp>T</stp>
        <tr r="B12" s="1"/>
      </tp>
      <tp t="s">
        <v>Cotton (ICE), Dec 23</v>
        <stp/>
        <stp>ContractData</stp>
        <stp>CTE?</stp>
        <stp>LongDescription</stp>
        <stp/>
        <stp>T</stp>
        <tr r="B11" s="1"/>
      </tp>
      <tp t="s">
        <v>KC HRW Wheat (Globex), Dec 23</v>
        <stp/>
        <stp>ContractData</stp>
        <stp>KWE?</stp>
        <stp>LongDescription</stp>
        <stp/>
        <stp>T</stp>
        <tr r="B9" s="1"/>
      </tp>
      <tp t="s">
        <v>Spring Wheat (Globex), Dec 23</v>
        <stp/>
        <stp>ContractData</stp>
        <stp>MWE?</stp>
        <stp>LongDescription</stp>
        <stp/>
        <stp>T</stp>
        <tr r="B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BFF9-34EC-483B-8B2D-8F7F36492CC4}">
  <dimension ref="A3:K13"/>
  <sheetViews>
    <sheetView tabSelected="1" workbookViewId="0">
      <selection activeCell="I4" sqref="I4"/>
    </sheetView>
  </sheetViews>
  <sheetFormatPr defaultRowHeight="16.5" x14ac:dyDescent="0.3"/>
  <cols>
    <col min="2" max="2" width="36" customWidth="1"/>
  </cols>
  <sheetData>
    <row r="3" spans="1:11" x14ac:dyDescent="0.3">
      <c r="A3" s="1"/>
      <c r="B3" s="1"/>
      <c r="C3" s="1" t="s">
        <v>0</v>
      </c>
      <c r="D3" s="2" t="s">
        <v>1</v>
      </c>
      <c r="E3" s="25" t="s">
        <v>6</v>
      </c>
      <c r="F3" s="26"/>
      <c r="G3" s="27"/>
      <c r="H3" s="25" t="s">
        <v>8</v>
      </c>
      <c r="I3" s="26"/>
      <c r="J3" s="26"/>
      <c r="K3" s="27"/>
    </row>
    <row r="4" spans="1:11" x14ac:dyDescent="0.3">
      <c r="A4" s="1" t="s">
        <v>7</v>
      </c>
      <c r="B4" s="1" t="str">
        <f>RTD("cqg.rtd", ,"ContractData", A4, "LongDescription",, "T")</f>
        <v>Corn (Globex), Dec 23</v>
      </c>
      <c r="C4" s="3">
        <f>RTD("cqg.rtd", ,"ContractData", A4, "NetLastTradeToday",, "T")</f>
        <v>-4.75</v>
      </c>
      <c r="D4" s="4">
        <f>RTD("cqg.rtd", ,"ContractData", A4, "LastTradeorSettle",, "T")</f>
        <v>481</v>
      </c>
      <c r="E4" s="5">
        <f>IFERROR(RTD("cqg.rtd", ,"ContractData",A4, "PerCentNetLastTrade",, "T")/100,"")</f>
        <v>-9.7786927431806475E-3</v>
      </c>
      <c r="F4" s="6">
        <f>E4</f>
        <v>-9.7786927431806475E-3</v>
      </c>
      <c r="G4" s="13">
        <f>IFERROR(RANK(E4,$E$4:$E$13,0)+COUNTIF($E$4:E4,E4)-1,"")</f>
        <v>6</v>
      </c>
      <c r="H4" s="16">
        <v>1</v>
      </c>
      <c r="I4" s="20" t="str">
        <f>_xlfn.XLOOKUP(H4,$G$4:$G$13,$A$4:$A$13,"")</f>
        <v>SBE?</v>
      </c>
      <c r="J4" s="21">
        <f>_xlfn.XLOOKUP(H4,$G$4:$G$13,$E$4:$E$13,"")</f>
        <v>1.3636363636363636E-2</v>
      </c>
      <c r="K4" s="17">
        <f>J4</f>
        <v>1.3636363636363636E-2</v>
      </c>
    </row>
    <row r="5" spans="1:11" x14ac:dyDescent="0.3">
      <c r="A5" s="1" t="s">
        <v>9</v>
      </c>
      <c r="B5" s="1" t="str">
        <f>RTD("cqg.rtd", ,"ContractData", A5, "LongDescription",, "T")</f>
        <v>Soybeans (Globex), Nov 23</v>
      </c>
      <c r="C5" s="3">
        <f>RTD("cqg.rtd", ,"ContractData", A5, "NetLastTradeToday",, "T")</f>
        <v>-17.25</v>
      </c>
      <c r="D5" s="4">
        <f>RTD("cqg.rtd", ,"ContractData", A5, "LastTradeorSettle",, "T")</f>
        <v>1351.75</v>
      </c>
      <c r="E5" s="7">
        <f>IFERROR(RTD("cqg.rtd", ,"ContractData",A5, "PerCentNetLastTrade",, "T")/100,"")</f>
        <v>-1.2600438276113951E-2</v>
      </c>
      <c r="F5" s="8">
        <f t="shared" ref="F5:F13" si="0">E5</f>
        <v>-1.2600438276113951E-2</v>
      </c>
      <c r="G5" s="11">
        <f>IFERROR(RANK(E5,$E$4:$E$13,0)+COUNTIF($E$4:E5,E5)-1,"")</f>
        <v>8</v>
      </c>
      <c r="H5" s="14">
        <f>H4+1</f>
        <v>2</v>
      </c>
      <c r="I5" s="1" t="str">
        <f t="shared" ref="I5:I13" si="1">_xlfn.XLOOKUP(H5,$G$4:$G$13,$A$4:$A$13,"")</f>
        <v>CCE?</v>
      </c>
      <c r="J5" s="22">
        <f t="shared" ref="J5:J13" si="2">_xlfn.XLOOKUP(H5,$G$4:$G$13,$E$4:$E$13,"")</f>
        <v>2.4617067833698032E-3</v>
      </c>
      <c r="K5" s="18">
        <f t="shared" ref="K5:K13" si="3">J5</f>
        <v>2.4617067833698032E-3</v>
      </c>
    </row>
    <row r="6" spans="1:11" x14ac:dyDescent="0.3">
      <c r="A6" s="1" t="s">
        <v>10</v>
      </c>
      <c r="B6" s="1" t="str">
        <f>RTD("cqg.rtd", ,"ContractData", A6, "LongDescription",, "T")</f>
        <v>Soybean Meal (Globex), Dec 23</v>
      </c>
      <c r="C6" s="3">
        <f>RTD("cqg.rtd", ,"ContractData", A6, "NetLastTradeToday",, "T")</f>
        <v>-5.1000000000000005</v>
      </c>
      <c r="D6" s="4">
        <f>RTD("cqg.rtd", ,"ContractData", A6, "LastTradeorSettle",, "T")</f>
        <v>399.8</v>
      </c>
      <c r="E6" s="7">
        <f>IFERROR(RTD("cqg.rtd", ,"ContractData",A6, "PerCentNetLastTrade",, "T")/100,"")</f>
        <v>-1.2595702642627809E-2</v>
      </c>
      <c r="F6" s="8">
        <f t="shared" si="0"/>
        <v>-1.2595702642627809E-2</v>
      </c>
      <c r="G6" s="11">
        <f>IFERROR(RANK(E6,$E$4:$E$13,0)+COUNTIF($E$4:E6,E6)-1,"")</f>
        <v>7</v>
      </c>
      <c r="H6" s="14">
        <f t="shared" ref="H6:H13" si="4">H5+1</f>
        <v>3</v>
      </c>
      <c r="I6" s="1" t="str">
        <f t="shared" si="1"/>
        <v>CTE?</v>
      </c>
      <c r="J6" s="22">
        <f t="shared" si="2"/>
        <v>-5.0125313283208017E-3</v>
      </c>
      <c r="K6" s="18">
        <f t="shared" si="3"/>
        <v>-5.0125313283208017E-3</v>
      </c>
    </row>
    <row r="7" spans="1:11" x14ac:dyDescent="0.3">
      <c r="A7" s="1" t="s">
        <v>11</v>
      </c>
      <c r="B7" s="1" t="str">
        <f>RTD("cqg.rtd", ,"ContractData", A7, "LongDescription",, "T")</f>
        <v>Soybean Oil (Globex), Dec 23</v>
      </c>
      <c r="C7" s="3">
        <f>RTD("cqg.rtd", ,"ContractData", A7, "NetLastTradeToday",, "T")</f>
        <v>-0.56000000000000005</v>
      </c>
      <c r="D7" s="4">
        <f>RTD("cqg.rtd", ,"ContractData", A7, "LastTradeorSettle",, "T")</f>
        <v>59.94</v>
      </c>
      <c r="E7" s="7">
        <f>IFERROR(RTD("cqg.rtd", ,"ContractData",A7, "PerCentNetLastTrade",, "T")/100,"")</f>
        <v>-9.2561983471074385E-3</v>
      </c>
      <c r="F7" s="8">
        <f t="shared" si="0"/>
        <v>-9.2561983471074385E-3</v>
      </c>
      <c r="G7" s="11">
        <f>IFERROR(RANK(E7,$E$4:$E$13,0)+COUNTIF($E$4:E7,E7)-1,"")</f>
        <v>5</v>
      </c>
      <c r="H7" s="14">
        <f t="shared" si="4"/>
        <v>4</v>
      </c>
      <c r="I7" s="1" t="str">
        <f t="shared" si="1"/>
        <v>MWE?</v>
      </c>
      <c r="J7" s="22">
        <f t="shared" si="2"/>
        <v>-7.1731333550701017E-3</v>
      </c>
      <c r="K7" s="18">
        <f t="shared" si="3"/>
        <v>-7.1731333550701017E-3</v>
      </c>
    </row>
    <row r="8" spans="1:11" x14ac:dyDescent="0.3">
      <c r="A8" s="1" t="s">
        <v>2</v>
      </c>
      <c r="B8" s="1" t="str">
        <f>RTD("cqg.rtd", ,"ContractData", A8, "LongDescription",, "T")</f>
        <v>Wheat (Globex), Dec 23</v>
      </c>
      <c r="C8" s="3">
        <f>RTD("cqg.rtd", ,"ContractData", A8, "NetLastTradeToday",, "T")</f>
        <v>-11.75</v>
      </c>
      <c r="D8" s="4">
        <f>RTD("cqg.rtd", ,"ContractData", A8, "LastTradeorSettle",, "T")</f>
        <v>572.75</v>
      </c>
      <c r="E8" s="7">
        <f>IFERROR(RTD("cqg.rtd", ,"ContractData",A8, "PerCentNetLastTrade",, "T")/100,"")</f>
        <v>-2.0102651839178788E-2</v>
      </c>
      <c r="F8" s="8">
        <f t="shared" si="0"/>
        <v>-2.0102651839178788E-2</v>
      </c>
      <c r="G8" s="11">
        <f>IFERROR(RANK(E8,$E$4:$E$13,0)+COUNTIF($E$4:E8,E8)-1,"")</f>
        <v>10</v>
      </c>
      <c r="H8" s="14">
        <f t="shared" si="4"/>
        <v>5</v>
      </c>
      <c r="I8" s="1" t="str">
        <f t="shared" si="1"/>
        <v>ZLE?</v>
      </c>
      <c r="J8" s="22">
        <f t="shared" si="2"/>
        <v>-9.2561983471074385E-3</v>
      </c>
      <c r="K8" s="18">
        <f t="shared" si="3"/>
        <v>-9.2561983471074385E-3</v>
      </c>
    </row>
    <row r="9" spans="1:11" x14ac:dyDescent="0.3">
      <c r="A9" s="1" t="s">
        <v>12</v>
      </c>
      <c r="B9" s="1" t="str">
        <f>RTD("cqg.rtd", ,"ContractData", A9, "LongDescription",, "T")</f>
        <v>KC HRW Wheat (Globex), Dec 23</v>
      </c>
      <c r="C9" s="3">
        <f>RTD("cqg.rtd", ,"ContractData", A9, "NetLastTradeToday",, "T")</f>
        <v>-13</v>
      </c>
      <c r="D9" s="4">
        <f>RTD("cqg.rtd", ,"ContractData", A9, "LastTradeorSettle",, "T")</f>
        <v>710.75</v>
      </c>
      <c r="E9" s="7">
        <f>IFERROR(RTD("cqg.rtd", ,"ContractData",A9, "PerCentNetLastTrade",, "T")/100,"")</f>
        <v>-1.7962003454231434E-2</v>
      </c>
      <c r="F9" s="8">
        <f t="shared" si="0"/>
        <v>-1.7962003454231434E-2</v>
      </c>
      <c r="G9" s="11">
        <f>IFERROR(RANK(E9,$E$4:$E$13,0)+COUNTIF($E$4:E9,E9)-1,"")</f>
        <v>9</v>
      </c>
      <c r="H9" s="14">
        <f t="shared" si="4"/>
        <v>6</v>
      </c>
      <c r="I9" s="1" t="str">
        <f t="shared" si="1"/>
        <v>ZCE?</v>
      </c>
      <c r="J9" s="22">
        <f t="shared" si="2"/>
        <v>-9.7786927431806475E-3</v>
      </c>
      <c r="K9" s="18">
        <f t="shared" si="3"/>
        <v>-9.7786927431806475E-3</v>
      </c>
    </row>
    <row r="10" spans="1:11" x14ac:dyDescent="0.3">
      <c r="A10" s="1" t="s">
        <v>13</v>
      </c>
      <c r="B10" s="1" t="str">
        <f>RTD("cqg.rtd", ,"ContractData", A10, "LongDescription",, "T")</f>
        <v>Spring Wheat (Globex), Dec 23</v>
      </c>
      <c r="C10" s="3">
        <f>RTD("cqg.rtd", ,"ContractData", A10, "NetLastTradeToday",, "T")</f>
        <v>-5.5</v>
      </c>
      <c r="D10" s="4">
        <f>RTD("cqg.rtd", ,"ContractData", A10, "LastTradeorSettle",, "T")</f>
        <v>761.25</v>
      </c>
      <c r="E10" s="7">
        <f>IFERROR(RTD("cqg.rtd", ,"ContractData",A10, "PerCentNetLastTrade",, "T")/100,"")</f>
        <v>-7.1731333550701017E-3</v>
      </c>
      <c r="F10" s="8">
        <f t="shared" si="0"/>
        <v>-7.1731333550701017E-3</v>
      </c>
      <c r="G10" s="11">
        <f>IFERROR(RANK(E10,$E$4:$E$13,0)+COUNTIF($E$4:E10,E10)-1,"")</f>
        <v>4</v>
      </c>
      <c r="H10" s="14">
        <f t="shared" si="4"/>
        <v>7</v>
      </c>
      <c r="I10" s="1" t="str">
        <f t="shared" si="1"/>
        <v>ZME?</v>
      </c>
      <c r="J10" s="22">
        <f t="shared" si="2"/>
        <v>-1.2595702642627809E-2</v>
      </c>
      <c r="K10" s="18">
        <f t="shared" si="3"/>
        <v>-1.2595702642627809E-2</v>
      </c>
    </row>
    <row r="11" spans="1:11" x14ac:dyDescent="0.3">
      <c r="A11" s="1" t="s">
        <v>3</v>
      </c>
      <c r="B11" s="1" t="str">
        <f>RTD("cqg.rtd", ,"ContractData", A11, "LongDescription",, "T")</f>
        <v>Cotton (ICE), Dec 23</v>
      </c>
      <c r="C11" s="3">
        <f>RTD("cqg.rtd", ,"ContractData", A11, "NetLastTradeToday",, "T")</f>
        <v>-0.44</v>
      </c>
      <c r="D11" s="4">
        <f>RTD("cqg.rtd", ,"ContractData", A11, "LastTradeorSettle",, "T")</f>
        <v>87.34</v>
      </c>
      <c r="E11" s="7">
        <f>IFERROR(RTD("cqg.rtd", ,"ContractData",A11, "PerCentNetLastTrade",, "T")/100,"")</f>
        <v>-5.0125313283208017E-3</v>
      </c>
      <c r="F11" s="8">
        <f t="shared" si="0"/>
        <v>-5.0125313283208017E-3</v>
      </c>
      <c r="G11" s="11">
        <f>IFERROR(RANK(E11,$E$4:$E$13,0)+COUNTIF($E$4:E11,E11)-1,"")</f>
        <v>3</v>
      </c>
      <c r="H11" s="14">
        <f t="shared" si="4"/>
        <v>8</v>
      </c>
      <c r="I11" s="1" t="str">
        <f t="shared" si="1"/>
        <v>ZSE?</v>
      </c>
      <c r="J11" s="22">
        <f t="shared" si="2"/>
        <v>-1.2600438276113951E-2</v>
      </c>
      <c r="K11" s="18">
        <f t="shared" si="3"/>
        <v>-1.2600438276113951E-2</v>
      </c>
    </row>
    <row r="12" spans="1:11" x14ac:dyDescent="0.3">
      <c r="A12" s="1" t="s">
        <v>4</v>
      </c>
      <c r="B12" s="1" t="str">
        <f>RTD("cqg.rtd", ,"ContractData", A12, "LongDescription",, "T")</f>
        <v>Cocoa (ICE), Dec 23</v>
      </c>
      <c r="C12" s="3">
        <f>RTD("cqg.rtd", ,"ContractData", A12, "NetLastTradeToday",, "T")</f>
        <v>9</v>
      </c>
      <c r="D12" s="4">
        <f>RTD("cqg.rtd", ,"ContractData", A12, "LastTradeorSettle",, "T")</f>
        <v>3665</v>
      </c>
      <c r="E12" s="7">
        <f>IFERROR(RTD("cqg.rtd", ,"ContractData",A12, "PerCentNetLastTrade",, "T")/100,"")</f>
        <v>2.4617067833698032E-3</v>
      </c>
      <c r="F12" s="8">
        <f t="shared" si="0"/>
        <v>2.4617067833698032E-3</v>
      </c>
      <c r="G12" s="11">
        <f>IFERROR(RANK(E12,$E$4:$E$13,0)+COUNTIF($E$4:E12,E12)-1,"")</f>
        <v>2</v>
      </c>
      <c r="H12" s="14">
        <f t="shared" si="4"/>
        <v>9</v>
      </c>
      <c r="I12" s="1" t="str">
        <f t="shared" si="1"/>
        <v>KWE?</v>
      </c>
      <c r="J12" s="22">
        <f t="shared" si="2"/>
        <v>-1.7962003454231434E-2</v>
      </c>
      <c r="K12" s="18">
        <f t="shared" si="3"/>
        <v>-1.7962003454231434E-2</v>
      </c>
    </row>
    <row r="13" spans="1:11" x14ac:dyDescent="0.3">
      <c r="A13" s="1" t="s">
        <v>5</v>
      </c>
      <c r="B13" s="1" t="str">
        <f>RTD("cqg.rtd", ,"ContractData", A13, "LongDescription",, "T")</f>
        <v>Sugar World #11 (ICE), Oct 23</v>
      </c>
      <c r="C13" s="3">
        <f>RTD("cqg.rtd", ,"ContractData", A13, "NetLastTradeToday",, "T")</f>
        <v>0.36</v>
      </c>
      <c r="D13" s="4">
        <f>RTD("cqg.rtd", ,"ContractData", A13, "LastTradeorSettle",, "T")</f>
        <v>26.76</v>
      </c>
      <c r="E13" s="9">
        <f>IFERROR(RTD("cqg.rtd", ,"ContractData",A13, "PerCentNetLastTrade",, "T")/100,"")</f>
        <v>1.3636363636363636E-2</v>
      </c>
      <c r="F13" s="10">
        <f t="shared" si="0"/>
        <v>1.3636363636363636E-2</v>
      </c>
      <c r="G13" s="12">
        <f>IFERROR(RANK(E13,$E$4:$E$13,0)+COUNTIF($E$4:E13,E13)-1,"")</f>
        <v>1</v>
      </c>
      <c r="H13" s="15">
        <f t="shared" si="4"/>
        <v>10</v>
      </c>
      <c r="I13" s="23" t="str">
        <f t="shared" si="1"/>
        <v>ZWA?</v>
      </c>
      <c r="J13" s="24">
        <f t="shared" si="2"/>
        <v>-2.0102651839178788E-2</v>
      </c>
      <c r="K13" s="19">
        <f t="shared" si="3"/>
        <v>-2.0102651839178788E-2</v>
      </c>
    </row>
  </sheetData>
  <mergeCells count="2">
    <mergeCell ref="E3:G3"/>
    <mergeCell ref="H3:K3"/>
  </mergeCells>
  <conditionalFormatting sqref="E4:E13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F4:F13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{D547FB6B-26B0-4E9E-89CB-8148F2B022A7}</x14:id>
        </ext>
      </extLst>
    </cfRule>
  </conditionalFormatting>
  <conditionalFormatting sqref="K4:K13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{6B88E75C-0EF6-4E19-B7FF-B9A65256D710}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547FB6B-26B0-4E9E-89CB-8148F2B022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F4:F13</xm:sqref>
        </x14:conditionalFormatting>
        <x14:conditionalFormatting xmlns:xm="http://schemas.microsoft.com/office/excel/2006/main">
          <x14:cfRule type="dataBar" id="{6B88E75C-0EF6-4E19-B7FF-B9A65256D7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K4:K13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2023-09-10T16:15:58Z</dcterms:created>
  <dcterms:modified xsi:type="dcterms:W3CDTF">2023-09-12T14:24:45Z</dcterms:modified>
</cp:coreProperties>
</file>