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N1WP-THOM1/Documents/Work Posts/Excel Parsing/"/>
    </mc:Choice>
  </mc:AlternateContent>
  <xr:revisionPtr revIDLastSave="227" documentId="8_{3DC7BF70-2CBC-453C-8411-9640440175AA}" xr6:coauthVersionLast="47" xr6:coauthVersionMax="47" xr10:uidLastSave="{E9D1163E-2910-4407-8E0E-259CC42BE22C}"/>
  <bookViews>
    <workbookView xWindow="-120" yWindow="-120" windowWidth="29040" windowHeight="15840" xr2:uid="{D3F78E2D-09FC-4A10-9016-9B10BD00B488}"/>
  </bookViews>
  <sheets>
    <sheet name="Mod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L5" i="1"/>
  <c r="L4" i="1"/>
  <c r="L3" i="1"/>
  <c r="D30" i="1"/>
  <c r="D29" i="1"/>
  <c r="D28" i="1"/>
  <c r="D27" i="1"/>
  <c r="D26" i="1"/>
  <c r="D25" i="1"/>
  <c r="D32" i="1"/>
  <c r="D31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D21" i="1"/>
  <c r="D20" i="1"/>
  <c r="D19" i="1"/>
  <c r="D18" i="1"/>
  <c r="D17" i="1"/>
  <c r="D16" i="1"/>
  <c r="D15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D14" i="1"/>
  <c r="C14" i="1"/>
  <c r="B14" i="1"/>
  <c r="B9" i="1"/>
  <c r="C9" i="1"/>
  <c r="B10" i="1"/>
  <c r="C10" i="1"/>
  <c r="D10" i="1"/>
  <c r="D9" i="1"/>
  <c r="D3" i="1" l="1"/>
  <c r="D8" i="1"/>
  <c r="C8" i="1"/>
  <c r="B8" i="1"/>
  <c r="D7" i="1"/>
  <c r="C7" i="1"/>
  <c r="B7" i="1"/>
  <c r="D6" i="1"/>
  <c r="C6" i="1"/>
  <c r="B6" i="1"/>
  <c r="D5" i="1"/>
  <c r="C5" i="1"/>
  <c r="B5" i="1"/>
  <c r="D4" i="1"/>
  <c r="C4" i="1"/>
  <c r="B4" i="1"/>
  <c r="C3" i="1"/>
  <c r="B3" i="1"/>
</calcChain>
</file>

<file path=xl/sharedStrings.xml><?xml version="1.0" encoding="utf-8"?>
<sst xmlns="http://schemas.openxmlformats.org/spreadsheetml/2006/main" count="40" uniqueCount="16">
  <si>
    <t>CLES12</t>
  </si>
  <si>
    <t>Symbol</t>
  </si>
  <si>
    <t>Last</t>
  </si>
  <si>
    <t>NC Last</t>
  </si>
  <si>
    <t>Description</t>
  </si>
  <si>
    <t>CLES1</t>
  </si>
  <si>
    <t>CLES2</t>
  </si>
  <si>
    <t>CLES3</t>
  </si>
  <si>
    <t>CLES6</t>
  </si>
  <si>
    <t>CLES9</t>
  </si>
  <si>
    <t>TYA</t>
  </si>
  <si>
    <t>GCE</t>
  </si>
  <si>
    <t>Using the RIGHT Function for the Long Description</t>
  </si>
  <si>
    <t>Using the LEFT and the RIGHT function</t>
  </si>
  <si>
    <t>Using the SUBSTITUTE  and the TRIM functions</t>
  </si>
  <si>
    <t>Concatenate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</si>
</sst>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entury Gothic"/>
      <family val="2"/>
    </font>
    <font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quotePrefix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2360.7000000000003</v>
        <stp/>
        <stp>ContractData</stp>
        <stp>GCE</stp>
        <stp>LastTrade</stp>
        <stp/>
        <stp>T</stp>
        <tr r="B10" s="1"/>
        <tr r="B32" s="1"/>
        <tr r="B21" s="1"/>
      </tp>
      <tp>
        <v>-0.71</v>
        <stp/>
        <stp>ContractData</stp>
        <stp>CLES12</stp>
        <stp>NetLastTradeToday</stp>
        <stp/>
        <stp>T</stp>
        <tr r="C30" s="1"/>
        <tr r="C19" s="1"/>
        <tr r="C8" s="1"/>
      </tp>
      <tp>
        <v>15.3</v>
        <stp/>
        <stp>ContractData</stp>
        <stp>GCE</stp>
        <stp>NetLastTradeToday</stp>
        <stp/>
        <stp>T</stp>
        <tr r="C10" s="1"/>
        <tr r="C21" s="1"/>
        <tr r="C32" s="1"/>
      </tp>
      <tp t="s">
        <v>10yr US Treasury Notes (Globex), Jun 24</v>
        <stp/>
        <stp>ContractData</stp>
        <stp>TYA</stp>
        <stp>LongDescription</stp>
        <stp/>
        <stp>T</stp>
        <tr r="D31" s="1"/>
        <tr r="D31" s="1"/>
        <tr r="D20" s="1"/>
        <tr r="D20" s="1"/>
        <tr r="D20" s="1"/>
        <tr r="D20" s="1"/>
        <tr r="D20" s="1"/>
        <tr r="D9" s="1"/>
        <tr r="D9" s="1"/>
        <tr r="D9" s="1"/>
      </tp>
      <tp t="s">
        <v>Gold (Globex), Jun 24</v>
        <stp/>
        <stp>ContractData</stp>
        <stp>GCE</stp>
        <stp>LongDescription</stp>
        <stp/>
        <stp>T</stp>
        <tr r="D32" s="1"/>
        <tr r="D32" s="1"/>
        <tr r="D21" s="1"/>
        <tr r="D21" s="1"/>
        <tr r="D21" s="1"/>
        <tr r="D21" s="1"/>
        <tr r="D21" s="1"/>
        <tr r="D10" s="1"/>
        <tr r="D10" s="1"/>
        <tr r="D10" s="1"/>
      </tp>
      <tp>
        <v>9.26</v>
        <stp/>
        <stp>ContractData</stp>
        <stp>CLES12</stp>
        <stp>LastTrade</stp>
        <stp/>
        <stp>T</stp>
        <tr r="B30" s="1"/>
        <tr r="B19" s="1"/>
        <tr r="B8" s="1"/>
      </tp>
      <tp t="s">
        <v>-0-09'+</v>
        <stp/>
        <stp>ContractData</stp>
        <stp>TYA</stp>
        <stp>NetLastTradeToday</stp>
        <stp/>
        <stp>B</stp>
        <tr r="C9" s="1"/>
        <tr r="C20" s="1"/>
        <tr r="C31" s="1"/>
      </tp>
      <tp t="s">
        <v>109-11'+</v>
        <stp/>
        <stp>ContractData</stp>
        <stp>TYA</stp>
        <stp>LastTrade</stp>
        <stp/>
        <stp>B</stp>
        <tr r="B31" s="1"/>
        <tr r="B9" s="1"/>
        <tr r="B20" s="1"/>
      </tp>
    </main>
    <main first="cqg.rtd">
      <tp>
        <v>7.82</v>
        <stp/>
        <stp>ContractData</stp>
        <stp>CLES9</stp>
        <stp>LastTrade</stp>
        <stp/>
        <stp>T</stp>
        <tr r="B29" s="1"/>
        <tr r="B18" s="1"/>
        <tr r="B7" s="1"/>
      </tp>
      <tp>
        <v>5.46</v>
        <stp/>
        <stp>ContractData</stp>
        <stp>CLES6</stp>
        <stp>LastTrade</stp>
        <stp/>
        <stp>T</stp>
        <tr r="B17" s="1"/>
        <tr r="B28" s="1"/>
        <tr r="B6" s="1"/>
      </tp>
      <tp>
        <v>0.91</v>
        <stp/>
        <stp>ContractData</stp>
        <stp>CLES1</stp>
        <stp>LastTrade</stp>
        <stp/>
        <stp>T</stp>
        <tr r="B14" s="1"/>
        <tr r="B3" s="1"/>
        <tr r="B25" s="1"/>
      </tp>
      <tp>
        <v>1.8</v>
        <stp/>
        <stp>ContractData</stp>
        <stp>CLES2</stp>
        <stp>LastTrade</stp>
        <stp/>
        <stp>T</stp>
        <tr r="B15" s="1"/>
        <tr r="B4" s="1"/>
        <tr r="B26" s="1"/>
      </tp>
      <tp>
        <v>2.72</v>
        <stp/>
        <stp>ContractData</stp>
        <stp>CLES3</stp>
        <stp>LastTrade</stp>
        <stp/>
        <stp>T</stp>
        <tr r="B27" s="1"/>
        <tr r="B5" s="1"/>
        <tr r="B16" s="1"/>
      </tp>
      <tp>
        <v>5259.5</v>
        <stp/>
        <stp>ContractData</stp>
        <stp>EP</stp>
        <stp>LastTrade</stp>
        <stp/>
        <stp>T</stp>
        <tr r="L6" s="1"/>
      </tp>
      <tp>
        <v>5269.25</v>
        <stp/>
        <stp>ContractData</stp>
        <stp>EP</stp>
        <stp>High</stp>
        <stp/>
        <stp>T</stp>
        <tr r="L4" s="1"/>
      </tp>
      <tp>
        <v>5263.25</v>
        <stp/>
        <stp>ContractData</stp>
        <stp>EP</stp>
        <stp>OPen</stp>
        <stp/>
        <stp>T</stp>
        <tr r="L3" s="1"/>
      </tp>
      <tp>
        <v>-0.19</v>
        <stp/>
        <stp>ContractData</stp>
        <stp>CLES9</stp>
        <stp>NetLastTradeToday</stp>
        <stp/>
        <stp>T</stp>
        <tr r="C7" s="1"/>
        <tr r="C18" s="1"/>
        <tr r="C29" s="1"/>
      </tp>
      <tp>
        <v>-0.08</v>
        <stp/>
        <stp>ContractData</stp>
        <stp>CLES6</stp>
        <stp>NetLastTradeToday</stp>
        <stp/>
        <stp>T</stp>
        <tr r="C28" s="1"/>
        <tr r="C6" s="1"/>
        <tr r="C17" s="1"/>
      </tp>
      <tp>
        <v>0.09</v>
        <stp/>
        <stp>ContractData</stp>
        <stp>CLES2</stp>
        <stp>NetLastTradeToday</stp>
        <stp/>
        <stp>T</stp>
        <tr r="C26" s="1"/>
        <tr r="C15" s="1"/>
        <tr r="C4" s="1"/>
      </tp>
      <tp>
        <v>0.06</v>
        <stp/>
        <stp>ContractData</stp>
        <stp>CLES3</stp>
        <stp>NetLastTradeToday</stp>
        <stp/>
        <stp>T</stp>
        <tr r="C27" s="1"/>
        <tr r="C16" s="1"/>
        <tr r="C5" s="1"/>
      </tp>
      <tp>
        <v>0.1</v>
        <stp/>
        <stp>ContractData</stp>
        <stp>CLES1</stp>
        <stp>NetLastTradeToday</stp>
        <stp/>
        <stp>T</stp>
        <tr r="C3" s="1"/>
        <tr r="C14" s="1"/>
        <tr r="C25" s="1"/>
      </tp>
      <tp t="s">
        <v>Crude Light (Globex) Calendar Spread 12, May 24, May 25</v>
        <stp/>
        <stp>ContractData</stp>
        <stp>CLES12</stp>
        <stp>LongDescription</stp>
        <stp/>
        <stp>T</stp>
        <tr r="D30" s="1"/>
        <tr r="D30" s="1"/>
        <tr r="D19" s="1"/>
        <tr r="D19" s="1"/>
        <tr r="D19" s="1"/>
        <tr r="D19" s="1"/>
        <tr r="D19" s="1"/>
        <tr r="D8" s="1"/>
        <tr r="D8" s="1"/>
        <tr r="D8" s="1"/>
      </tp>
    </main>
    <main first="cqg.rtd">
      <tp t="s">
        <v>Crude Light (Globex) Calendar Spread 9, May 24, Feb 25</v>
        <stp/>
        <stp>ContractData</stp>
        <stp>CLES9</stp>
        <stp>LongDescription</stp>
        <stp/>
        <stp>T</stp>
        <tr r="D29" s="1"/>
        <tr r="D29" s="1"/>
        <tr r="D18" s="1"/>
        <tr r="D18" s="1"/>
        <tr r="D18" s="1"/>
        <tr r="D18" s="1"/>
        <tr r="D18" s="1"/>
        <tr r="D7" s="1"/>
        <tr r="D7" s="1"/>
        <tr r="D7" s="1"/>
      </tp>
      <tp t="s">
        <v>Crude Light (Globex) Calendar Spread 6, May 24, Nov 24</v>
        <stp/>
        <stp>ContractData</stp>
        <stp>CLES6</stp>
        <stp>LongDescription</stp>
        <stp/>
        <stp>T</stp>
        <tr r="D28" s="1"/>
        <tr r="D28" s="1"/>
        <tr r="D17" s="1"/>
        <tr r="D17" s="1"/>
        <tr r="D17" s="1"/>
        <tr r="D17" s="1"/>
        <tr r="D17" s="1"/>
        <tr r="D6" s="1"/>
        <tr r="D6" s="1"/>
        <tr r="D6" s="1"/>
      </tp>
      <tp t="s">
        <v>Crude Light (Globex) Calendar Spread 1, May 24, Jun 24</v>
        <stp/>
        <stp>ContractData</stp>
        <stp>CLES1</stp>
        <stp>LongDescription</stp>
        <stp/>
        <stp>T</stp>
        <tr r="D25" s="1"/>
        <tr r="D25" s="1"/>
        <tr r="D14" s="1"/>
        <tr r="D14" s="1"/>
        <tr r="D14" s="1"/>
        <tr r="D14" s="1"/>
        <tr r="D14" s="1"/>
        <tr r="D3" s="1"/>
        <tr r="D3" s="1"/>
        <tr r="D3" s="1"/>
      </tp>
      <tp t="s">
        <v>Crude Light (Globex) Calendar Spread 2, May 24, Jul 24</v>
        <stp/>
        <stp>ContractData</stp>
        <stp>CLES2</stp>
        <stp>LongDescription</stp>
        <stp/>
        <stp>T</stp>
        <tr r="D26" s="1"/>
        <tr r="D26" s="1"/>
        <tr r="D15" s="1"/>
        <tr r="D15" s="1"/>
        <tr r="D15" s="1"/>
        <tr r="D15" s="1"/>
        <tr r="D15" s="1"/>
        <tr r="D4" s="1"/>
        <tr r="D4" s="1"/>
        <tr r="D4" s="1"/>
      </tp>
      <tp t="s">
        <v>Crude Light (Globex) Calendar Spread 3, May 24, Aug 24</v>
        <stp/>
        <stp>ContractData</stp>
        <stp>CLES3</stp>
        <stp>LongDescription</stp>
        <stp/>
        <stp>T</stp>
        <tr r="D27" s="1"/>
        <tr r="D27" s="1"/>
        <tr r="D16" s="1"/>
        <tr r="D16" s="1"/>
        <tr r="D16" s="1"/>
        <tr r="D16" s="1"/>
        <tr r="D16" s="1"/>
        <tr r="D5" s="1"/>
        <tr r="D5" s="1"/>
        <tr r="D5" s="1"/>
      </tp>
    </main>
    <main first="cqg.rtd">
      <tp>
        <v>5236.5</v>
        <stp/>
        <stp>ContractData</stp>
        <stp>EP</stp>
        <stp>Low</stp>
        <stp/>
        <stp>T</stp>
        <tr r="L5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C5607-337C-404C-8196-EB2CAE9ABF97}">
  <dimension ref="A1:P32"/>
  <sheetViews>
    <sheetView tabSelected="1" workbookViewId="0">
      <selection activeCell="J11" sqref="J11"/>
    </sheetView>
  </sheetViews>
  <sheetFormatPr defaultRowHeight="16.5" x14ac:dyDescent="0.3"/>
  <cols>
    <col min="1" max="1" width="10.625" style="1" customWidth="1"/>
    <col min="2" max="2" width="11.375" style="1" customWidth="1"/>
    <col min="3" max="3" width="10.625" style="1" customWidth="1"/>
    <col min="4" max="4" width="16.375" style="1" customWidth="1"/>
    <col min="5" max="16384" width="9" style="1"/>
  </cols>
  <sheetData>
    <row r="1" spans="1:14" x14ac:dyDescent="0.3">
      <c r="A1" s="3" t="s">
        <v>12</v>
      </c>
      <c r="B1" s="3"/>
      <c r="C1" s="3"/>
      <c r="D1" s="3"/>
      <c r="E1" s="4"/>
      <c r="F1" s="4"/>
      <c r="G1" s="4"/>
    </row>
    <row r="2" spans="1:14" x14ac:dyDescent="0.3">
      <c r="A2" s="1" t="s">
        <v>1</v>
      </c>
      <c r="B2" s="1" t="s">
        <v>2</v>
      </c>
      <c r="C2" s="1" t="s">
        <v>3</v>
      </c>
      <c r="D2" s="1" t="s">
        <v>4</v>
      </c>
      <c r="M2" s="1" t="s">
        <v>15</v>
      </c>
    </row>
    <row r="3" spans="1:14" x14ac:dyDescent="0.3">
      <c r="A3" s="1" t="s">
        <v>5</v>
      </c>
      <c r="B3" s="1">
        <f>RTD("cqg.rtd", ,"ContractData",A3, "LastTrade",, "T")</f>
        <v>0.91</v>
      </c>
      <c r="C3" s="1">
        <f>RTD("cqg.rtd", ,"ContractData",A3, "NetLastTradeToday",, "T")</f>
        <v>0.1</v>
      </c>
      <c r="D3" s="1" t="str">
        <f>RIGHT(RTD("cqg.rtd", ,"ContractData",A3, "LongDescription",, "T"),LEN(RTD("cqg.rtd", ,"ContractData",A3, "LongDescription",, "T"))-FIND(",",RTD("cqg.rtd", ,"ContractData",A3, "LongDescription",, "T"))-1)</f>
        <v>May 24, Jun 24</v>
      </c>
      <c r="L3" s="3" t="str">
        <f>"Open: "&amp;RTD("cqg.rtd", ,"ContractData","EP", "OPen",, "T")</f>
        <v>Open: 5263.25</v>
      </c>
      <c r="M3" s="3"/>
      <c r="N3" s="3"/>
    </row>
    <row r="4" spans="1:14" x14ac:dyDescent="0.3">
      <c r="A4" s="1" t="s">
        <v>6</v>
      </c>
      <c r="B4" s="1">
        <f>RTD("cqg.rtd", ,"ContractData",A4, "LastTrade",, "T")</f>
        <v>1.8</v>
      </c>
      <c r="C4" s="1">
        <f>RTD("cqg.rtd", ,"ContractData",A4, "NetLastTradeToday",, "T")</f>
        <v>0.09</v>
      </c>
      <c r="D4" s="1" t="str">
        <f>RIGHT(RTD("cqg.rtd", ,"ContractData",A4, "LongDescription",, "T"),LEN(RTD("cqg.rtd", ,"ContractData",A4, "LongDescription",, "T"))-FIND(",",RTD("cqg.rtd", ,"ContractData",A4, "LongDescription",, "T"))-1)</f>
        <v>May 24, Jul 24</v>
      </c>
      <c r="L4" s="3" t="str">
        <f>"High: "&amp;RTD("cqg.rtd", ,"ContractData","EP", "High",, "T")</f>
        <v>High: 5269.25</v>
      </c>
      <c r="M4" s="3"/>
      <c r="N4" s="3"/>
    </row>
    <row r="5" spans="1:14" x14ac:dyDescent="0.3">
      <c r="A5" s="1" t="s">
        <v>7</v>
      </c>
      <c r="B5" s="1">
        <f>RTD("cqg.rtd", ,"ContractData",A5, "LastTrade",, "T")</f>
        <v>2.72</v>
      </c>
      <c r="C5" s="1">
        <f>RTD("cqg.rtd", ,"ContractData",A5, "NetLastTradeToday",, "T")</f>
        <v>0.06</v>
      </c>
      <c r="D5" s="1" t="str">
        <f>RIGHT(RTD("cqg.rtd", ,"ContractData",A5, "LongDescription",, "T"),LEN(RTD("cqg.rtd", ,"ContractData",A5, "LongDescription",, "T"))-FIND(",",RTD("cqg.rtd", ,"ContractData",A5, "LongDescription",, "T"))-1)</f>
        <v>May 24, Aug 24</v>
      </c>
      <c r="L5" s="3" t="str">
        <f>"Low: "&amp;RTD("cqg.rtd", ,"ContractData","EP", "Low",, "T")</f>
        <v>Low: 5236.5</v>
      </c>
      <c r="M5" s="3"/>
      <c r="N5" s="3"/>
    </row>
    <row r="6" spans="1:14" x14ac:dyDescent="0.3">
      <c r="A6" s="1" t="s">
        <v>8</v>
      </c>
      <c r="B6" s="1">
        <f>RTD("cqg.rtd", ,"ContractData",A6, "LastTrade",, "T")</f>
        <v>5.46</v>
      </c>
      <c r="C6" s="1">
        <f>RTD("cqg.rtd", ,"ContractData",A6, "NetLastTradeToday",, "T")</f>
        <v>-0.08</v>
      </c>
      <c r="D6" s="1" t="str">
        <f>RIGHT(RTD("cqg.rtd", ,"ContractData",A6, "LongDescription",, "T"),LEN(RTD("cqg.rtd", ,"ContractData",A6, "LongDescription",, "T"))-FIND(",",RTD("cqg.rtd", ,"ContractData",A6, "LongDescription",, "T"))-1)</f>
        <v>May 24, Nov 24</v>
      </c>
      <c r="L6" s="3" t="str">
        <f>"Last Trade: "&amp;TEXT(RTD("cqg.rtd", ,"ContractData","EP", "LastTrade",, "T"),"#.00")</f>
        <v>Last Trade: 5259.50</v>
      </c>
      <c r="M6" s="3"/>
      <c r="N6" s="3"/>
    </row>
    <row r="7" spans="1:14" x14ac:dyDescent="0.3">
      <c r="A7" s="1" t="s">
        <v>9</v>
      </c>
      <c r="B7" s="1">
        <f>RTD("cqg.rtd", ,"ContractData",A7, "LastTrade",, "T")</f>
        <v>7.82</v>
      </c>
      <c r="C7" s="1">
        <f>RTD("cqg.rtd", ,"ContractData",A7, "NetLastTradeToday",, "T")</f>
        <v>-0.19</v>
      </c>
      <c r="D7" s="1" t="str">
        <f>RIGHT(RTD("cqg.rtd", ,"ContractData",A7, "LongDescription",, "T"),LEN(RTD("cqg.rtd", ,"ContractData",A7, "LongDescription",, "T"))-FIND(",",RTD("cqg.rtd", ,"ContractData",A7, "LongDescription",, "T"))-1)</f>
        <v>May 24, Feb 25</v>
      </c>
    </row>
    <row r="8" spans="1:14" x14ac:dyDescent="0.3">
      <c r="A8" s="1" t="s">
        <v>0</v>
      </c>
      <c r="B8" s="1">
        <f>RTD("cqg.rtd", ,"ContractData",A8, "LastTrade",, "T")</f>
        <v>9.26</v>
      </c>
      <c r="C8" s="1">
        <f>RTD("cqg.rtd", ,"ContractData",A8, "NetLastTradeToday",, "T")</f>
        <v>-0.71</v>
      </c>
      <c r="D8" s="1" t="str">
        <f>RIGHT(RTD("cqg.rtd", ,"ContractData",A8, "LongDescription",, "T"),LEN(RTD("cqg.rtd", ,"ContractData",A8, "LongDescription",, "T"))-FIND(",",RTD("cqg.rtd", ,"ContractData",A8, "LongDescription",, "T"))-1)</f>
        <v>May 24, May 25</v>
      </c>
    </row>
    <row r="9" spans="1:14" x14ac:dyDescent="0.3">
      <c r="A9" s="1" t="s">
        <v>10</v>
      </c>
      <c r="B9" s="1" t="str">
        <f>RTD("cqg.rtd", ,"ContractData",A9, "LastTrade",, "B")</f>
        <v>109-11'+</v>
      </c>
      <c r="C9" s="1" t="str">
        <f>RTD("cqg.rtd", ,"ContractData",A9, "NetLastTradeToday",, "B")</f>
        <v>-0-09'+</v>
      </c>
      <c r="D9" s="1" t="str">
        <f>RIGHT(RTD("cqg.rtd", ,"ContractData",A9, "LongDescription",, "T"),LEN(RTD("cqg.rtd", ,"ContractData",A9, "LongDescription",, "T"))-FIND(",",RTD("cqg.rtd", ,"ContractData",A9, "LongDescription",, "T"))-1)</f>
        <v>Jun 24</v>
      </c>
    </row>
    <row r="10" spans="1:14" x14ac:dyDescent="0.3">
      <c r="A10" s="1" t="s">
        <v>11</v>
      </c>
      <c r="B10" s="1">
        <f>RTD("cqg.rtd", ,"ContractData",A10, "LastTrade",, "T")</f>
        <v>2360.7000000000003</v>
      </c>
      <c r="C10" s="1">
        <f>RTD("cqg.rtd", ,"ContractData",A10, "NetLastTradeToday",, "T")</f>
        <v>15.3</v>
      </c>
      <c r="D10" s="1" t="str">
        <f>RIGHT(RTD("cqg.rtd", ,"ContractData",A10, "LongDescription",, "T"),LEN(RTD("cqg.rtd", ,"ContractData",A10, "LongDescription",, "T"))-FIND(",",RTD("cqg.rtd", ,"ContractData",A10, "LongDescription",, "T"))-1)</f>
        <v>Jun 24</v>
      </c>
    </row>
    <row r="12" spans="1:14" x14ac:dyDescent="0.3">
      <c r="A12" s="3" t="s">
        <v>13</v>
      </c>
      <c r="B12" s="3"/>
      <c r="C12" s="3"/>
      <c r="D12" s="3"/>
      <c r="E12" s="3"/>
      <c r="F12" s="3"/>
      <c r="G12" s="4"/>
    </row>
    <row r="13" spans="1:14" x14ac:dyDescent="0.3">
      <c r="A13" s="1" t="s">
        <v>1</v>
      </c>
      <c r="B13" s="1" t="s">
        <v>2</v>
      </c>
      <c r="C13" s="1" t="s">
        <v>3</v>
      </c>
      <c r="D13" s="3" t="s">
        <v>4</v>
      </c>
      <c r="E13" s="3"/>
      <c r="F13" s="3"/>
    </row>
    <row r="14" spans="1:14" x14ac:dyDescent="0.3">
      <c r="A14" s="1" t="s">
        <v>5</v>
      </c>
      <c r="B14" s="1">
        <f>RTD("cqg.rtd", ,"ContractData",A14, "LastTrade",, "T")</f>
        <v>0.91</v>
      </c>
      <c r="C14" s="1">
        <f>RTD("cqg.rtd", ,"ContractData",A14, "NetLastTradeToday",, "T")</f>
        <v>0.1</v>
      </c>
      <c r="D14" s="3" t="str">
        <f>LEFT(RTD("cqg.rtd", ,"ContractData",A14, "LongDescription",, "T"),FIND("(",RTD("cqg.rtd", ,"ContractData",A14, "LongDescription",, "T"))-1)&amp;RIGHT(RTD("cqg.rtd", ,"ContractData",A14, "LongDescription",, "T"),LEN(RTD("cqg.rtd", ,"ContractData",A14, "LongDescription",, "T"))-FIND(",",RTD("cqg.rtd", ,"ContractData",A14, "LongDescription",, "T"))-1)</f>
        <v>Crude Light May 24, Jun 24</v>
      </c>
      <c r="E14" s="3"/>
      <c r="F14" s="3"/>
    </row>
    <row r="15" spans="1:14" x14ac:dyDescent="0.3">
      <c r="A15" s="1" t="s">
        <v>6</v>
      </c>
      <c r="B15" s="1">
        <f>RTD("cqg.rtd", ,"ContractData",A15, "LastTrade",, "T")</f>
        <v>1.8</v>
      </c>
      <c r="C15" s="1">
        <f>RTD("cqg.rtd", ,"ContractData",A15, "NetLastTradeToday",, "T")</f>
        <v>0.09</v>
      </c>
      <c r="D15" s="3" t="str">
        <f>LEFT(RTD("cqg.rtd", ,"ContractData",A15, "LongDescription",, "T"),FIND("(",RTD("cqg.rtd", ,"ContractData",A15, "LongDescription",, "T"))-1)&amp;RIGHT(RTD("cqg.rtd", ,"ContractData",A15, "LongDescription",, "T"),LEN(RTD("cqg.rtd", ,"ContractData",A15, "LongDescription",, "T"))-FIND(",",RTD("cqg.rtd", ,"ContractData",A15, "LongDescription",, "T"))-1)</f>
        <v>Crude Light May 24, Jul 24</v>
      </c>
      <c r="E15" s="3"/>
      <c r="F15" s="3"/>
    </row>
    <row r="16" spans="1:14" x14ac:dyDescent="0.3">
      <c r="A16" s="1" t="s">
        <v>7</v>
      </c>
      <c r="B16" s="1">
        <f>RTD("cqg.rtd", ,"ContractData",A16, "LastTrade",, "T")</f>
        <v>2.72</v>
      </c>
      <c r="C16" s="1">
        <f>RTD("cqg.rtd", ,"ContractData",A16, "NetLastTradeToday",, "T")</f>
        <v>0.06</v>
      </c>
      <c r="D16" s="3" t="str">
        <f>LEFT(RTD("cqg.rtd", ,"ContractData",A16, "LongDescription",, "T"),FIND("(",RTD("cqg.rtd", ,"ContractData",A16, "LongDescription",, "T"))-1)&amp;RIGHT(RTD("cqg.rtd", ,"ContractData",A16, "LongDescription",, "T"),LEN(RTD("cqg.rtd", ,"ContractData",A16, "LongDescription",, "T"))-FIND(",",RTD("cqg.rtd", ,"ContractData",A16, "LongDescription",, "T"))-1)</f>
        <v>Crude Light May 24, Aug 24</v>
      </c>
      <c r="E16" s="3"/>
      <c r="F16" s="3"/>
    </row>
    <row r="17" spans="1:16" x14ac:dyDescent="0.3">
      <c r="A17" s="1" t="s">
        <v>8</v>
      </c>
      <c r="B17" s="1">
        <f>RTD("cqg.rtd", ,"ContractData",A17, "LastTrade",, "T")</f>
        <v>5.46</v>
      </c>
      <c r="C17" s="1">
        <f>RTD("cqg.rtd", ,"ContractData",A17, "NetLastTradeToday",, "T")</f>
        <v>-0.08</v>
      </c>
      <c r="D17" s="3" t="str">
        <f>LEFT(RTD("cqg.rtd", ,"ContractData",A17, "LongDescription",, "T"),FIND("(",RTD("cqg.rtd", ,"ContractData",A17, "LongDescription",, "T"))-1)&amp;RIGHT(RTD("cqg.rtd", ,"ContractData",A17, "LongDescription",, "T"),LEN(RTD("cqg.rtd", ,"ContractData",A17, "LongDescription",, "T"))-FIND(",",RTD("cqg.rtd", ,"ContractData",A17, "LongDescription",, "T"))-1)</f>
        <v>Crude Light May 24, Nov 24</v>
      </c>
      <c r="E17" s="3"/>
      <c r="F17" s="3"/>
    </row>
    <row r="18" spans="1:16" x14ac:dyDescent="0.3">
      <c r="A18" s="1" t="s">
        <v>9</v>
      </c>
      <c r="B18" s="1">
        <f>RTD("cqg.rtd", ,"ContractData",A18, "LastTrade",, "T")</f>
        <v>7.82</v>
      </c>
      <c r="C18" s="1">
        <f>RTD("cqg.rtd", ,"ContractData",A18, "NetLastTradeToday",, "T")</f>
        <v>-0.19</v>
      </c>
      <c r="D18" s="3" t="str">
        <f>LEFT(RTD("cqg.rtd", ,"ContractData",A18, "LongDescription",, "T"),FIND("(",RTD("cqg.rtd", ,"ContractData",A18, "LongDescription",, "T"))-1)&amp;RIGHT(RTD("cqg.rtd", ,"ContractData",A18, "LongDescription",, "T"),LEN(RTD("cqg.rtd", ,"ContractData",A18, "LongDescription",, "T"))-FIND(",",RTD("cqg.rtd", ,"ContractData",A18, "LongDescription",, "T"))-1)</f>
        <v>Crude Light May 24, Feb 25</v>
      </c>
      <c r="E18" s="3"/>
      <c r="F18" s="3"/>
    </row>
    <row r="19" spans="1:16" x14ac:dyDescent="0.3">
      <c r="A19" s="1" t="s">
        <v>0</v>
      </c>
      <c r="B19" s="1">
        <f>RTD("cqg.rtd", ,"ContractData",A19, "LastTrade",, "T")</f>
        <v>9.26</v>
      </c>
      <c r="C19" s="1">
        <f>RTD("cqg.rtd", ,"ContractData",A19, "NetLastTradeToday",, "T")</f>
        <v>-0.71</v>
      </c>
      <c r="D19" s="3" t="str">
        <f>LEFT(RTD("cqg.rtd", ,"ContractData",A19, "LongDescription",, "T"),FIND("(",RTD("cqg.rtd", ,"ContractData",A19, "LongDescription",, "T"))-1)&amp;RIGHT(RTD("cqg.rtd", ,"ContractData",A19, "LongDescription",, "T"),LEN(RTD("cqg.rtd", ,"ContractData",A19, "LongDescription",, "T"))-FIND(",",RTD("cqg.rtd", ,"ContractData",A19, "LongDescription",, "T"))-1)</f>
        <v>Crude Light May 24, May 25</v>
      </c>
      <c r="E19" s="3"/>
      <c r="F19" s="3"/>
    </row>
    <row r="20" spans="1:16" x14ac:dyDescent="0.3">
      <c r="A20" s="1" t="s">
        <v>10</v>
      </c>
      <c r="B20" s="1" t="str">
        <f>RTD("cqg.rtd", ,"ContractData",A20, "LastTrade",, "B")</f>
        <v>109-11'+</v>
      </c>
      <c r="C20" s="1" t="str">
        <f>RTD("cqg.rtd", ,"ContractData",A20, "NetLastTradeToday",, "B")</f>
        <v>-0-09'+</v>
      </c>
      <c r="D20" s="3" t="str">
        <f>LEFT(RTD("cqg.rtd", ,"ContractData",A20, "LongDescription",, "T"),FIND("(",RTD("cqg.rtd", ,"ContractData",A20, "LongDescription",, "T"))-1)&amp;RIGHT(RTD("cqg.rtd", ,"ContractData",A20, "LongDescription",, "T"),LEN(RTD("cqg.rtd", ,"ContractData",A20, "LongDescription",, "T"))-FIND(",",RTD("cqg.rtd", ,"ContractData",A20, "LongDescription",, "T"))-1)</f>
        <v>10yr US Treasury Notes Jun 24</v>
      </c>
      <c r="E20" s="3"/>
      <c r="F20" s="3"/>
    </row>
    <row r="21" spans="1:16" x14ac:dyDescent="0.3">
      <c r="A21" s="1" t="s">
        <v>11</v>
      </c>
      <c r="B21" s="1">
        <f>RTD("cqg.rtd", ,"ContractData",A21, "LastTrade",, "T")</f>
        <v>2360.7000000000003</v>
      </c>
      <c r="C21" s="1">
        <f>RTD("cqg.rtd", ,"ContractData",A21, "NetLastTradeToday",, "T")</f>
        <v>15.3</v>
      </c>
      <c r="D21" s="3" t="str">
        <f>LEFT(RTD("cqg.rtd", ,"ContractData",A21, "LongDescription",, "T"),FIND("(",RTD("cqg.rtd", ,"ContractData",A21, "LongDescription",, "T"))-1)&amp;RIGHT(RTD("cqg.rtd", ,"ContractData",A21, "LongDescription",, "T"),LEN(RTD("cqg.rtd", ,"ContractData",A21, "LongDescription",, "T"))-FIND(",",RTD("cqg.rtd", ,"ContractData",A21, "LongDescription",, "T"))-1)</f>
        <v>Gold Jun 24</v>
      </c>
      <c r="E21" s="3"/>
      <c r="F21" s="3"/>
      <c r="L21" s="5"/>
    </row>
    <row r="23" spans="1:16" x14ac:dyDescent="0.3">
      <c r="A23" s="3" t="s">
        <v>14</v>
      </c>
      <c r="B23" s="3"/>
      <c r="C23" s="3"/>
      <c r="D23" s="3"/>
      <c r="E23" s="3"/>
      <c r="F23" s="3"/>
      <c r="L23" s="5"/>
    </row>
    <row r="24" spans="1:16" x14ac:dyDescent="0.3">
      <c r="A24" s="1" t="s">
        <v>1</v>
      </c>
      <c r="B24" s="1" t="s">
        <v>2</v>
      </c>
      <c r="C24" s="1" t="s">
        <v>3</v>
      </c>
      <c r="D24" s="3" t="s">
        <v>4</v>
      </c>
      <c r="E24" s="3"/>
      <c r="F24" s="3"/>
    </row>
    <row r="25" spans="1:16" x14ac:dyDescent="0.3">
      <c r="A25" s="1" t="s">
        <v>5</v>
      </c>
      <c r="B25" s="1">
        <f>RTD("cqg.rtd", ,"ContractData",A25, "LastTrade",, "T")</f>
        <v>0.91</v>
      </c>
      <c r="C25" s="1">
        <f>RTD("cqg.rtd", ,"ContractData",A25, "NetLastTradeToday",, "T")</f>
        <v>0.1</v>
      </c>
      <c r="D25" s="3" t="str">
        <f>IFERROR(IF(FIND("(Globex),",RTD("cqg.rtd", ,"ContractData",A25, "LongDescription",, "T"))&gt;0,TRIM(SUBSTITUTE(RTD("cqg.rtd", ,"ContractData",A25, "LongDescription",, "T"),"(Globex),",""))),TRIM(SUBSTITUTE(RTD("cqg.rtd", ,"ContractData",A25, "LongDescription",, "T"),"(Globex)","")))</f>
        <v>Crude Light Calendar Spread 1, May 24, Jun 24</v>
      </c>
      <c r="E25" s="3"/>
      <c r="F25" s="3"/>
      <c r="G25" s="3"/>
      <c r="H25" s="3"/>
    </row>
    <row r="26" spans="1:16" x14ac:dyDescent="0.3">
      <c r="A26" s="1" t="s">
        <v>6</v>
      </c>
      <c r="B26" s="1">
        <f>RTD("cqg.rtd", ,"ContractData",A26, "LastTrade",, "T")</f>
        <v>1.8</v>
      </c>
      <c r="C26" s="1">
        <f>RTD("cqg.rtd", ,"ContractData",A26, "NetLastTradeToday",, "T")</f>
        <v>0.09</v>
      </c>
      <c r="D26" s="3" t="str">
        <f>IFERROR(IF(FIND("(Globex),",RTD("cqg.rtd", ,"ContractData",A26, "LongDescription",, "T"))&gt;0,TRIM(SUBSTITUTE(RTD("cqg.rtd", ,"ContractData",A26, "LongDescription",, "T"),"(Globex),",""))),TRIM(SUBSTITUTE(RTD("cqg.rtd", ,"ContractData",A26, "LongDescription",, "T"),"(Globex)","")))</f>
        <v>Crude Light Calendar Spread 2, May 24, Jul 24</v>
      </c>
      <c r="E26" s="3"/>
      <c r="F26" s="3"/>
      <c r="G26" s="3"/>
      <c r="H26" s="3"/>
    </row>
    <row r="27" spans="1:16" x14ac:dyDescent="0.3">
      <c r="A27" s="1" t="s">
        <v>7</v>
      </c>
      <c r="B27" s="1">
        <f>RTD("cqg.rtd", ,"ContractData",A27, "LastTrade",, "T")</f>
        <v>2.72</v>
      </c>
      <c r="C27" s="1">
        <f>RTD("cqg.rtd", ,"ContractData",A27, "NetLastTradeToday",, "T")</f>
        <v>0.06</v>
      </c>
      <c r="D27" s="3" t="str">
        <f>IFERROR(IF(FIND("(Globex),",RTD("cqg.rtd", ,"ContractData",A27, "LongDescription",, "T"))&gt;0,TRIM(SUBSTITUTE(RTD("cqg.rtd", ,"ContractData",A27, "LongDescription",, "T"),"(Globex),",""))),TRIM(SUBSTITUTE(RTD("cqg.rtd", ,"ContractData",A27, "LongDescription",, "T"),"(Globex)","")))</f>
        <v>Crude Light Calendar Spread 3, May 24, Aug 24</v>
      </c>
      <c r="E27" s="3"/>
      <c r="F27" s="3"/>
      <c r="G27" s="3"/>
      <c r="H27" s="3"/>
      <c r="P27" s="2"/>
    </row>
    <row r="28" spans="1:16" x14ac:dyDescent="0.3">
      <c r="A28" s="1" t="s">
        <v>8</v>
      </c>
      <c r="B28" s="1">
        <f>RTD("cqg.rtd", ,"ContractData",A28, "LastTrade",, "T")</f>
        <v>5.46</v>
      </c>
      <c r="C28" s="1">
        <f>RTD("cqg.rtd", ,"ContractData",A28, "NetLastTradeToday",, "T")</f>
        <v>-0.08</v>
      </c>
      <c r="D28" s="3" t="str">
        <f>IFERROR(IF(FIND("(Globex),",RTD("cqg.rtd", ,"ContractData",A28, "LongDescription",, "T"))&gt;0,TRIM(SUBSTITUTE(RTD("cqg.rtd", ,"ContractData",A28, "LongDescription",, "T"),"(Globex),",""))),TRIM(SUBSTITUTE(RTD("cqg.rtd", ,"ContractData",A28, "LongDescription",, "T"),"(Globex)","")))</f>
        <v>Crude Light Calendar Spread 6, May 24, Nov 24</v>
      </c>
      <c r="E28" s="3"/>
      <c r="F28" s="3"/>
      <c r="G28" s="3"/>
      <c r="H28" s="3"/>
    </row>
    <row r="29" spans="1:16" x14ac:dyDescent="0.3">
      <c r="A29" s="1" t="s">
        <v>9</v>
      </c>
      <c r="B29" s="1">
        <f>RTD("cqg.rtd", ,"ContractData",A29, "LastTrade",, "T")</f>
        <v>7.82</v>
      </c>
      <c r="C29" s="1">
        <f>RTD("cqg.rtd", ,"ContractData",A29, "NetLastTradeToday",, "T")</f>
        <v>-0.19</v>
      </c>
      <c r="D29" s="3" t="str">
        <f>IFERROR(IF(FIND("(Globex),",RTD("cqg.rtd", ,"ContractData",A29, "LongDescription",, "T"))&gt;0,TRIM(SUBSTITUTE(RTD("cqg.rtd", ,"ContractData",A29, "LongDescription",, "T"),"(Globex),",""))),TRIM(SUBSTITUTE(RTD("cqg.rtd", ,"ContractData",A29, "LongDescription",, "T"),"(Globex)","")))</f>
        <v>Crude Light Calendar Spread 9, May 24, Feb 25</v>
      </c>
      <c r="E29" s="3"/>
      <c r="F29" s="3"/>
      <c r="G29" s="3"/>
      <c r="H29" s="3"/>
    </row>
    <row r="30" spans="1:16" x14ac:dyDescent="0.3">
      <c r="A30" s="1" t="s">
        <v>0</v>
      </c>
      <c r="B30" s="1">
        <f>RTD("cqg.rtd", ,"ContractData",A30, "LastTrade",, "T")</f>
        <v>9.26</v>
      </c>
      <c r="C30" s="1">
        <f>RTD("cqg.rtd", ,"ContractData",A30, "NetLastTradeToday",, "T")</f>
        <v>-0.71</v>
      </c>
      <c r="D30" s="3" t="str">
        <f>IFERROR(IF(FIND("(Globex),",RTD("cqg.rtd", ,"ContractData",A30, "LongDescription",, "T"))&gt;0,TRIM(SUBSTITUTE(RTD("cqg.rtd", ,"ContractData",A30, "LongDescription",, "T"),"(Globex),",""))),TRIM(SUBSTITUTE(RTD("cqg.rtd", ,"ContractData",A30, "LongDescription",, "T"),"(Globex)","")))</f>
        <v>Crude Light Calendar Spread 12, May 24, May 25</v>
      </c>
      <c r="E30" s="3"/>
      <c r="F30" s="3"/>
      <c r="G30" s="3"/>
      <c r="H30" s="3"/>
    </row>
    <row r="31" spans="1:16" x14ac:dyDescent="0.3">
      <c r="A31" s="1" t="s">
        <v>10</v>
      </c>
      <c r="B31" s="1" t="str">
        <f>RTD("cqg.rtd", ,"ContractData",A31, "LastTrade",, "B")</f>
        <v>109-11'+</v>
      </c>
      <c r="C31" s="1" t="str">
        <f>RTD("cqg.rtd", ,"ContractData",A31, "NetLastTradeToday",, "B")</f>
        <v>-0-09'+</v>
      </c>
      <c r="D31" s="3" t="str">
        <f>IFERROR(IF(FIND("(Globex),",RTD("cqg.rtd", ,"ContractData",A31, "LongDescription",, "T"))&gt;0,TRIM(SUBSTITUTE(RTD("cqg.rtd", ,"ContractData",A31, "LongDescription",, "T"),"(Globex),",""))),TRIM(SUBSTITUTE(RTD("cqg.rtd", ,"ContractData",A31, "LongDescription",, "T"),"(Globex)","")))</f>
        <v>10yr US Treasury Notes Jun 24</v>
      </c>
      <c r="E31" s="3"/>
      <c r="F31" s="3"/>
      <c r="G31" s="3"/>
      <c r="H31" s="3"/>
    </row>
    <row r="32" spans="1:16" x14ac:dyDescent="0.3">
      <c r="A32" s="1" t="s">
        <v>11</v>
      </c>
      <c r="B32" s="1">
        <f>RTD("cqg.rtd", ,"ContractData",A32, "LastTrade",, "T")</f>
        <v>2360.7000000000003</v>
      </c>
      <c r="C32" s="1">
        <f>RTD("cqg.rtd", ,"ContractData",A32, "NetLastTradeToday",, "T")</f>
        <v>15.3</v>
      </c>
      <c r="D32" s="3" t="str">
        <f>IFERROR(IF(FIND("(Globex),",RTD("cqg.rtd", ,"ContractData",A32, "LongDescription",, "T"))&gt;0,TRIM(SUBSTITUTE(RTD("cqg.rtd", ,"ContractData",A32, "LongDescription",, "T"),"(Globex),",""))),TRIM(SUBSTITUTE(RTD("cqg.rtd", ,"ContractData",A32, "LongDescription",, "T"),"(Globex)","")))</f>
        <v>Gold Jun 24</v>
      </c>
      <c r="E32" s="3"/>
      <c r="F32" s="3"/>
      <c r="G32" s="3"/>
      <c r="H32" s="3"/>
    </row>
  </sheetData>
  <mergeCells count="25">
    <mergeCell ref="D32:H32"/>
    <mergeCell ref="L3:N3"/>
    <mergeCell ref="L4:N4"/>
    <mergeCell ref="L5:N5"/>
    <mergeCell ref="L6:N6"/>
    <mergeCell ref="D26:H26"/>
    <mergeCell ref="D27:H27"/>
    <mergeCell ref="D28:H28"/>
    <mergeCell ref="D29:H29"/>
    <mergeCell ref="D30:H30"/>
    <mergeCell ref="D31:H31"/>
    <mergeCell ref="D21:F21"/>
    <mergeCell ref="A12:F12"/>
    <mergeCell ref="A23:F23"/>
    <mergeCell ref="D24:F24"/>
    <mergeCell ref="D25:H25"/>
    <mergeCell ref="D15:F15"/>
    <mergeCell ref="D16:F16"/>
    <mergeCell ref="D17:F17"/>
    <mergeCell ref="D18:F18"/>
    <mergeCell ref="D19:F19"/>
    <mergeCell ref="D20:F20"/>
    <mergeCell ref="A1:D1"/>
    <mergeCell ref="D14:F14"/>
    <mergeCell ref="D13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Model</vt:lpstr>
    </vt:vector>
  </TitlesOfParts>
  <Company>CQG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2024-04-07T12:52:06Z</dcterms:created>
  <dcterms:modified xsi:type="dcterms:W3CDTF">2024-04-08T18:28:50Z</dcterms:modified>
</cp:coreProperties>
</file>