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Excel Forward Curves/"/>
    </mc:Choice>
  </mc:AlternateContent>
  <xr:revisionPtr revIDLastSave="2036" documentId="8_{132D79FA-D902-4493-9A3F-2340DBC66214}" xr6:coauthVersionLast="47" xr6:coauthVersionMax="47" xr10:uidLastSave="{5DEF959A-BACD-4068-8DD2-D7F9FE6DE887}"/>
  <bookViews>
    <workbookView xWindow="-120" yWindow="-120" windowWidth="29040" windowHeight="16440" xr2:uid="{1AF61184-8458-4E16-A99D-4B1435C1AF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7" i="1" s="1"/>
  <c r="M15" i="1"/>
  <c r="M18" i="1" s="1"/>
  <c r="L15" i="1"/>
  <c r="L18" i="1" s="1"/>
  <c r="K15" i="1"/>
  <c r="K17" i="1" s="1"/>
  <c r="J15" i="1"/>
  <c r="J17" i="1" s="1"/>
  <c r="I15" i="1"/>
  <c r="I17" i="1" s="1"/>
  <c r="H15" i="1"/>
  <c r="H16" i="1" s="1"/>
  <c r="G15" i="1"/>
  <c r="G18" i="1" s="1"/>
  <c r="F15" i="1"/>
  <c r="F16" i="1" s="1"/>
  <c r="E15" i="1"/>
  <c r="E18" i="1" s="1"/>
  <c r="D15" i="1"/>
  <c r="D16" i="1" s="1"/>
  <c r="C15" i="1"/>
  <c r="A13" i="1"/>
  <c r="O13" i="1" s="1"/>
  <c r="A12" i="1"/>
  <c r="O12" i="1" s="1"/>
  <c r="A11" i="1"/>
  <c r="A10" i="1"/>
  <c r="A9" i="1"/>
  <c r="A8" i="1"/>
  <c r="A7" i="1"/>
  <c r="A6" i="1"/>
  <c r="O6" i="1" s="1"/>
  <c r="A5" i="1"/>
  <c r="O5" i="1" s="1"/>
  <c r="A4" i="1"/>
  <c r="O4" i="1" s="1"/>
  <c r="A3" i="1"/>
  <c r="A2" i="1"/>
  <c r="F2" i="1" s="1"/>
  <c r="G2" i="1" s="1"/>
  <c r="N19" i="1"/>
  <c r="M19" i="1"/>
  <c r="L19" i="1"/>
  <c r="J19" i="1"/>
  <c r="I19" i="1"/>
  <c r="F19" i="1"/>
  <c r="E19" i="1"/>
  <c r="D19" i="1"/>
  <c r="N18" i="1"/>
  <c r="J18" i="1"/>
  <c r="F18" i="1"/>
  <c r="L17" i="1"/>
  <c r="F17" i="1"/>
  <c r="E17" i="1"/>
  <c r="D17" i="1"/>
  <c r="C17" i="1"/>
  <c r="M16" i="1"/>
  <c r="L16" i="1"/>
  <c r="J16" i="1"/>
  <c r="I16" i="1"/>
  <c r="F13" i="1"/>
  <c r="F12" i="1"/>
  <c r="F9" i="1"/>
  <c r="F5" i="1"/>
  <c r="Q2" i="1"/>
  <c r="I13" i="1"/>
  <c r="D13" i="1"/>
  <c r="C13" i="1"/>
  <c r="B13" i="1"/>
  <c r="B12" i="1"/>
  <c r="D9" i="1"/>
  <c r="C9" i="1"/>
  <c r="B9" i="1"/>
  <c r="I8" i="1"/>
  <c r="D8" i="1"/>
  <c r="D7" i="1"/>
  <c r="C7" i="1"/>
  <c r="B7" i="1"/>
  <c r="I5" i="1"/>
  <c r="D5" i="1"/>
  <c r="C5" i="1"/>
  <c r="B5" i="1"/>
  <c r="D3" i="1"/>
  <c r="C3" i="1"/>
  <c r="B3" i="1"/>
  <c r="F3" i="1" l="1"/>
  <c r="O3" i="1"/>
  <c r="F11" i="1"/>
  <c r="O11" i="1"/>
  <c r="I3" i="1"/>
  <c r="G16" i="1"/>
  <c r="F10" i="1"/>
  <c r="O10" i="1"/>
  <c r="G17" i="1"/>
  <c r="F7" i="1"/>
  <c r="O7" i="1"/>
  <c r="C8" i="1"/>
  <c r="O8" i="1"/>
  <c r="C2" i="1"/>
  <c r="O2" i="1"/>
  <c r="I9" i="1"/>
  <c r="O9" i="1"/>
  <c r="G19" i="1"/>
  <c r="C6" i="1"/>
  <c r="F6" i="1"/>
  <c r="C16" i="1"/>
  <c r="C19" i="1"/>
  <c r="N16" i="1"/>
  <c r="M17" i="1"/>
  <c r="K19" i="1"/>
  <c r="K16" i="1"/>
  <c r="K18" i="1"/>
  <c r="I18" i="1"/>
  <c r="H18" i="1"/>
  <c r="H17" i="1"/>
  <c r="H19" i="1"/>
  <c r="E16" i="1"/>
  <c r="D18" i="1"/>
  <c r="C18" i="1"/>
  <c r="I12" i="1"/>
  <c r="D12" i="1"/>
  <c r="C12" i="1"/>
  <c r="C11" i="1"/>
  <c r="D11" i="1"/>
  <c r="B11" i="1"/>
  <c r="I11" i="1"/>
  <c r="B10" i="1"/>
  <c r="D10" i="1"/>
  <c r="I10" i="1"/>
  <c r="C10" i="1"/>
  <c r="F8" i="1"/>
  <c r="B8" i="1"/>
  <c r="I7" i="1"/>
  <c r="I6" i="1"/>
  <c r="F4" i="1"/>
  <c r="D4" i="1"/>
  <c r="C4" i="1"/>
  <c r="I4" i="1"/>
  <c r="B4" i="1"/>
  <c r="B6" i="1"/>
  <c r="D6" i="1"/>
  <c r="E9" i="1"/>
  <c r="G9" i="1" s="1"/>
  <c r="E7" i="1"/>
  <c r="E3" i="1"/>
  <c r="E5" i="1"/>
  <c r="G5" i="1" s="1"/>
  <c r="E13" i="1"/>
  <c r="G13" i="1" s="1"/>
  <c r="G7" i="1" l="1"/>
  <c r="G3" i="1"/>
  <c r="E8" i="1"/>
  <c r="G8" i="1" s="1"/>
  <c r="E6" i="1"/>
  <c r="G6" i="1" s="1"/>
  <c r="E11" i="1"/>
  <c r="G11" i="1" s="1"/>
  <c r="E12" i="1"/>
  <c r="G12" i="1" s="1"/>
  <c r="E10" i="1"/>
  <c r="G10" i="1" s="1"/>
  <c r="E4" i="1"/>
  <c r="G4" i="1" s="1"/>
  <c r="I2" i="1" l="1"/>
  <c r="B2" i="1" l="1"/>
  <c r="D2" i="1"/>
  <c r="E2" i="1" l="1"/>
</calcChain>
</file>

<file path=xl/sharedStrings.xml><?xml version="1.0" encoding="utf-8"?>
<sst xmlns="http://schemas.openxmlformats.org/spreadsheetml/2006/main" count="8" uniqueCount="8">
  <si>
    <t>Bid</t>
  </si>
  <si>
    <t>Ask</t>
  </si>
  <si>
    <t>Last Trade</t>
  </si>
  <si>
    <t>Settle</t>
  </si>
  <si>
    <t>Mid</t>
  </si>
  <si>
    <t>CLE</t>
  </si>
  <si>
    <t>LT or BA Mid</t>
  </si>
  <si>
    <t>Time LT Today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</si>
</sst>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0.000"/>
    <numFmt numFmtId="165" formatCode="[$-F400]h:mm:ss\ AM/PM"/>
    <numFmt numFmtId="166" formatCode="h:mm;@"/>
  </numFmts>
  <fonts count="2">
    <font>
      <sz val="11"/>
      <color theme="1"/>
      <name val="Century Gothic"/>
      <family val="2"/>
    </font>
    <font>
      <sz val="11"/>
      <color rgb="FF212529"/>
      <name val="Public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8" fontId="0" fillId="0" borderId="0" xfId="0" applyNumberFormat="1"/>
    <xf numFmtId="8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ContractData</stp>
        <stp>CLE?11</stp>
        <stp>T_Settlement</stp>
        <stp/>
        <stp>T</stp>
        <tr r="B12" s="1"/>
      </tp>
      <tp t="s">
        <v/>
        <stp/>
        <stp>ContractData</stp>
        <stp>CLE?10</stp>
        <stp>T_Settlement</stp>
        <stp/>
        <stp>T</stp>
        <tr r="B11" s="1"/>
      </tp>
      <tp t="s">
        <v/>
        <stp/>
        <stp>ContractData</stp>
        <stp>CLE?12</stp>
        <stp>T_Settlement</stp>
        <stp/>
        <stp>T</stp>
        <tr r="B13" s="1"/>
      </tp>
      <tp>
        <v>67.320000000000007</v>
        <stp/>
        <stp>ContractData</stp>
        <stp>CLE?12</stp>
        <stp>LastTrade</stp>
        <stp/>
        <stp>T</stp>
        <tr r="F13" s="1"/>
        <tr r="F13" s="1"/>
        <tr r="N19" s="1"/>
      </tp>
      <tp>
        <v>67.53</v>
        <stp/>
        <stp>ContractData</stp>
        <stp>CLE?11</stp>
        <stp>LastTrade</stp>
        <stp/>
        <stp>T</stp>
        <tr r="F12" s="1"/>
        <tr r="F12" s="1"/>
        <tr r="M19" s="1"/>
      </tp>
      <tp>
        <v>67.64</v>
        <stp/>
        <stp>ContractData</stp>
        <stp>CLE?10</stp>
        <stp>LastTrade</stp>
        <stp/>
        <stp>T</stp>
        <tr r="F11" s="1"/>
        <tr r="F11" s="1"/>
        <tr r="L19" s="1"/>
      </tp>
      <tp>
        <v>0.36458333333333331</v>
        <stp/>
        <stp>ContractData</stp>
        <stp>CLE?7</stp>
        <stp>TMLastTradeToday</stp>
        <stp/>
        <stp>T</stp>
        <tr r="O8" s="1"/>
      </tp>
      <tp>
        <v>0.36875000000000002</v>
        <stp/>
        <stp>ContractData</stp>
        <stp>CLE?6</stp>
        <stp>TMLastTradeToday</stp>
        <stp/>
        <stp>T</stp>
        <tr r="O7" s="1"/>
      </tp>
      <tp>
        <v>0.36944444444444446</v>
        <stp/>
        <stp>ContractData</stp>
        <stp>CLE?5</stp>
        <stp>TMLastTradeToday</stp>
        <stp/>
        <stp>T</stp>
        <tr r="O6" s="1"/>
      </tp>
      <tp>
        <v>0.36944444444444446</v>
        <stp/>
        <stp>ContractData</stp>
        <stp>CLE?4</stp>
        <stp>TMLastTradeToday</stp>
        <stp/>
        <stp>T</stp>
        <tr r="O5" s="1"/>
      </tp>
      <tp>
        <v>0.36944444444444446</v>
        <stp/>
        <stp>ContractData</stp>
        <stp>CLE?3</stp>
        <stp>TMLastTradeToday</stp>
        <stp/>
        <stp>T</stp>
        <tr r="O4" s="1"/>
      </tp>
      <tp>
        <v>0.36944444444444446</v>
        <stp/>
        <stp>ContractData</stp>
        <stp>CLE?2</stp>
        <stp>TMLastTradeToday</stp>
        <stp/>
        <stp>T</stp>
        <tr r="O3" s="1"/>
      </tp>
      <tp>
        <v>0.36944444444444446</v>
        <stp/>
        <stp>ContractData</stp>
        <stp>CLE?1</stp>
        <stp>TMLastTradeToday</stp>
        <stp/>
        <stp>T</stp>
        <tr r="O2" s="1"/>
      </tp>
      <tp>
        <v>0.36805555555555558</v>
        <stp/>
        <stp>ContractData</stp>
        <stp>CLE?9</stp>
        <stp>TMLastTradeToday</stp>
        <stp/>
        <stp>T</stp>
        <tr r="O10" s="1"/>
      </tp>
      <tp>
        <v>0.36805555555555558</v>
        <stp/>
        <stp>ContractData</stp>
        <stp>CLE?8</stp>
        <stp>TMLastTradeToday</stp>
        <stp/>
        <stp>T</stp>
        <tr r="O9" s="1"/>
      </tp>
      <tp>
        <v>68.650000000000006</v>
        <stp/>
        <stp>ContractData</stp>
        <stp>CLE?4</stp>
        <stp>Ask</stp>
        <stp/>
        <stp>T</stp>
        <tr r="F17" s="1"/>
        <tr r="D5" s="1"/>
      </tp>
      <tp>
        <v>68.47</v>
        <stp/>
        <stp>ContractData</stp>
        <stp>CLE?5</stp>
        <stp>Ask</stp>
        <stp/>
        <stp>T</stp>
        <tr r="D6" s="1"/>
        <tr r="G17" s="1"/>
      </tp>
      <tp>
        <v>68.290000000000006</v>
        <stp/>
        <stp>ContractData</stp>
        <stp>CLE?6</stp>
        <stp>Ask</stp>
        <stp/>
        <stp>T</stp>
        <tr r="H17" s="1"/>
        <tr r="D7" s="1"/>
      </tp>
      <tp>
        <v>68.09</v>
        <stp/>
        <stp>ContractData</stp>
        <stp>CLE?7</stp>
        <stp>Ask</stp>
        <stp/>
        <stp>T</stp>
        <tr r="I17" s="1"/>
        <tr r="D8" s="1"/>
      </tp>
      <tp>
        <v>69.760000000000005</v>
        <stp/>
        <stp>ContractData</stp>
        <stp>CLE?1</stp>
        <stp>Ask</stp>
        <stp/>
        <stp>T</stp>
        <tr r="C17" s="1"/>
        <tr r="D2" s="1"/>
      </tp>
      <tp>
        <v>69.27</v>
        <stp/>
        <stp>ContractData</stp>
        <stp>CLE?2</stp>
        <stp>Ask</stp>
        <stp/>
        <stp>T</stp>
        <tr r="D17" s="1"/>
        <tr r="D3" s="1"/>
      </tp>
      <tp>
        <v>68.89</v>
        <stp/>
        <stp>ContractData</stp>
        <stp>CLE?3</stp>
        <stp>Ask</stp>
        <stp/>
        <stp>T</stp>
        <tr r="D4" s="1"/>
        <tr r="E17" s="1"/>
      </tp>
      <tp>
        <v>67.88</v>
        <stp/>
        <stp>ContractData</stp>
        <stp>CLE?8</stp>
        <stp>Ask</stp>
        <stp/>
        <stp>T</stp>
        <tr r="D9" s="1"/>
        <tr r="J17" s="1"/>
      </tp>
      <tp>
        <v>67.650000000000006</v>
        <stp/>
        <stp>ContractData</stp>
        <stp>CLE?9</stp>
        <stp>Ask</stp>
        <stp/>
        <stp>T</stp>
        <tr r="D10" s="1"/>
        <tr r="K17" s="1"/>
      </tp>
      <tp>
        <v>67.62</v>
        <stp/>
        <stp>ContractData</stp>
        <stp>CLE?9</stp>
        <stp>Bid</stp>
        <stp/>
        <stp>T</stp>
        <tr r="C10" s="1"/>
        <tr r="K18" s="1"/>
      </tp>
      <tp>
        <v>67.849999999999994</v>
        <stp/>
        <stp>ContractData</stp>
        <stp>CLE?8</stp>
        <stp>Bid</stp>
        <stp/>
        <stp>T</stp>
        <tr r="C9" s="1"/>
        <tr r="J18" s="1"/>
      </tp>
      <tp>
        <v>68.87</v>
        <stp/>
        <stp>ContractData</stp>
        <stp>CLE?3</stp>
        <stp>Bid</stp>
        <stp/>
        <stp>T</stp>
        <tr r="C4" s="1"/>
        <tr r="E18" s="1"/>
      </tp>
      <tp>
        <v>69.25</v>
        <stp/>
        <stp>ContractData</stp>
        <stp>CLE?2</stp>
        <stp>Bid</stp>
        <stp/>
        <stp>T</stp>
        <tr r="C3" s="1"/>
        <tr r="D18" s="1"/>
      </tp>
      <tp>
        <v>69.75</v>
        <stp/>
        <stp>ContractData</stp>
        <stp>CLE?1</stp>
        <stp>Bid</stp>
        <stp/>
        <stp>T</stp>
        <tr r="C2" s="1"/>
        <tr r="C18" s="1"/>
      </tp>
      <tp>
        <v>68.06</v>
        <stp/>
        <stp>ContractData</stp>
        <stp>CLE?7</stp>
        <stp>Bid</stp>
        <stp/>
        <stp>T</stp>
        <tr r="I18" s="1"/>
        <tr r="C8" s="1"/>
      </tp>
      <tp>
        <v>68.27</v>
        <stp/>
        <stp>ContractData</stp>
        <stp>CLE?6</stp>
        <stp>Bid</stp>
        <stp/>
        <stp>T</stp>
        <tr r="C7" s="1"/>
        <tr r="H18" s="1"/>
      </tp>
      <tp>
        <v>68.45</v>
        <stp/>
        <stp>ContractData</stp>
        <stp>CLE?5</stp>
        <stp>Bid</stp>
        <stp/>
        <stp>T</stp>
        <tr r="G18" s="1"/>
        <tr r="C6" s="1"/>
      </tp>
      <tp>
        <v>68.63</v>
        <stp/>
        <stp>ContractData</stp>
        <stp>CLE?4</stp>
        <stp>Bid</stp>
        <stp/>
        <stp>T</stp>
        <tr r="F18" s="1"/>
        <tr r="C5" s="1"/>
      </tp>
      <tp t="s">
        <v>SEP</v>
        <stp/>
        <stp>ContractData</stp>
        <stp>CLE?9</stp>
        <stp>ContractMonth</stp>
        <stp/>
        <stp>T</stp>
        <tr r="K16" s="1"/>
      </tp>
      <tp t="s">
        <v>AUG</v>
        <stp/>
        <stp>ContractData</stp>
        <stp>CLE?8</stp>
        <stp>ContractMonth</stp>
        <stp/>
        <stp>T</stp>
        <tr r="J16" s="1"/>
      </tp>
      <tp t="s">
        <v>MAY</v>
        <stp/>
        <stp>ContractData</stp>
        <stp>CLE?5</stp>
        <stp>ContractMonth</stp>
        <stp/>
        <stp>T</stp>
        <tr r="G16" s="1"/>
      </tp>
      <tp t="s">
        <v>APR</v>
        <stp/>
        <stp>ContractData</stp>
        <stp>CLE?4</stp>
        <stp>ContractMonth</stp>
        <stp/>
        <stp>T</stp>
        <tr r="F16" s="1"/>
      </tp>
      <tp t="s">
        <v>JUL</v>
        <stp/>
        <stp>ContractData</stp>
        <stp>CLE?7</stp>
        <stp>ContractMonth</stp>
        <stp/>
        <stp>T</stp>
        <tr r="I16" s="1"/>
      </tp>
      <tp t="s">
        <v>JUN</v>
        <stp/>
        <stp>ContractData</stp>
        <stp>CLE?6</stp>
        <stp>ContractMonth</stp>
        <stp/>
        <stp>T</stp>
        <tr r="H16" s="1"/>
      </tp>
      <tp t="s">
        <v>JAN</v>
        <stp/>
        <stp>ContractData</stp>
        <stp>CLE?1</stp>
        <stp>ContractMonth</stp>
        <stp/>
        <stp>T</stp>
        <tr r="C16" s="1"/>
      </tp>
      <tp t="s">
        <v>MAR</v>
        <stp/>
        <stp>ContractData</stp>
        <stp>CLE?3</stp>
        <stp>ContractMonth</stp>
        <stp/>
        <stp>T</stp>
        <tr r="E16" s="1"/>
      </tp>
      <tp t="s">
        <v>FEB</v>
        <stp/>
        <stp>ContractData</stp>
        <stp>CLE?2</stp>
        <stp>ContractMonth</stp>
        <stp/>
        <stp>T</stp>
        <tr r="D16" s="1"/>
      </tp>
      <tp>
        <v>66.989999999999995</v>
        <stp/>
        <stp>ContractData</stp>
        <stp>CLE?12</stp>
        <stp>Ask</stp>
        <stp/>
        <stp>T</stp>
        <tr r="D13" s="1"/>
        <tr r="N17" s="1"/>
      </tp>
      <tp>
        <v>67.2</v>
        <stp/>
        <stp>ContractData</stp>
        <stp>CLE?11</stp>
        <stp>Ask</stp>
        <stp/>
        <stp>T</stp>
        <tr r="M17" s="1"/>
        <tr r="D12" s="1"/>
      </tp>
      <tp>
        <v>67.42</v>
        <stp/>
        <stp>ContractData</stp>
        <stp>CLE?10</stp>
        <stp>Ask</stp>
        <stp/>
        <stp>T</stp>
        <tr r="D11" s="1"/>
        <tr r="L17" s="1"/>
      </tp>
      <tp>
        <v>67.38</v>
        <stp/>
        <stp>ContractData</stp>
        <stp>CLE?10</stp>
        <stp>Bid</stp>
        <stp/>
        <stp>T</stp>
        <tr r="C11" s="1"/>
        <tr r="L18" s="1"/>
      </tp>
      <tp>
        <v>67.17</v>
        <stp/>
        <stp>ContractData</stp>
        <stp>CLE?11</stp>
        <stp>Bid</stp>
        <stp/>
        <stp>T</stp>
        <tr r="C12" s="1"/>
        <tr r="M18" s="1"/>
      </tp>
      <tp>
        <v>66.97</v>
        <stp/>
        <stp>ContractData</stp>
        <stp>CLE?12</stp>
        <stp>Bid</stp>
        <stp/>
        <stp>T</stp>
        <tr r="C13" s="1"/>
        <tr r="N18" s="1"/>
      </tp>
      <tp t="s">
        <v>Crude Light (Globex), Dec 25</v>
        <stp/>
        <stp>ContractData</stp>
        <stp>CLE?12</stp>
        <stp>Longdescription</stp>
        <stp/>
        <stp>T</stp>
        <tr r="I13" s="1"/>
      </tp>
      <tp t="s">
        <v>Crude Light (Globex), Nov 25</v>
        <stp/>
        <stp>ContractData</stp>
        <stp>CLE?11</stp>
        <stp>Longdescription</stp>
        <stp/>
        <stp>T</stp>
        <tr r="I12" s="1"/>
      </tp>
      <tp t="s">
        <v>Crude Light (Globex), Oct 25</v>
        <stp/>
        <stp>ContractData</stp>
        <stp>CLE?10</stp>
        <stp>Longdescription</stp>
        <stp/>
        <stp>T</stp>
        <tr r="I11" s="1"/>
      </tp>
      <tp>
        <v>45621.370034722218</v>
        <stp/>
        <stp>SystemInfo</stp>
        <stp>Linetime</stp>
        <tr r="Q2" s="1"/>
      </tp>
      <tp>
        <v>68.37</v>
        <stp/>
        <stp>ContractData</stp>
        <stp>CLE?8</stp>
        <stp>LastTrade</stp>
        <stp/>
        <stp>T</stp>
        <tr r="J19" s="1"/>
        <tr r="F9" s="1"/>
        <tr r="F9" s="1"/>
      </tp>
      <tp>
        <v>68.040000000000006</v>
        <stp/>
        <stp>ContractData</stp>
        <stp>CLE?9</stp>
        <stp>LastTrade</stp>
        <stp/>
        <stp>T</stp>
        <tr r="F10" s="1"/>
        <tr r="F10" s="1"/>
        <tr r="K19" s="1"/>
      </tp>
      <tp>
        <v>69</v>
        <stp/>
        <stp>ContractData</stp>
        <stp>CLE?4</stp>
        <stp>LastTrade</stp>
        <stp/>
        <stp>T</stp>
        <tr r="F5" s="1"/>
        <tr r="F5" s="1"/>
        <tr r="F19" s="1"/>
      </tp>
      <tp>
        <v>68.84</v>
        <stp/>
        <stp>ContractData</stp>
        <stp>CLE?5</stp>
        <stp>LastTrade</stp>
        <stp/>
        <stp>T</stp>
        <tr r="F6" s="1"/>
        <tr r="F6" s="1"/>
        <tr r="G19" s="1"/>
      </tp>
      <tp>
        <v>68.62</v>
        <stp/>
        <stp>ContractData</stp>
        <stp>CLE?6</stp>
        <stp>LastTrade</stp>
        <stp/>
        <stp>T</stp>
        <tr r="H19" s="1"/>
        <tr r="F7" s="1"/>
        <tr r="F7" s="1"/>
      </tp>
      <tp>
        <v>68.400000000000006</v>
        <stp/>
        <stp>ContractData</stp>
        <stp>CLE?7</stp>
        <stp>LastTrade</stp>
        <stp/>
        <stp>T</stp>
        <tr r="I19" s="1"/>
        <tr r="F8" s="1"/>
        <tr r="F8" s="1"/>
      </tp>
      <tp>
        <v>70.19</v>
        <stp/>
        <stp>ContractData</stp>
        <stp>CLE?1</stp>
        <stp>LastTrade</stp>
        <stp/>
        <stp>T</stp>
        <tr r="F2" s="1"/>
        <tr r="F2" s="1"/>
        <tr r="C19" s="1"/>
      </tp>
      <tp>
        <v>69.67</v>
        <stp/>
        <stp>ContractData</stp>
        <stp>CLE?2</stp>
        <stp>LastTrade</stp>
        <stp/>
        <stp>T</stp>
        <tr r="D19" s="1"/>
        <tr r="F3" s="1"/>
        <tr r="F3" s="1"/>
      </tp>
      <tp>
        <v>69.25</v>
        <stp/>
        <stp>ContractData</stp>
        <stp>CLE?3</stp>
        <stp>LastTrade</stp>
        <stp/>
        <stp>T</stp>
        <tr r="E19" s="1"/>
        <tr r="F4" s="1"/>
        <tr r="F4" s="1"/>
      </tp>
      <tp>
        <v>0.35416666666666669</v>
        <stp/>
        <stp>ContractData</stp>
        <stp>CLE?10</stp>
        <stp>TMLastTradeToday</stp>
        <stp/>
        <stp>T</stp>
        <tr r="O11" s="1"/>
      </tp>
      <tp>
        <v>0.35625000000000001</v>
        <stp/>
        <stp>ContractData</stp>
        <stp>CLE?11</stp>
        <stp>TMLastTradeToday</stp>
        <stp/>
        <stp>T</stp>
        <tr r="O12" s="1"/>
      </tp>
      <tp>
        <v>0.36944444444444446</v>
        <stp/>
        <stp>ContractData</stp>
        <stp>CLE?12</stp>
        <stp>TMLastTradeToday</stp>
        <stp/>
        <stp>T</stp>
        <tr r="O13" s="1"/>
      </tp>
      <tp t="s">
        <v>Crude Light (Globex), Aug 25</v>
        <stp/>
        <stp>ContractData</stp>
        <stp>CLE?8</stp>
        <stp>Longdescription</stp>
        <stp/>
        <stp>T</stp>
        <tr r="I9" s="1"/>
      </tp>
      <tp t="s">
        <v>Crude Light (Globex), Sep 25</v>
        <stp/>
        <stp>ContractData</stp>
        <stp>CLE?9</stp>
        <stp>Longdescription</stp>
        <stp/>
        <stp>T</stp>
        <tr r="I10" s="1"/>
      </tp>
      <tp t="s">
        <v>Crude Light (Globex), Apr 25</v>
        <stp/>
        <stp>ContractData</stp>
        <stp>CLE?4</stp>
        <stp>Longdescription</stp>
        <stp/>
        <stp>T</stp>
        <tr r="I5" s="1"/>
      </tp>
      <tp t="s">
        <v>Crude Light (Globex), May 25</v>
        <stp/>
        <stp>ContractData</stp>
        <stp>CLE?5</stp>
        <stp>Longdescription</stp>
        <stp/>
        <stp>T</stp>
        <tr r="I6" s="1"/>
      </tp>
      <tp t="s">
        <v>Crude Light (Globex), Jun 25</v>
        <stp/>
        <stp>ContractData</stp>
        <stp>CLE?6</stp>
        <stp>Longdescription</stp>
        <stp/>
        <stp>T</stp>
        <tr r="I7" s="1"/>
      </tp>
      <tp t="s">
        <v>Crude Light (Globex), Jul 25</v>
        <stp/>
        <stp>ContractData</stp>
        <stp>CLE?7</stp>
        <stp>Longdescription</stp>
        <stp/>
        <stp>T</stp>
        <tr r="I8" s="1"/>
      </tp>
      <tp t="s">
        <v>Crude Light (Globex), Jan 25</v>
        <stp/>
        <stp>ContractData</stp>
        <stp>CLE?1</stp>
        <stp>Longdescription</stp>
        <stp/>
        <stp>T</stp>
        <tr r="I2" s="1"/>
      </tp>
      <tp t="s">
        <v>Crude Light (Globex), Feb 25</v>
        <stp/>
        <stp>ContractData</stp>
        <stp>CLE?2</stp>
        <stp>Longdescription</stp>
        <stp/>
        <stp>T</stp>
        <tr r="I3" s="1"/>
      </tp>
      <tp t="s">
        <v>Crude Light (Globex), Mar 25</v>
        <stp/>
        <stp>ContractData</stp>
        <stp>CLE?3</stp>
        <stp>Longdescription</stp>
        <stp/>
        <stp>T</stp>
        <tr r="I4" s="1"/>
      </tp>
      <tp t="s">
        <v/>
        <stp/>
        <stp>ContractData</stp>
        <stp>CLE?8</stp>
        <stp>T_Settlement</stp>
        <stp/>
        <stp>T</stp>
        <tr r="B9" s="1"/>
      </tp>
      <tp t="s">
        <v/>
        <stp/>
        <stp>ContractData</stp>
        <stp>CLE?9</stp>
        <stp>T_Settlement</stp>
        <stp/>
        <stp>T</stp>
        <tr r="B10" s="1"/>
      </tp>
      <tp t="s">
        <v/>
        <stp/>
        <stp>ContractData</stp>
        <stp>CLE?2</stp>
        <stp>T_Settlement</stp>
        <stp/>
        <stp>T</stp>
        <tr r="B3" s="1"/>
      </tp>
      <tp t="s">
        <v/>
        <stp/>
        <stp>ContractData</stp>
        <stp>CLE?3</stp>
        <stp>T_Settlement</stp>
        <stp/>
        <stp>T</stp>
        <tr r="B4" s="1"/>
      </tp>
      <tp t="s">
        <v/>
        <stp/>
        <stp>ContractData</stp>
        <stp>CLE?1</stp>
        <stp>T_Settlement</stp>
        <stp/>
        <stp>T</stp>
        <tr r="B2" s="1"/>
      </tp>
      <tp t="s">
        <v/>
        <stp/>
        <stp>ContractData</stp>
        <stp>CLE?6</stp>
        <stp>T_Settlement</stp>
        <stp/>
        <stp>T</stp>
        <tr r="B7" s="1"/>
      </tp>
      <tp t="s">
        <v/>
        <stp/>
        <stp>ContractData</stp>
        <stp>CLE?7</stp>
        <stp>T_Settlement</stp>
        <stp/>
        <stp>T</stp>
        <tr r="B8" s="1"/>
      </tp>
      <tp t="s">
        <v/>
        <stp/>
        <stp>ContractData</stp>
        <stp>CLE?4</stp>
        <stp>T_Settlement</stp>
        <stp/>
        <stp>T</stp>
        <tr r="B5" s="1"/>
      </tp>
      <tp t="s">
        <v/>
        <stp/>
        <stp>ContractData</stp>
        <stp>CLE?5</stp>
        <stp>T_Settlement</stp>
        <stp/>
        <stp>T</stp>
        <tr r="B6" s="1"/>
      </tp>
      <tp t="s">
        <v>DEC</v>
        <stp/>
        <stp>ContractData</stp>
        <stp>CLE?12</stp>
        <stp>ContractMonth</stp>
        <stp/>
        <stp>T</stp>
        <tr r="N16" s="1"/>
      </tp>
      <tp t="s">
        <v>OCT</v>
        <stp/>
        <stp>ContractData</stp>
        <stp>CLE?10</stp>
        <stp>ContractMonth</stp>
        <stp/>
        <stp>T</stp>
        <tr r="L16" s="1"/>
      </tp>
      <tp t="s">
        <v>NOV</v>
        <stp/>
        <stp>ContractData</stp>
        <stp>CLE?11</stp>
        <stp>ContractMonth</stp>
        <stp/>
        <stp>T</stp>
        <tr r="M1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ADD7A2D-12BF-45B8-A4DB-5AEB51C975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055-4604-9483-5D164BAFC8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65AD7D7-79D7-42EC-9155-88A0BA7484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055-4604-9483-5D164BAFC8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B1DE1CD-B786-4FBB-B563-92CFBDA1C8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055-4604-9483-5D164BAFC8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EDA46C7-27B2-459F-9268-1ED79CF430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055-4604-9483-5D164BAFC8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3241EDF-B59A-40FA-B8EA-67620EC520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055-4604-9483-5D164BAFC8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C4C72E6-4042-49D6-AB82-31E69B703F3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055-4604-9483-5D164BAFC8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C71558A-1F47-4E7A-A9BA-0D869590DA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055-4604-9483-5D164BAFC8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8351B92-FE17-4BDE-B858-EEDE4B159E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055-4604-9483-5D164BAFC8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1F60C73-6F63-407F-A916-E80588A10F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055-4604-9483-5D164BAFC8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A39F35C-9F60-48CB-BC48-7D0008D83E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055-4604-9483-5D164BAFC8E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DE00390-FE63-40C4-B9F5-0D0A3DE28C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055-4604-9483-5D164BAFC8E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4B08BCC-D623-401A-A9CD-B1A46AE6BB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055-4604-9483-5D164BAFC8E9}"/>
                </c:ext>
              </c:extLst>
            </c:dLbl>
            <c:numFmt formatCode="h:mm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Sheet1!$C$16:$N$16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Sheet1!$F$2:$F$13</c:f>
              <c:numCache>
                <c:formatCode>0.00</c:formatCode>
                <c:ptCount val="12"/>
                <c:pt idx="0">
                  <c:v>70.19</c:v>
                </c:pt>
                <c:pt idx="1">
                  <c:v>69.67</c:v>
                </c:pt>
                <c:pt idx="2">
                  <c:v>69.25</c:v>
                </c:pt>
                <c:pt idx="3">
                  <c:v>69</c:v>
                </c:pt>
                <c:pt idx="4">
                  <c:v>68.84</c:v>
                </c:pt>
                <c:pt idx="5">
                  <c:v>68.62</c:v>
                </c:pt>
                <c:pt idx="6">
                  <c:v>68.400000000000006</c:v>
                </c:pt>
                <c:pt idx="7">
                  <c:v>68.37</c:v>
                </c:pt>
                <c:pt idx="8">
                  <c:v>68.040000000000006</c:v>
                </c:pt>
                <c:pt idx="9">
                  <c:v>67.64</c:v>
                </c:pt>
                <c:pt idx="10">
                  <c:v>67.53</c:v>
                </c:pt>
                <c:pt idx="11">
                  <c:v>67.320000000000007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Sheet1!$F$2:$F$13</c15:f>
                <c15:dlblRangeCache>
                  <c:ptCount val="12"/>
                  <c:pt idx="0">
                    <c:v>70.19</c:v>
                  </c:pt>
                  <c:pt idx="1">
                    <c:v>69.67</c:v>
                  </c:pt>
                  <c:pt idx="2">
                    <c:v>69.25</c:v>
                  </c:pt>
                  <c:pt idx="3">
                    <c:v>69.00</c:v>
                  </c:pt>
                  <c:pt idx="4">
                    <c:v>68.84</c:v>
                  </c:pt>
                  <c:pt idx="5">
                    <c:v>68.62</c:v>
                  </c:pt>
                  <c:pt idx="6">
                    <c:v>68.40</c:v>
                  </c:pt>
                  <c:pt idx="7">
                    <c:v>68.37</c:v>
                  </c:pt>
                  <c:pt idx="8">
                    <c:v>68.04</c:v>
                  </c:pt>
                  <c:pt idx="9">
                    <c:v>67.64</c:v>
                  </c:pt>
                  <c:pt idx="10">
                    <c:v>67.53</c:v>
                  </c:pt>
                  <c:pt idx="11">
                    <c:v>67.32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D5E-499F-9337-53FAD48B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635104"/>
        <c:axId val="1728637984"/>
      </c:lineChart>
      <c:catAx>
        <c:axId val="17286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637984"/>
        <c:crosses val="autoZero"/>
        <c:auto val="1"/>
        <c:lblAlgn val="ctr"/>
        <c:lblOffset val="100"/>
        <c:noMultiLvlLbl val="0"/>
      </c:catAx>
      <c:valAx>
        <c:axId val="172863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63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Sheet1!$C$15:$N$15</c:f>
              <c:strCache>
                <c:ptCount val="12"/>
                <c:pt idx="0">
                  <c:v>CLE?1</c:v>
                </c:pt>
                <c:pt idx="1">
                  <c:v>CLE?2</c:v>
                </c:pt>
                <c:pt idx="2">
                  <c:v>CLE?3</c:v>
                </c:pt>
                <c:pt idx="3">
                  <c:v>CLE?4</c:v>
                </c:pt>
                <c:pt idx="4">
                  <c:v>CLE?5</c:v>
                </c:pt>
                <c:pt idx="5">
                  <c:v>CLE?6</c:v>
                </c:pt>
                <c:pt idx="6">
                  <c:v>CLE?7</c:v>
                </c:pt>
                <c:pt idx="7">
                  <c:v>CLE?8</c:v>
                </c:pt>
                <c:pt idx="8">
                  <c:v>CLE?9</c:v>
                </c:pt>
                <c:pt idx="9">
                  <c:v>CLE?10</c:v>
                </c:pt>
                <c:pt idx="10">
                  <c:v>CLE?11</c:v>
                </c:pt>
                <c:pt idx="11">
                  <c:v>CLE?12</c:v>
                </c:pt>
              </c:strCache>
            </c:strRef>
          </c:cat>
          <c:val>
            <c:numRef>
              <c:f>Sheet1!$G$2:$G$13</c:f>
              <c:numCache>
                <c:formatCode>0.00</c:formatCode>
                <c:ptCount val="12"/>
                <c:pt idx="0">
                  <c:v>69.754999999999995</c:v>
                </c:pt>
                <c:pt idx="1">
                  <c:v>69.259999999999991</c:v>
                </c:pt>
                <c:pt idx="2">
                  <c:v>68.88</c:v>
                </c:pt>
                <c:pt idx="3">
                  <c:v>68.64</c:v>
                </c:pt>
                <c:pt idx="4">
                  <c:v>68.460000000000008</c:v>
                </c:pt>
                <c:pt idx="5">
                  <c:v>68.28</c:v>
                </c:pt>
                <c:pt idx="6">
                  <c:v>68.075000000000003</c:v>
                </c:pt>
                <c:pt idx="7">
                  <c:v>67.864999999999995</c:v>
                </c:pt>
                <c:pt idx="8">
                  <c:v>67.635000000000005</c:v>
                </c:pt>
                <c:pt idx="9">
                  <c:v>67.400000000000006</c:v>
                </c:pt>
                <c:pt idx="10">
                  <c:v>67.185000000000002</c:v>
                </c:pt>
                <c:pt idx="11">
                  <c:v>66.97999999999999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2-4133-B61A-BEFA58A96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635104"/>
        <c:axId val="1728637984"/>
      </c:lineChart>
      <c:catAx>
        <c:axId val="17286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637984"/>
        <c:crosses val="autoZero"/>
        <c:auto val="1"/>
        <c:lblAlgn val="ctr"/>
        <c:lblOffset val="100"/>
        <c:noMultiLvlLbl val="0"/>
      </c:catAx>
      <c:valAx>
        <c:axId val="172863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63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3971BEB-31F0-4772-A15C-9359B6531C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710-44CB-92CF-F7A892246F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A543A5B-C98A-4E89-A504-EE1D07C080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710-44CB-92CF-F7A892246F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4D5D162-DE71-4324-9595-09BD7FE905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710-44CB-92CF-F7A892246F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66006A-FCEB-4684-A6E6-E45E24EC03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710-44CB-92CF-F7A892246F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8439A55-63DC-416D-9561-177AFC3518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710-44CB-92CF-F7A892246F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FD86CE1-132F-494C-95FE-5903F94EB5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710-44CB-92CF-F7A892246F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B894D50-1384-48AB-9A2F-CE413DC548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710-44CB-92CF-F7A892246F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4CFD485-0564-4056-AAA2-0CC61D4CA0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710-44CB-92CF-F7A892246F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CA39C83-8668-49AA-B528-2C56AC2CD7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710-44CB-92CF-F7A892246F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2747905-2F89-467B-AB21-4696D166F5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710-44CB-92CF-F7A892246F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981FC88-C901-4F82-B42A-FBDB6E2348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710-44CB-92CF-F7A892246F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A95D7FD-51A6-4218-9BAD-C67179DD32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710-44CB-92CF-F7A892246F6D}"/>
                </c:ext>
              </c:extLst>
            </c:dLbl>
            <c:numFmt formatCode="h:mm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Sheet1!$C$16:$N$16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Sheet1!$F$2:$F$13</c:f>
              <c:numCache>
                <c:formatCode>0.00</c:formatCode>
                <c:ptCount val="12"/>
                <c:pt idx="0">
                  <c:v>70.19</c:v>
                </c:pt>
                <c:pt idx="1">
                  <c:v>69.67</c:v>
                </c:pt>
                <c:pt idx="2">
                  <c:v>69.25</c:v>
                </c:pt>
                <c:pt idx="3">
                  <c:v>69</c:v>
                </c:pt>
                <c:pt idx="4">
                  <c:v>68.84</c:v>
                </c:pt>
                <c:pt idx="5">
                  <c:v>68.62</c:v>
                </c:pt>
                <c:pt idx="6">
                  <c:v>68.400000000000006</c:v>
                </c:pt>
                <c:pt idx="7">
                  <c:v>68.37</c:v>
                </c:pt>
                <c:pt idx="8">
                  <c:v>68.040000000000006</c:v>
                </c:pt>
                <c:pt idx="9">
                  <c:v>67.64</c:v>
                </c:pt>
                <c:pt idx="10">
                  <c:v>67.53</c:v>
                </c:pt>
                <c:pt idx="11">
                  <c:v>67.320000000000007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Sheet1!$O$2:$O$13</c15:f>
                <c15:dlblRangeCache>
                  <c:ptCount val="12"/>
                  <c:pt idx="0">
                    <c:v>8:52</c:v>
                  </c:pt>
                  <c:pt idx="1">
                    <c:v>8:52</c:v>
                  </c:pt>
                  <c:pt idx="2">
                    <c:v>8:52</c:v>
                  </c:pt>
                  <c:pt idx="3">
                    <c:v>8:52</c:v>
                  </c:pt>
                  <c:pt idx="4">
                    <c:v>8:52</c:v>
                  </c:pt>
                  <c:pt idx="5">
                    <c:v>8:51</c:v>
                  </c:pt>
                  <c:pt idx="6">
                    <c:v>8:45</c:v>
                  </c:pt>
                  <c:pt idx="7">
                    <c:v>8:50</c:v>
                  </c:pt>
                  <c:pt idx="8">
                    <c:v>8:50</c:v>
                  </c:pt>
                  <c:pt idx="9">
                    <c:v>8:30</c:v>
                  </c:pt>
                  <c:pt idx="10">
                    <c:v>8:33</c:v>
                  </c:pt>
                  <c:pt idx="11">
                    <c:v>8:52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E710-44CB-92CF-F7A892246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635104"/>
        <c:axId val="1728637984"/>
      </c:lineChart>
      <c:catAx>
        <c:axId val="17286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637984"/>
        <c:crosses val="autoZero"/>
        <c:auto val="1"/>
        <c:lblAlgn val="ctr"/>
        <c:lblOffset val="100"/>
        <c:noMultiLvlLbl val="0"/>
      </c:catAx>
      <c:valAx>
        <c:axId val="172863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63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238127</xdr:colOff>
      <xdr:row>19</xdr:row>
      <xdr:rowOff>23812</xdr:rowOff>
    </xdr:from>
    <xdr:to>
      <xdr:col>14</xdr:col>
      <xdr:colOff>133351</xdr:colOff>
      <xdr:row>32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428D63-F91E-B43A-D72C-B66AFE16B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171449</xdr:colOff>
      <xdr:row>32</xdr:row>
      <xdr:rowOff>95250</xdr:rowOff>
    </xdr:from>
    <xdr:to>
      <xdr:col>14</xdr:col>
      <xdr:colOff>142874</xdr:colOff>
      <xdr:row>45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E8EC9F-A300-4061-9CDE-20DDB5CEC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295274</xdr:colOff>
      <xdr:row>19</xdr:row>
      <xdr:rowOff>9525</xdr:rowOff>
    </xdr:from>
    <xdr:to>
      <xdr:col>26</xdr:col>
      <xdr:colOff>380999</xdr:colOff>
      <xdr:row>32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42CBA0-33E7-4FE5-B0DD-1CD911571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1EF1-329C-4F51-B197-42B54F920658}">
  <dimension ref="A1:R37"/>
  <sheetViews>
    <sheetView tabSelected="1" workbookViewId="0">
      <selection activeCell="G3" sqref="G3"/>
    </sheetView>
  </sheetViews>
  <sheetFormatPr defaultRowHeight="16.5"/>
  <cols>
    <col min="1" max="5" width="9" style="2"/>
    <col min="6" max="6" width="10.625" style="2" customWidth="1"/>
    <col min="7" max="7" width="11.75" style="2" customWidth="1"/>
    <col min="8" max="14" width="9" style="2"/>
    <col min="15" max="15" width="15.25" style="2" customWidth="1"/>
    <col min="16" max="16" width="10.625" bestFit="1" customWidth="1"/>
    <col min="17" max="17" width="11.625" customWidth="1"/>
  </cols>
  <sheetData>
    <row r="1" spans="1:18">
      <c r="A1" s="2" t="s">
        <v>5</v>
      </c>
      <c r="B1" s="2" t="s">
        <v>3</v>
      </c>
      <c r="C1" s="2" t="s">
        <v>0</v>
      </c>
      <c r="D1" s="2" t="s">
        <v>1</v>
      </c>
      <c r="E1" s="2" t="s">
        <v>4</v>
      </c>
      <c r="F1" s="2" t="s">
        <v>2</v>
      </c>
      <c r="G1" s="2" t="s">
        <v>6</v>
      </c>
      <c r="O1" s="2" t="s">
        <v>7</v>
      </c>
    </row>
    <row r="2" spans="1:18">
      <c r="A2" s="2" t="str">
        <f>$A$1&amp;"?1"</f>
        <v>CLE?1</v>
      </c>
      <c r="B2" s="2" t="str">
        <f>RTD("cqg.rtd", ,"ContractData",A2, "T_Settlement",, "T")</f>
        <v/>
      </c>
      <c r="C2" s="1">
        <f>RTD("cqg.rtd",,"ContractData",A2, "Bid",, "T")</f>
        <v>69.75</v>
      </c>
      <c r="D2" s="5">
        <f>RTD("cqg.rtd",,"ContractData",A2, "Ask",, "T")</f>
        <v>69.760000000000005</v>
      </c>
      <c r="E2" s="5">
        <f>AVERAGE(C2:D2)</f>
        <v>69.754999999999995</v>
      </c>
      <c r="F2" s="5">
        <f>IF(RTD("cqg.rtd",,"ContractData",A2, "LastTrade",, "T")="",NA(),RTD("cqg.rtd",,"ContractData",A2, "LastTrade",, "T"))</f>
        <v>70.19</v>
      </c>
      <c r="G2" s="5">
        <f>IFERROR(IF(OR(F2&lt;C2,F2&gt;D2),E2,F2),NA())</f>
        <v>69.754999999999995</v>
      </c>
      <c r="H2" s="5"/>
      <c r="I2" s="9" t="str">
        <f>RTD("cqg.rtd", ,"ContractData",A2, "Longdescription",, "T")</f>
        <v>Crude Light (Globex), Jan 25</v>
      </c>
      <c r="J2" s="9"/>
      <c r="K2" s="9"/>
      <c r="L2" s="9"/>
      <c r="M2" s="9"/>
      <c r="O2" s="6">
        <f>RTD("cqg.rtd", ,"ContractData",A2, "TMLastTradeToday",, "T")</f>
        <v>0.36944444444444446</v>
      </c>
      <c r="P2" s="4"/>
      <c r="Q2" s="4">
        <f>MOD(RTD("cqg.rtd", ,"SystemInfo", "Linetime"),1)</f>
        <v>0.37003472221840639</v>
      </c>
    </row>
    <row r="3" spans="1:18">
      <c r="A3" s="2" t="str">
        <f>$A$1&amp;"?2"</f>
        <v>CLE?2</v>
      </c>
      <c r="B3" s="2" t="str">
        <f>RTD("cqg.rtd", ,"ContractData",A3, "T_Settlement",, "T")</f>
        <v/>
      </c>
      <c r="C3" s="1">
        <f>RTD("cqg.rtd",,"ContractData",A3, "Bid",, "T")</f>
        <v>69.25</v>
      </c>
      <c r="D3" s="5">
        <f>RTD("cqg.rtd",,"ContractData",A3, "Ask",, "T")</f>
        <v>69.27</v>
      </c>
      <c r="E3" s="5">
        <f t="shared" ref="E3:E13" si="0">AVERAGE(C3:D3)</f>
        <v>69.259999999999991</v>
      </c>
      <c r="F3" s="5">
        <f>IF(RTD("cqg.rtd",,"ContractData",A3, "LastTrade",, "T")="",NA(),RTD("cqg.rtd",,"ContractData",A3, "LastTrade",, "T"))</f>
        <v>69.67</v>
      </c>
      <c r="G3" s="5">
        <f t="shared" ref="G3:G13" si="1">IFERROR(IF(OR(F3&lt;C3,F3&gt;D3),E3,F3),NA())</f>
        <v>69.259999999999991</v>
      </c>
      <c r="H3" s="5"/>
      <c r="I3" s="9" t="str">
        <f>RTD("cqg.rtd", ,"ContractData",A3, "Longdescription",, "T")</f>
        <v>Crude Light (Globex), Feb 25</v>
      </c>
      <c r="J3" s="9"/>
      <c r="K3" s="9"/>
      <c r="L3" s="9"/>
      <c r="M3" s="9"/>
      <c r="O3" s="6">
        <f>RTD("cqg.rtd", ,"ContractData",A3, "TMLastTradeToday",, "T")</f>
        <v>0.36944444444444446</v>
      </c>
    </row>
    <row r="4" spans="1:18">
      <c r="A4" s="2" t="str">
        <f>$A$1&amp;"?3"</f>
        <v>CLE?3</v>
      </c>
      <c r="B4" s="2" t="str">
        <f>RTD("cqg.rtd", ,"ContractData",A4, "T_Settlement",, "T")</f>
        <v/>
      </c>
      <c r="C4" s="1">
        <f>RTD("cqg.rtd",,"ContractData",A4, "Bid",, "T")</f>
        <v>68.87</v>
      </c>
      <c r="D4" s="5">
        <f>RTD("cqg.rtd",,"ContractData",A4, "Ask",, "T")</f>
        <v>68.89</v>
      </c>
      <c r="E4" s="5">
        <f t="shared" si="0"/>
        <v>68.88</v>
      </c>
      <c r="F4" s="5">
        <f>IF(RTD("cqg.rtd",,"ContractData",A4, "LastTrade",, "T")="",NA(),RTD("cqg.rtd",,"ContractData",A4, "LastTrade",, "T"))</f>
        <v>69.25</v>
      </c>
      <c r="G4" s="5">
        <f t="shared" si="1"/>
        <v>68.88</v>
      </c>
      <c r="H4" s="5"/>
      <c r="I4" s="9" t="str">
        <f>RTD("cqg.rtd", ,"ContractData",A4, "Longdescription",, "T")</f>
        <v>Crude Light (Globex), Mar 25</v>
      </c>
      <c r="J4" s="9"/>
      <c r="K4" s="9"/>
      <c r="L4" s="9"/>
      <c r="M4" s="9"/>
      <c r="O4" s="6">
        <f>RTD("cqg.rtd", ,"ContractData",A4, "TMLastTradeToday",, "T")</f>
        <v>0.36944444444444446</v>
      </c>
    </row>
    <row r="5" spans="1:18">
      <c r="A5" s="2" t="str">
        <f>$A$1&amp;"?4"</f>
        <v>CLE?4</v>
      </c>
      <c r="B5" s="2" t="str">
        <f>RTD("cqg.rtd", ,"ContractData",A5, "T_Settlement",, "T")</f>
        <v/>
      </c>
      <c r="C5" s="1">
        <f>RTD("cqg.rtd",,"ContractData",A5, "Bid",, "T")</f>
        <v>68.63</v>
      </c>
      <c r="D5" s="5">
        <f>RTD("cqg.rtd",,"ContractData",A5, "Ask",, "T")</f>
        <v>68.650000000000006</v>
      </c>
      <c r="E5" s="5">
        <f t="shared" si="0"/>
        <v>68.64</v>
      </c>
      <c r="F5" s="5">
        <f>IF(RTD("cqg.rtd",,"ContractData",A5, "LastTrade",, "T")="",NA(),RTD("cqg.rtd",,"ContractData",A5, "LastTrade",, "T"))</f>
        <v>69</v>
      </c>
      <c r="G5" s="5">
        <f t="shared" si="1"/>
        <v>68.64</v>
      </c>
      <c r="H5" s="5"/>
      <c r="I5" s="9" t="str">
        <f>RTD("cqg.rtd", ,"ContractData",A5, "Longdescription",, "T")</f>
        <v>Crude Light (Globex), Apr 25</v>
      </c>
      <c r="J5" s="9"/>
      <c r="K5" s="9"/>
      <c r="L5" s="9"/>
      <c r="M5" s="9"/>
      <c r="O5" s="6">
        <f>RTD("cqg.rtd", ,"ContractData",A5, "TMLastTradeToday",, "T")</f>
        <v>0.36944444444444446</v>
      </c>
    </row>
    <row r="6" spans="1:18">
      <c r="A6" s="2" t="str">
        <f>$A$1&amp;"?5"</f>
        <v>CLE?5</v>
      </c>
      <c r="B6" s="2" t="str">
        <f>RTD("cqg.rtd", ,"ContractData",A6, "T_Settlement",, "T")</f>
        <v/>
      </c>
      <c r="C6" s="1">
        <f>RTD("cqg.rtd",,"ContractData",A6, "Bid",, "T")</f>
        <v>68.45</v>
      </c>
      <c r="D6" s="5">
        <f>RTD("cqg.rtd",,"ContractData",A6, "Ask",, "T")</f>
        <v>68.47</v>
      </c>
      <c r="E6" s="5">
        <f t="shared" si="0"/>
        <v>68.460000000000008</v>
      </c>
      <c r="F6" s="5">
        <f>IF(RTD("cqg.rtd",,"ContractData",A6, "LastTrade",, "T")="",NA(),RTD("cqg.rtd",,"ContractData",A6, "LastTrade",, "T"))</f>
        <v>68.84</v>
      </c>
      <c r="G6" s="5">
        <f t="shared" si="1"/>
        <v>68.460000000000008</v>
      </c>
      <c r="H6" s="5"/>
      <c r="I6" s="9" t="str">
        <f>RTD("cqg.rtd", ,"ContractData",A6, "Longdescription",, "T")</f>
        <v>Crude Light (Globex), May 25</v>
      </c>
      <c r="J6" s="9"/>
      <c r="K6" s="9"/>
      <c r="L6" s="9"/>
      <c r="M6" s="9"/>
      <c r="O6" s="6">
        <f>RTD("cqg.rtd", ,"ContractData",A6, "TMLastTradeToday",, "T")</f>
        <v>0.36944444444444446</v>
      </c>
    </row>
    <row r="7" spans="1:18">
      <c r="A7" s="2" t="str">
        <f>$A$1&amp;"?6"</f>
        <v>CLE?6</v>
      </c>
      <c r="B7" s="2" t="str">
        <f>RTD("cqg.rtd", ,"ContractData",A7, "T_Settlement",, "T")</f>
        <v/>
      </c>
      <c r="C7" s="1">
        <f>RTD("cqg.rtd",,"ContractData",A7, "Bid",, "T")</f>
        <v>68.27</v>
      </c>
      <c r="D7" s="5">
        <f>RTD("cqg.rtd",,"ContractData",A7, "Ask",, "T")</f>
        <v>68.290000000000006</v>
      </c>
      <c r="E7" s="5">
        <f t="shared" si="0"/>
        <v>68.28</v>
      </c>
      <c r="F7" s="5">
        <f>IF(RTD("cqg.rtd",,"ContractData",A7, "LastTrade",, "T")="",NA(),RTD("cqg.rtd",,"ContractData",A7, "LastTrade",, "T"))</f>
        <v>68.62</v>
      </c>
      <c r="G7" s="5">
        <f t="shared" si="1"/>
        <v>68.28</v>
      </c>
      <c r="H7" s="5"/>
      <c r="I7" s="9" t="str">
        <f>RTD("cqg.rtd", ,"ContractData",A7, "Longdescription",, "T")</f>
        <v>Crude Light (Globex), Jun 25</v>
      </c>
      <c r="J7" s="9"/>
      <c r="K7" s="9"/>
      <c r="L7" s="9"/>
      <c r="M7" s="9"/>
      <c r="O7" s="6">
        <f>RTD("cqg.rtd", ,"ContractData",A7, "TMLastTradeToday",, "T")</f>
        <v>0.36875000000000002</v>
      </c>
    </row>
    <row r="8" spans="1:18">
      <c r="A8" s="2" t="str">
        <f>$A$1&amp;"?7"</f>
        <v>CLE?7</v>
      </c>
      <c r="B8" s="2" t="str">
        <f>RTD("cqg.rtd", ,"ContractData",A8, "T_Settlement",, "T")</f>
        <v/>
      </c>
      <c r="C8" s="1">
        <f>RTD("cqg.rtd",,"ContractData",A8, "Bid",, "T")</f>
        <v>68.06</v>
      </c>
      <c r="D8" s="5">
        <f>RTD("cqg.rtd",,"ContractData",A8, "Ask",, "T")</f>
        <v>68.09</v>
      </c>
      <c r="E8" s="5">
        <f t="shared" si="0"/>
        <v>68.075000000000003</v>
      </c>
      <c r="F8" s="5">
        <f>IF(RTD("cqg.rtd",,"ContractData",A8, "LastTrade",, "T")="",NA(),RTD("cqg.rtd",,"ContractData",A8, "LastTrade",, "T"))</f>
        <v>68.400000000000006</v>
      </c>
      <c r="G8" s="5">
        <f t="shared" si="1"/>
        <v>68.075000000000003</v>
      </c>
      <c r="H8" s="5"/>
      <c r="I8" s="9" t="str">
        <f>RTD("cqg.rtd", ,"ContractData",A8, "Longdescription",, "T")</f>
        <v>Crude Light (Globex), Jul 25</v>
      </c>
      <c r="J8" s="9"/>
      <c r="K8" s="9"/>
      <c r="L8" s="9"/>
      <c r="M8" s="9"/>
      <c r="O8" s="6">
        <f>RTD("cqg.rtd", ,"ContractData",A8, "TMLastTradeToday",, "T")</f>
        <v>0.36458333333333331</v>
      </c>
    </row>
    <row r="9" spans="1:18">
      <c r="A9" s="2" t="str">
        <f>$A$1&amp;"?8"</f>
        <v>CLE?8</v>
      </c>
      <c r="B9" s="2" t="str">
        <f>RTD("cqg.rtd", ,"ContractData",A9, "T_Settlement",, "T")</f>
        <v/>
      </c>
      <c r="C9" s="1">
        <f>RTD("cqg.rtd",,"ContractData",A9, "Bid",, "T")</f>
        <v>67.849999999999994</v>
      </c>
      <c r="D9" s="5">
        <f>RTD("cqg.rtd",,"ContractData",A9, "Ask",, "T")</f>
        <v>67.88</v>
      </c>
      <c r="E9" s="5">
        <f t="shared" si="0"/>
        <v>67.864999999999995</v>
      </c>
      <c r="F9" s="5">
        <f>IF(RTD("cqg.rtd",,"ContractData",A9, "LastTrade",, "T")="",NA(),RTD("cqg.rtd",,"ContractData",A9, "LastTrade",, "T"))</f>
        <v>68.37</v>
      </c>
      <c r="G9" s="5">
        <f t="shared" si="1"/>
        <v>67.864999999999995</v>
      </c>
      <c r="H9" s="5"/>
      <c r="I9" s="9" t="str">
        <f>RTD("cqg.rtd", ,"ContractData",A9, "Longdescription",, "T")</f>
        <v>Crude Light (Globex), Aug 25</v>
      </c>
      <c r="J9" s="9"/>
      <c r="K9" s="9"/>
      <c r="L9" s="9"/>
      <c r="M9" s="9"/>
      <c r="O9" s="6">
        <f>RTD("cqg.rtd", ,"ContractData",A9, "TMLastTradeToday",, "T")</f>
        <v>0.36805555555555558</v>
      </c>
    </row>
    <row r="10" spans="1:18">
      <c r="A10" s="2" t="str">
        <f>$A$1&amp;"?9"</f>
        <v>CLE?9</v>
      </c>
      <c r="B10" s="2" t="str">
        <f>RTD("cqg.rtd", ,"ContractData",A10, "T_Settlement",, "T")</f>
        <v/>
      </c>
      <c r="C10" s="1">
        <f>RTD("cqg.rtd",,"ContractData",A10, "Bid",, "T")</f>
        <v>67.62</v>
      </c>
      <c r="D10" s="5">
        <f>RTD("cqg.rtd",,"ContractData",A10, "Ask",, "T")</f>
        <v>67.650000000000006</v>
      </c>
      <c r="E10" s="5">
        <f t="shared" si="0"/>
        <v>67.635000000000005</v>
      </c>
      <c r="F10" s="5">
        <f>IF(RTD("cqg.rtd",,"ContractData",A10, "LastTrade",, "T")="",NA(),RTD("cqg.rtd",,"ContractData",A10, "LastTrade",, "T"))</f>
        <v>68.040000000000006</v>
      </c>
      <c r="G10" s="5">
        <f t="shared" si="1"/>
        <v>67.635000000000005</v>
      </c>
      <c r="H10" s="5"/>
      <c r="I10" s="9" t="str">
        <f>RTD("cqg.rtd", ,"ContractData",A10, "Longdescription",, "T")</f>
        <v>Crude Light (Globex), Sep 25</v>
      </c>
      <c r="J10" s="9"/>
      <c r="K10" s="9"/>
      <c r="L10" s="9"/>
      <c r="M10" s="9"/>
      <c r="O10" s="6">
        <f>RTD("cqg.rtd", ,"ContractData",A10, "TMLastTradeToday",, "T")</f>
        <v>0.36805555555555558</v>
      </c>
    </row>
    <row r="11" spans="1:18">
      <c r="A11" s="2" t="str">
        <f>$A$1&amp;"?10"</f>
        <v>CLE?10</v>
      </c>
      <c r="B11" s="2" t="str">
        <f>RTD("cqg.rtd", ,"ContractData",A11, "T_Settlement",, "T")</f>
        <v/>
      </c>
      <c r="C11" s="1">
        <f>RTD("cqg.rtd",,"ContractData",A11, "Bid",, "T")</f>
        <v>67.38</v>
      </c>
      <c r="D11" s="5">
        <f>RTD("cqg.rtd",,"ContractData",A11, "Ask",, "T")</f>
        <v>67.42</v>
      </c>
      <c r="E11" s="5">
        <f t="shared" si="0"/>
        <v>67.400000000000006</v>
      </c>
      <c r="F11" s="5">
        <f>IF(RTD("cqg.rtd",,"ContractData",A11, "LastTrade",, "T")="",NA(),RTD("cqg.rtd",,"ContractData",A11, "LastTrade",, "T"))</f>
        <v>67.64</v>
      </c>
      <c r="G11" s="5">
        <f t="shared" si="1"/>
        <v>67.400000000000006</v>
      </c>
      <c r="H11" s="5"/>
      <c r="I11" s="9" t="str">
        <f>RTD("cqg.rtd", ,"ContractData",A11, "Longdescription",, "T")</f>
        <v>Crude Light (Globex), Oct 25</v>
      </c>
      <c r="J11" s="9"/>
      <c r="K11" s="9"/>
      <c r="L11" s="9"/>
      <c r="M11" s="9"/>
      <c r="O11" s="6">
        <f>RTD("cqg.rtd", ,"ContractData",A11, "TMLastTradeToday",, "T")</f>
        <v>0.35416666666666669</v>
      </c>
    </row>
    <row r="12" spans="1:18">
      <c r="A12" s="2" t="str">
        <f>$A$1&amp;"?11"</f>
        <v>CLE?11</v>
      </c>
      <c r="B12" s="2" t="str">
        <f>RTD("cqg.rtd", ,"ContractData",A12, "T_Settlement",, "T")</f>
        <v/>
      </c>
      <c r="C12" s="1">
        <f>RTD("cqg.rtd",,"ContractData",A12, "Bid",, "T")</f>
        <v>67.17</v>
      </c>
      <c r="D12" s="5">
        <f>RTD("cqg.rtd",,"ContractData",A12, "Ask",, "T")</f>
        <v>67.2</v>
      </c>
      <c r="E12" s="5">
        <f t="shared" si="0"/>
        <v>67.185000000000002</v>
      </c>
      <c r="F12" s="5">
        <f>IF(RTD("cqg.rtd",,"ContractData",A12, "LastTrade",, "T")="",NA(),RTD("cqg.rtd",,"ContractData",A12, "LastTrade",, "T"))</f>
        <v>67.53</v>
      </c>
      <c r="G12" s="5">
        <f t="shared" si="1"/>
        <v>67.185000000000002</v>
      </c>
      <c r="H12" s="5"/>
      <c r="I12" s="9" t="str">
        <f>RTD("cqg.rtd", ,"ContractData",A12, "Longdescription",, "T")</f>
        <v>Crude Light (Globex), Nov 25</v>
      </c>
      <c r="J12" s="9"/>
      <c r="K12" s="9"/>
      <c r="L12" s="9"/>
      <c r="M12" s="9"/>
      <c r="O12" s="6">
        <f>RTD("cqg.rtd", ,"ContractData",A12, "TMLastTradeToday",, "T")</f>
        <v>0.35625000000000001</v>
      </c>
    </row>
    <row r="13" spans="1:18">
      <c r="A13" s="2" t="str">
        <f>$A$1&amp;"?12"</f>
        <v>CLE?12</v>
      </c>
      <c r="B13" s="2" t="str">
        <f>RTD("cqg.rtd", ,"ContractData",A13, "T_Settlement",, "T")</f>
        <v/>
      </c>
      <c r="C13" s="1">
        <f>RTD("cqg.rtd",,"ContractData",A13, "Bid",, "T")</f>
        <v>66.97</v>
      </c>
      <c r="D13" s="5">
        <f>RTD("cqg.rtd",,"ContractData",A13, "Ask",, "T")</f>
        <v>66.989999999999995</v>
      </c>
      <c r="E13" s="5">
        <f t="shared" si="0"/>
        <v>66.97999999999999</v>
      </c>
      <c r="F13" s="5">
        <f>IF(RTD("cqg.rtd",,"ContractData",A13, "LastTrade",, "T")="",NA(),RTD("cqg.rtd",,"ContractData",A13, "LastTrade",, "T"))</f>
        <v>67.320000000000007</v>
      </c>
      <c r="G13" s="5">
        <f t="shared" si="1"/>
        <v>66.97999999999999</v>
      </c>
      <c r="H13" s="5"/>
      <c r="I13" s="9" t="str">
        <f>RTD("cqg.rtd", ,"ContractData",A13, "Longdescription",, "T")</f>
        <v>Crude Light (Globex), Dec 25</v>
      </c>
      <c r="J13" s="9"/>
      <c r="K13" s="9"/>
      <c r="L13" s="9"/>
      <c r="M13" s="9"/>
      <c r="O13" s="6">
        <f>RTD("cqg.rtd", ,"ContractData",A13, "TMLastTradeToday",, "T")</f>
        <v>0.36944444444444446</v>
      </c>
      <c r="R13" s="2"/>
    </row>
    <row r="14" spans="1:18">
      <c r="C14" s="1"/>
      <c r="E14" s="3"/>
    </row>
    <row r="15" spans="1:18">
      <c r="C15" s="2" t="str">
        <f>$A$1&amp;"?1"</f>
        <v>CLE?1</v>
      </c>
      <c r="D15" s="2" t="str">
        <f>$A$1&amp;"?2"</f>
        <v>CLE?2</v>
      </c>
      <c r="E15" s="2" t="str">
        <f>$A$1&amp;"?3"</f>
        <v>CLE?3</v>
      </c>
      <c r="F15" s="2" t="str">
        <f>$A$1&amp;"?4"</f>
        <v>CLE?4</v>
      </c>
      <c r="G15" s="2" t="str">
        <f>$A$1&amp;"?5"</f>
        <v>CLE?5</v>
      </c>
      <c r="H15" s="2" t="str">
        <f>$A$1&amp;"?6"</f>
        <v>CLE?6</v>
      </c>
      <c r="I15" s="2" t="str">
        <f>$A$1&amp;"?7"</f>
        <v>CLE?7</v>
      </c>
      <c r="J15" s="2" t="str">
        <f>$A$1&amp;"?8"</f>
        <v>CLE?8</v>
      </c>
      <c r="K15" s="2" t="str">
        <f>$A$1&amp;"?9"</f>
        <v>CLE?9</v>
      </c>
      <c r="L15" s="2" t="str">
        <f>$A$1&amp;"?10"</f>
        <v>CLE?10</v>
      </c>
      <c r="M15" s="2" t="str">
        <f>$A$1&amp;"?11"</f>
        <v>CLE?11</v>
      </c>
      <c r="N15" s="2" t="str">
        <f>$A$1&amp;"?12"</f>
        <v>CLE?12</v>
      </c>
    </row>
    <row r="16" spans="1:18">
      <c r="C16" s="2" t="str">
        <f>RTD("cqg.rtd", ,"ContractData",C15, "ContractMonth",, "T")</f>
        <v>JAN</v>
      </c>
      <c r="D16" s="2" t="str">
        <f>RTD("cqg.rtd", ,"ContractData",D15, "ContractMonth",, "T")</f>
        <v>FEB</v>
      </c>
      <c r="E16" s="2" t="str">
        <f>RTD("cqg.rtd", ,"ContractData",E15, "ContractMonth",, "T")</f>
        <v>MAR</v>
      </c>
      <c r="F16" s="2" t="str">
        <f>RTD("cqg.rtd", ,"ContractData",F15, "ContractMonth",, "T")</f>
        <v>APR</v>
      </c>
      <c r="G16" s="2" t="str">
        <f>RTD("cqg.rtd", ,"ContractData",G15, "ContractMonth",, "T")</f>
        <v>MAY</v>
      </c>
      <c r="H16" s="2" t="str">
        <f>RTD("cqg.rtd", ,"ContractData",H15, "ContractMonth",, "T")</f>
        <v>JUN</v>
      </c>
      <c r="I16" s="2" t="str">
        <f>RTD("cqg.rtd", ,"ContractData",I15, "ContractMonth",, "T")</f>
        <v>JUL</v>
      </c>
      <c r="J16" s="2" t="str">
        <f>RTD("cqg.rtd", ,"ContractData",J15, "ContractMonth",, "T")</f>
        <v>AUG</v>
      </c>
      <c r="K16" s="2" t="str">
        <f>RTD("cqg.rtd", ,"ContractData",K15, "ContractMonth",, "T")</f>
        <v>SEP</v>
      </c>
      <c r="L16" s="2" t="str">
        <f>RTD("cqg.rtd", ,"ContractData",L15, "ContractMonth",, "T")</f>
        <v>OCT</v>
      </c>
      <c r="M16" s="2" t="str">
        <f>RTD("cqg.rtd", ,"ContractData",M15, "ContractMonth",, "T")</f>
        <v>NOV</v>
      </c>
      <c r="N16" s="2" t="str">
        <f>RTD("cqg.rtd", ,"ContractData",N15, "ContractMonth",, "T")</f>
        <v>DEC</v>
      </c>
    </row>
    <row r="17" spans="3:17">
      <c r="C17" s="1" t="str">
        <f>TEXT(RTD("cqg.rtd",,"ContractData",C15, "Ask",, "T"),"#.00")&amp;" A"</f>
        <v>69.76 A</v>
      </c>
      <c r="D17" s="1" t="str">
        <f>TEXT(RTD("cqg.rtd",,"ContractData",D15, "Ask",, "T"),"#.00")&amp;" A"</f>
        <v>69.27 A</v>
      </c>
      <c r="E17" s="1" t="str">
        <f>TEXT(RTD("cqg.rtd",,"ContractData",E15, "Ask",, "T"),"#.00")&amp;" A"</f>
        <v>68.89 A</v>
      </c>
      <c r="F17" s="1" t="str">
        <f>TEXT(RTD("cqg.rtd",,"ContractData",F15, "Ask",, "T"),"#.00")&amp;" A"</f>
        <v>68.65 A</v>
      </c>
      <c r="G17" s="1" t="str">
        <f>TEXT(RTD("cqg.rtd",,"ContractData",G15, "Ask",, "T"),"#.00")&amp;" A"</f>
        <v>68.47 A</v>
      </c>
      <c r="H17" s="1" t="str">
        <f>TEXT(RTD("cqg.rtd",,"ContractData",H15, "Ask",, "T"),"#.00")&amp;" A"</f>
        <v>68.29 A</v>
      </c>
      <c r="I17" s="1" t="str">
        <f>TEXT(RTD("cqg.rtd",,"ContractData",I15, "Ask",, "T"),"#.00")&amp;" A"</f>
        <v>68.09 A</v>
      </c>
      <c r="J17" s="1" t="str">
        <f>TEXT(RTD("cqg.rtd",,"ContractData",J15, "Ask",, "T"),"#.00")&amp;" A"</f>
        <v>67.88 A</v>
      </c>
      <c r="K17" s="1" t="str">
        <f>TEXT(RTD("cqg.rtd",,"ContractData",K15, "Ask",, "T"),"#.00")&amp;" A"</f>
        <v>67.65 A</v>
      </c>
      <c r="L17" s="1" t="str">
        <f>TEXT(RTD("cqg.rtd",,"ContractData",L15, "Ask",, "T"),"#.00")&amp;" A"</f>
        <v>67.42 A</v>
      </c>
      <c r="M17" s="1" t="str">
        <f>TEXT(RTD("cqg.rtd",,"ContractData",M15, "Ask",, "T"),"#.00")&amp;" A"</f>
        <v>67.20 A</v>
      </c>
      <c r="N17" s="1" t="str">
        <f>TEXT(RTD("cqg.rtd",,"ContractData",N15, "Ask",, "T"),"#.00")&amp;" A"</f>
        <v>66.99 A</v>
      </c>
    </row>
    <row r="18" spans="3:17">
      <c r="C18" s="1" t="str">
        <f>TEXT(RTD("cqg.rtd",,"ContractData",C15, "Bid",, "T"),"#.00")&amp;" B"</f>
        <v>69.75 B</v>
      </c>
      <c r="D18" s="1" t="str">
        <f>TEXT(RTD("cqg.rtd",,"ContractData",D15, "Bid",, "T"),"#.00")&amp;" B"</f>
        <v>69.25 B</v>
      </c>
      <c r="E18" s="1" t="str">
        <f>TEXT(RTD("cqg.rtd",,"ContractData",E15, "Bid",, "T"),"#.00")&amp;" B"</f>
        <v>68.87 B</v>
      </c>
      <c r="F18" s="1" t="str">
        <f>TEXT(RTD("cqg.rtd",,"ContractData",F15, "Bid",, "T"),"#.00")&amp;" B"</f>
        <v>68.63 B</v>
      </c>
      <c r="G18" s="1" t="str">
        <f>TEXT(RTD("cqg.rtd",,"ContractData",G15, "Bid",, "T"),"#.00")&amp;" B"</f>
        <v>68.45 B</v>
      </c>
      <c r="H18" s="1" t="str">
        <f>TEXT(RTD("cqg.rtd",,"ContractData",H15, "Bid",, "T"),"#.00")&amp;" B"</f>
        <v>68.27 B</v>
      </c>
      <c r="I18" s="1" t="str">
        <f>TEXT(RTD("cqg.rtd",,"ContractData",I15, "Bid",, "T"),"#.00")&amp;" B"</f>
        <v>68.06 B</v>
      </c>
      <c r="J18" s="1" t="str">
        <f>TEXT(RTD("cqg.rtd",,"ContractData",J15, "Bid",, "T"),"#.00")&amp;" B"</f>
        <v>67.85 B</v>
      </c>
      <c r="K18" s="1" t="str">
        <f>TEXT(RTD("cqg.rtd",,"ContractData",K15, "Bid",, "T"),"#.00")&amp;" B"</f>
        <v>67.62 B</v>
      </c>
      <c r="L18" s="1" t="str">
        <f>TEXT(RTD("cqg.rtd",,"ContractData",L15, "Bid",, "T"),"#.00")&amp;" B"</f>
        <v>67.38 B</v>
      </c>
      <c r="M18" s="1" t="str">
        <f>TEXT(RTD("cqg.rtd",,"ContractData",M15, "Bid",, "T"),"#.00")&amp;" B"</f>
        <v>67.17 B</v>
      </c>
      <c r="N18" s="1" t="str">
        <f>TEXT(RTD("cqg.rtd",,"ContractData",N15, "Bid",, "T"),"#.00")&amp;" B"</f>
        <v>66.97 B</v>
      </c>
    </row>
    <row r="19" spans="3:17">
      <c r="C19" s="1" t="str">
        <f>TEXT(RTD("cqg.rtd",,"ContractData",C15, "LastTrade",, "T"),"#.00")&amp;" L"</f>
        <v>70.19 L</v>
      </c>
      <c r="D19" s="1" t="str">
        <f>TEXT(RTD("cqg.rtd",,"ContractData",D15, "LastTrade",, "T"),"#.00")&amp;" L"</f>
        <v>69.67 L</v>
      </c>
      <c r="E19" s="1" t="str">
        <f>TEXT(RTD("cqg.rtd",,"ContractData",E15, "LastTrade",, "T"),"#.00")&amp;" L"</f>
        <v>69.25 L</v>
      </c>
      <c r="F19" s="1" t="str">
        <f>TEXT(RTD("cqg.rtd",,"ContractData",F15, "LastTrade",, "T"),"#.00")&amp;" L"</f>
        <v>69.00 L</v>
      </c>
      <c r="G19" s="1" t="str">
        <f>TEXT(RTD("cqg.rtd",,"ContractData",G15, "LastTrade",, "T"),"#.00")&amp;" L"</f>
        <v>68.84 L</v>
      </c>
      <c r="H19" s="1" t="str">
        <f>TEXT(RTD("cqg.rtd",,"ContractData",H15, "LastTrade",, "T"),"#.00")&amp;" L"</f>
        <v>68.62 L</v>
      </c>
      <c r="I19" s="1" t="str">
        <f>TEXT(RTD("cqg.rtd",,"ContractData",I15, "LastTrade",, "T"),"#.00")&amp;" L"</f>
        <v>68.40 L</v>
      </c>
      <c r="J19" s="1" t="str">
        <f>TEXT(RTD("cqg.rtd",,"ContractData",J15, "LastTrade",, "T"),"#.00")&amp;" L"</f>
        <v>68.37 L</v>
      </c>
      <c r="K19" s="1" t="str">
        <f>TEXT(RTD("cqg.rtd",,"ContractData",K15, "LastTrade",, "T"),"#.00")&amp;" L"</f>
        <v>68.04 L</v>
      </c>
      <c r="L19" s="1" t="str">
        <f>TEXT(RTD("cqg.rtd",,"ContractData",L15, "LastTrade",, "T"),"#.00")&amp;" L"</f>
        <v>67.64 L</v>
      </c>
      <c r="M19" s="1" t="str">
        <f>TEXT(RTD("cqg.rtd",,"ContractData",M15, "LastTrade",, "T"),"#.00")&amp;" L"</f>
        <v>67.53 L</v>
      </c>
      <c r="N19" s="1" t="str">
        <f>TEXT(RTD("cqg.rtd",,"ContractData",N15, "LastTrade",, "T"),"#.00")&amp;" L"</f>
        <v>67.32 L</v>
      </c>
    </row>
    <row r="20" spans="3:17">
      <c r="C20" s="1"/>
      <c r="E20" s="3"/>
      <c r="G20" s="1"/>
    </row>
    <row r="21" spans="3:17">
      <c r="C21" s="1"/>
      <c r="E21" s="3"/>
      <c r="G21" s="1"/>
    </row>
    <row r="22" spans="3:17">
      <c r="C22" s="1"/>
    </row>
    <row r="31" spans="3:17">
      <c r="Q31" s="7"/>
    </row>
    <row r="33" spans="17:17">
      <c r="Q33" s="7"/>
    </row>
    <row r="35" spans="17:17">
      <c r="Q35" s="7"/>
    </row>
    <row r="37" spans="17:17">
      <c r="Q37" s="8"/>
    </row>
  </sheetData>
  <mergeCells count="12">
    <mergeCell ref="I12:M12"/>
    <mergeCell ref="I13:M13"/>
    <mergeCell ref="I7:M7"/>
    <mergeCell ref="I8:M8"/>
    <mergeCell ref="I9:M9"/>
    <mergeCell ref="I10:M10"/>
    <mergeCell ref="I11:M11"/>
    <mergeCell ref="I2:M2"/>
    <mergeCell ref="I3:M3"/>
    <mergeCell ref="I4:M4"/>
    <mergeCell ref="I5:M5"/>
    <mergeCell ref="I6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2024-11-20T13:50:21Z</dcterms:created>
  <dcterms:modified xsi:type="dcterms:W3CDTF">2024-11-25T15:01:50Z</dcterms:modified>
</cp:coreProperties>
</file>