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PrePost Dashboard/"/>
    </mc:Choice>
  </mc:AlternateContent>
  <xr:revisionPtr revIDLastSave="36" documentId="8_{35E766D9-39D6-45DA-A868-1DFD34D481EA}" xr6:coauthVersionLast="47" xr6:coauthVersionMax="47" xr10:uidLastSave="{B82C2A0F-0B63-457A-A78C-D00F7041E3CB}"/>
  <bookViews>
    <workbookView xWindow="-120" yWindow="-120" windowWidth="29040" windowHeight="16440" xr2:uid="{3A1F69B5-867E-48E2-B1A9-09F64E3F3A16}"/>
  </bookViews>
  <sheets>
    <sheet name="Dashboard" sheetId="1" r:id="rId1"/>
    <sheet name="Ti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O8" i="1"/>
  <c r="N8" i="1"/>
  <c r="I1" i="1"/>
  <c r="D6" i="1"/>
  <c r="C6" i="1"/>
  <c r="D5" i="1"/>
  <c r="C5" i="1"/>
  <c r="D4" i="1"/>
  <c r="C4" i="1"/>
  <c r="S1" i="1" l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C7" i="2"/>
  <c r="C6" i="2"/>
  <c r="C5" i="2"/>
  <c r="C4" i="2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P32" i="1"/>
  <c r="Q32" i="1" s="1"/>
  <c r="O32" i="1"/>
  <c r="N32" i="1"/>
  <c r="M32" i="1"/>
  <c r="L32" i="1"/>
  <c r="K32" i="1"/>
  <c r="J32" i="1"/>
  <c r="I32" i="1"/>
  <c r="P31" i="1"/>
  <c r="Q31" i="1" s="1"/>
  <c r="O31" i="1"/>
  <c r="N31" i="1"/>
  <c r="M31" i="1"/>
  <c r="L31" i="1"/>
  <c r="K31" i="1"/>
  <c r="J31" i="1"/>
  <c r="I31" i="1"/>
  <c r="P30" i="1"/>
  <c r="Q30" i="1" s="1"/>
  <c r="O30" i="1"/>
  <c r="N30" i="1"/>
  <c r="M30" i="1"/>
  <c r="L30" i="1"/>
  <c r="K30" i="1"/>
  <c r="J30" i="1"/>
  <c r="I30" i="1"/>
  <c r="P29" i="1"/>
  <c r="Q29" i="1" s="1"/>
  <c r="O29" i="1"/>
  <c r="N29" i="1"/>
  <c r="M29" i="1"/>
  <c r="L29" i="1"/>
  <c r="K29" i="1"/>
  <c r="J29" i="1"/>
  <c r="I29" i="1"/>
  <c r="P28" i="1"/>
  <c r="Q28" i="1" s="1"/>
  <c r="O28" i="1"/>
  <c r="N28" i="1"/>
  <c r="M28" i="1"/>
  <c r="L28" i="1"/>
  <c r="K28" i="1"/>
  <c r="J28" i="1"/>
  <c r="I28" i="1"/>
  <c r="P27" i="1"/>
  <c r="Q27" i="1" s="1"/>
  <c r="O27" i="1"/>
  <c r="N27" i="1"/>
  <c r="M27" i="1"/>
  <c r="L27" i="1"/>
  <c r="K27" i="1"/>
  <c r="J27" i="1"/>
  <c r="I27" i="1"/>
  <c r="P26" i="1"/>
  <c r="Q26" i="1" s="1"/>
  <c r="O26" i="1"/>
  <c r="N26" i="1"/>
  <c r="M26" i="1"/>
  <c r="L26" i="1"/>
  <c r="K26" i="1"/>
  <c r="J26" i="1"/>
  <c r="I26" i="1"/>
  <c r="P25" i="1"/>
  <c r="Q25" i="1" s="1"/>
  <c r="O25" i="1"/>
  <c r="N25" i="1"/>
  <c r="M25" i="1"/>
  <c r="L25" i="1"/>
  <c r="K25" i="1"/>
  <c r="J25" i="1"/>
  <c r="I25" i="1"/>
  <c r="P24" i="1"/>
  <c r="Q24" i="1" s="1"/>
  <c r="O24" i="1"/>
  <c r="N24" i="1"/>
  <c r="M24" i="1"/>
  <c r="L24" i="1"/>
  <c r="K24" i="1"/>
  <c r="J24" i="1"/>
  <c r="I24" i="1"/>
  <c r="P23" i="1"/>
  <c r="Q23" i="1" s="1"/>
  <c r="O23" i="1"/>
  <c r="N23" i="1"/>
  <c r="M23" i="1"/>
  <c r="L23" i="1"/>
  <c r="K23" i="1"/>
  <c r="J23" i="1"/>
  <c r="I23" i="1"/>
  <c r="P22" i="1"/>
  <c r="Q22" i="1" s="1"/>
  <c r="O22" i="1"/>
  <c r="N22" i="1"/>
  <c r="M22" i="1"/>
  <c r="L22" i="1"/>
  <c r="K22" i="1"/>
  <c r="J22" i="1"/>
  <c r="I22" i="1"/>
  <c r="P21" i="1"/>
  <c r="Q21" i="1" s="1"/>
  <c r="O21" i="1"/>
  <c r="N21" i="1"/>
  <c r="M21" i="1"/>
  <c r="L21" i="1"/>
  <c r="K21" i="1"/>
  <c r="J21" i="1"/>
  <c r="I21" i="1"/>
  <c r="P20" i="1"/>
  <c r="Q20" i="1" s="1"/>
  <c r="O20" i="1"/>
  <c r="N20" i="1"/>
  <c r="M20" i="1"/>
  <c r="L20" i="1"/>
  <c r="K20" i="1"/>
  <c r="J20" i="1"/>
  <c r="I20" i="1"/>
  <c r="P19" i="1"/>
  <c r="Q19" i="1" s="1"/>
  <c r="O19" i="1"/>
  <c r="N19" i="1"/>
  <c r="M19" i="1"/>
  <c r="L19" i="1"/>
  <c r="K19" i="1"/>
  <c r="J19" i="1"/>
  <c r="I19" i="1"/>
  <c r="P18" i="1"/>
  <c r="Q18" i="1" s="1"/>
  <c r="O18" i="1"/>
  <c r="N18" i="1"/>
  <c r="M18" i="1"/>
  <c r="L18" i="1"/>
  <c r="K18" i="1"/>
  <c r="J18" i="1"/>
  <c r="I18" i="1"/>
  <c r="P17" i="1"/>
  <c r="Q17" i="1" s="1"/>
  <c r="O17" i="1"/>
  <c r="N17" i="1"/>
  <c r="M17" i="1"/>
  <c r="L17" i="1"/>
  <c r="K17" i="1"/>
  <c r="J17" i="1"/>
  <c r="I17" i="1"/>
  <c r="P16" i="1"/>
  <c r="Q16" i="1" s="1"/>
  <c r="O16" i="1"/>
  <c r="N16" i="1"/>
  <c r="M16" i="1"/>
  <c r="L16" i="1"/>
  <c r="K16" i="1"/>
  <c r="J16" i="1"/>
  <c r="I16" i="1"/>
  <c r="P15" i="1"/>
  <c r="Q15" i="1" s="1"/>
  <c r="O15" i="1"/>
  <c r="N15" i="1"/>
  <c r="M15" i="1"/>
  <c r="L15" i="1"/>
  <c r="K15" i="1"/>
  <c r="J15" i="1"/>
  <c r="I15" i="1"/>
  <c r="P14" i="1"/>
  <c r="Q14" i="1" s="1"/>
  <c r="O14" i="1"/>
  <c r="N14" i="1"/>
  <c r="M14" i="1"/>
  <c r="L14" i="1"/>
  <c r="K14" i="1"/>
  <c r="J14" i="1"/>
  <c r="I14" i="1"/>
  <c r="P13" i="1"/>
  <c r="Q13" i="1" s="1"/>
  <c r="O13" i="1"/>
  <c r="N13" i="1"/>
  <c r="M13" i="1"/>
  <c r="L13" i="1"/>
  <c r="K13" i="1"/>
  <c r="J13" i="1"/>
  <c r="I13" i="1"/>
  <c r="P12" i="1"/>
  <c r="Q12" i="1" s="1"/>
  <c r="O12" i="1"/>
  <c r="N12" i="1"/>
  <c r="M12" i="1"/>
  <c r="L12" i="1"/>
  <c r="K12" i="1"/>
  <c r="J12" i="1"/>
  <c r="I12" i="1"/>
  <c r="P11" i="1"/>
  <c r="Q11" i="1" s="1"/>
  <c r="O11" i="1"/>
  <c r="N11" i="1"/>
  <c r="M11" i="1"/>
  <c r="L11" i="1"/>
  <c r="K11" i="1"/>
  <c r="J11" i="1"/>
  <c r="I11" i="1"/>
  <c r="P10" i="1"/>
  <c r="Q10" i="1" s="1"/>
  <c r="O10" i="1"/>
  <c r="N10" i="1"/>
  <c r="M10" i="1"/>
  <c r="L10" i="1"/>
  <c r="K10" i="1"/>
  <c r="J10" i="1"/>
  <c r="I10" i="1"/>
  <c r="P9" i="1"/>
  <c r="Q9" i="1" s="1"/>
  <c r="O9" i="1"/>
  <c r="N9" i="1"/>
  <c r="M9" i="1"/>
  <c r="L9" i="1"/>
  <c r="K9" i="1"/>
  <c r="J9" i="1"/>
  <c r="I9" i="1"/>
  <c r="P8" i="1"/>
  <c r="Q8" i="1" s="1"/>
  <c r="M8" i="1"/>
  <c r="L8" i="1"/>
  <c r="K8" i="1"/>
  <c r="J8" i="1"/>
  <c r="I8" i="1"/>
  <c r="P7" i="1"/>
  <c r="Q7" i="1" s="1"/>
  <c r="O7" i="1"/>
  <c r="N7" i="1"/>
  <c r="M7" i="1"/>
  <c r="L7" i="1"/>
  <c r="K7" i="1"/>
  <c r="J7" i="1"/>
  <c r="I7" i="1"/>
  <c r="P6" i="1"/>
  <c r="Q6" i="1" s="1"/>
  <c r="O6" i="1"/>
  <c r="N6" i="1"/>
  <c r="M6" i="1"/>
  <c r="L6" i="1"/>
  <c r="K6" i="1"/>
  <c r="J6" i="1"/>
  <c r="I6" i="1"/>
  <c r="P5" i="1"/>
  <c r="Q5" i="1" s="1"/>
  <c r="O5" i="1"/>
  <c r="N5" i="1"/>
  <c r="M5" i="1"/>
  <c r="L5" i="1"/>
  <c r="K5" i="1"/>
  <c r="J5" i="1"/>
  <c r="I5" i="1"/>
  <c r="P4" i="1"/>
  <c r="Q4" i="1" s="1"/>
  <c r="O4" i="1"/>
  <c r="N4" i="1"/>
  <c r="M4" i="1"/>
  <c r="L4" i="1"/>
  <c r="K4" i="1"/>
  <c r="J4" i="1"/>
  <c r="I4" i="1"/>
  <c r="P3" i="1"/>
  <c r="Q3" i="1" s="1"/>
  <c r="A7" i="2" l="1"/>
  <c r="A6" i="2"/>
  <c r="A5" i="2"/>
  <c r="A4" i="2"/>
  <c r="O3" i="1"/>
  <c r="N3" i="1"/>
  <c r="M3" i="1"/>
  <c r="L3" i="1"/>
  <c r="K3" i="1"/>
  <c r="J3" i="1"/>
  <c r="I3" i="1"/>
  <c r="B3" i="1"/>
  <c r="C3" i="1"/>
  <c r="D3" i="1"/>
  <c r="E3" i="1"/>
  <c r="B4" i="1"/>
  <c r="E4" i="1"/>
  <c r="B5" i="1"/>
  <c r="E5" i="1"/>
  <c r="B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F32" i="1" l="1"/>
  <c r="F24" i="1"/>
  <c r="F16" i="1"/>
  <c r="F8" i="1"/>
  <c r="F31" i="1"/>
  <c r="F23" i="1"/>
  <c r="F15" i="1"/>
  <c r="F7" i="1"/>
  <c r="F4" i="1"/>
  <c r="F11" i="1"/>
  <c r="F26" i="1"/>
  <c r="F18" i="1"/>
  <c r="F30" i="1"/>
  <c r="F22" i="1"/>
  <c r="F14" i="1"/>
  <c r="F6" i="1"/>
  <c r="F21" i="1"/>
  <c r="F5" i="1"/>
  <c r="F20" i="1"/>
  <c r="F27" i="1"/>
  <c r="F10" i="1"/>
  <c r="F17" i="1"/>
  <c r="F29" i="1"/>
  <c r="F13" i="1"/>
  <c r="F28" i="1"/>
  <c r="F12" i="1"/>
  <c r="F19" i="1"/>
  <c r="F3" i="1"/>
  <c r="F25" i="1"/>
  <c r="F9" i="1"/>
  <c r="G3" i="1"/>
  <c r="G32" i="1"/>
  <c r="G28" i="1"/>
  <c r="G24" i="1"/>
  <c r="G20" i="1"/>
  <c r="G16" i="1"/>
  <c r="G12" i="1"/>
  <c r="G8" i="1"/>
  <c r="G4" i="1"/>
  <c r="G27" i="1"/>
  <c r="G23" i="1"/>
  <c r="G15" i="1"/>
  <c r="G11" i="1"/>
  <c r="G29" i="1"/>
  <c r="G5" i="1"/>
  <c r="G31" i="1"/>
  <c r="G19" i="1"/>
  <c r="G7" i="1"/>
  <c r="G17" i="1"/>
  <c r="G30" i="1"/>
  <c r="G22" i="1"/>
  <c r="G18" i="1"/>
  <c r="G14" i="1"/>
  <c r="G6" i="1"/>
  <c r="G25" i="1"/>
  <c r="G9" i="1"/>
  <c r="G26" i="1"/>
  <c r="G10" i="1"/>
  <c r="G13" i="1"/>
  <c r="G21" i="1"/>
  <c r="F2" i="1"/>
  <c r="G2" i="1"/>
  <c r="B1" i="1"/>
</calcChain>
</file>

<file path=xl/sharedStrings.xml><?xml version="1.0" encoding="utf-8"?>
<sst xmlns="http://schemas.openxmlformats.org/spreadsheetml/2006/main" count="51" uniqueCount="49">
  <si>
    <t>S.MSFT</t>
  </si>
  <si>
    <t>S.AAPL</t>
  </si>
  <si>
    <t>S.AMGN</t>
  </si>
  <si>
    <t>S.AMZN</t>
  </si>
  <si>
    <t>S.CSCO</t>
  </si>
  <si>
    <t>S.HON</t>
  </si>
  <si>
    <t>S.NVDA</t>
  </si>
  <si>
    <t>Symbol</t>
  </si>
  <si>
    <t>Bid Vol</t>
  </si>
  <si>
    <t>Bid</t>
  </si>
  <si>
    <t>Ask</t>
  </si>
  <si>
    <t>Ask Vol</t>
  </si>
  <si>
    <t>Open</t>
  </si>
  <si>
    <t>High</t>
  </si>
  <si>
    <t>Low</t>
  </si>
  <si>
    <t>Last</t>
  </si>
  <si>
    <t>NC</t>
  </si>
  <si>
    <t>%NC</t>
  </si>
  <si>
    <t>Volume</t>
  </si>
  <si>
    <t>V/21 MA</t>
  </si>
  <si>
    <t>Pre-Market Session</t>
  </si>
  <si>
    <t>Current Market Session</t>
  </si>
  <si>
    <t>Post-Market Session</t>
  </si>
  <si>
    <t>Market Closed</t>
  </si>
  <si>
    <t>Description</t>
  </si>
  <si>
    <t>S.META</t>
  </si>
  <si>
    <t>S.AVGO</t>
  </si>
  <si>
    <t>S.TSLA</t>
  </si>
  <si>
    <t>S.COST</t>
  </si>
  <si>
    <t>S.GOOGL</t>
  </si>
  <si>
    <t>S.GOOG</t>
  </si>
  <si>
    <t>S.NFLX</t>
  </si>
  <si>
    <t>S.TMUS</t>
  </si>
  <si>
    <t>S.ADBE</t>
  </si>
  <si>
    <t>S.PEP</t>
  </si>
  <si>
    <t>S.LIN</t>
  </si>
  <si>
    <t>S.AMD</t>
  </si>
  <si>
    <t>S.ISRG</t>
  </si>
  <si>
    <t>S.INTU</t>
  </si>
  <si>
    <t>S.QCOM</t>
  </si>
  <si>
    <t>S.BKNG</t>
  </si>
  <si>
    <t>S.TXN</t>
  </si>
  <si>
    <t>S.CMCSA</t>
  </si>
  <si>
    <t>S.AMAT</t>
  </si>
  <si>
    <t>S.PANW</t>
  </si>
  <si>
    <t>S.ADP</t>
  </si>
  <si>
    <t>S.VRTX</t>
  </si>
  <si>
    <t>S.GILD</t>
  </si>
  <si>
    <t>NDX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</si>
</sst>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0.000"/>
    <numFmt numFmtId="166" formatCode="0.000000000000000"/>
    <numFmt numFmtId="167" formatCode="[$-F400]h:mm:ss\ AM/PM"/>
  </numFmts>
  <fonts count="2" x14ac:knownFonts="1">
    <font>
      <sz val="11"/>
      <color theme="1"/>
      <name val="Century Gothic"/>
      <family val="2"/>
    </font>
    <font>
      <sz val="1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shrinkToFit="1"/>
    </xf>
    <xf numFmtId="10" fontId="0" fillId="0" borderId="0" xfId="0" applyNumberFormat="1" applyAlignment="1">
      <alignment horizontal="center" shrinkToFit="1"/>
    </xf>
    <xf numFmtId="2" fontId="0" fillId="0" borderId="0" xfId="0" applyNumberFormat="1" applyAlignment="1">
      <alignment horizontal="center" shrinkToFit="1"/>
    </xf>
    <xf numFmtId="10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quotePrefix="1" applyAlignment="1">
      <alignment horizontal="center" shrinkToFit="1"/>
    </xf>
    <xf numFmtId="2" fontId="0" fillId="0" borderId="1" xfId="0" quotePrefix="1" applyNumberFormat="1" applyBorder="1" applyAlignment="1">
      <alignment horizontal="center" shrinkToFit="1"/>
    </xf>
    <xf numFmtId="2" fontId="0" fillId="0" borderId="0" xfId="0" quotePrefix="1" applyNumberFormat="1" applyAlignment="1">
      <alignment horizontal="center" shrinkToFit="1"/>
    </xf>
    <xf numFmtId="164" fontId="0" fillId="0" borderId="0" xfId="0" applyNumberFormat="1" applyAlignment="1">
      <alignment shrinkToFit="1"/>
    </xf>
    <xf numFmtId="165" fontId="0" fillId="0" borderId="0" xfId="0" applyNumberFormat="1" applyAlignment="1">
      <alignment shrinkToFit="1"/>
    </xf>
    <xf numFmtId="166" fontId="0" fillId="0" borderId="0" xfId="0" applyNumberFormat="1" applyAlignment="1">
      <alignment shrinkToFit="1"/>
    </xf>
    <xf numFmtId="18" fontId="0" fillId="0" borderId="0" xfId="0" applyNumberFormat="1" applyAlignment="1">
      <alignment shrinkToFit="1"/>
    </xf>
    <xf numFmtId="2" fontId="0" fillId="0" borderId="0" xfId="0" applyNumberFormat="1" applyAlignment="1">
      <alignment shrinkToFit="1"/>
    </xf>
    <xf numFmtId="0" fontId="0" fillId="0" borderId="0" xfId="0" applyAlignment="1">
      <alignment horizontal="center" shrinkToFit="1"/>
    </xf>
    <xf numFmtId="167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Normal" xfId="0" builtinId="0"/>
  </cellStyles>
  <dxfs count="2">
    <dxf>
      <font>
        <color theme="1"/>
      </font>
      <fill>
        <gradientFill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theme="1"/>
      </font>
      <fill>
        <gradientFill>
          <stop position="0">
            <color rgb="FF00B050"/>
          </stop>
          <stop position="0.5">
            <color theme="6" tint="0.80001220740379042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ContractData</stp>
        <stp>S.META</stp>
        <stp>MT_LastAskVolume</stp>
        <stp/>
        <stp>T</stp>
        <tr r="E7" s="1"/>
      </tp>
      <tp>
        <v>0</v>
        <stp/>
        <stp>ContractData</stp>
        <stp>S.TXN</stp>
        <stp>MT_LastBidVolume</stp>
        <stp/>
        <stp>T</stp>
        <tr r="B24" s="1"/>
      </tp>
      <tp t="s">
        <v>Linde PLC</v>
        <stp/>
        <stp>ContractData</stp>
        <stp>S.LIN</stp>
        <stp>LongDescription</stp>
        <stp/>
        <stp>T</stp>
        <tr r="R18" s="1"/>
        <tr r="H18" s="1"/>
      </tp>
      <tp t="s">
        <v>Honeywell Intl</v>
        <stp/>
        <stp>ContractData</stp>
        <stp>S.HON</stp>
        <stp>LongDescription</stp>
        <stp/>
        <stp>T</stp>
        <tr r="R26" s="1"/>
        <tr r="H26" s="1"/>
      </tp>
      <tp t="s">
        <v>Advanced Micro Devices</v>
        <stp/>
        <stp>ContractData</stp>
        <stp>S.AMD</stp>
        <stp>LongDescription</stp>
        <stp/>
        <stp>T</stp>
        <tr r="R19" s="1"/>
        <tr r="H19" s="1"/>
      </tp>
      <tp t="s">
        <v>Auto Data Processing Inc</v>
        <stp/>
        <stp>ContractData</stp>
        <stp>S.ADP</stp>
        <stp>LongDescription</stp>
        <stp/>
        <stp>T</stp>
        <tr r="H30" s="1"/>
        <tr r="R30" s="1"/>
      </tp>
      <tp t="s">
        <v>Texas Instruments Inc</v>
        <stp/>
        <stp>ContractData</stp>
        <stp>S.TXN</stp>
        <stp>LongDescription</stp>
        <stp/>
        <stp>T</stp>
        <tr r="H24" s="1"/>
        <tr r="R24" s="1"/>
      </tp>
      <tp t="s">
        <v>PepsiCo Inc</v>
        <stp/>
        <stp>ContractData</stp>
        <stp>S.PEP</stp>
        <stp>LongDescription</stp>
        <stp/>
        <stp>T</stp>
        <tr r="H17" s="1"/>
        <tr r="R17" s="1"/>
      </tp>
      <tp>
        <v>0</v>
        <stp/>
        <stp>ContractData</stp>
        <stp>S.ADBE</stp>
        <stp>MT_LastAskVolume</stp>
        <stp/>
        <stp>T</stp>
        <tr r="E15" s="1"/>
      </tp>
      <tp>
        <v>0</v>
        <stp/>
        <stp>ContractData</stp>
        <stp>S.LIN</stp>
        <stp>MT_LastAskVolume</stp>
        <stp/>
        <stp>T</stp>
        <tr r="E18" s="1"/>
      </tp>
      <tp>
        <v>0</v>
        <stp/>
        <stp>ContractData</stp>
        <stp>S.NFLX</stp>
        <stp>MT_LastAskVolume</stp>
        <stp/>
        <stp>T</stp>
        <tr r="E13" s="1"/>
      </tp>
      <tp>
        <v>0</v>
        <stp/>
        <stp>ContractData</stp>
        <stp>S.PANW</stp>
        <stp>MT_LastAskVolume</stp>
        <stp/>
        <stp>T</stp>
        <tr r="E29" s="1"/>
      </tp>
      <tp>
        <v>0</v>
        <stp/>
        <stp>ContractData</stp>
        <stp>S.AAPL</stp>
        <stp>MT_LastAskVolume</stp>
        <stp/>
        <stp>T</stp>
        <tr r="E3" s="1"/>
      </tp>
      <tp>
        <v>0</v>
        <stp/>
        <stp>ContractData</stp>
        <stp>S.PEP</stp>
        <stp>MT_LastBidVolume</stp>
        <stp/>
        <stp>T</stp>
        <tr r="B17" s="1"/>
      </tp>
      <tp>
        <v>0</v>
        <stp/>
        <stp>ContractData</stp>
        <stp>S.QCOM</stp>
        <stp>MT_LastAskVolume</stp>
        <stp/>
        <stp>T</stp>
        <tr r="E22" s="1"/>
      </tp>
      <tp>
        <v>0</v>
        <stp/>
        <stp>ContractData</stp>
        <stp>S.HON</stp>
        <stp>MT_LastAskVolume</stp>
        <stp/>
        <stp>T</stp>
        <tr r="E26" s="1"/>
      </tp>
      <tp>
        <v>21780.25</v>
        <stp/>
        <stp>ContractData</stp>
        <stp>NDX</stp>
        <stp>LastTrade</stp>
        <stp/>
        <stp>T</stp>
        <tr r="I1" s="1"/>
      </tp>
      <tp>
        <v>0</v>
        <stp/>
        <stp>ContractData</stp>
        <stp>S.AMGN</stp>
        <stp>MT_LastAskVolume</stp>
        <stp/>
        <stp>T</stp>
        <tr r="E27" s="1"/>
      </tp>
      <tp>
        <v>0</v>
        <stp/>
        <stp>ContractData</stp>
        <stp>S.AMAT</stp>
        <stp>MT_LastAskVolume</stp>
        <stp/>
        <stp>T</stp>
        <tr r="E28" s="1"/>
      </tp>
      <tp>
        <v>0</v>
        <stp/>
        <stp>ContractData</stp>
        <stp>S.TMUS</stp>
        <stp>MT_LastAskVolume</stp>
        <stp/>
        <stp>T</stp>
        <tr r="E14" s="1"/>
      </tp>
      <tp>
        <v>0</v>
        <stp/>
        <stp>ContractData</stp>
        <stp>S.AMZN</stp>
        <stp>MT_LastAskVolume</stp>
        <stp/>
        <stp>T</stp>
        <tr r="E6" s="1"/>
      </tp>
      <tp>
        <v>0</v>
        <stp/>
        <stp>ContractData</stp>
        <stp>S.NVDA</stp>
        <stp>MT_LastBidVolume</stp>
        <stp/>
        <stp>T</stp>
        <tr r="B4" s="1"/>
      </tp>
      <tp>
        <v>0</v>
        <stp/>
        <stp>ContractData</stp>
        <stp>S.AVGO</stp>
        <stp>MT_LastBidVolume</stp>
        <stp/>
        <stp>T</stp>
        <tr r="B8" s="1"/>
      </tp>
      <tp>
        <v>0</v>
        <stp/>
        <stp>ContractData</stp>
        <stp>S.GOOG</stp>
        <stp>MT_LastAskVolume</stp>
        <stp/>
        <stp>T</stp>
        <tr r="E12" s="1"/>
      </tp>
      <tp>
        <v>0</v>
        <stp/>
        <stp>ContractData</stp>
        <stp>S.COST</stp>
        <stp>MT_LastAskVolume</stp>
        <stp/>
        <stp>T</stp>
        <tr r="E10" s="1"/>
      </tp>
      <tp>
        <v>0</v>
        <stp/>
        <stp>ContractData</stp>
        <stp>S.INTU</stp>
        <stp>MT_LastAskVolume</stp>
        <stp/>
        <stp>T</stp>
        <tr r="E21" s="1"/>
      </tp>
      <tp>
        <v>0</v>
        <stp/>
        <stp>ContractData</stp>
        <stp>S.TSLA</stp>
        <stp>MT_LastBidVolume</stp>
        <stp/>
        <stp>T</stp>
        <tr r="B9" s="1"/>
      </tp>
      <tp>
        <v>0</v>
        <stp/>
        <stp>ContractData</stp>
        <stp>S.CSCO</stp>
        <stp>MT_LastBidVolume</stp>
        <stp/>
        <stp>T</stp>
        <tr r="B16" s="1"/>
      </tp>
      <tp>
        <v>0</v>
        <stp/>
        <stp>ContractData</stp>
        <stp>S.GILD</stp>
        <stp>MT_LastAskVolume</stp>
        <stp/>
        <stp>T</stp>
        <tr r="E32" s="1"/>
      </tp>
      <tp>
        <v>0</v>
        <stp/>
        <stp>ContractData</stp>
        <stp>S.MSFT</stp>
        <stp>MT_LastBidVolume</stp>
        <stp/>
        <stp>T</stp>
        <tr r="B5" s="1"/>
      </tp>
      <tp>
        <v>0</v>
        <stp/>
        <stp>ContractData</stp>
        <stp>S.ISRG</stp>
        <stp>MT_LastBidVolume</stp>
        <stp/>
        <stp>T</stp>
        <tr r="B20" s="1"/>
      </tp>
      <tp>
        <v>0</v>
        <stp/>
        <stp>ContractData</stp>
        <stp>S.VRTX</stp>
        <stp>MT_LastBidVolume</stp>
        <stp/>
        <stp>T</stp>
        <tr r="B31" s="1"/>
      </tp>
      <tp>
        <v>0</v>
        <stp/>
        <stp>ContractData</stp>
        <stp>S.AMD</stp>
        <stp>MT_LastAskVolume</stp>
        <stp/>
        <stp>T</stp>
        <tr r="E19" s="1"/>
      </tp>
      <tp>
        <v>0</v>
        <stp/>
        <stp>ContractData</stp>
        <stp>S.ADP</stp>
        <stp>MT_LastAskVolume</stp>
        <stp/>
        <stp>T</stp>
        <tr r="E30" s="1"/>
      </tp>
      <tp>
        <v>0</v>
        <stp/>
        <stp>ContractData</stp>
        <stp>S.BKNG</stp>
        <stp>MT_LastAskVolume</stp>
        <stp/>
        <stp>T</stp>
        <tr r="E23" s="1"/>
      </tp>
      <tp>
        <v>0</v>
        <stp/>
        <stp>ContractData</stp>
        <stp>S.GOOG</stp>
        <stp>MT_LastBidVolume</stp>
        <stp/>
        <stp>T</stp>
        <tr r="B12" s="1"/>
      </tp>
      <tp>
        <v>0</v>
        <stp/>
        <stp>ContractData</stp>
        <stp>S.COST</stp>
        <stp>MT_LastBidVolume</stp>
        <stp/>
        <stp>T</stp>
        <tr r="B10" s="1"/>
      </tp>
      <tp>
        <v>0</v>
        <stp/>
        <stp>ContractData</stp>
        <stp>S.INTU</stp>
        <stp>MT_LastBidVolume</stp>
        <stp/>
        <stp>T</stp>
        <tr r="B21" s="1"/>
      </tp>
      <tp>
        <v>0</v>
        <stp/>
        <stp>ContractData</stp>
        <stp>S.AMAT</stp>
        <stp>MT_LastBidVolume</stp>
        <stp/>
        <stp>T</stp>
        <tr r="B28" s="1"/>
      </tp>
      <tp>
        <v>0</v>
        <stp/>
        <stp>ContractData</stp>
        <stp>S.AMGN</stp>
        <stp>MT_LastBidVolume</stp>
        <stp/>
        <stp>T</stp>
        <tr r="B27" s="1"/>
      </tp>
      <tp>
        <v>0</v>
        <stp/>
        <stp>ContractData</stp>
        <stp>S.AMZN</stp>
        <stp>MT_LastBidVolume</stp>
        <stp/>
        <stp>T</stp>
        <tr r="B6" s="1"/>
      </tp>
      <tp>
        <v>0</v>
        <stp/>
        <stp>ContractData</stp>
        <stp>S.TMUS</stp>
        <stp>MT_LastBidVolume</stp>
        <stp/>
        <stp>T</stp>
        <tr r="B14" s="1"/>
      </tp>
      <tp>
        <v>0</v>
        <stp/>
        <stp>ContractData</stp>
        <stp>S.AVGO</stp>
        <stp>MT_LastAskVolume</stp>
        <stp/>
        <stp>T</stp>
        <tr r="E8" s="1"/>
      </tp>
      <tp>
        <v>0</v>
        <stp/>
        <stp>ContractData</stp>
        <stp>S.NVDA</stp>
        <stp>MT_LastAskVolume</stp>
        <stp/>
        <stp>T</stp>
        <tr r="E4" s="1"/>
      </tp>
      <tp>
        <v>0</v>
        <stp/>
        <stp>ContractData</stp>
        <stp>S.ADP</stp>
        <stp>MT_LastBidVolume</stp>
        <stp/>
        <stp>T</stp>
        <tr r="B30" s="1"/>
      </tp>
      <tp>
        <v>0</v>
        <stp/>
        <stp>ContractData</stp>
        <stp>S.AMD</stp>
        <stp>MT_LastBidVolume</stp>
        <stp/>
        <stp>T</stp>
        <tr r="B19" s="1"/>
      </tp>
      <tp>
        <v>0</v>
        <stp/>
        <stp>ContractData</stp>
        <stp>S.BKNG</stp>
        <stp>MT_LastBidVolume</stp>
        <stp/>
        <stp>T</stp>
        <tr r="B23" s="1"/>
      </tp>
      <tp>
        <v>6120662.2380952397</v>
        <stp/>
        <stp>StudyData</stp>
        <stp xml:space="preserve"> MA(S.TXN,MAType:=Sim,Period:=21,InputChoice:=Vol)</stp>
        <stp>Bar</stp>
        <stp/>
        <stp>Close</stp>
        <stp>D</stp>
        <stp>-1</stp>
        <stp/>
        <stp/>
        <stp/>
        <stp/>
        <stp>T</stp>
        <tr r="Q24" s="1"/>
      </tp>
      <tp>
        <v>6130884.8095238097</v>
        <stp/>
        <stp>StudyData</stp>
        <stp xml:space="preserve"> MA(S.PEP,MAType:=Sim,Period:=21,InputChoice:=Vol)</stp>
        <stp>Bar</stp>
        <stp/>
        <stp>Close</stp>
        <stp>D</stp>
        <stp>-1</stp>
        <stp/>
        <stp/>
        <stp/>
        <stp/>
        <stp>T</stp>
        <tr r="Q17" s="1"/>
      </tp>
      <tp>
        <v>2096533.9523809529</v>
        <stp/>
        <stp>StudyData</stp>
        <stp xml:space="preserve"> MA(S.LIN,MAType:=Sim,Period:=21,InputChoice:=Vol)</stp>
        <stp>Bar</stp>
        <stp/>
        <stp>Close</stp>
        <stp>D</stp>
        <stp>-1</stp>
        <stp/>
        <stp/>
        <stp/>
        <stp/>
        <stp>T</stp>
        <tr r="Q18" s="1"/>
      </tp>
      <tp>
        <v>3742982.2380952402</v>
        <stp/>
        <stp>StudyData</stp>
        <stp xml:space="preserve"> MA(S.HON,MAType:=Sim,Period:=21,InputChoice:=Vol)</stp>
        <stp>Bar</stp>
        <stp/>
        <stp>Close</stp>
        <stp>D</stp>
        <stp>-1</stp>
        <stp/>
        <stp/>
        <stp/>
        <stp/>
        <stp>T</stp>
        <tr r="Q26" s="1"/>
      </tp>
      <tp>
        <v>1748454.047619048</v>
        <stp/>
        <stp>StudyData</stp>
        <stp xml:space="preserve"> MA(S.ADP,MAType:=Sim,Period:=21,InputChoice:=Vol)</stp>
        <stp>Bar</stp>
        <stp/>
        <stp>Close</stp>
        <stp>D</stp>
        <stp>-1</stp>
        <stp/>
        <stp/>
        <stp/>
        <stp/>
        <stp>T</stp>
        <tr r="Q30" s="1"/>
      </tp>
      <tp>
        <v>32517013.4761905</v>
        <stp/>
        <stp>StudyData</stp>
        <stp xml:space="preserve"> MA(S.AMD,MAType:=Sim,Period:=21,InputChoice:=Vol)</stp>
        <stp>Bar</stp>
        <stp/>
        <stp>Close</stp>
        <stp>D</stp>
        <stp>-1</stp>
        <stp/>
        <stp/>
        <stp/>
        <stp/>
        <stp>T</stp>
        <tr r="Q19" s="1"/>
      </tp>
      <tp>
        <v>0</v>
        <stp/>
        <stp>ContractData</stp>
        <stp>S.MSFT</stp>
        <stp>MT_LastAskVolume</stp>
        <stp/>
        <stp>T</stp>
        <tr r="E5" s="1"/>
      </tp>
      <tp>
        <v>0</v>
        <stp/>
        <stp>ContractData</stp>
        <stp>S.CSCO</stp>
        <stp>MT_LastAskVolume</stp>
        <stp/>
        <stp>T</stp>
        <tr r="E16" s="1"/>
      </tp>
      <tp>
        <v>0</v>
        <stp/>
        <stp>ContractData</stp>
        <stp>S.GILD</stp>
        <stp>MT_LastBidVolume</stp>
        <stp/>
        <stp>T</stp>
        <tr r="B32" s="1"/>
      </tp>
      <tp>
        <v>0</v>
        <stp/>
        <stp>ContractData</stp>
        <stp>S.TSLA</stp>
        <stp>MT_LastAskVolume</stp>
        <stp/>
        <stp>T</stp>
        <tr r="E9" s="1"/>
      </tp>
      <tp>
        <v>0</v>
        <stp/>
        <stp>ContractData</stp>
        <stp>S.ISRG</stp>
        <stp>MT_LastAskVolume</stp>
        <stp/>
        <stp>T</stp>
        <tr r="E20" s="1"/>
      </tp>
      <tp>
        <v>0</v>
        <stp/>
        <stp>ContractData</stp>
        <stp>S.VRTX</stp>
        <stp>MT_LastAskVolume</stp>
        <stp/>
        <stp>T</stp>
        <tr r="E31" s="1"/>
      </tp>
      <tp>
        <v>0</v>
        <stp/>
        <stp>ContractData</stp>
        <stp>S.LIN</stp>
        <stp>MT_LastBidVolume</stp>
        <stp/>
        <stp>T</stp>
        <tr r="B18" s="1"/>
      </tp>
      <tp>
        <v>0</v>
        <stp/>
        <stp>ContractData</stp>
        <stp>S.NFLX</stp>
        <stp>MT_LastBidVolume</stp>
        <stp/>
        <stp>T</stp>
        <tr r="B13" s="1"/>
      </tp>
      <tp>
        <v>0</v>
        <stp/>
        <stp>ContractData</stp>
        <stp>S.META</stp>
        <stp>MT_LastBidVolume</stp>
        <stp/>
        <stp>T</stp>
        <tr r="B7" s="1"/>
      </tp>
      <tp>
        <v>0</v>
        <stp/>
        <stp>ContractData</stp>
        <stp>S.TXN</stp>
        <stp>MT_LastAskVolume</stp>
        <stp/>
        <stp>T</stp>
        <tr r="E24" s="1"/>
      </tp>
      <tp>
        <v>0</v>
        <stp/>
        <stp>ContractData</stp>
        <stp>S.ADBE</stp>
        <stp>MT_LastBidVolume</stp>
        <stp/>
        <stp>T</stp>
        <tr r="B15" s="1"/>
      </tp>
      <tp>
        <v>0</v>
        <stp/>
        <stp>ContractData</stp>
        <stp>S.QCOM</stp>
        <stp>MT_LastBidVolume</stp>
        <stp/>
        <stp>T</stp>
        <tr r="B22" s="1"/>
      </tp>
      <tp>
        <v>19444417.095238101</v>
        <stp/>
        <stp>StudyData</stp>
        <stp xml:space="preserve"> MA(S.CMCSA,MAType:=Sim,Period:=21,InputChoice:=Vol)</stp>
        <stp>Bar</stp>
        <stp/>
        <stp>Close</stp>
        <stp>D</stp>
        <stp>-1</stp>
        <stp/>
        <stp/>
        <stp/>
        <stp/>
        <stp>T</stp>
        <tr r="Q25" s="1"/>
      </tp>
      <tp>
        <v>0</v>
        <stp/>
        <stp>ContractData</stp>
        <stp>S.HON</stp>
        <stp>MT_LastBidVolume</stp>
        <stp/>
        <stp>T</stp>
        <tr r="B26" s="1"/>
      </tp>
      <tp>
        <v>0</v>
        <stp/>
        <stp>ContractData</stp>
        <stp>S.PANW</stp>
        <stp>MT_LastBidVolume</stp>
        <stp/>
        <stp>T</stp>
        <tr r="B29" s="1"/>
      </tp>
      <tp>
        <v>30390725.428571399</v>
        <stp/>
        <stp>StudyData</stp>
        <stp xml:space="preserve"> MA(S.GOOGL,MAType:=Sim,Period:=21,InputChoice:=Vol)</stp>
        <stp>Bar</stp>
        <stp/>
        <stp>Close</stp>
        <stp>D</stp>
        <stp>-1</stp>
        <stp/>
        <stp/>
        <stp/>
        <stp/>
        <stp>T</stp>
        <tr r="Q11" s="1"/>
      </tp>
      <tp>
        <v>0</v>
        <stp/>
        <stp>ContractData</stp>
        <stp>S.AAPL</stp>
        <stp>MT_LastBidVolume</stp>
        <stp/>
        <stp>T</stp>
        <tr r="B3" s="1"/>
      </tp>
      <tp>
        <v>0</v>
        <stp/>
        <stp>ContractData</stp>
        <stp>S.PEP</stp>
        <stp>MT_LastAskVolume</stp>
        <stp/>
        <stp>T</stp>
        <tr r="E17" s="1"/>
      </tp>
      <tp>
        <v>191.38</v>
        <stp/>
        <stp>ContractData</stp>
        <stp>S.GOOG</stp>
        <stp>Settlement</stp>
        <stp/>
        <stp>T</stp>
        <tr r="G12" s="1"/>
      </tp>
      <tp>
        <v>5227.6099999999997</v>
        <stp/>
        <stp>ContractData</stp>
        <stp>S.BKNG</stp>
        <stp>Settlement</stp>
        <stp/>
        <stp>T</stp>
        <tr r="G23" s="1"/>
      </tp>
      <tp>
        <v>539.58000000000004</v>
        <stp/>
        <stp>ContractData</stp>
        <stp>S.ISRG</stp>
        <stp>Settlement</stp>
        <stp/>
        <stp>T</stp>
        <tr r="G20" s="1"/>
      </tp>
      <tp>
        <v>8209969.2857142901</v>
        <stp/>
        <stp>StudyData</stp>
        <stp xml:space="preserve"> MA(S.QCOM,MAType:=Sim,Period:=21,InputChoice:=Vol)</stp>
        <stp>Bar</stp>
        <stp/>
        <stp>Close</stp>
        <stp>D</stp>
        <stp>-1</stp>
        <stp/>
        <stp/>
        <stp/>
        <stp/>
        <stp>T</stp>
        <tr r="Q22" s="1"/>
      </tp>
      <tp>
        <v>0.1832659251769464</v>
        <stp/>
        <stp>ContractData</stp>
        <stp>S.QCOM</stp>
        <stp>PerCentNetLastTrade</stp>
        <stp/>
        <stp>T</stp>
        <tr r="N22" s="1"/>
        <tr r="O22" s="1"/>
      </tp>
      <tp>
        <v>2965685</v>
        <stp/>
        <stp>StudyData</stp>
        <stp xml:space="preserve"> MA(S.PANW,MAType:=Sim,Period:=21,InputChoice:=Vol)</stp>
        <stp>Bar</stp>
        <stp/>
        <stp>Close</stp>
        <stp>D</stp>
        <stp>-1</stp>
        <stp/>
        <stp/>
        <stp/>
        <stp/>
        <stp>T</stp>
        <tr r="Q29" s="1"/>
      </tp>
      <tp>
        <v>-0.32000000000000028</v>
        <stp/>
        <stp>ContractData</stp>
        <stp>S.CMCSA</stp>
        <stp>NetLastTrade</stp>
        <stp/>
        <stp>T</stp>
        <tr r="M25" s="1"/>
      </tp>
      <tp>
        <v>-1.7715699257889608</v>
        <stp/>
        <stp>ContractData</stp>
        <stp>S.PANW</stp>
        <stp>PerCentNetLastTrade</stp>
        <stp/>
        <stp>T</stp>
        <tr r="N29" s="1"/>
        <tr r="O29" s="1"/>
      </tp>
      <tp>
        <v>465.69</v>
        <stp/>
        <stp>ContractData</stp>
        <stp>S.ADBE</stp>
        <stp>Settlement</stp>
        <stp/>
        <stp>T</stp>
        <tr r="G15" s="1"/>
      </tp>
      <tp>
        <v>296.76</v>
        <stp/>
        <stp>ContractData</stp>
        <stp>S.ADP</stp>
        <stp>LastTrade</stp>
        <stp/>
        <stp>T</stp>
        <tr r="L30" s="1"/>
      </tp>
      <tp>
        <v>91.850000000000009</v>
        <stp/>
        <stp>ContractData</stp>
        <stp>S.GILD</stp>
        <stp>Settlement</stp>
        <stp/>
        <stp>T</stp>
        <tr r="G32" s="1"/>
      </tp>
      <tp>
        <v>157.97</v>
        <stp/>
        <stp>ContractData</stp>
        <stp>S.PEP</stp>
        <stp>LastTrade</stp>
        <stp/>
        <stp>T</stp>
        <tr r="L17" s="1"/>
      </tp>
      <tp>
        <v>84695347.333333299</v>
        <stp/>
        <stp>StudyData</stp>
        <stp xml:space="preserve"> MA(S.TSLA,MAType:=Sim,Period:=21,InputChoice:=Vol)</stp>
        <stp>Bar</stp>
        <stp/>
        <stp>Close</stp>
        <stp>D</stp>
        <stp>-1</stp>
        <stp/>
        <stp/>
        <stp/>
        <stp/>
        <stp>T</stp>
        <tr r="Q9" s="1"/>
      </tp>
      <tp>
        <v>3433692.0476190499</v>
        <stp/>
        <stp>StudyData</stp>
        <stp xml:space="preserve"> MA(S.TMUS,MAType:=Sim,Period:=21,InputChoice:=Vol)</stp>
        <stp>Bar</stp>
        <stp/>
        <stp>Close</stp>
        <stp>D</stp>
        <stp>-1</stp>
        <stp/>
        <stp/>
        <stp/>
        <stp/>
        <stp>T</stp>
        <tr r="Q14" s="1"/>
      </tp>
      <tp>
        <v>4.336283185840708</v>
        <stp/>
        <stp>ContractData</stp>
        <stp>S.TSLA</stp>
        <stp>PerCentNetLastTrade</stp>
        <stp/>
        <stp>T</stp>
        <tr r="N9" s="1"/>
        <tr r="O9" s="1"/>
      </tp>
      <tp>
        <v>-0.57015475629099321</v>
        <stp/>
        <stp>ContractData</stp>
        <stp>S.TMUS</stp>
        <stp>PerCentNetLastTrade</stp>
        <stp/>
        <stp>T</stp>
        <tr r="O14" s="1"/>
        <tr r="N14" s="1"/>
      </tp>
      <tp>
        <v>134.25</v>
        <stp/>
        <stp>ContractData</stp>
        <stp>S.NVDA</stp>
        <stp>Settlement</stp>
        <stp/>
        <stp>T</stp>
        <tr r="G4" s="1"/>
      </tp>
      <tp>
        <v>620.35</v>
        <stp/>
        <stp>ContractData</stp>
        <stp>S.META</stp>
        <stp>Settlement</stp>
        <stp/>
        <stp>T</stp>
        <tr r="G7" s="1"/>
      </tp>
      <tp>
        <v>436.23</v>
        <stp/>
        <stp>ContractData</stp>
        <stp>S.TSLA</stp>
        <stp>Settlement</stp>
        <stp/>
        <stp>T</stp>
        <tr r="G9" s="1"/>
      </tp>
      <tp>
        <v>1319390.6190476189</v>
        <stp/>
        <stp>StudyData</stp>
        <stp xml:space="preserve"> MA(S.VRTX,MAType:=Sim,Period:=21,InputChoice:=Vol)</stp>
        <stp>Bar</stp>
        <stp/>
        <stp>Close</stp>
        <stp>D</stp>
        <stp>-1</stp>
        <stp/>
        <stp/>
        <stp/>
        <stp/>
        <stp>T</stp>
        <tr r="Q31" s="1"/>
      </tp>
      <tp>
        <v>-8.4029992243385337E-2</v>
        <stp/>
        <stp>ContractData</stp>
        <stp>S.VRTX</stp>
        <stp>PerCentNetLastTrade</stp>
        <stp/>
        <stp>T</stp>
        <tr r="N31" s="1"/>
        <tr r="O31" s="1"/>
      </tp>
      <tp>
        <v>58.620000000000005</v>
        <stp/>
        <stp>ContractData</stp>
        <stp>S.CSCO</stp>
        <stp>Settlement</stp>
        <stp/>
        <stp>T</stp>
        <tr r="G16" s="1"/>
      </tp>
      <tp>
        <v>224.8</v>
        <stp/>
        <stp>ContractData</stp>
        <stp>S.AVGO</stp>
        <stp>Settlement</stp>
        <stp/>
        <stp>T</stp>
        <tr r="G8" s="1"/>
      </tp>
      <tp>
        <v>270.62</v>
        <stp/>
        <stp>ContractData</stp>
        <stp>S.AMGN</stp>
        <stp>Settlement</stp>
        <stp/>
        <stp>T</stp>
        <tr r="G27" s="1"/>
      </tp>
      <tp>
        <v>227.46</v>
        <stp/>
        <stp>ContractData</stp>
        <stp>S.AMZN</stp>
        <stp>Settlement</stp>
        <stp/>
        <stp>T</stp>
        <tr r="G6" s="1"/>
      </tp>
      <tp>
        <v>227.62</v>
        <stp/>
        <stp>ContractData</stp>
        <stp>S.HON</stp>
        <stp>LastTrade</stp>
        <stp/>
        <stp>T</stp>
        <tr r="L26" s="1"/>
      </tp>
      <tp t="s">
        <v/>
        <stp/>
        <stp>ContractData</stp>
        <stp>S.VRTX</stp>
        <stp>Ask</stp>
        <stp/>
        <stp>T</stp>
        <tr r="D31" s="1"/>
      </tp>
      <tp t="s">
        <v/>
        <stp/>
        <stp>ContractData</stp>
        <stp>S.VRTX</stp>
        <stp>Bid</stp>
        <stp/>
        <stp>T</stp>
        <tr r="C31" s="1"/>
      </tp>
      <tp>
        <v>459.79</v>
        <stp/>
        <stp>ContractData</stp>
        <stp>S.VRTX</stp>
        <stp>Low</stp>
        <stp/>
        <stp>T</stp>
        <tr r="K31" s="1"/>
      </tp>
      <tp>
        <v>158.53</v>
        <stp/>
        <stp>ContractData</stp>
        <stp>S.QCOM</stp>
        <stp>Settlement</stp>
        <stp/>
        <stp>T</stp>
        <tr r="G22" s="1"/>
      </tp>
      <tp>
        <v>231514881</v>
        <stp/>
        <stp>StudyData</stp>
        <stp>S.NVDA</stp>
        <stp>Vol</stp>
        <stp>VolType=Exchange,CoCType=Exchange</stp>
        <stp>Vol</stp>
        <stp>D</stp>
        <stp>0</stp>
        <stp/>
        <stp/>
        <stp/>
        <stp/>
        <stp>T</stp>
        <tr r="P4" s="1"/>
      </tp>
      <tp>
        <v>121336628</v>
        <stp/>
        <stp>StudyData</stp>
        <stp>S.AVGO</stp>
        <stp>Vol</stp>
        <stp>VolType=Exchange,CoCType=Exchange</stp>
        <stp>Vol</stp>
        <stp>D</stp>
        <stp>0</stp>
        <stp/>
        <stp/>
        <stp/>
        <stp/>
        <stp>T</stp>
        <tr r="P8" s="1"/>
      </tp>
      <tp>
        <v>189.82</v>
        <stp/>
        <stp>ContractData</stp>
        <stp>S.GOOGL</stp>
        <stp>LastTrade</stp>
        <stp/>
        <stp>T</stp>
        <tr r="L11" s="1"/>
      </tp>
      <tp>
        <v>248.13</v>
        <stp/>
        <stp>ContractData</stp>
        <stp>S.AAPL</stp>
        <stp>Settlement</stp>
        <stp/>
        <stp>T</stp>
        <tr r="G3" s="1"/>
      </tp>
      <tp t="s">
        <v/>
        <stp/>
        <stp>ContractData</stp>
        <stp>S.TSLA</stp>
        <stp>Ask</stp>
        <stp/>
        <stp>T</stp>
        <tr r="D9" s="1"/>
      </tp>
      <tp t="s">
        <v/>
        <stp/>
        <stp>ContractData</stp>
        <stp>S.TSLA</stp>
        <stp>Bid</stp>
        <stp/>
        <stp>T</stp>
        <tr r="C9" s="1"/>
      </tp>
      <tp>
        <v>126.91</v>
        <stp/>
        <stp>ContractData</stp>
        <stp>S.AMD</stp>
        <stp>LastTrade</stp>
        <stp/>
        <stp>T</stp>
        <tr r="L19" s="1"/>
      </tp>
      <tp>
        <v>415.71000000000004</v>
        <stp/>
        <stp>ContractData</stp>
        <stp>S.TSLA</stp>
        <stp>Low</stp>
        <stp/>
        <stp>T</stp>
        <tr r="K9" s="1"/>
      </tp>
      <tp>
        <v>230.73000000000002</v>
        <stp/>
        <stp>ContractData</stp>
        <stp>S.TMUS</stp>
        <stp>Low</stp>
        <stp/>
        <stp>T</stp>
        <tr r="K14" s="1"/>
      </tp>
      <tp t="s">
        <v/>
        <stp/>
        <stp>ContractData</stp>
        <stp>S.TMUS</stp>
        <stp>Bid</stp>
        <stp/>
        <stp>T</stp>
        <tr r="C14" s="1"/>
      </tp>
      <tp t="s">
        <v/>
        <stp/>
        <stp>ContractData</stp>
        <stp>S.TMUS</stp>
        <stp>Ask</stp>
        <stp/>
        <stp>T</stp>
        <tr r="D14" s="1"/>
      </tp>
      <tp>
        <v>-2.1400000000000148</v>
        <stp/>
        <stp>ContractData</stp>
        <stp>S.GOOGL</stp>
        <stp>NetLastTrade</stp>
        <stp/>
        <stp>T</stp>
        <tr r="M11" s="1"/>
      </tp>
      <tp>
        <v>1097110</v>
        <stp/>
        <stp>StudyData</stp>
        <stp>S.VRTX</stp>
        <stp>Vol</stp>
        <stp>VolType=Exchange,CoCType=Exchange</stp>
        <stp>Vol</stp>
        <stp>D</stp>
        <stp>0</stp>
        <stp/>
        <stp/>
        <stp/>
        <stp/>
        <stp>T</stp>
        <tr r="P31" s="1"/>
      </tp>
      <tp t="s">
        <v/>
        <stp/>
        <stp>ContractData</stp>
        <stp>S.QCOM</stp>
        <stp>Ask</stp>
        <stp/>
        <stp>T</stp>
        <tr r="D22" s="1"/>
      </tp>
      <tp t="s">
        <v/>
        <stp/>
        <stp>ContractData</stp>
        <stp>S.QCOM</stp>
        <stp>Bid</stp>
        <stp/>
        <stp>T</stp>
        <tr r="C22" s="1"/>
      </tp>
      <tp>
        <v>156.62</v>
        <stp/>
        <stp>ContractData</stp>
        <stp>S.QCOM</stp>
        <stp>Low</stp>
        <stp/>
        <stp>T</stp>
        <tr r="K22" s="1"/>
      </tp>
      <tp>
        <v>1071762</v>
        <stp/>
        <stp>StudyData</stp>
        <stp>S.ISRG</stp>
        <stp>Vol</stp>
        <stp>VolType=Exchange,CoCType=Exchange</stp>
        <stp>Vol</stp>
        <stp>D</stp>
        <stp>0</stp>
        <stp/>
        <stp/>
        <stp/>
        <stp/>
        <stp>T</stp>
        <tr r="P20" s="1"/>
      </tp>
      <tp>
        <v>20177833</v>
        <stp/>
        <stp>StudyData</stp>
        <stp>S.MSFT</stp>
        <stp>Vol</stp>
        <stp>VolType=Exchange,CoCType=Exchange</stp>
        <stp>Vol</stp>
        <stp>D</stp>
        <stp>0</stp>
        <stp/>
        <stp/>
        <stp/>
        <stp/>
        <stp>T</stp>
        <tr r="P5" s="1"/>
      </tp>
      <tp>
        <v>14129777</v>
        <stp/>
        <stp>StudyData</stp>
        <stp>S.CSCO</stp>
        <stp>Vol</stp>
        <stp>VolType=Exchange,CoCType=Exchange</stp>
        <stp>Vol</stp>
        <stp>D</stp>
        <stp>0</stp>
        <stp/>
        <stp/>
        <stp/>
        <stp/>
        <stp>T</stp>
        <tr r="P16" s="1"/>
      </tp>
      <tp>
        <v>89000158</v>
        <stp/>
        <stp>StudyData</stp>
        <stp>S.TSLA</stp>
        <stp>Vol</stp>
        <stp>VolType=Exchange,CoCType=Exchange</stp>
        <stp>Vol</stp>
        <stp>D</stp>
        <stp>0</stp>
        <stp/>
        <stp/>
        <stp/>
        <stp/>
        <stp>T</stp>
        <tr r="P9" s="1"/>
      </tp>
      <tp>
        <v>435.3</v>
        <stp/>
        <stp>ContractData</stp>
        <stp>S.LIN</stp>
        <stp>LastTrade</stp>
        <stp/>
        <stp>T</stp>
        <tr r="L18" s="1"/>
      </tp>
      <tp t="s">
        <v/>
        <stp/>
        <stp>ContractData</stp>
        <stp>S.PANW</stp>
        <stp>Bid</stp>
        <stp/>
        <stp>T</stp>
        <tr r="C29" s="1"/>
      </tp>
      <tp t="s">
        <v/>
        <stp/>
        <stp>ContractData</stp>
        <stp>S.PANW</stp>
        <stp>Ask</stp>
        <stp/>
        <stp>T</stp>
        <tr r="D29" s="1"/>
      </tp>
      <tp>
        <v>392.36</v>
        <stp/>
        <stp>ContractData</stp>
        <stp>S.PANW</stp>
        <stp>Low</stp>
        <stp/>
        <stp>T</stp>
        <tr r="K29" s="1"/>
      </tp>
      <tp>
        <v>22979477.666666701</v>
        <stp/>
        <stp>StudyData</stp>
        <stp xml:space="preserve"> MA(S.AVGO,MAType:=Sim,Period:=21,InputChoice:=Vol)</stp>
        <stp>Bar</stp>
        <stp/>
        <stp>Close</stp>
        <stp>D</stp>
        <stp>-1</stp>
        <stp/>
        <stp/>
        <stp/>
        <stp/>
        <stp>T</stp>
        <tr r="Q8" s="1"/>
      </tp>
      <tp>
        <v>393.12</v>
        <stp/>
        <stp>ContractData</stp>
        <stp>S.PANW</stp>
        <stp>Settlement</stp>
        <stp/>
        <stp>T</stp>
        <tr r="G29" s="1"/>
      </tp>
      <tp>
        <v>7762535.2380952397</v>
        <stp/>
        <stp>StudyData</stp>
        <stp xml:space="preserve"> MA(S.AMAT,MAType:=Sim,Period:=21,InputChoice:=Vol)</stp>
        <stp>Bar</stp>
        <stp/>
        <stp>Close</stp>
        <stp>D</stp>
        <stp>-1</stp>
        <stp/>
        <stp/>
        <stp/>
        <stp/>
        <stp>T</stp>
        <tr r="Q28" s="1"/>
      </tp>
      <tp>
        <v>4600730</v>
        <stp/>
        <stp>StudyData</stp>
        <stp xml:space="preserve"> MA(S.AMGN,MAType:=Sim,Period:=21,InputChoice:=Vol)</stp>
        <stp>Bar</stp>
        <stp/>
        <stp>Close</stp>
        <stp>D</stp>
        <stp>-1</stp>
        <stp/>
        <stp/>
        <stp/>
        <stp/>
        <stp>T</stp>
        <tr r="Q27" s="1"/>
      </tp>
      <tp>
        <v>40426629.095238097</v>
        <stp/>
        <stp>StudyData</stp>
        <stp xml:space="preserve"> MA(S.AMZN,MAType:=Sim,Period:=21,InputChoice:=Vol)</stp>
        <stp>Bar</stp>
        <stp/>
        <stp>Close</stp>
        <stp>D</stp>
        <stp>-1</stp>
        <stp/>
        <stp/>
        <stp/>
        <stp/>
        <stp>T</stp>
        <tr r="Q6" s="1"/>
      </tp>
      <tp>
        <v>43033836.4761905</v>
        <stp/>
        <stp>StudyData</stp>
        <stp xml:space="preserve"> MA(S.AAPL,MAType:=Sim,Period:=21,InputChoice:=Vol)</stp>
        <stp>Bar</stp>
        <stp/>
        <stp>Close</stp>
        <stp>D</stp>
        <stp>-1</stp>
        <stp/>
        <stp/>
        <stp/>
        <stp/>
        <stp>T</stp>
        <tr r="Q3" s="1"/>
      </tp>
      <tp>
        <v>3547201.42857143</v>
        <stp/>
        <stp>StudyData</stp>
        <stp xml:space="preserve"> MA(S.ADBE,MAType:=Sim,Period:=21,InputChoice:=Vol)</stp>
        <stp>Bar</stp>
        <stp/>
        <stp>Close</stp>
        <stp>D</stp>
        <stp>-1</stp>
        <stp/>
        <stp/>
        <stp/>
        <stp/>
        <stp>T</stp>
        <tr r="Q15" s="1"/>
      </tp>
      <tp>
        <v>24.432635890623271</v>
        <stp/>
        <stp>ContractData</stp>
        <stp>S.AVGO</stp>
        <stp>PerCentNetLastTrade</stp>
        <stp/>
        <stp>T</stp>
        <tr r="N8" s="1"/>
        <tr r="O8" s="1"/>
      </tp>
      <tp>
        <v>-1.8835724669742746</v>
        <stp/>
        <stp>ContractData</stp>
        <stp>S.ADBE</stp>
        <stp>PerCentNetLastTrade</stp>
        <stp/>
        <stp>T</stp>
        <tr r="N15" s="1"/>
        <tr r="O15" s="1"/>
      </tp>
      <tp>
        <v>6.8559445071785768E-2</v>
        <stp/>
        <stp>ContractData</stp>
        <stp>S.AAPL</stp>
        <stp>PerCentNetLastTrade</stp>
        <stp/>
        <stp>T</stp>
        <tr r="N3" s="1"/>
        <tr r="O3" s="1"/>
      </tp>
      <tp>
        <v>-1.2551995913303655</v>
        <stp/>
        <stp>ContractData</stp>
        <stp>S.AMGN</stp>
        <stp>PerCentNetLastTrade</stp>
        <stp/>
        <stp>T</stp>
        <tr r="N27" s="1"/>
        <tr r="O27" s="1"/>
      </tp>
      <tp>
        <v>0.15968772178850249</v>
        <stp/>
        <stp>ContractData</stp>
        <stp>S.AMAT</stp>
        <stp>PerCentNetLastTrade</stp>
        <stp/>
        <stp>T</stp>
        <tr r="N28" s="1"/>
        <tr r="O28" s="1"/>
      </tp>
      <tp>
        <v>-0.6594750403983054</v>
        <stp/>
        <stp>ContractData</stp>
        <stp>S.AMZN</stp>
        <stp>PerCentNetLastTrade</stp>
        <stp/>
        <stp>T</stp>
        <tr r="N6" s="1"/>
        <tr r="O6" s="1"/>
      </tp>
      <tp>
        <v>2895594</v>
        <stp/>
        <stp>StudyData</stp>
        <stp>S.TMUS</stp>
        <stp>Vol</stp>
        <stp>VolType=Exchange,CoCType=Exchange</stp>
        <stp>Vol</stp>
        <stp>D</stp>
        <stp>0</stp>
        <stp/>
        <stp/>
        <stp/>
        <stp/>
        <stp>T</stp>
        <tr r="P14" s="1"/>
      </tp>
      <tp>
        <v>28768080</v>
        <stp/>
        <stp>StudyData</stp>
        <stp>S.AMZN</stp>
        <stp>Vol</stp>
        <stp>VolType=Exchange,CoCType=Exchange</stp>
        <stp>Vol</stp>
        <stp>D</stp>
        <stp>0</stp>
        <stp/>
        <stp/>
        <stp/>
        <stp/>
        <stp>T</stp>
        <tr r="P6" s="1"/>
      </tp>
      <tp>
        <v>2906477</v>
        <stp/>
        <stp>StudyData</stp>
        <stp>S.AMGN</stp>
        <stp>Vol</stp>
        <stp>VolType=Exchange,CoCType=Exchange</stp>
        <stp>Vol</stp>
        <stp>D</stp>
        <stp>0</stp>
        <stp/>
        <stp/>
        <stp/>
        <stp/>
        <stp>T</stp>
        <tr r="P27" s="1"/>
      </tp>
      <tp>
        <v>7051664</v>
        <stp/>
        <stp>StudyData</stp>
        <stp>S.AMAT</stp>
        <stp>Vol</stp>
        <stp>VolType=Exchange,CoCType=Exchange</stp>
        <stp>Vol</stp>
        <stp>D</stp>
        <stp>0</stp>
        <stp/>
        <stp/>
        <stp/>
        <stp/>
        <stp>T</stp>
        <tr r="P28" s="1"/>
      </tp>
      <tp t="s">
        <v/>
        <stp/>
        <stp>ContractData</stp>
        <stp>S.NVDA</stp>
        <stp>Ask</stp>
        <stp/>
        <stp>T</stp>
        <tr r="D4" s="1"/>
      </tp>
      <tp t="s">
        <v/>
        <stp/>
        <stp>ContractData</stp>
        <stp>S.NVDA</stp>
        <stp>Bid</stp>
        <stp/>
        <stp>T</stp>
        <tr r="C4" s="1"/>
      </tp>
      <tp>
        <v>132.54</v>
        <stp/>
        <stp>ContractData</stp>
        <stp>S.NVDA</stp>
        <stp>Low</stp>
        <stp/>
        <stp>T</stp>
        <tr r="K4" s="1"/>
      </tp>
      <tp t="s">
        <v/>
        <stp/>
        <stp>ContractData</stp>
        <stp>S.NFLX</stp>
        <stp>Ask</stp>
        <stp/>
        <stp>T</stp>
        <tr r="D13" s="1"/>
      </tp>
      <tp t="s">
        <v/>
        <stp/>
        <stp>ContractData</stp>
        <stp>S.NFLX</stp>
        <stp>Bid</stp>
        <stp/>
        <stp>T</stp>
        <tr r="C13" s="1"/>
      </tp>
      <tp>
        <v>909.61</v>
        <stp/>
        <stp>ContractData</stp>
        <stp>S.NFLX</stp>
        <stp>Low</stp>
        <stp/>
        <stp>T</stp>
        <tr r="K13" s="1"/>
      </tp>
      <tp>
        <v>20514461.80952381</v>
        <stp/>
        <stp>StudyData</stp>
        <stp xml:space="preserve"> MA(S.CSCO,MAType:=Sim,Period:=21,InputChoice:=Vol)</stp>
        <stp>Bar</stp>
        <stp/>
        <stp>Close</stp>
        <stp>D</stp>
        <stp>-1</stp>
        <stp/>
        <stp/>
        <stp/>
        <stp/>
        <stp>T</stp>
        <tr r="Q16" s="1"/>
      </tp>
      <tp>
        <v>656.45</v>
        <stp/>
        <stp>ContractData</stp>
        <stp>S.INTU</stp>
        <stp>Settlement</stp>
        <stp/>
        <stp>T</stp>
        <tr r="G21" s="1"/>
      </tp>
      <tp>
        <v>1875373.666666667</v>
        <stp/>
        <stp>StudyData</stp>
        <stp xml:space="preserve"> MA(S.COST,MAType:=Sim,Period:=21,InputChoice:=Vol)</stp>
        <stp>Bar</stp>
        <stp/>
        <stp>Close</stp>
        <stp>D</stp>
        <stp>-1</stp>
        <stp/>
        <stp/>
        <stp/>
        <stp/>
        <stp>T</stp>
        <tr r="Q10" s="1"/>
      </tp>
      <tp>
        <v>1634810</v>
        <stp/>
        <stp>StudyData</stp>
        <stp>S.INTU</stp>
        <stp>Vol</stp>
        <stp>VolType=Exchange,CoCType=Exchange</stp>
        <stp>Vol</stp>
        <stp>D</stp>
        <stp>0</stp>
        <stp/>
        <stp/>
        <stp/>
        <stp/>
        <stp>T</stp>
        <tr r="P21" s="1"/>
      </tp>
      <tp t="s">
        <v/>
        <stp/>
        <stp>ContractData</stp>
        <stp>S.MSFT</stp>
        <stp>Ask</stp>
        <stp/>
        <stp>T</stp>
        <tr r="D5" s="1"/>
      </tp>
      <tp t="s">
        <v/>
        <stp/>
        <stp>ContractData</stp>
        <stp>S.MSFT</stp>
        <stp>Bid</stp>
        <stp/>
        <stp>T</stp>
        <tr r="C5" s="1"/>
      </tp>
      <tp>
        <v>-0.39082412914188613</v>
        <stp/>
        <stp>ContractData</stp>
        <stp>S.CSCO</stp>
        <stp>PerCentNetLastTrade</stp>
        <stp/>
        <stp>T</stp>
        <tr r="N16" s="1"/>
        <tr r="O16" s="1"/>
      </tp>
      <tp>
        <v>445.58</v>
        <stp/>
        <stp>ContractData</stp>
        <stp>S.MSFT</stp>
        <stp>Low</stp>
        <stp/>
        <stp>T</stp>
        <tr r="K5" s="1"/>
      </tp>
      <tp t="s">
        <v/>
        <stp/>
        <stp>ContractData</stp>
        <stp>S.META</stp>
        <stp>Bid</stp>
        <stp/>
        <stp>T</stp>
        <tr r="C7" s="1"/>
      </tp>
      <tp t="s">
        <v/>
        <stp/>
        <stp>ContractData</stp>
        <stp>S.META</stp>
        <stp>Ask</stp>
        <stp/>
        <stp>T</stp>
        <tr r="D7" s="1"/>
      </tp>
      <tp>
        <v>9.7127652040186571E-2</v>
        <stp/>
        <stp>ContractData</stp>
        <stp>S.COST</stp>
        <stp>PerCentNetLastTrade</stp>
        <stp/>
        <stp>T</stp>
        <tr r="N10" s="1"/>
        <tr r="O10" s="1"/>
      </tp>
      <tp>
        <v>616.88</v>
        <stp/>
        <stp>ContractData</stp>
        <stp>S.META</stp>
        <stp>Low</stp>
        <stp/>
        <stp>T</stp>
        <tr r="K7" s="1"/>
      </tp>
      <tp>
        <v>989.35</v>
        <stp/>
        <stp>ContractData</stp>
        <stp>S.COST</stp>
        <stp>Settlement</stp>
        <stp/>
        <stp>T</stp>
        <tr r="G10" s="1"/>
      </tp>
      <tp>
        <v>169.35</v>
        <stp/>
        <stp>ContractData</stp>
        <stp>S.AMAT</stp>
        <stp>Settlement</stp>
        <stp/>
        <stp>T</stp>
        <tr r="G28" s="1"/>
      </tp>
      <tp>
        <v>447.27</v>
        <stp/>
        <stp>ContractData</stp>
        <stp>S.MSFT</stp>
        <stp>Settlement</stp>
        <stp/>
        <stp>T</stp>
        <tr r="G5" s="1"/>
      </tp>
      <tp>
        <v>215634.90476190479</v>
        <stp/>
        <stp>StudyData</stp>
        <stp xml:space="preserve"> MA(S.BKNG,MAType:=Sim,Period:=21,InputChoice:=Vol)</stp>
        <stp>Bar</stp>
        <stp/>
        <stp>Close</stp>
        <stp>D</stp>
        <stp>-1</stp>
        <stp/>
        <stp/>
        <stp/>
        <stp/>
        <stp>T</stp>
        <tr r="Q23" s="1"/>
      </tp>
      <tp>
        <v>2951921</v>
        <stp/>
        <stp>StudyData</stp>
        <stp>S.COST</stp>
        <stp>Vol</stp>
        <stp>VolType=Exchange,CoCType=Exchange</stp>
        <stp>Vol</stp>
        <stp>D</stp>
        <stp>0</stp>
        <stp/>
        <stp/>
        <stp/>
        <stp/>
        <stp>T</stp>
        <tr r="P10" s="1"/>
      </tp>
      <tp>
        <v>18883217</v>
        <stp/>
        <stp>StudyData</stp>
        <stp>S.GOOG</stp>
        <stp>Vol</stp>
        <stp>VolType=Exchange,CoCType=Exchange</stp>
        <stp>Vol</stp>
        <stp>D</stp>
        <stp>0</stp>
        <stp/>
        <stp/>
        <stp/>
        <stp/>
        <stp>T</stp>
        <tr r="P12" s="1"/>
      </tp>
      <tp>
        <v>39.75</v>
        <stp/>
        <stp>ContractData</stp>
        <stp>S.CMCSA</stp>
        <stp>Open</stp>
        <stp/>
        <stp>T</stp>
        <tr r="I25" s="1"/>
      </tp>
      <tp>
        <v>-0.78421994598523803</v>
        <stp/>
        <stp>ContractData</stp>
        <stp>S.BKNG</stp>
        <stp>PerCentNetLastTrade</stp>
        <stp/>
        <stp>T</stp>
        <tr r="N23" s="1"/>
        <tr r="O23" s="1"/>
      </tp>
      <tp>
        <v>231.94</v>
        <stp/>
        <stp>ContractData</stp>
        <stp>S.TMUS</stp>
        <stp>Settlement</stp>
        <stp/>
        <stp>T</stp>
        <tr r="G14" s="1"/>
      </tp>
      <tp>
        <v>40.200000000000003</v>
        <stp/>
        <stp>ContractData</stp>
        <stp>S.CMCSA</stp>
        <stp>High</stp>
        <stp/>
        <stp>T</stp>
        <tr r="J25" s="1"/>
      </tp>
      <tp>
        <v>-1.1148155865805376</v>
        <stp/>
        <stp>ContractData</stp>
        <stp>S.GOOGL</stp>
        <stp>PerCentNetLastTrade</stp>
        <stp/>
        <stp>T</stp>
        <tr r="N11" s="1"/>
        <tr r="O11" s="1"/>
      </tp>
      <tp>
        <v>7515462</v>
        <stp/>
        <stp>StudyData</stp>
        <stp>S.GILD</stp>
        <stp>Vol</stp>
        <stp>VolType=Exchange,CoCType=Exchange</stp>
        <stp>Vol</stp>
        <stp>D</stp>
        <stp>0</stp>
        <stp/>
        <stp/>
        <stp/>
        <stp/>
        <stp>T</stp>
        <tr r="P32" s="1"/>
      </tp>
      <tp>
        <v>7140615.8571428601</v>
        <stp/>
        <stp>StudyData</stp>
        <stp xml:space="preserve"> MA(S.GILD,MAType:=Sim,Period:=21,InputChoice:=Vol)</stp>
        <stp>Bar</stp>
        <stp/>
        <stp>Close</stp>
        <stp>D</stp>
        <stp>-1</stp>
        <stp/>
        <stp/>
        <stp/>
        <stp/>
        <stp>T</stp>
        <tr r="Q32" s="1"/>
      </tp>
      <tp>
        <v>20280639.52380953</v>
        <stp/>
        <stp>StudyData</stp>
        <stp xml:space="preserve"> MA(S.GOOG,MAType:=Sim,Period:=21,InputChoice:=Vol)</stp>
        <stp>Bar</stp>
        <stp/>
        <stp>Close</stp>
        <stp>D</stp>
        <stp>-1</stp>
        <stp/>
        <stp/>
        <stp/>
        <stp/>
        <stp>T</stp>
        <tr r="Q12" s="1"/>
      </tp>
      <tp t="s">
        <v/>
        <stp/>
        <stp>ContractData</stp>
        <stp>S.ISRG</stp>
        <stp>Ask</stp>
        <stp/>
        <stp>T</stp>
        <tr r="D20" s="1"/>
      </tp>
      <tp t="s">
        <v/>
        <stp/>
        <stp>ContractData</stp>
        <stp>S.ISRG</stp>
        <stp>Bid</stp>
        <stp/>
        <stp>T</stp>
        <tr r="C20" s="1"/>
      </tp>
      <tp>
        <v>539.03</v>
        <stp/>
        <stp>ContractData</stp>
        <stp>S.ISRG</stp>
        <stp>Low</stp>
        <stp/>
        <stp>T</stp>
        <tr r="K20" s="1"/>
      </tp>
      <tp>
        <v>653.97</v>
        <stp/>
        <stp>ContractData</stp>
        <stp>S.INTU</stp>
        <stp>Low</stp>
        <stp/>
        <stp>T</stp>
        <tr r="K21" s="1"/>
      </tp>
      <tp t="s">
        <v/>
        <stp/>
        <stp>ContractData</stp>
        <stp>S.INTU</stp>
        <stp>Ask</stp>
        <stp/>
        <stp>T</stp>
        <tr r="D21" s="1"/>
      </tp>
      <tp>
        <v>-1.1620100191086091</v>
        <stp/>
        <stp>ContractData</stp>
        <stp>S.GOOG</stp>
        <stp>PerCentNetLastTrade</stp>
        <stp/>
        <stp>T</stp>
        <tr r="O12" s="1"/>
        <tr r="N12" s="1"/>
      </tp>
      <tp t="s">
        <v/>
        <stp/>
        <stp>ContractData</stp>
        <stp>S.INTU</stp>
        <stp>Bid</stp>
        <stp/>
        <stp>T</stp>
        <tr r="C21" s="1"/>
      </tp>
      <tp>
        <v>-0.57371725481705993</v>
        <stp/>
        <stp>ContractData</stp>
        <stp>S.GILD</stp>
        <stp>PerCentNetLastTrade</stp>
        <stp/>
        <stp>T</stp>
        <tr r="N32" s="1"/>
        <tr r="O32" s="1"/>
      </tp>
      <tp>
        <v>-0.79522862823061635</v>
        <stp/>
        <stp>ContractData</stp>
        <stp>S.CMCSA</stp>
        <stp>PerCentNetLastTrade</stp>
        <stp/>
        <stp>T</stp>
        <tr r="N25" s="1"/>
        <tr r="O25" s="1"/>
      </tp>
      <tp>
        <v>164062</v>
        <stp/>
        <stp>StudyData</stp>
        <stp>S.BKNG</stp>
        <stp>Vol</stp>
        <stp>VolType=Exchange,CoCType=Exchange</stp>
        <stp>Vol</stp>
        <stp>D</stp>
        <stp>0</stp>
        <stp/>
        <stp/>
        <stp/>
        <stp/>
        <stp>T</stp>
        <tr r="P23" s="1"/>
      </tp>
      <tp>
        <v>1248308.4761904769</v>
        <stp/>
        <stp>StudyData</stp>
        <stp xml:space="preserve"> MA(S.ISRG,MAType:=Sim,Period:=21,InputChoice:=Vol)</stp>
        <stp>Bar</stp>
        <stp/>
        <stp>Close</stp>
        <stp>D</stp>
        <stp>-1</stp>
        <stp/>
        <stp/>
        <stp/>
        <stp/>
        <stp>T</stp>
        <tr r="Q20" s="1"/>
      </tp>
      <tp>
        <v>1739463.6190476189</v>
        <stp/>
        <stp>StudyData</stp>
        <stp xml:space="preserve"> MA(S.INTU,MAType:=Sim,Period:=21,InputChoice:=Vol)</stp>
        <stp>Bar</stp>
        <stp/>
        <stp>Close</stp>
        <stp>D</stp>
        <stp>-1</stp>
        <stp/>
        <stp/>
        <stp/>
        <stp/>
        <stp>T</stp>
        <tr r="Q21" s="1"/>
      </tp>
      <tp>
        <v>192.73000000000002</v>
        <stp/>
        <stp>ContractData</stp>
        <stp>S.GOOGL</stp>
        <stp>High</stp>
        <stp/>
        <stp>T</stp>
        <tr r="J11" s="1"/>
      </tp>
      <tp>
        <v>11395512</v>
        <stp/>
        <stp>StudyData</stp>
        <stp>S.ADBE</stp>
        <stp>Vol</stp>
        <stp>VolType=Exchange,CoCType=Exchange</stp>
        <stp>Vol</stp>
        <stp>D</stp>
        <stp>0</stp>
        <stp/>
        <stp/>
        <stp/>
        <stp/>
        <stp>T</stp>
        <tr r="P15" s="1"/>
      </tp>
      <tp>
        <v>-0.94360405345865761</v>
        <stp/>
        <stp>ContractData</stp>
        <stp>S.ISRG</stp>
        <stp>PerCentNetLastTrade</stp>
        <stp/>
        <stp>T</stp>
        <tr r="N20" s="1"/>
        <tr r="O20" s="1"/>
      </tp>
      <tp>
        <v>89.15</v>
        <stp/>
        <stp>ContractData</stp>
        <stp>S.GILD</stp>
        <stp>Low</stp>
        <stp/>
        <stp>T</stp>
        <tr r="K32" s="1"/>
      </tp>
      <tp>
        <v>191.26</v>
        <stp/>
        <stp>ContractData</stp>
        <stp>S.GOOG</stp>
        <stp>Low</stp>
        <stp/>
        <stp>T</stp>
        <tr r="K12" s="1"/>
      </tp>
      <tp t="s">
        <v/>
        <stp/>
        <stp>ContractData</stp>
        <stp>S.GOOG</stp>
        <stp>Ask</stp>
        <stp/>
        <stp>T</stp>
        <tr r="D12" s="1"/>
      </tp>
      <tp t="s">
        <v/>
        <stp/>
        <stp>ContractData</stp>
        <stp>S.GOOG</stp>
        <stp>Bid</stp>
        <stp/>
        <stp>T</stp>
        <tr r="C12" s="1"/>
      </tp>
      <tp>
        <v>-2.3503161026403867</v>
        <stp/>
        <stp>ContractData</stp>
        <stp>S.INTU</stp>
        <stp>PerCentNetLastTrade</stp>
        <stp/>
        <stp>T</stp>
        <tr r="N21" s="1"/>
        <tr r="O21" s="1"/>
      </tp>
      <tp t="s">
        <v/>
        <stp/>
        <stp>ContractData</stp>
        <stp>S.GILD</stp>
        <stp>Bid</stp>
        <stp/>
        <stp>T</stp>
        <tr r="C32" s="1"/>
      </tp>
      <tp t="s">
        <v/>
        <stp/>
        <stp>ContractData</stp>
        <stp>S.GILD</stp>
        <stp>Ask</stp>
        <stp/>
        <stp>T</stp>
        <tr r="D32" s="1"/>
      </tp>
      <tp>
        <v>39.660000000000004</v>
        <stp/>
        <stp>ContractData</stp>
        <stp>S.CMCSA</stp>
        <stp>Low</stp>
        <stp/>
        <stp>T</stp>
        <tr r="K25" s="1"/>
      </tp>
      <tp t="s">
        <v/>
        <stp/>
        <stp>ContractData</stp>
        <stp>S.CMCSA</stp>
        <stp>Ask</stp>
        <stp/>
        <stp>T</stp>
        <tr r="D25" s="1"/>
      </tp>
      <tp t="s">
        <v/>
        <stp/>
        <stp>ContractData</stp>
        <stp>S.CMCSA</stp>
        <stp>Bid</stp>
        <stp/>
        <stp>T</stp>
        <tr r="C25" s="1"/>
      </tp>
      <tp>
        <v>8453349</v>
        <stp/>
        <stp>StudyData</stp>
        <stp>S.META</stp>
        <stp>Vol</stp>
        <stp>VolType=Exchange,CoCType=Exchange</stp>
        <stp>Vol</stp>
        <stp>D</stp>
        <stp>0</stp>
        <stp/>
        <stp/>
        <stp/>
        <stp/>
        <stp>T</stp>
        <tr r="P7" s="1"/>
      </tp>
      <tp>
        <v>2485829</v>
        <stp/>
        <stp>StudyData</stp>
        <stp>S.NFLX</stp>
        <stp>Vol</stp>
        <stp>VolType=Exchange,CoCType=Exchange</stp>
        <stp>Vol</stp>
        <stp>D</stp>
        <stp>0</stp>
        <stp/>
        <stp/>
        <stp/>
        <stp/>
        <stp>T</stp>
        <tr r="P13" s="1"/>
      </tp>
      <tp t="s">
        <v/>
        <stp/>
        <stp>ContractData</stp>
        <stp>S.GOOGL</stp>
        <stp>Ask</stp>
        <stp/>
        <stp>T</stp>
        <tr r="D11" s="1"/>
      </tp>
      <tp t="s">
        <v/>
        <stp/>
        <stp>ContractData</stp>
        <stp>S.GOOGL</stp>
        <stp>Bid</stp>
        <stp/>
        <stp>T</stp>
        <tr r="C11" s="1"/>
      </tp>
      <tp>
        <v>189.64000000000001</v>
        <stp/>
        <stp>ContractData</stp>
        <stp>S.GOOGL</stp>
        <stp>Low</stp>
        <stp/>
        <stp>T</stp>
        <tr r="K11" s="1"/>
      </tp>
      <tp>
        <v>21719013.761904761</v>
        <stp/>
        <stp>StudyData</stp>
        <stp xml:space="preserve"> MA(S.MSFT,MAType:=Sim,Period:=21,InputChoice:=Vol)</stp>
        <stp>Bar</stp>
        <stp/>
        <stp>Close</stp>
        <stp>D</stp>
        <stp>-1</stp>
        <stp/>
        <stp/>
        <stp/>
        <stp/>
        <stp>T</stp>
        <tr r="Q5" s="1"/>
      </tp>
      <tp>
        <v>11410316.142857149</v>
        <stp/>
        <stp>StudyData</stp>
        <stp xml:space="preserve"> MA(S.META,MAType:=Sim,Period:=21,InputChoice:=Vol)</stp>
        <stp>Bar</stp>
        <stp/>
        <stp>Close</stp>
        <stp>D</stp>
        <stp>-1</stp>
        <stp/>
        <stp/>
        <stp/>
        <stp/>
        <stp>T</stp>
        <tr r="Q7" s="1"/>
      </tp>
      <tp t="s">
        <v/>
        <stp/>
        <stp>ContractData</stp>
        <stp>S.CSCO</stp>
        <stp>Ask</stp>
        <stp/>
        <stp>T</stp>
        <tr r="D16" s="1"/>
      </tp>
      <tp t="s">
        <v/>
        <stp/>
        <stp>ContractData</stp>
        <stp>S.CSCO</stp>
        <stp>Bid</stp>
        <stp/>
        <stp>T</stp>
        <tr r="C16" s="1"/>
      </tp>
      <tp>
        <v>-0.50938695613488749</v>
        <stp/>
        <stp>ContractData</stp>
        <stp>S.MSFT</stp>
        <stp>PerCentNetLastTrade</stp>
        <stp/>
        <stp>T</stp>
        <tr r="N5" s="1"/>
        <tr r="O5" s="1"/>
      </tp>
      <tp>
        <v>58.38</v>
        <stp/>
        <stp>ContractData</stp>
        <stp>S.CSCO</stp>
        <stp>Low</stp>
        <stp/>
        <stp>T</stp>
        <tr r="K16" s="1"/>
      </tp>
      <tp>
        <v>-1.6550674550959907</v>
        <stp/>
        <stp>ContractData</stp>
        <stp>S.META</stp>
        <stp>PerCentNetLastTrade</stp>
        <stp/>
        <stp>T</stp>
        <tr r="N7" s="1"/>
        <tr r="O7" s="1"/>
      </tp>
      <tp>
        <v>965.73</v>
        <stp/>
        <stp>ContractData</stp>
        <stp>S.COST</stp>
        <stp>Low</stp>
        <stp/>
        <stp>T</stp>
        <tr r="K10" s="1"/>
      </tp>
      <tp t="s">
        <v/>
        <stp/>
        <stp>ContractData</stp>
        <stp>S.COST</stp>
        <stp>Ask</stp>
        <stp/>
        <stp>T</stp>
        <tr r="D10" s="1"/>
      </tp>
      <tp t="s">
        <v/>
        <stp/>
        <stp>ContractData</stp>
        <stp>S.COST</stp>
        <stp>Bid</stp>
        <stp/>
        <stp>T</stp>
        <tr r="C10" s="1"/>
      </tp>
      <tp>
        <v>33155290</v>
        <stp/>
        <stp>StudyData</stp>
        <stp>S.AAPL</stp>
        <stp>Vol</stp>
        <stp>VolType=Exchange,CoCType=Exchange</stp>
        <stp>Vol</stp>
        <stp>D</stp>
        <stp>0</stp>
        <stp/>
        <stp/>
        <stp/>
        <stp/>
        <stp>T</stp>
        <tr r="P3" s="1"/>
      </tp>
      <tp>
        <v>1924408</v>
        <stp/>
        <stp>StudyData</stp>
        <stp>S.PANW</stp>
        <stp>Vol</stp>
        <stp>VolType=Exchange,CoCType=Exchange</stp>
        <stp>Vol</stp>
        <stp>D</stp>
        <stp>0</stp>
        <stp/>
        <stp/>
        <stp/>
        <stp/>
        <stp>T</stp>
        <tr r="P29" s="1"/>
      </tp>
      <tp>
        <v>5213.6000000000004</v>
        <stp/>
        <stp>ContractData</stp>
        <stp>S.BKNG</stp>
        <stp>Low</stp>
        <stp/>
        <stp>T</stp>
        <tr r="K23" s="1"/>
      </tp>
      <tp t="s">
        <v/>
        <stp/>
        <stp>ContractData</stp>
        <stp>S.BKNG</stp>
        <stp>Ask</stp>
        <stp/>
        <stp>T</stp>
        <tr r="D23" s="1"/>
      </tp>
      <tp t="s">
        <v/>
        <stp/>
        <stp>ContractData</stp>
        <stp>S.BKNG</stp>
        <stp>Bid</stp>
        <stp/>
        <stp>T</stp>
        <tr r="C23" s="1"/>
      </tp>
      <tp t="s">
        <v/>
        <stp/>
        <stp>ContractData</stp>
        <stp>S.AVGO</stp>
        <stp>Ask</stp>
        <stp/>
        <stp>T</stp>
        <tr r="D8" s="1"/>
      </tp>
      <tp>
        <v>191.59</v>
        <stp/>
        <stp>ContractData</stp>
        <stp>S.TXN</stp>
        <stp>LastTrade</stp>
        <stp/>
        <stp>T</stp>
        <tr r="L24" s="1"/>
      </tp>
      <tp t="s">
        <v/>
        <stp/>
        <stp>ContractData</stp>
        <stp>S.AVGO</stp>
        <stp>Bid</stp>
        <stp/>
        <stp>T</stp>
        <tr r="C8" s="1"/>
      </tp>
      <tp>
        <v>211.11</v>
        <stp/>
        <stp>ContractData</stp>
        <stp>S.AVGO</stp>
        <stp>Low</stp>
        <stp/>
        <stp>T</stp>
        <tr r="K8" s="1"/>
      </tp>
      <tp>
        <v>39.92</v>
        <stp/>
        <stp>ContractData</stp>
        <stp>S.CMCSA</stp>
        <stp>LastTrade</stp>
        <stp/>
        <stp>T</stp>
        <tr r="L25" s="1"/>
      </tp>
      <tp t="s">
        <v/>
        <stp/>
        <stp>ContractData</stp>
        <stp>S.ADBE</stp>
        <stp>Bid</stp>
        <stp/>
        <stp>T</stp>
        <tr r="C15" s="1"/>
      </tp>
      <tp t="s">
        <v/>
        <stp/>
        <stp>ContractData</stp>
        <stp>S.ADBE</stp>
        <stp>Ask</stp>
        <stp/>
        <stp>T</stp>
        <tr r="D15" s="1"/>
      </tp>
      <tp t="s">
        <v/>
        <stp/>
        <stp>ContractData</stp>
        <stp>S.AAPL</stp>
        <stp>Bid</stp>
        <stp/>
        <stp>T</stp>
        <tr r="C3" s="1"/>
      </tp>
      <tp>
        <v>270.02</v>
        <stp/>
        <stp>ContractData</stp>
        <stp>S.AMGN</stp>
        <stp>Low</stp>
        <stp/>
        <stp>T</stp>
        <tr r="K27" s="1"/>
      </tp>
      <tp>
        <v>167.77</v>
        <stp/>
        <stp>ContractData</stp>
        <stp>S.AMAT</stp>
        <stp>Low</stp>
        <stp/>
        <stp>T</stp>
        <tr r="K28" s="1"/>
      </tp>
      <tp>
        <v>225.86</v>
        <stp/>
        <stp>ContractData</stp>
        <stp>S.AMZN</stp>
        <stp>Low</stp>
        <stp/>
        <stp>T</stp>
        <tr r="K6" s="1"/>
      </tp>
      <tp t="s">
        <v/>
        <stp/>
        <stp>ContractData</stp>
        <stp>S.AAPL</stp>
        <stp>Ask</stp>
        <stp/>
        <stp>T</stp>
        <tr r="D3" s="1"/>
      </tp>
      <tp t="s">
        <v/>
        <stp/>
        <stp>ContractData</stp>
        <stp>S.AMAT</stp>
        <stp>Bid</stp>
        <stp/>
        <stp>T</stp>
        <tr r="C28" s="1"/>
      </tp>
      <tp t="s">
        <v/>
        <stp/>
        <stp>ContractData</stp>
        <stp>S.AMGN</stp>
        <stp>Bid</stp>
        <stp/>
        <stp>T</stp>
        <tr r="C27" s="1"/>
      </tp>
      <tp t="s">
        <v/>
        <stp/>
        <stp>ContractData</stp>
        <stp>S.AMZN</stp>
        <stp>Bid</stp>
        <stp/>
        <stp>T</stp>
        <tr r="C6" s="1"/>
      </tp>
      <tp>
        <v>246.24</v>
        <stp/>
        <stp>ContractData</stp>
        <stp>S.AAPL</stp>
        <stp>Low</stp>
        <stp/>
        <stp>T</stp>
        <tr r="K3" s="1"/>
      </tp>
      <tp t="s">
        <v/>
        <stp/>
        <stp>ContractData</stp>
        <stp>S.AMZN</stp>
        <stp>Ask</stp>
        <stp/>
        <stp>T</stp>
        <tr r="D6" s="1"/>
      </tp>
      <tp t="s">
        <v/>
        <stp/>
        <stp>ContractData</stp>
        <stp>S.AMAT</stp>
        <stp>Ask</stp>
        <stp/>
        <stp>T</stp>
        <tr r="D28" s="1"/>
      </tp>
      <tp t="s">
        <v/>
        <stp/>
        <stp>ContractData</stp>
        <stp>S.AMGN</stp>
        <stp>Ask</stp>
        <stp/>
        <stp>T</stp>
        <tr r="D27" s="1"/>
      </tp>
      <tp>
        <v>456.8</v>
        <stp/>
        <stp>ContractData</stp>
        <stp>S.ADBE</stp>
        <stp>Low</stp>
        <stp/>
        <stp>T</stp>
        <tr r="K15" s="1"/>
      </tp>
      <tp>
        <v>918.87</v>
        <stp/>
        <stp>ContractData</stp>
        <stp>S.NFLX</stp>
        <stp>Settlement</stp>
        <stp/>
        <stp>T</stp>
        <tr r="G13" s="1"/>
      </tp>
      <tp>
        <v>219465819.2857143</v>
        <stp/>
        <stp>StudyData</stp>
        <stp xml:space="preserve"> MA(S.NVDA,MAType:=Sim,Period:=21,InputChoice:=Vol)</stp>
        <stp>Bar</stp>
        <stp/>
        <stp>Close</stp>
        <stp>D</stp>
        <stp>-1</stp>
        <stp/>
        <stp/>
        <stp/>
        <stp/>
        <stp>T</stp>
        <tr r="Q4" s="1"/>
      </tp>
      <tp>
        <v>463.73</v>
        <stp/>
        <stp>ContractData</stp>
        <stp>S.VRTX</stp>
        <stp>Settlement</stp>
        <stp/>
        <stp>T</stp>
        <tr r="G31" s="1"/>
      </tp>
      <tp>
        <v>3235835.3333333302</v>
        <stp/>
        <stp>StudyData</stp>
        <stp xml:space="preserve"> MA(S.NFLX,MAType:=Sim,Period:=21,InputChoice:=Vol)</stp>
        <stp>Bar</stp>
        <stp/>
        <stp>Close</stp>
        <stp>D</stp>
        <stp>-1</stp>
        <stp/>
        <stp/>
        <stp/>
        <stp/>
        <stp>T</stp>
        <tr r="Q13" s="1"/>
      </tp>
      <tp>
        <v>191.01</v>
        <stp/>
        <stp>ContractData</stp>
        <stp>S.GOOGL</stp>
        <stp>Open</stp>
        <stp/>
        <stp>T</stp>
        <tr r="I11" s="1"/>
      </tp>
      <tp>
        <v>8886682</v>
        <stp/>
        <stp>StudyData</stp>
        <stp>S.QCOM</stp>
        <stp>Vol</stp>
        <stp>VolType=Exchange,CoCType=Exchange</stp>
        <stp>Vol</stp>
        <stp>D</stp>
        <stp>0</stp>
        <stp/>
        <stp/>
        <stp/>
        <stp/>
        <stp>T</stp>
        <tr r="P22" s="1"/>
      </tp>
      <tp>
        <v>-2.2498907820008736</v>
        <stp/>
        <stp>ContractData</stp>
        <stp>S.NVDA</stp>
        <stp>PerCentNetLastTrade</stp>
        <stp/>
        <stp>T</stp>
        <tr r="N4" s="1"/>
        <tr r="O4" s="1"/>
      </tp>
      <tp>
        <v>-0.72173302360758473</v>
        <stp/>
        <stp>ContractData</stp>
        <stp>S.NFLX</stp>
        <stp>PerCentNetLastTrade</stp>
        <stp/>
        <stp>T</stp>
        <tr r="N13" s="1"/>
        <tr r="O13" s="1"/>
      </tp>
      <tp t="s">
        <v>Costco Wholesale Corp</v>
        <stp/>
        <stp>ContractData</stp>
        <stp>S.COST</stp>
        <stp>LongDescription</stp>
        <stp/>
        <stp>T</stp>
        <tr r="R10" s="1"/>
        <tr r="H10" s="1"/>
      </tp>
      <tp t="s">
        <v>Cisco Systems Inc</v>
        <stp/>
        <stp>ContractData</stp>
        <stp>S.CSCO</stp>
        <stp>LongDescription</stp>
        <stp/>
        <stp>T</stp>
        <tr r="H16" s="1"/>
        <tr r="R16" s="1"/>
      </tp>
      <tp t="s">
        <v>Booking Holdings Inc.</v>
        <stp/>
        <stp>ContractData</stp>
        <stp>S.BKNG</stp>
        <stp>LongDescription</stp>
        <stp/>
        <stp>T</stp>
        <tr r="H23" s="1"/>
        <tr r="R23" s="1"/>
      </tp>
      <tp t="s">
        <v>Adobe Inc.</v>
        <stp/>
        <stp>ContractData</stp>
        <stp>S.ADBE</stp>
        <stp>LongDescription</stp>
        <stp/>
        <stp>T</stp>
        <tr r="H15" s="1"/>
        <tr r="R15" s="1"/>
      </tp>
      <tp t="s">
        <v>Apple Inc</v>
        <stp/>
        <stp>ContractData</stp>
        <stp>S.AAPL</stp>
        <stp>LongDescription</stp>
        <stp/>
        <stp>T</stp>
        <tr r="R3" s="1"/>
        <tr r="H3" s="1"/>
      </tp>
      <tp t="s">
        <v>Amgen Inc</v>
        <stp/>
        <stp>ContractData</stp>
        <stp>S.AMGN</stp>
        <stp>LongDescription</stp>
        <stp/>
        <stp>T</stp>
        <tr r="H27" s="1"/>
        <tr r="R27" s="1"/>
      </tp>
      <tp t="s">
        <v>Applied Materials Inc</v>
        <stp/>
        <stp>ContractData</stp>
        <stp>S.AMAT</stp>
        <stp>LongDescription</stp>
        <stp/>
        <stp>T</stp>
        <tr r="H28" s="1"/>
        <tr r="R28" s="1"/>
      </tp>
      <tp t="s">
        <v>Amazon.com Inc</v>
        <stp/>
        <stp>ContractData</stp>
        <stp>S.AMZN</stp>
        <stp>LongDescription</stp>
        <stp/>
        <stp>T</stp>
        <tr r="R6" s="1"/>
        <tr r="H6" s="1"/>
      </tp>
      <tp t="s">
        <v>Broadcom Inc.</v>
        <stp/>
        <stp>ContractData</stp>
        <stp>S.AVGO</stp>
        <stp>LongDescription</stp>
        <stp/>
        <stp>T</stp>
        <tr r="H8" s="1"/>
        <tr r="R8" s="1"/>
      </tp>
      <tp>
        <v>0</v>
        <stp/>
        <stp>ContractData</stp>
        <stp>S.GOOGL</stp>
        <stp>MT_LastAskVolume</stp>
        <stp/>
        <stp>T</stp>
        <tr r="E11" s="1"/>
      </tp>
      <tp t="s">
        <v>Alphabet, Inc. Class C</v>
        <stp/>
        <stp>ContractData</stp>
        <stp>S.GOOG</stp>
        <stp>LongDescription</stp>
        <stp/>
        <stp>T</stp>
        <tr r="H12" s="1"/>
        <tr r="R12" s="1"/>
      </tp>
      <tp t="s">
        <v>Gilead Sciences Inc</v>
        <stp/>
        <stp>ContractData</stp>
        <stp>S.GILD</stp>
        <stp>LongDescription</stp>
        <stp/>
        <stp>T</stp>
        <tr r="H32" s="1"/>
        <tr r="R32" s="1"/>
      </tp>
      <tp t="s">
        <v>Comcast Corp ClsA</v>
        <stp/>
        <stp>ContractData</stp>
        <stp>S.CMCSA</stp>
        <stp>LongDescription</stp>
        <stp/>
        <stp>T</stp>
        <tr r="H25" s="1"/>
        <tr r="R25" s="1"/>
      </tp>
      <tp>
        <v>67544738</v>
        <stp/>
        <stp>StudyData</stp>
        <stp>S.AMD</stp>
        <stp>Vol</stp>
        <stp>VolType=Exchange,CoCType=Exchange</stp>
        <stp>Vol</stp>
        <stp>D</stp>
        <stp>0</stp>
        <stp/>
        <stp/>
        <stp/>
        <stp/>
        <stp>T</stp>
        <tr r="P19" s="1"/>
      </tp>
      <tp>
        <v>1880638</v>
        <stp/>
        <stp>StudyData</stp>
        <stp>S.ADP</stp>
        <stp>Vol</stp>
        <stp>VolType=Exchange,CoCType=Exchange</stp>
        <stp>Vol</stp>
        <stp>D</stp>
        <stp>0</stp>
        <stp/>
        <stp/>
        <stp/>
        <stp/>
        <stp>T</stp>
        <tr r="P30" s="1"/>
      </tp>
      <tp t="s">
        <v>Alphabet, Inc. Class A</v>
        <stp/>
        <stp>ContractData</stp>
        <stp>S.GOOGL</stp>
        <stp>LongDescription</stp>
        <stp/>
        <stp>T</stp>
        <tr r="R11" s="1"/>
        <tr r="H11" s="1"/>
      </tp>
      <tp t="s">
        <v>Intuit Corp</v>
        <stp/>
        <stp>ContractData</stp>
        <stp>S.INTU</stp>
        <stp>LongDescription</stp>
        <stp/>
        <stp>T</stp>
        <tr r="H21" s="1"/>
        <tr r="R21" s="1"/>
      </tp>
      <tp t="s">
        <v>Intuitive Surgical Inc</v>
        <stp/>
        <stp>ContractData</stp>
        <stp>S.ISRG</stp>
        <stp>LongDescription</stp>
        <stp/>
        <stp>T</stp>
        <tr r="H20" s="1"/>
        <tr r="R20" s="1"/>
      </tp>
      <tp>
        <v>2254458</v>
        <stp/>
        <stp>StudyData</stp>
        <stp>S.LIN</stp>
        <stp>Vol</stp>
        <stp>VolType=Exchange,CoCType=Exchange</stp>
        <stp>Vol</stp>
        <stp>D</stp>
        <stp>0</stp>
        <stp/>
        <stp/>
        <stp/>
        <stp/>
        <stp>T</stp>
        <tr r="P18" s="1"/>
      </tp>
      <tp t="s">
        <v>Netflix Inc</v>
        <stp/>
        <stp>ContractData</stp>
        <stp>S.NFLX</stp>
        <stp>LongDescription</stp>
        <stp/>
        <stp>T</stp>
        <tr r="H13" s="1"/>
        <tr r="R13" s="1"/>
      </tp>
      <tp t="s">
        <v>NVIDIA Corp</v>
        <stp/>
        <stp>ContractData</stp>
        <stp>S.NVDA</stp>
        <stp>LongDescription</stp>
        <stp/>
        <stp>T</stp>
        <tr r="H4" s="1"/>
        <tr r="R4" s="1"/>
      </tp>
      <tp t="s">
        <v>Meta Platforms, Inc.</v>
        <stp/>
        <stp>ContractData</stp>
        <stp>S.META</stp>
        <stp>LongDescription</stp>
        <stp/>
        <stp>T</stp>
        <tr r="H7" s="1"/>
        <tr r="R7" s="1"/>
      </tp>
      <tp t="s">
        <v>Microsoft Corporation</v>
        <stp/>
        <stp>ContractData</stp>
        <stp>S.MSFT</stp>
        <stp>LongDescription</stp>
        <stp/>
        <stp>T</stp>
        <tr r="H5" s="1"/>
        <tr r="R5" s="1"/>
      </tp>
      <tp>
        <v>2432344</v>
        <stp/>
        <stp>StudyData</stp>
        <stp>S.HON</stp>
        <stp>Vol</stp>
        <stp>VolType=Exchange,CoCType=Exchange</stp>
        <stp>Vol</stp>
        <stp>D</stp>
        <stp>0</stp>
        <stp/>
        <stp/>
        <stp/>
        <stp/>
        <stp>T</stp>
        <tr r="P26" s="1"/>
      </tp>
      <tp>
        <v>0</v>
        <stp/>
        <stp>ContractData</stp>
        <stp>S.CMCSA</stp>
        <stp>MT_LastAskVolume</stp>
        <stp/>
        <stp>T</stp>
        <tr r="E25" s="1"/>
      </tp>
      <tp t="s">
        <v>QUALCOMM Inc</v>
        <stp/>
        <stp>ContractData</stp>
        <stp>S.QCOM</stp>
        <stp>LongDescription</stp>
        <stp/>
        <stp>T</stp>
        <tr r="R22" s="1"/>
        <tr r="H22" s="1"/>
      </tp>
      <tp>
        <v>4773138</v>
        <stp/>
        <stp>StudyData</stp>
        <stp>S.TXN</stp>
        <stp>Vol</stp>
        <stp>VolType=Exchange,CoCType=Exchange</stp>
        <stp>Vol</stp>
        <stp>D</stp>
        <stp>0</stp>
        <stp/>
        <stp/>
        <stp/>
        <stp/>
        <stp>T</stp>
        <tr r="P24" s="1"/>
      </tp>
      <tp t="s">
        <v>Palo Alto Networks, Inc.</v>
        <stp/>
        <stp>ContractData</stp>
        <stp>S.PANW</stp>
        <stp>LongDescription</stp>
        <stp/>
        <stp>T</stp>
        <tr r="H29" s="1"/>
        <tr r="R29" s="1"/>
      </tp>
      <tp>
        <v>0</v>
        <stp/>
        <stp>ContractData</stp>
        <stp>S.CMCSA</stp>
        <stp>MT_LastBidVolume</stp>
        <stp/>
        <stp>T</stp>
        <tr r="B25" s="1"/>
      </tp>
      <tp t="s">
        <v>Vertex Pharmaceuticals Incorporated</v>
        <stp/>
        <stp>ContractData</stp>
        <stp>S.VRTX</stp>
        <stp>LongDescription</stp>
        <stp/>
        <stp>T</stp>
        <tr r="H31" s="1"/>
        <tr r="R31" s="1"/>
      </tp>
      <tp>
        <v>45640.753310185188</v>
        <stp/>
        <stp>SystemInfo</stp>
        <stp>Linetime</stp>
        <tr r="B3" s="2"/>
        <tr r="S1" s="1"/>
      </tp>
      <tp>
        <v>4353854</v>
        <stp/>
        <stp>StudyData</stp>
        <stp>S.PEP</stp>
        <stp>Vol</stp>
        <stp>VolType=Exchange,CoCType=Exchange</stp>
        <stp>Vol</stp>
        <stp>D</stp>
        <stp>0</stp>
        <stp/>
        <stp/>
        <stp/>
        <stp/>
        <stp>T</stp>
        <tr r="P17" s="1"/>
      </tp>
      <tp t="s">
        <v>T-Mobile US, Inc.</v>
        <stp/>
        <stp>ContractData</stp>
        <stp>S.TMUS</stp>
        <stp>LongDescription</stp>
        <stp/>
        <stp>T</stp>
        <tr r="H14" s="1"/>
        <tr r="R14" s="1"/>
      </tp>
      <tp t="s">
        <v>Tesla Inc.</v>
        <stp/>
        <stp>ContractData</stp>
        <stp>S.TSLA</stp>
        <stp>LongDescription</stp>
        <stp/>
        <stp>T</stp>
        <tr r="H9" s="1"/>
        <tr r="R9" s="1"/>
      </tp>
      <tp>
        <v>0</v>
        <stp/>
        <stp>ContractData</stp>
        <stp>S.GOOGL</stp>
        <stp>MT_LastBidVolume</stp>
        <stp/>
        <stp>T</stp>
        <tr r="B11" s="1"/>
      </tp>
      <tp>
        <v>-41.320000000000618</v>
        <stp/>
        <stp>ContractData</stp>
        <stp>S.BKNG</stp>
        <stp>NetLastTrade</stp>
        <stp/>
        <stp>T</stp>
        <tr r="M23" s="1"/>
      </tp>
      <tp>
        <v>91.850000000000009</v>
        <stp/>
        <stp>ContractData</stp>
        <stp>S.GILD</stp>
        <stp>LastTrade</stp>
        <stp/>
        <stp>T</stp>
        <tr r="L32" s="1"/>
      </tp>
      <tp>
        <v>436.23</v>
        <stp/>
        <stp>ContractData</stp>
        <stp>S.TSLA</stp>
        <stp>LastTrade</stp>
        <stp/>
        <stp>T</stp>
        <tr r="L9" s="1"/>
      </tp>
      <tp>
        <v>918.87</v>
        <stp/>
        <stp>ContractData</stp>
        <stp>S.NFLX</stp>
        <stp>LastTrade</stp>
        <stp/>
        <stp>T</stp>
        <tr r="L13" s="1"/>
      </tp>
      <tp>
        <v>192.23000000000002</v>
        <stp/>
        <stp>ContractData</stp>
        <stp>S.TXN</stp>
        <stp>High</stp>
        <stp/>
        <stp>T</stp>
        <tr r="J24" s="1"/>
      </tp>
      <tp>
        <v>-1.9900000000000091</v>
        <stp/>
        <stp>ContractData</stp>
        <stp>S.ADP</stp>
        <stp>NetLastTrade</stp>
        <stp/>
        <stp>T</stp>
        <tr r="M30" s="1"/>
      </tp>
      <tp>
        <v>-3.6899999999999977</v>
        <stp/>
        <stp>ContractData</stp>
        <stp>S.AMD</stp>
        <stp>NetLastTrade</stp>
        <stp/>
        <stp>T</stp>
        <tr r="M19" s="1"/>
      </tp>
      <tp>
        <v>-0.52999999999998693</v>
        <stp/>
        <stp>ContractData</stp>
        <stp>S.GILD</stp>
        <stp>NetLastTrade</stp>
        <stp/>
        <stp>T</stp>
        <tr r="M32" s="1"/>
      </tp>
      <tp>
        <v>5227.6099999999997</v>
        <stp/>
        <stp>ContractData</stp>
        <stp>S.BKNG</stp>
        <stp>LastTrade</stp>
        <stp/>
        <stp>T</stp>
        <tr r="L23" s="1"/>
      </tp>
      <tp>
        <v>393.12</v>
        <stp/>
        <stp>ContractData</stp>
        <stp>S.PANW</stp>
        <stp>LastTrade</stp>
        <stp/>
        <stp>T</stp>
        <tr r="L29" s="1"/>
      </tp>
      <tp>
        <v>126.91</v>
        <stp/>
        <stp>ContractData</stp>
        <stp>S.AMD</stp>
        <stp>Settlement</stp>
        <stp/>
        <stp>T</stp>
        <tr r="G19" s="1"/>
      </tp>
      <tp>
        <v>158.53</v>
        <stp/>
        <stp>ContractData</stp>
        <stp>S.QCOM</stp>
        <stp>LastTrade</stp>
        <stp/>
        <stp>T</stp>
        <tr r="L22" s="1"/>
      </tp>
      <tp>
        <v>191.38</v>
        <stp/>
        <stp>ContractData</stp>
        <stp>S.GOOG</stp>
        <stp>LastTrade</stp>
        <stp/>
        <stp>T</stp>
        <tr r="L12" s="1"/>
      </tp>
      <tp>
        <v>157.53</v>
        <stp/>
        <stp>ContractData</stp>
        <stp>S.PEP</stp>
        <stp>Open</stp>
        <stp/>
        <stp>T</stp>
        <tr r="I17" s="1"/>
      </tp>
      <tp>
        <v>-2.25</v>
        <stp/>
        <stp>ContractData</stp>
        <stp>S.GOOG</stp>
        <stp>NetLastTrade</stp>
        <stp/>
        <stp>T</stp>
        <tr r="M12" s="1"/>
      </tp>
      <tp>
        <v>18032626</v>
        <stp/>
        <stp>StudyData</stp>
        <stp>S.CMCSA</stp>
        <stp>Vol</stp>
        <stp>VolType=Exchange,CoCType=Exchange</stp>
        <stp>Vol</stp>
        <stp>D</stp>
        <stp>0</stp>
        <stp/>
        <stp/>
        <stp/>
        <stp/>
        <stp>T</stp>
        <tr r="P25" s="1"/>
      </tp>
      <tp>
        <v>0.96000000000003638</v>
        <stp/>
        <stp>ContractData</stp>
        <stp>S.COST</stp>
        <stp>NetLastTrade</stp>
        <stp/>
        <stp>T</stp>
        <tr r="M10" s="1"/>
      </tp>
      <tp>
        <v>159.57</v>
        <stp/>
        <stp>ContractData</stp>
        <stp>S.PEP</stp>
        <stp>High</stp>
        <stp/>
        <stp>T</stp>
        <tr r="J17" s="1"/>
      </tp>
      <tp>
        <v>-15.799999999999955</v>
        <stp/>
        <stp>ContractData</stp>
        <stp>S.INTU</stp>
        <stp>NetLastTrade</stp>
        <stp/>
        <stp>T</stp>
        <tr r="M21" s="1"/>
      </tp>
      <tp>
        <v>0.26999999999998181</v>
        <stp/>
        <stp>ContractData</stp>
        <stp>S.AMAT</stp>
        <stp>NetLastTrade</stp>
        <stp/>
        <stp>T</stp>
        <tr r="M28" s="1"/>
      </tp>
      <tp>
        <v>-3.4399999999999977</v>
        <stp/>
        <stp>ContractData</stp>
        <stp>S.AMGN</stp>
        <stp>NetLastTrade</stp>
        <stp/>
        <stp>T</stp>
        <tr r="M27" s="1"/>
      </tp>
      <tp>
        <v>-1.5099999999999909</v>
        <stp/>
        <stp>ContractData</stp>
        <stp>S.AMZN</stp>
        <stp>NetLastTrade</stp>
        <stp/>
        <stp>T</stp>
        <tr r="M6" s="1"/>
      </tp>
      <tp>
        <v>-1.3300000000000125</v>
        <stp/>
        <stp>ContractData</stp>
        <stp>S.TMUS</stp>
        <stp>NetLastTrade</stp>
        <stp/>
        <stp>T</stp>
        <tr r="M14" s="1"/>
      </tp>
      <tp>
        <v>39.92</v>
        <stp/>
        <stp>ContractData</stp>
        <stp>S.CMCSA</stp>
        <stp>Settlement</stp>
        <stp/>
        <stp>T</stp>
        <tr r="G25" s="1"/>
      </tp>
      <tp>
        <v>188.81</v>
        <stp/>
        <stp>ContractData</stp>
        <stp>S.TXN</stp>
        <stp>Open</stp>
        <stp/>
        <stp>T</stp>
        <tr r="I24" s="1"/>
      </tp>
      <tp>
        <v>0.28999999999999204</v>
        <stp/>
        <stp>ContractData</stp>
        <stp>S.QCOM</stp>
        <stp>NetLastTrade</stp>
        <stp/>
        <stp>T</stp>
        <tr r="M22" s="1"/>
      </tp>
      <tp>
        <v>228.70000000000002</v>
        <stp/>
        <stp>ContractData</stp>
        <stp>S.AVGO</stp>
        <stp>High</stp>
        <stp/>
        <stp>T</stp>
        <tr r="J8" s="1"/>
      </tp>
      <tp>
        <v>139.6</v>
        <stp/>
        <stp>ContractData</stp>
        <stp>S.NVDA</stp>
        <stp>High</stp>
        <stp/>
        <stp>T</stp>
        <tr r="J4" s="1"/>
      </tp>
      <tp>
        <v>25143495</v>
        <stp/>
        <stp>StudyData</stp>
        <stp>S.GOOGL</stp>
        <stp>Vol</stp>
        <stp>VolType=Exchange,CoCType=Exchange</stp>
        <stp>Vol</stp>
        <stp>D</stp>
        <stp>0</stp>
        <stp/>
        <stp/>
        <stp/>
        <stp/>
        <stp>T</stp>
        <tr r="P11" s="1"/>
      </tp>
      <tp>
        <v>134.25</v>
        <stp/>
        <stp>ContractData</stp>
        <stp>S.NVDA</stp>
        <stp>LastTrade</stp>
        <stp/>
        <stp>T</stp>
        <tr r="L4" s="1"/>
      </tp>
      <tp>
        <v>191.59</v>
        <stp/>
        <stp>ContractData</stp>
        <stp>S.TXN</stp>
        <stp>Settlement</stp>
        <stp/>
        <stp>T</stp>
        <tr r="G24" s="1"/>
      </tp>
      <tp>
        <v>227.62</v>
        <stp/>
        <stp>ContractData</stp>
        <stp>S.HON</stp>
        <stp>Settlement</stp>
        <stp/>
        <stp>T</stp>
        <tr r="G26" s="1"/>
      </tp>
      <tp>
        <v>435.3</v>
        <stp/>
        <stp>ContractData</stp>
        <stp>S.LIN</stp>
        <stp>Settlement</stp>
        <stp/>
        <stp>T</stp>
        <tr r="G18" s="1"/>
      </tp>
      <tp>
        <v>-6.9999999999993179E-2</v>
        <stp/>
        <stp>ContractData</stp>
        <stp>S.HON</stp>
        <stp>NetLastTrade</stp>
        <stp/>
        <stp>T</stp>
        <tr r="M26" s="1"/>
      </tp>
      <tp>
        <v>420</v>
        <stp/>
        <stp>ContractData</stp>
        <stp>S.TSLA</stp>
        <stp>Open</stp>
        <stp/>
        <stp>T</stp>
        <tr r="I9" s="1"/>
      </tp>
      <tp>
        <v>-7.0900000000000318</v>
        <stp/>
        <stp>ContractData</stp>
        <stp>S.PANW</stp>
        <stp>NetLastTrade</stp>
        <stp/>
        <stp>T</stp>
        <tr r="M29" s="1"/>
      </tp>
      <tp>
        <v>448.43</v>
        <stp/>
        <stp>ContractData</stp>
        <stp>S.MSFT</stp>
        <stp>Open</stp>
        <stp/>
        <stp>T</stp>
        <tr r="I5" s="1"/>
      </tp>
      <tp>
        <v>58.620000000000005</v>
        <stp/>
        <stp>ContractData</stp>
        <stp>S.CSCO</stp>
        <stp>Open</stp>
        <stp/>
        <stp>T</stp>
        <tr r="I16" s="1"/>
      </tp>
      <tp>
        <v>0.16999999999998749</v>
        <stp/>
        <stp>ContractData</stp>
        <stp>S.AAPL</stp>
        <stp>NetLastTrade</stp>
        <stp/>
        <stp>T</stp>
        <tr r="M3" s="1"/>
      </tp>
      <tp>
        <v>542.59</v>
        <stp/>
        <stp>ContractData</stp>
        <stp>S.ISRG</stp>
        <stp>Open</stp>
        <stp/>
        <stp>T</stp>
        <tr r="I20" s="1"/>
      </tp>
      <tp>
        <v>447.27</v>
        <stp/>
        <stp>ContractData</stp>
        <stp>S.MSFT</stp>
        <stp>LastTrade</stp>
        <stp/>
        <stp>T</stp>
        <tr r="L5" s="1"/>
      </tp>
      <tp>
        <v>462.33</v>
        <stp/>
        <stp>ContractData</stp>
        <stp>S.VRTX</stp>
        <stp>Open</stp>
        <stp/>
        <stp>T</stp>
        <tr r="I31" s="1"/>
      </tp>
      <tp>
        <v>224.8</v>
        <stp/>
        <stp>ContractData</stp>
        <stp>S.AVGO</stp>
        <stp>LastTrade</stp>
        <stp/>
        <stp>T</stp>
        <tr r="L8" s="1"/>
      </tp>
      <tp>
        <v>270.62</v>
        <stp/>
        <stp>ContractData</stp>
        <stp>S.AMGN</stp>
        <stp>LastTrade</stp>
        <stp/>
        <stp>T</stp>
        <tr r="L27" s="1"/>
      </tp>
      <tp>
        <v>466.71000000000004</v>
        <stp/>
        <stp>ContractData</stp>
        <stp>S.VRTX</stp>
        <stp>High</stp>
        <stp/>
        <stp>T</stp>
        <tr r="J31" s="1"/>
      </tp>
      <tp>
        <v>547.1</v>
        <stp/>
        <stp>ContractData</stp>
        <stp>S.ISRG</stp>
        <stp>High</stp>
        <stp/>
        <stp>T</stp>
        <tr r="J20" s="1"/>
      </tp>
      <tp>
        <v>-6.6800000000000637</v>
        <stp/>
        <stp>ContractData</stp>
        <stp>S.NFLX</stp>
        <stp>NetLastTrade</stp>
        <stp/>
        <stp>T</stp>
        <tr r="M13" s="1"/>
      </tp>
      <tp>
        <v>451.43</v>
        <stp/>
        <stp>ContractData</stp>
        <stp>S.MSFT</stp>
        <stp>High</stp>
        <stp/>
        <stp>T</stp>
        <tr r="J5" s="1"/>
      </tp>
      <tp>
        <v>58.93</v>
        <stp/>
        <stp>ContractData</stp>
        <stp>S.CSCO</stp>
        <stp>High</stp>
        <stp/>
        <stp>T</stp>
        <tr r="J16" s="1"/>
      </tp>
      <tp>
        <v>436.3</v>
        <stp/>
        <stp>ContractData</stp>
        <stp>S.TSLA</stp>
        <stp>High</stp>
        <stp/>
        <stp>T</stp>
        <tr r="J9" s="1"/>
      </tp>
      <tp>
        <v>169.35</v>
        <stp/>
        <stp>ContractData</stp>
        <stp>S.AMAT</stp>
        <stp>LastTrade</stp>
        <stp/>
        <stp>T</stp>
        <tr r="L28" s="1"/>
      </tp>
      <tp>
        <v>-3.1999999999999886</v>
        <stp/>
        <stp>ContractData</stp>
        <stp>S.LIN</stp>
        <stp>NetLastTrade</stp>
        <stp/>
        <stp>T</stp>
        <tr r="M18" s="1"/>
      </tp>
      <tp>
        <v>-10.439999999999941</v>
        <stp/>
        <stp>ContractData</stp>
        <stp>S.META</stp>
        <stp>NetLastTrade</stp>
        <stp/>
        <stp>T</stp>
        <tr r="M7" s="1"/>
      </tp>
      <tp>
        <v>189.82</v>
        <stp/>
        <stp>ContractData</stp>
        <stp>S.GOOGL</stp>
        <stp>Settlement</stp>
        <stp/>
        <stp>T</stp>
        <tr r="G11" s="1"/>
      </tp>
      <tp>
        <v>465.69</v>
        <stp/>
        <stp>ContractData</stp>
        <stp>S.ADBE</stp>
        <stp>LastTrade</stp>
        <stp/>
        <stp>T</stp>
        <tr r="L15" s="1"/>
      </tp>
      <tp>
        <v>213.9</v>
        <stp/>
        <stp>ContractData</stp>
        <stp>S.AVGO</stp>
        <stp>Open</stp>
        <stp/>
        <stp>T</stp>
        <tr r="I8" s="1"/>
      </tp>
      <tp>
        <v>138.94</v>
        <stp/>
        <stp>ContractData</stp>
        <stp>S.NVDA</stp>
        <stp>Open</stp>
        <stp/>
        <stp>T</stp>
        <tr r="I4" s="1"/>
      </tp>
      <tp>
        <v>-8.9399999999999977</v>
        <stp/>
        <stp>ContractData</stp>
        <stp>S.ADBE</stp>
        <stp>NetLastTrade</stp>
        <stp/>
        <stp>T</stp>
        <tr r="M15" s="1"/>
      </tp>
      <tp>
        <v>58.620000000000005</v>
        <stp/>
        <stp>ContractData</stp>
        <stp>S.CSCO</stp>
        <stp>LastTrade</stp>
        <stp/>
        <stp>T</stp>
        <tr r="L16" s="1"/>
      </tp>
      <tp>
        <v>91.66</v>
        <stp/>
        <stp>ContractData</stp>
        <stp>S.GILD</stp>
        <stp>Open</stp>
        <stp/>
        <stp>T</stp>
        <tr r="I32" s="1"/>
      </tp>
      <tp>
        <v>672.7</v>
        <stp/>
        <stp>ContractData</stp>
        <stp>S.INTU</stp>
        <stp>High</stp>
        <stp/>
        <stp>T</stp>
        <tr r="J21" s="1"/>
      </tp>
      <tp>
        <v>1006.6700000000001</v>
        <stp/>
        <stp>ContractData</stp>
        <stp>S.COST</stp>
        <stp>High</stp>
        <stp/>
        <stp>T</stp>
        <tr r="J10" s="1"/>
      </tp>
      <tp>
        <v>194.34</v>
        <stp/>
        <stp>ContractData</stp>
        <stp>S.GOOG</stp>
        <stp>High</stp>
        <stp/>
        <stp>T</stp>
        <tr r="J12" s="1"/>
      </tp>
      <tp>
        <v>-0.93000000000000682</v>
        <stp/>
        <stp>ContractData</stp>
        <stp>S.PEP</stp>
        <stp>NetLastTrade</stp>
        <stp/>
        <stp>T</stp>
        <tr r="M17" s="1"/>
      </tp>
      <tp>
        <v>5240</v>
        <stp/>
        <stp>ContractData</stp>
        <stp>S.BKNG</stp>
        <stp>Open</stp>
        <stp/>
        <stp>T</stp>
        <tr r="I23" s="1"/>
      </tp>
      <tp>
        <v>296.41000000000003</v>
        <stp/>
        <stp>ContractData</stp>
        <stp>S.ADP</stp>
        <stp>Open</stp>
        <stp/>
        <stp>T</stp>
        <tr r="I30" s="1"/>
      </tp>
      <tp>
        <v>131.30000000000001</v>
        <stp/>
        <stp>ContractData</stp>
        <stp>S.AMD</stp>
        <stp>Open</stp>
        <stp/>
        <stp>T</stp>
        <tr r="I19" s="1"/>
      </tp>
      <tp>
        <v>232.8</v>
        <stp/>
        <stp>ContractData</stp>
        <stp>S.TMUS</stp>
        <stp>High</stp>
        <stp/>
        <stp>T</stp>
        <tr r="J14" s="1"/>
      </tp>
      <tp>
        <v>230.20000000000002</v>
        <stp/>
        <stp>ContractData</stp>
        <stp>S.AMZN</stp>
        <stp>High</stp>
        <stp/>
        <stp>T</stp>
        <tr r="J6" s="1"/>
      </tp>
      <tp>
        <v>274.06</v>
        <stp/>
        <stp>ContractData</stp>
        <stp>S.AMGN</stp>
        <stp>High</stp>
        <stp/>
        <stp>T</stp>
        <tr r="J27" s="1"/>
      </tp>
      <tp>
        <v>171.53</v>
        <stp/>
        <stp>ContractData</stp>
        <stp>S.AMAT</stp>
        <stp>High</stp>
        <stp/>
        <stp>T</stp>
        <tr r="J28" s="1"/>
      </tp>
      <tp>
        <v>-6.2594543842261749E-2</v>
        <stp/>
        <stp>ContractData</stp>
        <stp>S.TXN</stp>
        <stp>PerCentNetLastTrade</stp>
        <stp/>
        <stp>T</stp>
        <tr r="N24" s="1"/>
        <tr r="O24" s="1"/>
      </tp>
      <tp>
        <v>-0.58527375707992446</v>
        <stp/>
        <stp>ContractData</stp>
        <stp>S.PEP</stp>
        <stp>PerCentNetLastTrade</stp>
        <stp/>
        <stp>T</stp>
        <tr r="N17" s="1"/>
        <tr r="O17" s="1"/>
      </tp>
      <tp>
        <v>-0.72976054732041051</v>
        <stp/>
        <stp>ContractData</stp>
        <stp>S.LIN</stp>
        <stp>PerCentNetLastTrade</stp>
        <stp/>
        <stp>T</stp>
        <tr r="N18" s="1"/>
        <tr r="O18" s="1"/>
      </tp>
      <tp>
        <v>-3.0743554833326015E-2</v>
        <stp/>
        <stp>ContractData</stp>
        <stp>S.HON</stp>
        <stp>PerCentNetLastTrade</stp>
        <stp/>
        <stp>T</stp>
        <tr r="O26" s="1"/>
        <tr r="N26" s="1"/>
      </tp>
      <tp>
        <v>-2.8254211332312402</v>
        <stp/>
        <stp>ContractData</stp>
        <stp>S.AMD</stp>
        <stp>PerCentNetLastTrade</stp>
        <stp/>
        <stp>T</stp>
        <tr r="N19" s="1"/>
        <tr r="O19" s="1"/>
      </tp>
      <tp>
        <v>-0.66610878661087869</v>
        <stp/>
        <stp>ContractData</stp>
        <stp>S.ADP</stp>
        <stp>PerCentNetLastTrade</stp>
        <stp/>
        <stp>T</stp>
        <tr r="N30" s="1"/>
        <tr r="O30" s="1"/>
      </tp>
      <tp>
        <v>272.95999999999998</v>
        <stp/>
        <stp>ContractData</stp>
        <stp>S.AMGN</stp>
        <stp>Open</stp>
        <stp/>
        <stp>T</stp>
        <tr r="I27" s="1"/>
      </tp>
      <tp>
        <v>169.09</v>
        <stp/>
        <stp>ContractData</stp>
        <stp>S.AMAT</stp>
        <stp>Open</stp>
        <stp/>
        <stp>T</stp>
        <tr r="I28" s="1"/>
      </tp>
      <tp>
        <v>228.4</v>
        <stp/>
        <stp>ContractData</stp>
        <stp>S.AMZN</stp>
        <stp>Open</stp>
        <stp/>
        <stp>T</stp>
        <tr r="I6" s="1"/>
      </tp>
      <tp>
        <v>232.8</v>
        <stp/>
        <stp>ContractData</stp>
        <stp>S.TMUS</stp>
        <stp>Open</stp>
        <stp/>
        <stp>T</stp>
        <tr r="I14" s="1"/>
      </tp>
      <tp>
        <v>5260.4000000000005</v>
        <stp/>
        <stp>ContractData</stp>
        <stp>S.BKNG</stp>
        <stp>High</stp>
        <stp/>
        <stp>T</stp>
        <tr r="J23" s="1"/>
      </tp>
      <tp>
        <v>131.30000000000001</v>
        <stp/>
        <stp>ContractData</stp>
        <stp>S.AMD</stp>
        <stp>High</stp>
        <stp/>
        <stp>T</stp>
        <tr r="J19" s="1"/>
      </tp>
      <tp>
        <v>298.18</v>
        <stp/>
        <stp>ContractData</stp>
        <stp>S.ADP</stp>
        <stp>High</stp>
        <stp/>
        <stp>T</stp>
        <tr r="J30" s="1"/>
      </tp>
      <tp>
        <v>-0.12000000000000455</v>
        <stp/>
        <stp>ContractData</stp>
        <stp>S.TXN</stp>
        <stp>NetLastTrade</stp>
        <stp/>
        <stp>T</stp>
        <tr r="M24" s="1"/>
      </tp>
      <tp>
        <v>192.71</v>
        <stp/>
        <stp>ContractData</stp>
        <stp>S.GOOG</stp>
        <stp>Open</stp>
        <stp/>
        <stp>T</stp>
        <tr r="I12" s="1"/>
      </tp>
      <tp>
        <v>981</v>
        <stp/>
        <stp>ContractData</stp>
        <stp>S.COST</stp>
        <stp>Open</stp>
        <stp/>
        <stp>T</stp>
        <tr r="I10" s="1"/>
      </tp>
      <tp>
        <v>227.46</v>
        <stp/>
        <stp>ContractData</stp>
        <stp>S.AMZN</stp>
        <stp>LastTrade</stp>
        <stp/>
        <stp>T</stp>
        <tr r="L6" s="1"/>
      </tp>
      <tp>
        <v>157.97</v>
        <stp/>
        <stp>ContractData</stp>
        <stp>S.PEP</stp>
        <stp>Settlement</stp>
        <stp/>
        <stp>T</stp>
        <tr r="G17" s="1"/>
      </tp>
      <tp>
        <v>296.76</v>
        <stp/>
        <stp>ContractData</stp>
        <stp>S.ADP</stp>
        <stp>Settlement</stp>
        <stp/>
        <stp>T</stp>
        <tr r="G30" s="1"/>
      </tp>
      <tp>
        <v>668.99</v>
        <stp/>
        <stp>ContractData</stp>
        <stp>S.INTU</stp>
        <stp>Open</stp>
        <stp/>
        <stp>T</stp>
        <tr r="I21" s="1"/>
      </tp>
      <tp>
        <v>92.11</v>
        <stp/>
        <stp>ContractData</stp>
        <stp>S.GILD</stp>
        <stp>High</stp>
        <stp/>
        <stp>T</stp>
        <tr r="J32" s="1"/>
      </tp>
      <tp>
        <v>400.5</v>
        <stp/>
        <stp>ContractData</stp>
        <stp>S.PANW</stp>
        <stp>Open</stp>
        <stp/>
        <stp>T</stp>
        <tr r="I29" s="1"/>
      </tp>
      <tp>
        <v>18.129999999999995</v>
        <stp/>
        <stp>ContractData</stp>
        <stp>S.TSLA</stp>
        <stp>NetLastTrade</stp>
        <stp/>
        <stp>T</stp>
        <tr r="M9" s="1"/>
      </tp>
      <tp>
        <v>-0.22999999999999687</v>
        <stp/>
        <stp>ContractData</stp>
        <stp>S.CSCO</stp>
        <stp>NetLastTrade</stp>
        <stp/>
        <stp>T</stp>
        <tr r="M16" s="1"/>
      </tp>
      <tp>
        <v>-2.2900000000000205</v>
        <stp/>
        <stp>ContractData</stp>
        <stp>S.MSFT</stp>
        <stp>NetLastTrade</stp>
        <stp/>
        <stp>T</stp>
        <tr r="M5" s="1"/>
      </tp>
      <tp>
        <v>-5.1399999999999864</v>
        <stp/>
        <stp>ContractData</stp>
        <stp>S.ISRG</stp>
        <stp>NetLastTrade</stp>
        <stp/>
        <stp>T</stp>
        <tr r="M20" s="1"/>
      </tp>
      <tp>
        <v>925.55000000000007</v>
        <stp/>
        <stp>ContractData</stp>
        <stp>S.NFLX</stp>
        <stp>High</stp>
        <stp/>
        <stp>T</stp>
        <tr r="J13" s="1"/>
      </tp>
      <tp>
        <v>247.81</v>
        <stp/>
        <stp>ContractData</stp>
        <stp>S.AAPL</stp>
        <stp>Open</stp>
        <stp/>
        <stp>T</stp>
        <tr r="I3" s="1"/>
      </tp>
      <tp>
        <v>620.35</v>
        <stp/>
        <stp>ContractData</stp>
        <stp>S.META</stp>
        <stp>LastTrade</stp>
        <stp/>
        <stp>T</stp>
        <tr r="L7" s="1"/>
      </tp>
      <tp>
        <v>463.73</v>
        <stp/>
        <stp>ContractData</stp>
        <stp>S.VRTX</stp>
        <stp>LastTrade</stp>
        <stp/>
        <stp>T</stp>
        <tr r="L31" s="1"/>
      </tp>
      <tp>
        <v>656.45</v>
        <stp/>
        <stp>ContractData</stp>
        <stp>S.INTU</stp>
        <stp>LastTrade</stp>
        <stp/>
        <stp>T</stp>
        <tr r="L21" s="1"/>
      </tp>
      <tp>
        <v>437.8</v>
        <stp/>
        <stp>ContractData</stp>
        <stp>S.LIN</stp>
        <stp>High</stp>
        <stp/>
        <stp>T</stp>
        <tr r="J18" s="1"/>
      </tp>
      <tp>
        <v>-0.38999999999998636</v>
        <stp/>
        <stp>ContractData</stp>
        <stp>S.VRTX</stp>
        <stp>NetLastTrade</stp>
        <stp/>
        <stp>T</stp>
        <tr r="M31" s="1"/>
      </tp>
      <tp>
        <v>231.94</v>
        <stp/>
        <stp>ContractData</stp>
        <stp>S.TMUS</stp>
        <stp>LastTrade</stp>
        <stp/>
        <stp>T</stp>
        <tr r="L14" s="1"/>
      </tp>
      <tp>
        <v>158.24</v>
        <stp/>
        <stp>ContractData</stp>
        <stp>S.QCOM</stp>
        <stp>Open</stp>
        <stp/>
        <stp>T</stp>
        <tr r="I22" s="1"/>
      </tp>
      <tp>
        <v>474.91</v>
        <stp/>
        <stp>ContractData</stp>
        <stp>S.ADBE</stp>
        <stp>High</stp>
        <stp/>
        <stp>T</stp>
        <tr r="J15" s="1"/>
      </tp>
      <tp>
        <v>631.08000000000004</v>
        <stp/>
        <stp>ContractData</stp>
        <stp>S.META</stp>
        <stp>High</stp>
        <stp/>
        <stp>T</stp>
        <tr r="J7" s="1"/>
      </tp>
      <tp>
        <v>225.94</v>
        <stp/>
        <stp>ContractData</stp>
        <stp>S.HON</stp>
        <stp>Open</stp>
        <stp/>
        <stp>T</stp>
        <tr r="I26" s="1"/>
      </tp>
      <tp>
        <v>627.22</v>
        <stp/>
        <stp>ContractData</stp>
        <stp>S.META</stp>
        <stp>Open</stp>
        <stp/>
        <stp>T</stp>
        <tr r="I7" s="1"/>
      </tp>
      <tp>
        <v>248.13</v>
        <stp/>
        <stp>ContractData</stp>
        <stp>S.AAPL</stp>
        <stp>LastTrade</stp>
        <stp/>
        <stp>T</stp>
        <tr r="L3" s="1"/>
      </tp>
      <tp>
        <v>229.09</v>
        <stp/>
        <stp>ContractData</stp>
        <stp>S.HON</stp>
        <stp>High</stp>
        <stp/>
        <stp>T</stp>
        <tr r="J26" s="1"/>
      </tp>
      <tp>
        <v>473.98</v>
        <stp/>
        <stp>ContractData</stp>
        <stp>S.ADBE</stp>
        <stp>Open</stp>
        <stp/>
        <stp>T</stp>
        <tr r="I15" s="1"/>
      </tp>
      <tp>
        <v>-3.0900000000000034</v>
        <stp/>
        <stp>ContractData</stp>
        <stp>S.NVDA</stp>
        <stp>NetLastTrade</stp>
        <stp/>
        <stp>T</stp>
        <tr r="M4" s="1"/>
      </tp>
      <tp>
        <v>44.140000000000015</v>
        <stp/>
        <stp>ContractData</stp>
        <stp>S.AVGO</stp>
        <stp>NetLastTrade</stp>
        <stp/>
        <stp>T</stp>
        <tr r="M8" s="1"/>
      </tp>
      <tp>
        <v>159.68</v>
        <stp/>
        <stp>ContractData</stp>
        <stp>S.QCOM</stp>
        <stp>High</stp>
        <stp/>
        <stp>T</stp>
        <tr r="J22" s="1"/>
      </tp>
      <tp>
        <v>157.06</v>
        <stp/>
        <stp>ContractData</stp>
        <stp>S.PEP</stp>
        <stp>Low</stp>
        <stp/>
        <stp>T</stp>
        <tr r="K17" s="1"/>
      </tp>
      <tp>
        <v>188.3</v>
        <stp/>
        <stp>ContractData</stp>
        <stp>S.TXN</stp>
        <stp>Low</stp>
        <stp/>
        <stp>T</stp>
        <tr r="K24" s="1"/>
      </tp>
      <tp t="s">
        <v/>
        <stp/>
        <stp>ContractData</stp>
        <stp>S.TXN</stp>
        <stp>Ask</stp>
        <stp/>
        <stp>T</stp>
        <tr r="D24" s="1"/>
      </tp>
      <tp t="s">
        <v/>
        <stp/>
        <stp>ContractData</stp>
        <stp>S.TXN</stp>
        <stp>Bid</stp>
        <stp/>
        <stp>T</stp>
        <tr r="C24" s="1"/>
      </tp>
      <tp t="s">
        <v/>
        <stp/>
        <stp>ContractData</stp>
        <stp>S.PEP</stp>
        <stp>Ask</stp>
        <stp/>
        <stp>T</stp>
        <tr r="D17" s="1"/>
      </tp>
      <tp t="s">
        <v/>
        <stp/>
        <stp>ContractData</stp>
        <stp>S.PEP</stp>
        <stp>Bid</stp>
        <stp/>
        <stp>T</stp>
        <tr r="C17" s="1"/>
      </tp>
      <tp>
        <v>124.77</v>
        <stp/>
        <stp>ContractData</stp>
        <stp>S.AMD</stp>
        <stp>Low</stp>
        <stp/>
        <stp>T</stp>
        <tr r="K19" s="1"/>
      </tp>
      <tp>
        <v>295.69</v>
        <stp/>
        <stp>ContractData</stp>
        <stp>S.ADP</stp>
        <stp>Low</stp>
        <stp/>
        <stp>T</stp>
        <tr r="K30" s="1"/>
      </tp>
      <tp t="s">
        <v/>
        <stp/>
        <stp>ContractData</stp>
        <stp>S.LIN</stp>
        <stp>Ask</stp>
        <stp/>
        <stp>T</stp>
        <tr r="D18" s="1"/>
      </tp>
      <tp t="s">
        <v/>
        <stp/>
        <stp>ContractData</stp>
        <stp>S.LIN</stp>
        <stp>Bid</stp>
        <stp/>
        <stp>T</stp>
        <tr r="C18" s="1"/>
      </tp>
      <tp t="s">
        <v/>
        <stp/>
        <stp>ContractData</stp>
        <stp>S.HON</stp>
        <stp>Ask</stp>
        <stp/>
        <stp>T</stp>
        <tr r="D26" s="1"/>
      </tp>
      <tp t="s">
        <v/>
        <stp/>
        <stp>ContractData</stp>
        <stp>S.HON</stp>
        <stp>Bid</stp>
        <stp/>
        <stp>T</stp>
        <tr r="C26" s="1"/>
      </tp>
      <tp>
        <v>225.87</v>
        <stp/>
        <stp>ContractData</stp>
        <stp>S.HON</stp>
        <stp>Low</stp>
        <stp/>
        <stp>T</stp>
        <tr r="K26" s="1"/>
      </tp>
      <tp>
        <v>432.75</v>
        <stp/>
        <stp>ContractData</stp>
        <stp>S.LIN</stp>
        <stp>Low</stp>
        <stp/>
        <stp>T</stp>
        <tr r="K18" s="1"/>
      </tp>
      <tp t="s">
        <v/>
        <stp/>
        <stp>ContractData</stp>
        <stp>S.ADP</stp>
        <stp>Ask</stp>
        <stp/>
        <stp>T</stp>
        <tr r="D30" s="1"/>
      </tp>
      <tp t="s">
        <v/>
        <stp/>
        <stp>ContractData</stp>
        <stp>S.AMD</stp>
        <stp>Ask</stp>
        <stp/>
        <stp>T</stp>
        <tr r="D19" s="1"/>
      </tp>
      <tp t="s">
        <v/>
        <stp/>
        <stp>ContractData</stp>
        <stp>S.AMD</stp>
        <stp>Bid</stp>
        <stp/>
        <stp>T</stp>
        <tr r="C19" s="1"/>
      </tp>
      <tp t="s">
        <v/>
        <stp/>
        <stp>ContractData</stp>
        <stp>S.ADP</stp>
        <stp>Bid</stp>
        <stp/>
        <stp>T</stp>
        <tr r="C30" s="1"/>
      </tp>
      <tp>
        <v>539.58000000000004</v>
        <stp/>
        <stp>ContractData</stp>
        <stp>S.ISRG</stp>
        <stp>LastTrade</stp>
        <stp/>
        <stp>T</stp>
        <tr r="L20" s="1"/>
      </tp>
      <tp>
        <v>916.81000000000006</v>
        <stp/>
        <stp>ContractData</stp>
        <stp>S.NFLX</stp>
        <stp>Open</stp>
        <stp/>
        <stp>T</stp>
        <tr r="I13" s="1"/>
      </tp>
      <tp>
        <v>249.29</v>
        <stp/>
        <stp>ContractData</stp>
        <stp>S.AAPL</stp>
        <stp>High</stp>
        <stp/>
        <stp>T</stp>
        <tr r="J3" s="1"/>
      </tp>
      <tp>
        <v>402.5</v>
        <stp/>
        <stp>ContractData</stp>
        <stp>S.PANW</stp>
        <stp>High</stp>
        <stp/>
        <stp>T</stp>
        <tr r="J29" s="1"/>
      </tp>
      <tp>
        <v>989.35</v>
        <stp/>
        <stp>ContractData</stp>
        <stp>S.COST</stp>
        <stp>LastTrade</stp>
        <stp/>
        <stp>T</stp>
        <tr r="L10" s="1"/>
      </tp>
      <tp>
        <v>437.61</v>
        <stp/>
        <stp>ContractData</stp>
        <stp>S.LIN</stp>
        <stp>Open</stp>
        <stp/>
        <stp>T</stp>
        <tr r="I18" s="1"/>
      </tp>
      <tp>
        <v>164.97999999999956</v>
        <stp/>
        <stp>ContractData</stp>
        <stp>NDX</stp>
        <stp>NetLastTrade</stp>
        <stp/>
        <stp>T</stp>
        <tr r="I1" s="1"/>
        <tr r="I1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9506-85DF-4682-BAFD-F9F93B0B84CD}">
  <dimension ref="A1:T35"/>
  <sheetViews>
    <sheetView tabSelected="1" workbookViewId="0">
      <selection activeCell="B35" sqref="B35"/>
    </sheetView>
  </sheetViews>
  <sheetFormatPr defaultRowHeight="16.5" x14ac:dyDescent="0.3"/>
  <cols>
    <col min="1" max="1" width="9" style="8"/>
    <col min="2" max="2" width="9" style="4"/>
    <col min="3" max="5" width="9" style="6"/>
    <col min="6" max="6" width="9.875" style="6" bestFit="1" customWidth="1"/>
    <col min="7" max="7" width="10" style="8" customWidth="1"/>
    <col min="8" max="8" width="35.75" style="8" customWidth="1"/>
    <col min="9" max="9" width="9" style="4" customWidth="1"/>
    <col min="10" max="12" width="9" style="4"/>
    <col min="13" max="13" width="7.875" style="4" customWidth="1"/>
    <col min="14" max="14" width="8.125" style="4" customWidth="1"/>
    <col min="15" max="15" width="7.375" style="4" customWidth="1"/>
    <col min="16" max="17" width="9" style="4"/>
    <col min="18" max="18" width="35.625" style="4" customWidth="1"/>
    <col min="19" max="19" width="19.375" style="8" customWidth="1"/>
    <col min="20" max="20" width="12.375" style="8" bestFit="1" customWidth="1"/>
    <col min="21" max="16384" width="9" style="8"/>
  </cols>
  <sheetData>
    <row r="1" spans="1:20" x14ac:dyDescent="0.3">
      <c r="B1" s="17" t="str">
        <f>IF(Time!A4,"Pre-Market Session",IF(Time!A5,"Current Market Session",IF(Time!A6,"Post-Market Session",IF(Time!A7,"Market Closed"))))</f>
        <v>Post-Market Session</v>
      </c>
      <c r="C1" s="17"/>
      <c r="D1" s="17"/>
      <c r="E1" s="17"/>
      <c r="H1" s="4" t="s">
        <v>48</v>
      </c>
      <c r="I1" s="17" t="str">
        <f>"Current Market Session  "&amp;H1&amp;" "&amp;TEXT(RTD("cqg.rtd",,"ContractData",H1,"LastTrade",,"T"),"#,###.00")&amp;", "&amp;IF(RTD("cqg.rtd",,"ContractData",H1,"NetLastTrade",,"T")&gt;0,"+"&amp;TEXT(RTD("cqg.rtd",,"ContractData",H1,"NetLastTrade",,"T"),"#,###.00"),TEXT(RTD("cqg.rtd",,"ContractData",H1,"NetLastTrade",,"T"),"#,###.00"))</f>
        <v>Current Market Session  NDX 21,780.25, +164.98</v>
      </c>
      <c r="J1" s="17"/>
      <c r="K1" s="17"/>
      <c r="L1" s="17"/>
      <c r="M1" s="17"/>
      <c r="N1" s="17"/>
      <c r="O1" s="17"/>
      <c r="P1" s="17"/>
      <c r="S1" s="18">
        <f>MOD(RTD("cqg.rtd", ,"SystemInfo", "Linetime"),1)</f>
        <v>0.75331018518772908</v>
      </c>
    </row>
    <row r="2" spans="1:20" x14ac:dyDescent="0.3">
      <c r="A2" s="8" t="s">
        <v>7</v>
      </c>
      <c r="B2" s="4" t="s">
        <v>8</v>
      </c>
      <c r="C2" s="6" t="s">
        <v>9</v>
      </c>
      <c r="D2" s="6" t="s">
        <v>10</v>
      </c>
      <c r="E2" s="6" t="s">
        <v>11</v>
      </c>
      <c r="F2" s="6" t="str">
        <f>IF(Time!A5=1,"Last Trade","Mid BA")</f>
        <v>Mid BA</v>
      </c>
      <c r="G2" s="4" t="str">
        <f>IF(Time!A5=1,"NC","Mid BA NC")</f>
        <v>Mid BA NC</v>
      </c>
      <c r="H2" s="6" t="s">
        <v>24</v>
      </c>
      <c r="I2" s="9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4" t="s">
        <v>17</v>
      </c>
      <c r="P2" s="4" t="s">
        <v>18</v>
      </c>
      <c r="Q2" s="4" t="s">
        <v>19</v>
      </c>
      <c r="R2" s="6" t="s">
        <v>24</v>
      </c>
      <c r="S2" s="19"/>
    </row>
    <row r="3" spans="1:20" x14ac:dyDescent="0.3">
      <c r="A3" s="8" t="s">
        <v>1</v>
      </c>
      <c r="B3" s="4">
        <f>RTD("cqg.rtd", ,"ContractData",A3, "MT_LastBidVolume",, "T")</f>
        <v>0</v>
      </c>
      <c r="C3" s="6" t="str">
        <f>RTD("cqg.rtd", ,"ContractData",A3, "Bid",, "T")</f>
        <v/>
      </c>
      <c r="D3" s="6" t="str">
        <f>RTD("cqg.rtd", ,"ContractData",A3, "Ask",, "T")</f>
        <v/>
      </c>
      <c r="E3" s="4">
        <f>RTD("cqg.rtd", ,"ContractData",A3, "MT_LastAskVolume",, "T")</f>
        <v>0</v>
      </c>
      <c r="F3" s="6" t="str">
        <f>IFERROR(IF(Time!$A$5=1,RTD("cqg.rtd",,"ContractData",A3,"LastTrade",,"T"),AVERAGE(C3:D3)),"")</f>
        <v/>
      </c>
      <c r="G3" s="10" t="str">
        <f>IFERROR(IF(Time!$A$5=1,RTD("cqg.rtd", ,"ContractData",A3, "NetLastTrade",, "T"),AVERAGE(C3:D3)-RTD("cqg.rtd",,"ContractData",A3,"Settlement",,"T")),"")</f>
        <v/>
      </c>
      <c r="H3" s="4" t="str">
        <f>RTD("cqg.rtd", ,"ContractData",A3, "LongDescription",, "T")</f>
        <v>Apple Inc</v>
      </c>
      <c r="I3" s="6">
        <f>RTD("cqg.rtd", ,"ContractData",A3, "Open",, "T")</f>
        <v>247.81</v>
      </c>
      <c r="J3" s="11">
        <f>RTD("cqg.rtd", ,"ContractData",A3, "High",, "T")</f>
        <v>249.29</v>
      </c>
      <c r="K3" s="6">
        <f>RTD("cqg.rtd", ,"ContractData",A3, "Low",, "T")</f>
        <v>246.24</v>
      </c>
      <c r="L3" s="6">
        <f>RTD("cqg.rtd", ,"ContractData",A3, "LastTrade",, "T")</f>
        <v>248.13</v>
      </c>
      <c r="M3" s="6">
        <f>RTD("cqg.rtd", ,"ContractData",A3, "NetLastTrade",, "T")</f>
        <v>0.16999999999998749</v>
      </c>
      <c r="N3" s="5">
        <f>IFERROR(RTD("cqg.rtd", ,"ContractData",A3, "PerCentNetLastTrade",, "T")/100,"")</f>
        <v>6.8559445071785766E-4</v>
      </c>
      <c r="O3" s="4">
        <f>IFERROR(RTD("cqg.rtd", ,"ContractData",A3, "PerCentNetLastTrade",, "T")/100,"")</f>
        <v>6.8559445071785766E-4</v>
      </c>
      <c r="P3" s="4">
        <f>IFERROR(IF(A3="","",RTD("cqg.rtd",,"StudyData",A3, "Vol", "VolType=Exchange,CoCType=Exchange", "Vol","D","0",,,,,"T")),"")</f>
        <v>33155290</v>
      </c>
      <c r="Q3" s="7">
        <f>IFERROR(P3/RTD("cqg.rtd",,"StudyData"," MA("&amp;A3&amp;",MAType:=Sim,Period:=21,InputChoice:=Vol)","Bar",,"Close","D","-1",,,,,"T"),"")</f>
        <v>0.77044699508360026</v>
      </c>
      <c r="R3" s="4" t="str">
        <f>RTD("cqg.rtd", ,"ContractData",A3, "LongDescription",, "T")</f>
        <v>Apple Inc</v>
      </c>
      <c r="S3" s="12"/>
    </row>
    <row r="4" spans="1:20" x14ac:dyDescent="0.3">
      <c r="A4" s="8" t="s">
        <v>6</v>
      </c>
      <c r="B4" s="4">
        <f>RTD("cqg.rtd", ,"ContractData",A4, "MT_LastBidVolume",, "T")</f>
        <v>0</v>
      </c>
      <c r="C4" s="6" t="str">
        <f>RTD("cqg.rtd", ,"ContractData",A4, "Bid",, "T")</f>
        <v/>
      </c>
      <c r="D4" s="6" t="str">
        <f>RTD("cqg.rtd", ,"ContractData",A4, "Ask",, "T")</f>
        <v/>
      </c>
      <c r="E4" s="4">
        <f>RTD("cqg.rtd", ,"ContractData",A4, "MT_LastAskVolume",, "T")</f>
        <v>0</v>
      </c>
      <c r="F4" s="6" t="str">
        <f>IFERROR(IF(Time!$A$5=1,RTD("cqg.rtd",,"ContractData",A4,"LastTrade",,"T"),AVERAGE(C4:D4)),"")</f>
        <v/>
      </c>
      <c r="G4" s="10" t="str">
        <f>IFERROR(IF(Time!$A$5=1,RTD("cqg.rtd", ,"ContractData",A4, "NetLastTrade",, "T"),AVERAGE(C4:D4)-RTD("cqg.rtd",,"ContractData",A4,"Settlement",,"T")),"")</f>
        <v/>
      </c>
      <c r="H4" s="4" t="str">
        <f>RTD("cqg.rtd", ,"ContractData",A4, "LongDescription",, "T")</f>
        <v>NVIDIA Corp</v>
      </c>
      <c r="I4" s="6">
        <f>RTD("cqg.rtd", ,"ContractData",A4, "Open",, "T")</f>
        <v>138.94</v>
      </c>
      <c r="J4" s="11">
        <f>RTD("cqg.rtd", ,"ContractData",A4, "High",, "T")</f>
        <v>139.6</v>
      </c>
      <c r="K4" s="6">
        <f>RTD("cqg.rtd", ,"ContractData",A4, "Low",, "T")</f>
        <v>132.54</v>
      </c>
      <c r="L4" s="6">
        <f>RTD("cqg.rtd", ,"ContractData",A4, "LastTrade",, "T")</f>
        <v>134.25</v>
      </c>
      <c r="M4" s="6">
        <f>RTD("cqg.rtd", ,"ContractData",A4, "NetLastTrade",, "T")</f>
        <v>-3.0900000000000034</v>
      </c>
      <c r="N4" s="5">
        <f>IFERROR(RTD("cqg.rtd", ,"ContractData",A4, "PerCentNetLastTrade",, "T")/100,"")</f>
        <v>-2.2498907820008737E-2</v>
      </c>
      <c r="O4" s="4">
        <f>IFERROR(RTD("cqg.rtd", ,"ContractData",A4, "PerCentNetLastTrade",, "T")/100,"")</f>
        <v>-2.2498907820008737E-2</v>
      </c>
      <c r="P4" s="4">
        <f>IFERROR(IF(A4="","",RTD("cqg.rtd",,"StudyData",A4, "Vol", "VolType=Exchange,CoCType=Exchange", "Vol","D","0",,,,,"T")),"")</f>
        <v>231514881</v>
      </c>
      <c r="Q4" s="7">
        <f>IFERROR(P4/RTD("cqg.rtd",,"StudyData"," MA("&amp;A4&amp;",MAType:=Sim,Period:=21,InputChoice:=Vol)","Bar",,"Close","D","-1",,,,,"T"),"")</f>
        <v>1.0549017690021218</v>
      </c>
      <c r="R4" s="4" t="str">
        <f>RTD("cqg.rtd", ,"ContractData",A4, "LongDescription",, "T")</f>
        <v>NVIDIA Corp</v>
      </c>
      <c r="S4" s="13"/>
      <c r="T4" s="12"/>
    </row>
    <row r="5" spans="1:20" x14ac:dyDescent="0.3">
      <c r="A5" s="8" t="s">
        <v>0</v>
      </c>
      <c r="B5" s="4">
        <f>RTD("cqg.rtd", ,"ContractData",A5, "MT_LastBidVolume",, "T")</f>
        <v>0</v>
      </c>
      <c r="C5" s="6" t="str">
        <f>RTD("cqg.rtd", ,"ContractData",A5, "Bid",, "T")</f>
        <v/>
      </c>
      <c r="D5" s="6" t="str">
        <f>RTD("cqg.rtd", ,"ContractData",A5, "Ask",, "T")</f>
        <v/>
      </c>
      <c r="E5" s="4">
        <f>RTD("cqg.rtd", ,"ContractData",A5, "MT_LastAskVolume",, "T")</f>
        <v>0</v>
      </c>
      <c r="F5" s="6" t="str">
        <f>IFERROR(IF(Time!$A$5=1,RTD("cqg.rtd",,"ContractData",A5,"LastTrade",,"T"),AVERAGE(C5:D5)),"")</f>
        <v/>
      </c>
      <c r="G5" s="10" t="str">
        <f>IFERROR(IF(Time!$A$5=1,RTD("cqg.rtd", ,"ContractData",A5, "NetLastTrade",, "T"),AVERAGE(C5:D5)-RTD("cqg.rtd",,"ContractData",A5,"Settlement",,"T")),"")</f>
        <v/>
      </c>
      <c r="H5" s="4" t="str">
        <f>RTD("cqg.rtd", ,"ContractData",A5, "LongDescription",, "T")</f>
        <v>Microsoft Corporation</v>
      </c>
      <c r="I5" s="6">
        <f>RTD("cqg.rtd", ,"ContractData",A5, "Open",, "T")</f>
        <v>448.43</v>
      </c>
      <c r="J5" s="11">
        <f>RTD("cqg.rtd", ,"ContractData",A5, "High",, "T")</f>
        <v>451.43</v>
      </c>
      <c r="K5" s="6">
        <f>RTD("cqg.rtd", ,"ContractData",A5, "Low",, "T")</f>
        <v>445.58</v>
      </c>
      <c r="L5" s="6">
        <f>RTD("cqg.rtd", ,"ContractData",A5, "LastTrade",, "T")</f>
        <v>447.27</v>
      </c>
      <c r="M5" s="6">
        <f>RTD("cqg.rtd", ,"ContractData",A5, "NetLastTrade",, "T")</f>
        <v>-2.2900000000000205</v>
      </c>
      <c r="N5" s="5">
        <f>IFERROR(RTD("cqg.rtd", ,"ContractData",A5, "PerCentNetLastTrade",, "T")/100,"")</f>
        <v>-5.0938695613488745E-3</v>
      </c>
      <c r="O5" s="4">
        <f>IFERROR(RTD("cqg.rtd", ,"ContractData",A5, "PerCentNetLastTrade",, "T")/100,"")</f>
        <v>-5.0938695613488745E-3</v>
      </c>
      <c r="P5" s="4">
        <f>IFERROR(IF(A5="","",RTD("cqg.rtd",,"StudyData",A5, "Vol", "VolType=Exchange,CoCType=Exchange", "Vol","D","0",,,,,"T")),"")</f>
        <v>20177833</v>
      </c>
      <c r="Q5" s="7">
        <f>IFERROR(P5/RTD("cqg.rtd",,"StudyData"," MA("&amp;A5&amp;",MAType:=Sim,Period:=21,InputChoice:=Vol)","Bar",,"Close","D","-1",,,,,"T"),"")</f>
        <v>0.92904002093281057</v>
      </c>
      <c r="R5" s="4" t="str">
        <f>RTD("cqg.rtd", ,"ContractData",A5, "LongDescription",, "T")</f>
        <v>Microsoft Corporation</v>
      </c>
      <c r="S5" s="14"/>
      <c r="T5" s="12"/>
    </row>
    <row r="6" spans="1:20" x14ac:dyDescent="0.3">
      <c r="A6" s="8" t="s">
        <v>3</v>
      </c>
      <c r="B6" s="4">
        <f>RTD("cqg.rtd", ,"ContractData",A6, "MT_LastBidVolume",, "T")</f>
        <v>0</v>
      </c>
      <c r="C6" s="6" t="str">
        <f>RTD("cqg.rtd", ,"ContractData",A6, "Bid",, "T")</f>
        <v/>
      </c>
      <c r="D6" s="6" t="str">
        <f>RTD("cqg.rtd", ,"ContractData",A6, "Ask",, "T")</f>
        <v/>
      </c>
      <c r="E6" s="4">
        <f>RTD("cqg.rtd", ,"ContractData",A6, "MT_LastAskVolume",, "T")</f>
        <v>0</v>
      </c>
      <c r="F6" s="6" t="str">
        <f>IFERROR(IF(Time!$A$5=1,RTD("cqg.rtd",,"ContractData",A6,"LastTrade",,"T"),AVERAGE(C6:D6)),"")</f>
        <v/>
      </c>
      <c r="G6" s="10" t="str">
        <f>IFERROR(IF(Time!$A$5=1,RTD("cqg.rtd", ,"ContractData",A6, "NetLastTrade",, "T"),AVERAGE(C6:D6)-RTD("cqg.rtd",,"ContractData",A6,"Settlement",,"T")),"")</f>
        <v/>
      </c>
      <c r="H6" s="4" t="str">
        <f>RTD("cqg.rtd", ,"ContractData",A6, "LongDescription",, "T")</f>
        <v>Amazon.com Inc</v>
      </c>
      <c r="I6" s="6">
        <f>RTD("cqg.rtd", ,"ContractData",A6, "Open",, "T")</f>
        <v>228.4</v>
      </c>
      <c r="J6" s="11">
        <f>RTD("cqg.rtd", ,"ContractData",A6, "High",, "T")</f>
        <v>230.20000000000002</v>
      </c>
      <c r="K6" s="6">
        <f>RTD("cqg.rtd", ,"ContractData",A6, "Low",, "T")</f>
        <v>225.86</v>
      </c>
      <c r="L6" s="6">
        <f>RTD("cqg.rtd", ,"ContractData",A6, "LastTrade",, "T")</f>
        <v>227.46</v>
      </c>
      <c r="M6" s="6">
        <f>RTD("cqg.rtd", ,"ContractData",A6, "NetLastTrade",, "T")</f>
        <v>-1.5099999999999909</v>
      </c>
      <c r="N6" s="5">
        <f>IFERROR(RTD("cqg.rtd", ,"ContractData",A6, "PerCentNetLastTrade",, "T")/100,"")</f>
        <v>-6.5947504039830544E-3</v>
      </c>
      <c r="O6" s="4">
        <f>IFERROR(RTD("cqg.rtd", ,"ContractData",A6, "PerCentNetLastTrade",, "T")/100,"")</f>
        <v>-6.5947504039830544E-3</v>
      </c>
      <c r="P6" s="4">
        <f>IFERROR(IF(A6="","",RTD("cqg.rtd",,"StudyData",A6, "Vol", "VolType=Exchange,CoCType=Exchange", "Vol","D","0",,,,,"T")),"")</f>
        <v>28768080</v>
      </c>
      <c r="Q6" s="7">
        <f>IFERROR(P6/RTD("cqg.rtd",,"StudyData"," MA("&amp;A6&amp;",MAType:=Sim,Period:=21,InputChoice:=Vol)","Bar",,"Close","D","-1",,,,,"T"),"")</f>
        <v>0.71161213892524688</v>
      </c>
      <c r="R6" s="4" t="str">
        <f>RTD("cqg.rtd", ,"ContractData",A6, "LongDescription",, "T")</f>
        <v>Amazon.com Inc</v>
      </c>
      <c r="S6" s="13"/>
      <c r="T6" s="12"/>
    </row>
    <row r="7" spans="1:20" x14ac:dyDescent="0.3">
      <c r="A7" s="8" t="s">
        <v>25</v>
      </c>
      <c r="B7" s="4">
        <f>RTD("cqg.rtd", ,"ContractData",A7, "MT_LastBidVolume",, "T")</f>
        <v>0</v>
      </c>
      <c r="C7" s="6" t="str">
        <f>RTD("cqg.rtd", ,"ContractData",A7, "Bid",, "T")</f>
        <v/>
      </c>
      <c r="D7" s="6" t="str">
        <f>RTD("cqg.rtd", ,"ContractData",A7, "Ask",, "T")</f>
        <v/>
      </c>
      <c r="E7" s="4">
        <f>RTD("cqg.rtd", ,"ContractData",A7, "MT_LastAskVolume",, "T")</f>
        <v>0</v>
      </c>
      <c r="F7" s="6" t="str">
        <f>IFERROR(IF(Time!$A$5=1,RTD("cqg.rtd",,"ContractData",A7,"LastTrade",,"T"),AVERAGE(C7:D7)),"")</f>
        <v/>
      </c>
      <c r="G7" s="10" t="str">
        <f>IFERROR(IF(Time!$A$5=1,RTD("cqg.rtd", ,"ContractData",A7, "NetLastTrade",, "T"),AVERAGE(C7:D7)-RTD("cqg.rtd",,"ContractData",A7,"Settlement",,"T")),"")</f>
        <v/>
      </c>
      <c r="H7" s="4" t="str">
        <f>RTD("cqg.rtd", ,"ContractData",A7, "LongDescription",, "T")</f>
        <v>Meta Platforms, Inc.</v>
      </c>
      <c r="I7" s="6">
        <f>RTD("cqg.rtd", ,"ContractData",A7, "Open",, "T")</f>
        <v>627.22</v>
      </c>
      <c r="J7" s="11">
        <f>RTD("cqg.rtd", ,"ContractData",A7, "High",, "T")</f>
        <v>631.08000000000004</v>
      </c>
      <c r="K7" s="6">
        <f>RTD("cqg.rtd", ,"ContractData",A7, "Low",, "T")</f>
        <v>616.88</v>
      </c>
      <c r="L7" s="6">
        <f>RTD("cqg.rtd", ,"ContractData",A7, "LastTrade",, "T")</f>
        <v>620.35</v>
      </c>
      <c r="M7" s="6">
        <f>RTD("cqg.rtd", ,"ContractData",A7, "NetLastTrade",, "T")</f>
        <v>-10.439999999999941</v>
      </c>
      <c r="N7" s="5">
        <f>IFERROR(RTD("cqg.rtd", ,"ContractData",A7, "PerCentNetLastTrade",, "T")/100,"")</f>
        <v>-1.6550674550959907E-2</v>
      </c>
      <c r="O7" s="4">
        <f>IFERROR(RTD("cqg.rtd", ,"ContractData",A7, "PerCentNetLastTrade",, "T")/100,"")</f>
        <v>-1.6550674550959907E-2</v>
      </c>
      <c r="P7" s="4">
        <f>IFERROR(IF(A7="","",RTD("cqg.rtd",,"StudyData",A7, "Vol", "VolType=Exchange,CoCType=Exchange", "Vol","D","0",,,,,"T")),"")</f>
        <v>8453349</v>
      </c>
      <c r="Q7" s="7">
        <f>IFERROR(P7/RTD("cqg.rtd",,"StudyData"," MA("&amp;A7&amp;",MAType:=Sim,Period:=21,InputChoice:=Vol)","Bar",,"Close","D","-1",,,,,"T"),"")</f>
        <v>0.74085142726670117</v>
      </c>
      <c r="R7" s="4" t="str">
        <f>RTD("cqg.rtd", ,"ContractData",A7, "LongDescription",, "T")</f>
        <v>Meta Platforms, Inc.</v>
      </c>
      <c r="S7" s="14"/>
      <c r="T7" s="12"/>
    </row>
    <row r="8" spans="1:20" x14ac:dyDescent="0.3">
      <c r="A8" s="8" t="s">
        <v>26</v>
      </c>
      <c r="B8" s="4">
        <f>RTD("cqg.rtd", ,"ContractData",A8, "MT_LastBidVolume",, "T")</f>
        <v>0</v>
      </c>
      <c r="C8" s="6" t="str">
        <f>RTD("cqg.rtd", ,"ContractData",A8, "Bid",, "T")</f>
        <v/>
      </c>
      <c r="D8" s="6" t="str">
        <f>RTD("cqg.rtd", ,"ContractData",A8, "Ask",, "T")</f>
        <v/>
      </c>
      <c r="E8" s="4">
        <f>RTD("cqg.rtd", ,"ContractData",A8, "MT_LastAskVolume",, "T")</f>
        <v>0</v>
      </c>
      <c r="F8" s="6" t="str">
        <f>IFERROR(IF(Time!$A$5=1,RTD("cqg.rtd",,"ContractData",A8,"LastTrade",,"T"),AVERAGE(C8:D8)),"")</f>
        <v/>
      </c>
      <c r="G8" s="10" t="str">
        <f>IFERROR(IF(Time!$A$5=1,RTD("cqg.rtd", ,"ContractData",A8, "NetLastTrade",, "T"),AVERAGE(C8:D8)-RTD("cqg.rtd",,"ContractData",A8,"Settlement",,"T")),"")</f>
        <v/>
      </c>
      <c r="H8" s="4" t="str">
        <f>RTD("cqg.rtd", ,"ContractData",A8, "LongDescription",, "T")</f>
        <v>Broadcom Inc.</v>
      </c>
      <c r="I8" s="6">
        <f>RTD("cqg.rtd", ,"ContractData",A8, "Open",, "T")</f>
        <v>213.9</v>
      </c>
      <c r="J8" s="11">
        <f>RTD("cqg.rtd", ,"ContractData",A8, "High",, "T")</f>
        <v>228.70000000000002</v>
      </c>
      <c r="K8" s="6">
        <f>RTD("cqg.rtd", ,"ContractData",A8, "Low",, "T")</f>
        <v>211.11</v>
      </c>
      <c r="L8" s="6">
        <f>RTD("cqg.rtd", ,"ContractData",A8, "LastTrade",, "T")</f>
        <v>224.8</v>
      </c>
      <c r="M8" s="6">
        <f>RTD("cqg.rtd", ,"ContractData",A8, "NetLastTrade",, "T")</f>
        <v>44.140000000000015</v>
      </c>
      <c r="N8" s="5">
        <f>IFERROR(RTD("cqg.rtd", ,"ContractData",A8, "PerCentNetLastTrade",, "T")/100,"")</f>
        <v>0.24432635890623269</v>
      </c>
      <c r="O8" s="4">
        <f>IFERROR(RTD("cqg.rtd", ,"ContractData",A8, "PerCentNetLastTrade",, "T")/100,"")</f>
        <v>0.24432635890623269</v>
      </c>
      <c r="P8" s="4">
        <f>IFERROR(IF(A8="","",RTD("cqg.rtd",,"StudyData",A8, "Vol", "VolType=Exchange,CoCType=Exchange", "Vol","D","0",,,,,"T")),"")</f>
        <v>121336628</v>
      </c>
      <c r="Q8" s="7">
        <f>IFERROR(P8/RTD("cqg.rtd",,"StudyData"," MA("&amp;A8&amp;",MAType:=Sim,Period:=21,InputChoice:=Vol)","Bar",,"Close","D","-1",,,,,"T"),"")</f>
        <v>5.280216972729848</v>
      </c>
      <c r="R8" s="4" t="str">
        <f>RTD("cqg.rtd", ,"ContractData",A8, "LongDescription",, "T")</f>
        <v>Broadcom Inc.</v>
      </c>
    </row>
    <row r="9" spans="1:20" x14ac:dyDescent="0.3">
      <c r="A9" s="8" t="s">
        <v>27</v>
      </c>
      <c r="B9" s="4">
        <f>RTD("cqg.rtd", ,"ContractData",A9, "MT_LastBidVolume",, "T")</f>
        <v>0</v>
      </c>
      <c r="C9" s="6" t="str">
        <f>RTD("cqg.rtd", ,"ContractData",A9, "Bid",, "T")</f>
        <v/>
      </c>
      <c r="D9" s="6" t="str">
        <f>RTD("cqg.rtd", ,"ContractData",A9, "Ask",, "T")</f>
        <v/>
      </c>
      <c r="E9" s="4">
        <f>RTD("cqg.rtd", ,"ContractData",A9, "MT_LastAskVolume",, "T")</f>
        <v>0</v>
      </c>
      <c r="F9" s="6" t="str">
        <f>IFERROR(IF(Time!$A$5=1,RTD("cqg.rtd",,"ContractData",A9,"LastTrade",,"T"),AVERAGE(C9:D9)),"")</f>
        <v/>
      </c>
      <c r="G9" s="10" t="str">
        <f>IFERROR(IF(Time!$A$5=1,RTD("cqg.rtd", ,"ContractData",A9, "NetLastTrade",, "T"),AVERAGE(C9:D9)-RTD("cqg.rtd",,"ContractData",A9,"Settlement",,"T")),"")</f>
        <v/>
      </c>
      <c r="H9" s="4" t="str">
        <f>RTD("cqg.rtd", ,"ContractData",A9, "LongDescription",, "T")</f>
        <v>Tesla Inc.</v>
      </c>
      <c r="I9" s="6">
        <f>RTD("cqg.rtd", ,"ContractData",A9, "Open",, "T")</f>
        <v>420</v>
      </c>
      <c r="J9" s="11">
        <f>RTD("cqg.rtd", ,"ContractData",A9, "High",, "T")</f>
        <v>436.3</v>
      </c>
      <c r="K9" s="6">
        <f>RTD("cqg.rtd", ,"ContractData",A9, "Low",, "T")</f>
        <v>415.71000000000004</v>
      </c>
      <c r="L9" s="6">
        <f>RTD("cqg.rtd", ,"ContractData",A9, "LastTrade",, "T")</f>
        <v>436.23</v>
      </c>
      <c r="M9" s="6">
        <f>RTD("cqg.rtd", ,"ContractData",A9, "NetLastTrade",, "T")</f>
        <v>18.129999999999995</v>
      </c>
      <c r="N9" s="5">
        <f>IFERROR(RTD("cqg.rtd", ,"ContractData",A9, "PerCentNetLastTrade",, "T")/100,"")</f>
        <v>4.3362831858407079E-2</v>
      </c>
      <c r="O9" s="4">
        <f>IFERROR(RTD("cqg.rtd", ,"ContractData",A9, "PerCentNetLastTrade",, "T")/100,"")</f>
        <v>4.3362831858407079E-2</v>
      </c>
      <c r="P9" s="4">
        <f>IFERROR(IF(A9="","",RTD("cqg.rtd",,"StudyData",A9, "Vol", "VolType=Exchange,CoCType=Exchange", "Vol","D","0",,,,,"T")),"")</f>
        <v>89000158</v>
      </c>
      <c r="Q9" s="7">
        <f>IFERROR(P9/RTD("cqg.rtd",,"StudyData"," MA("&amp;A9&amp;",MAType:=Sim,Period:=21,InputChoice:=Vol)","Bar",,"Close","D","-1",,,,,"T"),"")</f>
        <v>1.0508270029252536</v>
      </c>
      <c r="R9" s="4" t="str">
        <f>RTD("cqg.rtd", ,"ContractData",A9, "LongDescription",, "T")</f>
        <v>Tesla Inc.</v>
      </c>
      <c r="T9" s="15"/>
    </row>
    <row r="10" spans="1:20" x14ac:dyDescent="0.3">
      <c r="A10" s="8" t="s">
        <v>28</v>
      </c>
      <c r="B10" s="4">
        <f>RTD("cqg.rtd", ,"ContractData",A10, "MT_LastBidVolume",, "T")</f>
        <v>0</v>
      </c>
      <c r="C10" s="6" t="str">
        <f>RTD("cqg.rtd", ,"ContractData",A10, "Bid",, "T")</f>
        <v/>
      </c>
      <c r="D10" s="6" t="str">
        <f>RTD("cqg.rtd", ,"ContractData",A10, "Ask",, "T")</f>
        <v/>
      </c>
      <c r="E10" s="4">
        <f>RTD("cqg.rtd", ,"ContractData",A10, "MT_LastAskVolume",, "T")</f>
        <v>0</v>
      </c>
      <c r="F10" s="6" t="str">
        <f>IFERROR(IF(Time!$A$5=1,RTD("cqg.rtd",,"ContractData",A10,"LastTrade",,"T"),AVERAGE(C10:D10)),"")</f>
        <v/>
      </c>
      <c r="G10" s="10" t="str">
        <f>IFERROR(IF(Time!$A$5=1,RTD("cqg.rtd", ,"ContractData",A10, "NetLastTrade",, "T"),AVERAGE(C10:D10)-RTD("cqg.rtd",,"ContractData",A10,"Settlement",,"T")),"")</f>
        <v/>
      </c>
      <c r="H10" s="4" t="str">
        <f>RTD("cqg.rtd", ,"ContractData",A10, "LongDescription",, "T")</f>
        <v>Costco Wholesale Corp</v>
      </c>
      <c r="I10" s="6">
        <f>RTD("cqg.rtd", ,"ContractData",A10, "Open",, "T")</f>
        <v>981</v>
      </c>
      <c r="J10" s="11">
        <f>RTD("cqg.rtd", ,"ContractData",A10, "High",, "T")</f>
        <v>1006.6700000000001</v>
      </c>
      <c r="K10" s="6">
        <f>RTD("cqg.rtd", ,"ContractData",A10, "Low",, "T")</f>
        <v>965.73</v>
      </c>
      <c r="L10" s="6">
        <f>RTD("cqg.rtd", ,"ContractData",A10, "LastTrade",, "T")</f>
        <v>989.35</v>
      </c>
      <c r="M10" s="6">
        <f>RTD("cqg.rtd", ,"ContractData",A10, "NetLastTrade",, "T")</f>
        <v>0.96000000000003638</v>
      </c>
      <c r="N10" s="5">
        <f>IFERROR(RTD("cqg.rtd", ,"ContractData",A10, "PerCentNetLastTrade",, "T")/100,"")</f>
        <v>9.7127652040186567E-4</v>
      </c>
      <c r="O10" s="4">
        <f>IFERROR(RTD("cqg.rtd", ,"ContractData",A10, "PerCentNetLastTrade",, "T")/100,"")</f>
        <v>9.7127652040186567E-4</v>
      </c>
      <c r="P10" s="4">
        <f>IFERROR(IF(A10="","",RTD("cqg.rtd",,"StudyData",A10, "Vol", "VolType=Exchange,CoCType=Exchange", "Vol","D","0",,,,,"T")),"")</f>
        <v>2951921</v>
      </c>
      <c r="Q10" s="7">
        <f>IFERROR(P10/RTD("cqg.rtd",,"StudyData"," MA("&amp;A10&amp;",MAType:=Sim,Period:=21,InputChoice:=Vol)","Bar",,"Close","D","-1",,,,,"T"),"")</f>
        <v>1.5740441771515399</v>
      </c>
      <c r="R10" s="4" t="str">
        <f>RTD("cqg.rtd", ,"ContractData",A10, "LongDescription",, "T")</f>
        <v>Costco Wholesale Corp</v>
      </c>
    </row>
    <row r="11" spans="1:20" x14ac:dyDescent="0.3">
      <c r="A11" s="8" t="s">
        <v>29</v>
      </c>
      <c r="B11" s="4">
        <f>RTD("cqg.rtd", ,"ContractData",A11, "MT_LastBidVolume",, "T")</f>
        <v>0</v>
      </c>
      <c r="C11" s="6" t="str">
        <f>RTD("cqg.rtd", ,"ContractData",A11, "Bid",, "T")</f>
        <v/>
      </c>
      <c r="D11" s="6" t="str">
        <f>RTD("cqg.rtd", ,"ContractData",A11, "Ask",, "T")</f>
        <v/>
      </c>
      <c r="E11" s="4">
        <f>RTD("cqg.rtd", ,"ContractData",A11, "MT_LastAskVolume",, "T")</f>
        <v>0</v>
      </c>
      <c r="F11" s="6" t="str">
        <f>IFERROR(IF(Time!$A$5=1,RTD("cqg.rtd",,"ContractData",A11,"LastTrade",,"T"),AVERAGE(C11:D11)),"")</f>
        <v/>
      </c>
      <c r="G11" s="10" t="str">
        <f>IFERROR(IF(Time!$A$5=1,RTD("cqg.rtd", ,"ContractData",A11, "NetLastTrade",, "T"),AVERAGE(C11:D11)-RTD("cqg.rtd",,"ContractData",A11,"Settlement",,"T")),"")</f>
        <v/>
      </c>
      <c r="H11" s="4" t="str">
        <f>RTD("cqg.rtd", ,"ContractData",A11, "LongDescription",, "T")</f>
        <v>Alphabet, Inc. Class A</v>
      </c>
      <c r="I11" s="6">
        <f>RTD("cqg.rtd", ,"ContractData",A11, "Open",, "T")</f>
        <v>191.01</v>
      </c>
      <c r="J11" s="11">
        <f>RTD("cqg.rtd", ,"ContractData",A11, "High",, "T")</f>
        <v>192.73000000000002</v>
      </c>
      <c r="K11" s="6">
        <f>RTD("cqg.rtd", ,"ContractData",A11, "Low",, "T")</f>
        <v>189.64000000000001</v>
      </c>
      <c r="L11" s="6">
        <f>RTD("cqg.rtd", ,"ContractData",A11, "LastTrade",, "T")</f>
        <v>189.82</v>
      </c>
      <c r="M11" s="6">
        <f>RTD("cqg.rtd", ,"ContractData",A11, "NetLastTrade",, "T")</f>
        <v>-2.1400000000000148</v>
      </c>
      <c r="N11" s="5">
        <f>IFERROR(RTD("cqg.rtd", ,"ContractData",A11, "PerCentNetLastTrade",, "T")/100,"")</f>
        <v>-1.1148155865805375E-2</v>
      </c>
      <c r="O11" s="4">
        <f>IFERROR(RTD("cqg.rtd", ,"ContractData",A11, "PerCentNetLastTrade",, "T")/100,"")</f>
        <v>-1.1148155865805375E-2</v>
      </c>
      <c r="P11" s="4">
        <f>IFERROR(IF(A11="","",RTD("cqg.rtd",,"StudyData",A11, "Vol", "VolType=Exchange,CoCType=Exchange", "Vol","D","0",,,,,"T")),"")</f>
        <v>25143495</v>
      </c>
      <c r="Q11" s="7">
        <f>IFERROR(P11/RTD("cqg.rtd",,"StudyData"," MA("&amp;A11&amp;",MAType:=Sim,Period:=21,InputChoice:=Vol)","Bar",,"Close","D","-1",,,,,"T"),"")</f>
        <v>0.82734106032104482</v>
      </c>
      <c r="R11" s="4" t="str">
        <f>RTD("cqg.rtd", ,"ContractData",A11, "LongDescription",, "T")</f>
        <v>Alphabet, Inc. Class A</v>
      </c>
    </row>
    <row r="12" spans="1:20" x14ac:dyDescent="0.3">
      <c r="A12" s="8" t="s">
        <v>30</v>
      </c>
      <c r="B12" s="4">
        <f>RTD("cqg.rtd", ,"ContractData",A12, "MT_LastBidVolume",, "T")</f>
        <v>0</v>
      </c>
      <c r="C12" s="6" t="str">
        <f>RTD("cqg.rtd", ,"ContractData",A12, "Bid",, "T")</f>
        <v/>
      </c>
      <c r="D12" s="6" t="str">
        <f>RTD("cqg.rtd", ,"ContractData",A12, "Ask",, "T")</f>
        <v/>
      </c>
      <c r="E12" s="4">
        <f>RTD("cqg.rtd", ,"ContractData",A12, "MT_LastAskVolume",, "T")</f>
        <v>0</v>
      </c>
      <c r="F12" s="6" t="str">
        <f>IFERROR(IF(Time!$A$5=1,RTD("cqg.rtd",,"ContractData",A12,"LastTrade",,"T"),AVERAGE(C12:D12)),"")</f>
        <v/>
      </c>
      <c r="G12" s="10" t="str">
        <f>IFERROR(IF(Time!$A$5=1,RTD("cqg.rtd", ,"ContractData",A12, "NetLastTrade",, "T"),AVERAGE(C12:D12)-RTD("cqg.rtd",,"ContractData",A12,"Settlement",,"T")),"")</f>
        <v/>
      </c>
      <c r="H12" s="4" t="str">
        <f>RTD("cqg.rtd", ,"ContractData",A12, "LongDescription",, "T")</f>
        <v>Alphabet, Inc. Class C</v>
      </c>
      <c r="I12" s="6">
        <f>RTD("cqg.rtd", ,"ContractData",A12, "Open",, "T")</f>
        <v>192.71</v>
      </c>
      <c r="J12" s="11">
        <f>RTD("cqg.rtd", ,"ContractData",A12, "High",, "T")</f>
        <v>194.34</v>
      </c>
      <c r="K12" s="6">
        <f>RTD("cqg.rtd", ,"ContractData",A12, "Low",, "T")</f>
        <v>191.26</v>
      </c>
      <c r="L12" s="6">
        <f>RTD("cqg.rtd", ,"ContractData",A12, "LastTrade",, "T")</f>
        <v>191.38</v>
      </c>
      <c r="M12" s="6">
        <f>RTD("cqg.rtd", ,"ContractData",A12, "NetLastTrade",, "T")</f>
        <v>-2.25</v>
      </c>
      <c r="N12" s="5">
        <f>IFERROR(RTD("cqg.rtd", ,"ContractData",A12, "PerCentNetLastTrade",, "T")/100,"")</f>
        <v>-1.1620100191086091E-2</v>
      </c>
      <c r="O12" s="4">
        <f>IFERROR(RTD("cqg.rtd", ,"ContractData",A12, "PerCentNetLastTrade",, "T")/100,"")</f>
        <v>-1.1620100191086091E-2</v>
      </c>
      <c r="P12" s="4">
        <f>IFERROR(IF(A12="","",RTD("cqg.rtd",,"StudyData",A12, "Vol", "VolType=Exchange,CoCType=Exchange", "Vol","D","0",,,,,"T")),"")</f>
        <v>18883217</v>
      </c>
      <c r="Q12" s="7">
        <f>IFERROR(P12/RTD("cqg.rtd",,"StudyData"," MA("&amp;A12&amp;",MAType:=Sim,Period:=21,InputChoice:=Vol)","Bar",,"Close","D","-1",,,,,"T"),"")</f>
        <v>0.93109573679030433</v>
      </c>
      <c r="R12" s="4" t="str">
        <f>RTD("cqg.rtd", ,"ContractData",A12, "LongDescription",, "T")</f>
        <v>Alphabet, Inc. Class C</v>
      </c>
    </row>
    <row r="13" spans="1:20" x14ac:dyDescent="0.3">
      <c r="A13" s="8" t="s">
        <v>31</v>
      </c>
      <c r="B13" s="4">
        <f>RTD("cqg.rtd", ,"ContractData",A13, "MT_LastBidVolume",, "T")</f>
        <v>0</v>
      </c>
      <c r="C13" s="6" t="str">
        <f>RTD("cqg.rtd", ,"ContractData",A13, "Bid",, "T")</f>
        <v/>
      </c>
      <c r="D13" s="6" t="str">
        <f>RTD("cqg.rtd", ,"ContractData",A13, "Ask",, "T")</f>
        <v/>
      </c>
      <c r="E13" s="4">
        <f>RTD("cqg.rtd", ,"ContractData",A13, "MT_LastAskVolume",, "T")</f>
        <v>0</v>
      </c>
      <c r="F13" s="6" t="str">
        <f>IFERROR(IF(Time!$A$5=1,RTD("cqg.rtd",,"ContractData",A13,"LastTrade",,"T"),AVERAGE(C13:D13)),"")</f>
        <v/>
      </c>
      <c r="G13" s="10" t="str">
        <f>IFERROR(IF(Time!$A$5=1,RTD("cqg.rtd", ,"ContractData",A13, "NetLastTrade",, "T"),AVERAGE(C13:D13)-RTD("cqg.rtd",,"ContractData",A13,"Settlement",,"T")),"")</f>
        <v/>
      </c>
      <c r="H13" s="4" t="str">
        <f>RTD("cqg.rtd", ,"ContractData",A13, "LongDescription",, "T")</f>
        <v>Netflix Inc</v>
      </c>
      <c r="I13" s="6">
        <f>RTD("cqg.rtd", ,"ContractData",A13, "Open",, "T")</f>
        <v>916.81000000000006</v>
      </c>
      <c r="J13" s="11">
        <f>RTD("cqg.rtd", ,"ContractData",A13, "High",, "T")</f>
        <v>925.55000000000007</v>
      </c>
      <c r="K13" s="6">
        <f>RTD("cqg.rtd", ,"ContractData",A13, "Low",, "T")</f>
        <v>909.61</v>
      </c>
      <c r="L13" s="6">
        <f>RTD("cqg.rtd", ,"ContractData",A13, "LastTrade",, "T")</f>
        <v>918.87</v>
      </c>
      <c r="M13" s="6">
        <f>RTD("cqg.rtd", ,"ContractData",A13, "NetLastTrade",, "T")</f>
        <v>-6.6800000000000637</v>
      </c>
      <c r="N13" s="5">
        <f>IFERROR(RTD("cqg.rtd", ,"ContractData",A13, "PerCentNetLastTrade",, "T")/100,"")</f>
        <v>-7.2173302360758473E-3</v>
      </c>
      <c r="O13" s="4">
        <f>IFERROR(RTD("cqg.rtd", ,"ContractData",A13, "PerCentNetLastTrade",, "T")/100,"")</f>
        <v>-7.2173302360758473E-3</v>
      </c>
      <c r="P13" s="4">
        <f>IFERROR(IF(A13="","",RTD("cqg.rtd",,"StudyData",A13, "Vol", "VolType=Exchange,CoCType=Exchange", "Vol","D","0",,,,,"T")),"")</f>
        <v>2485829</v>
      </c>
      <c r="Q13" s="7">
        <f>IFERROR(P13/RTD("cqg.rtd",,"StudyData"," MA("&amp;A13&amp;",MAType:=Sim,Period:=21,InputChoice:=Vol)","Bar",,"Close","D","-1",,,,,"T"),"")</f>
        <v>0.76821863411673474</v>
      </c>
      <c r="R13" s="4" t="str">
        <f>RTD("cqg.rtd", ,"ContractData",A13, "LongDescription",, "T")</f>
        <v>Netflix Inc</v>
      </c>
    </row>
    <row r="14" spans="1:20" x14ac:dyDescent="0.3">
      <c r="A14" s="8" t="s">
        <v>32</v>
      </c>
      <c r="B14" s="4">
        <f>RTD("cqg.rtd", ,"ContractData",A14, "MT_LastBidVolume",, "T")</f>
        <v>0</v>
      </c>
      <c r="C14" s="6" t="str">
        <f>RTD("cqg.rtd", ,"ContractData",A14, "Bid",, "T")</f>
        <v/>
      </c>
      <c r="D14" s="6" t="str">
        <f>RTD("cqg.rtd", ,"ContractData",A14, "Ask",, "T")</f>
        <v/>
      </c>
      <c r="E14" s="4">
        <f>RTD("cqg.rtd", ,"ContractData",A14, "MT_LastAskVolume",, "T")</f>
        <v>0</v>
      </c>
      <c r="F14" s="6" t="str">
        <f>IFERROR(IF(Time!$A$5=1,RTD("cqg.rtd",,"ContractData",A14,"LastTrade",,"T"),AVERAGE(C14:D14)),"")</f>
        <v/>
      </c>
      <c r="G14" s="10" t="str">
        <f>IFERROR(IF(Time!$A$5=1,RTD("cqg.rtd", ,"ContractData",A14, "NetLastTrade",, "T"),AVERAGE(C14:D14)-RTD("cqg.rtd",,"ContractData",A14,"Settlement",,"T")),"")</f>
        <v/>
      </c>
      <c r="H14" s="4" t="str">
        <f>RTD("cqg.rtd", ,"ContractData",A14, "LongDescription",, "T")</f>
        <v>T-Mobile US, Inc.</v>
      </c>
      <c r="I14" s="6">
        <f>RTD("cqg.rtd", ,"ContractData",A14, "Open",, "T")</f>
        <v>232.8</v>
      </c>
      <c r="J14" s="11">
        <f>RTD("cqg.rtd", ,"ContractData",A14, "High",, "T")</f>
        <v>232.8</v>
      </c>
      <c r="K14" s="6">
        <f>RTD("cqg.rtd", ,"ContractData",A14, "Low",, "T")</f>
        <v>230.73000000000002</v>
      </c>
      <c r="L14" s="6">
        <f>RTD("cqg.rtd", ,"ContractData",A14, "LastTrade",, "T")</f>
        <v>231.94</v>
      </c>
      <c r="M14" s="6">
        <f>RTD("cqg.rtd", ,"ContractData",A14, "NetLastTrade",, "T")</f>
        <v>-1.3300000000000125</v>
      </c>
      <c r="N14" s="5">
        <f>IFERROR(RTD("cqg.rtd", ,"ContractData",A14, "PerCentNetLastTrade",, "T")/100,"")</f>
        <v>-5.7015475629099317E-3</v>
      </c>
      <c r="O14" s="4">
        <f>IFERROR(RTD("cqg.rtd", ,"ContractData",A14, "PerCentNetLastTrade",, "T")/100,"")</f>
        <v>-5.7015475629099317E-3</v>
      </c>
      <c r="P14" s="4">
        <f>IFERROR(IF(A14="","",RTD("cqg.rtd",,"StudyData",A14, "Vol", "VolType=Exchange,CoCType=Exchange", "Vol","D","0",,,,,"T")),"")</f>
        <v>2895594</v>
      </c>
      <c r="Q14" s="7">
        <f>IFERROR(P14/RTD("cqg.rtd",,"StudyData"," MA("&amp;A14&amp;",MAType:=Sim,Period:=21,InputChoice:=Vol)","Bar",,"Close","D","-1",,,,,"T"),"")</f>
        <v>0.8432887864850398</v>
      </c>
      <c r="R14" s="4" t="str">
        <f>RTD("cqg.rtd", ,"ContractData",A14, "LongDescription",, "T")</f>
        <v>T-Mobile US, Inc.</v>
      </c>
    </row>
    <row r="15" spans="1:20" x14ac:dyDescent="0.3">
      <c r="A15" s="8" t="s">
        <v>33</v>
      </c>
      <c r="B15" s="4">
        <f>RTD("cqg.rtd", ,"ContractData",A15, "MT_LastBidVolume",, "T")</f>
        <v>0</v>
      </c>
      <c r="C15" s="6" t="str">
        <f>RTD("cqg.rtd", ,"ContractData",A15, "Bid",, "T")</f>
        <v/>
      </c>
      <c r="D15" s="6" t="str">
        <f>RTD("cqg.rtd", ,"ContractData",A15, "Ask",, "T")</f>
        <v/>
      </c>
      <c r="E15" s="4">
        <f>RTD("cqg.rtd", ,"ContractData",A15, "MT_LastAskVolume",, "T")</f>
        <v>0</v>
      </c>
      <c r="F15" s="6" t="str">
        <f>IFERROR(IF(Time!$A$5=1,RTD("cqg.rtd",,"ContractData",A15,"LastTrade",,"T"),AVERAGE(C15:D15)),"")</f>
        <v/>
      </c>
      <c r="G15" s="10" t="str">
        <f>IFERROR(IF(Time!$A$5=1,RTD("cqg.rtd", ,"ContractData",A15, "NetLastTrade",, "T"),AVERAGE(C15:D15)-RTD("cqg.rtd",,"ContractData",A15,"Settlement",,"T")),"")</f>
        <v/>
      </c>
      <c r="H15" s="4" t="str">
        <f>RTD("cqg.rtd", ,"ContractData",A15, "LongDescription",, "T")</f>
        <v>Adobe Inc.</v>
      </c>
      <c r="I15" s="6">
        <f>RTD("cqg.rtd", ,"ContractData",A15, "Open",, "T")</f>
        <v>473.98</v>
      </c>
      <c r="J15" s="11">
        <f>RTD("cqg.rtd", ,"ContractData",A15, "High",, "T")</f>
        <v>474.91</v>
      </c>
      <c r="K15" s="6">
        <f>RTD("cqg.rtd", ,"ContractData",A15, "Low",, "T")</f>
        <v>456.8</v>
      </c>
      <c r="L15" s="6">
        <f>RTD("cqg.rtd", ,"ContractData",A15, "LastTrade",, "T")</f>
        <v>465.69</v>
      </c>
      <c r="M15" s="6">
        <f>RTD("cqg.rtd", ,"ContractData",A15, "NetLastTrade",, "T")</f>
        <v>-8.9399999999999977</v>
      </c>
      <c r="N15" s="5">
        <f>IFERROR(RTD("cqg.rtd", ,"ContractData",A15, "PerCentNetLastTrade",, "T")/100,"")</f>
        <v>-1.8835724669742746E-2</v>
      </c>
      <c r="O15" s="4">
        <f>IFERROR(RTD("cqg.rtd", ,"ContractData",A15, "PerCentNetLastTrade",, "T")/100,"")</f>
        <v>-1.8835724669742746E-2</v>
      </c>
      <c r="P15" s="4">
        <f>IFERROR(IF(A15="","",RTD("cqg.rtd",,"StudyData",A15, "Vol", "VolType=Exchange,CoCType=Exchange", "Vol","D","0",,,,,"T")),"")</f>
        <v>11395512</v>
      </c>
      <c r="Q15" s="7">
        <f>IFERROR(P15/RTD("cqg.rtd",,"StudyData"," MA("&amp;A15&amp;",MAType:=Sim,Period:=21,InputChoice:=Vol)","Bar",,"Close","D","-1",,,,,"T"),"")</f>
        <v>3.2125359186578057</v>
      </c>
      <c r="R15" s="4" t="str">
        <f>RTD("cqg.rtd", ,"ContractData",A15, "LongDescription",, "T")</f>
        <v>Adobe Inc.</v>
      </c>
    </row>
    <row r="16" spans="1:20" x14ac:dyDescent="0.3">
      <c r="A16" s="8" t="s">
        <v>4</v>
      </c>
      <c r="B16" s="4">
        <f>RTD("cqg.rtd", ,"ContractData",A16, "MT_LastBidVolume",, "T")</f>
        <v>0</v>
      </c>
      <c r="C16" s="6" t="str">
        <f>RTD("cqg.rtd", ,"ContractData",A16, "Bid",, "T")</f>
        <v/>
      </c>
      <c r="D16" s="6" t="str">
        <f>RTD("cqg.rtd", ,"ContractData",A16, "Ask",, "T")</f>
        <v/>
      </c>
      <c r="E16" s="4">
        <f>RTD("cqg.rtd", ,"ContractData",A16, "MT_LastAskVolume",, "T")</f>
        <v>0</v>
      </c>
      <c r="F16" s="6" t="str">
        <f>IFERROR(IF(Time!$A$5=1,RTD("cqg.rtd",,"ContractData",A16,"LastTrade",,"T"),AVERAGE(C16:D16)),"")</f>
        <v/>
      </c>
      <c r="G16" s="10" t="str">
        <f>IFERROR(IF(Time!$A$5=1,RTD("cqg.rtd", ,"ContractData",A16, "NetLastTrade",, "T"),AVERAGE(C16:D16)-RTD("cqg.rtd",,"ContractData",A16,"Settlement",,"T")),"")</f>
        <v/>
      </c>
      <c r="H16" s="4" t="str">
        <f>RTD("cqg.rtd", ,"ContractData",A16, "LongDescription",, "T")</f>
        <v>Cisco Systems Inc</v>
      </c>
      <c r="I16" s="6">
        <f>RTD("cqg.rtd", ,"ContractData",A16, "Open",, "T")</f>
        <v>58.620000000000005</v>
      </c>
      <c r="J16" s="11">
        <f>RTD("cqg.rtd", ,"ContractData",A16, "High",, "T")</f>
        <v>58.93</v>
      </c>
      <c r="K16" s="6">
        <f>RTD("cqg.rtd", ,"ContractData",A16, "Low",, "T")</f>
        <v>58.38</v>
      </c>
      <c r="L16" s="6">
        <f>RTD("cqg.rtd", ,"ContractData",A16, "LastTrade",, "T")</f>
        <v>58.620000000000005</v>
      </c>
      <c r="M16" s="6">
        <f>RTD("cqg.rtd", ,"ContractData",A16, "NetLastTrade",, "T")</f>
        <v>-0.22999999999999687</v>
      </c>
      <c r="N16" s="5">
        <f>IFERROR(RTD("cqg.rtd", ,"ContractData",A16, "PerCentNetLastTrade",, "T")/100,"")</f>
        <v>-3.9082412914188611E-3</v>
      </c>
      <c r="O16" s="4">
        <f>IFERROR(RTD("cqg.rtd", ,"ContractData",A16, "PerCentNetLastTrade",, "T")/100,"")</f>
        <v>-3.9082412914188611E-3</v>
      </c>
      <c r="P16" s="4">
        <f>IFERROR(IF(A16="","",RTD("cqg.rtd",,"StudyData",A16, "Vol", "VolType=Exchange,CoCType=Exchange", "Vol","D","0",,,,,"T")),"")</f>
        <v>14129777</v>
      </c>
      <c r="Q16" s="7">
        <f>IFERROR(P16/RTD("cqg.rtd",,"StudyData"," MA("&amp;A16&amp;",MAType:=Sim,Period:=21,InputChoice:=Vol)","Bar",,"Close","D","-1",,,,,"T"),"")</f>
        <v>0.68877151792694224</v>
      </c>
      <c r="R16" s="4" t="str">
        <f>RTD("cqg.rtd", ,"ContractData",A16, "LongDescription",, "T")</f>
        <v>Cisco Systems Inc</v>
      </c>
    </row>
    <row r="17" spans="1:19" x14ac:dyDescent="0.3">
      <c r="A17" s="8" t="s">
        <v>34</v>
      </c>
      <c r="B17" s="4">
        <f>RTD("cqg.rtd", ,"ContractData",A17, "MT_LastBidVolume",, "T")</f>
        <v>0</v>
      </c>
      <c r="C17" s="6" t="str">
        <f>RTD("cqg.rtd", ,"ContractData",A17, "Bid",, "T")</f>
        <v/>
      </c>
      <c r="D17" s="6" t="str">
        <f>RTD("cqg.rtd", ,"ContractData",A17, "Ask",, "T")</f>
        <v/>
      </c>
      <c r="E17" s="4">
        <f>RTD("cqg.rtd", ,"ContractData",A17, "MT_LastAskVolume",, "T")</f>
        <v>0</v>
      </c>
      <c r="F17" s="6" t="str">
        <f>IFERROR(IF(Time!$A$5=1,RTD("cqg.rtd",,"ContractData",A17,"LastTrade",,"T"),AVERAGE(C17:D17)),"")</f>
        <v/>
      </c>
      <c r="G17" s="10" t="str">
        <f>IFERROR(IF(Time!$A$5=1,RTD("cqg.rtd", ,"ContractData",A17, "NetLastTrade",, "T"),AVERAGE(C17:D17)-RTD("cqg.rtd",,"ContractData",A17,"Settlement",,"T")),"")</f>
        <v/>
      </c>
      <c r="H17" s="4" t="str">
        <f>RTD("cqg.rtd", ,"ContractData",A17, "LongDescription",, "T")</f>
        <v>PepsiCo Inc</v>
      </c>
      <c r="I17" s="6">
        <f>RTD("cqg.rtd", ,"ContractData",A17, "Open",, "T")</f>
        <v>157.53</v>
      </c>
      <c r="J17" s="11">
        <f>RTD("cqg.rtd", ,"ContractData",A17, "High",, "T")</f>
        <v>159.57</v>
      </c>
      <c r="K17" s="6">
        <f>RTD("cqg.rtd", ,"ContractData",A17, "Low",, "T")</f>
        <v>157.06</v>
      </c>
      <c r="L17" s="6">
        <f>RTD("cqg.rtd", ,"ContractData",A17, "LastTrade",, "T")</f>
        <v>157.97</v>
      </c>
      <c r="M17" s="6">
        <f>RTD("cqg.rtd", ,"ContractData",A17, "NetLastTrade",, "T")</f>
        <v>-0.93000000000000682</v>
      </c>
      <c r="N17" s="5">
        <f>IFERROR(RTD("cqg.rtd", ,"ContractData",A17, "PerCentNetLastTrade",, "T")/100,"")</f>
        <v>-5.8527375707992449E-3</v>
      </c>
      <c r="O17" s="4">
        <f>IFERROR(RTD("cqg.rtd", ,"ContractData",A17, "PerCentNetLastTrade",, "T")/100,"")</f>
        <v>-5.8527375707992449E-3</v>
      </c>
      <c r="P17" s="4">
        <f>IFERROR(IF(A17="","",RTD("cqg.rtd",,"StudyData",A17, "Vol", "VolType=Exchange,CoCType=Exchange", "Vol","D","0",,,,,"T")),"")</f>
        <v>4353854</v>
      </c>
      <c r="Q17" s="7">
        <f>IFERROR(P17/RTD("cqg.rtd",,"StudyData"," MA("&amp;A17&amp;",MAType:=Sim,Period:=21,InputChoice:=Vol)","Bar",,"Close","D","-1",,,,,"T"),"")</f>
        <v>0.71015100352834182</v>
      </c>
      <c r="R17" s="4" t="str">
        <f>RTD("cqg.rtd", ,"ContractData",A17, "LongDescription",, "T")</f>
        <v>PepsiCo Inc</v>
      </c>
    </row>
    <row r="18" spans="1:19" x14ac:dyDescent="0.3">
      <c r="A18" s="8" t="s">
        <v>35</v>
      </c>
      <c r="B18" s="4">
        <f>RTD("cqg.rtd", ,"ContractData",A18, "MT_LastBidVolume",, "T")</f>
        <v>0</v>
      </c>
      <c r="C18" s="6" t="str">
        <f>RTD("cqg.rtd", ,"ContractData",A18, "Bid",, "T")</f>
        <v/>
      </c>
      <c r="D18" s="6" t="str">
        <f>RTD("cqg.rtd", ,"ContractData",A18, "Ask",, "T")</f>
        <v/>
      </c>
      <c r="E18" s="4">
        <f>RTD("cqg.rtd", ,"ContractData",A18, "MT_LastAskVolume",, "T")</f>
        <v>0</v>
      </c>
      <c r="F18" s="6" t="str">
        <f>IFERROR(IF(Time!$A$5=1,RTD("cqg.rtd",,"ContractData",A18,"LastTrade",,"T"),AVERAGE(C18:D18)),"")</f>
        <v/>
      </c>
      <c r="G18" s="10" t="str">
        <f>IFERROR(IF(Time!$A$5=1,RTD("cqg.rtd", ,"ContractData",A18, "NetLastTrade",, "T"),AVERAGE(C18:D18)-RTD("cqg.rtd",,"ContractData",A18,"Settlement",,"T")),"")</f>
        <v/>
      </c>
      <c r="H18" s="4" t="str">
        <f>RTD("cqg.rtd", ,"ContractData",A18, "LongDescription",, "T")</f>
        <v>Linde PLC</v>
      </c>
      <c r="I18" s="6">
        <f>RTD("cqg.rtd", ,"ContractData",A18, "Open",, "T")</f>
        <v>437.61</v>
      </c>
      <c r="J18" s="11">
        <f>RTD("cqg.rtd", ,"ContractData",A18, "High",, "T")</f>
        <v>437.8</v>
      </c>
      <c r="K18" s="6">
        <f>RTD("cqg.rtd", ,"ContractData",A18, "Low",, "T")</f>
        <v>432.75</v>
      </c>
      <c r="L18" s="6">
        <f>RTD("cqg.rtd", ,"ContractData",A18, "LastTrade",, "T")</f>
        <v>435.3</v>
      </c>
      <c r="M18" s="6">
        <f>RTD("cqg.rtd", ,"ContractData",A18, "NetLastTrade",, "T")</f>
        <v>-3.1999999999999886</v>
      </c>
      <c r="N18" s="5">
        <f>IFERROR(RTD("cqg.rtd", ,"ContractData",A18, "PerCentNetLastTrade",, "T")/100,"")</f>
        <v>-7.2976054732041048E-3</v>
      </c>
      <c r="O18" s="4">
        <f>IFERROR(RTD("cqg.rtd", ,"ContractData",A18, "PerCentNetLastTrade",, "T")/100,"")</f>
        <v>-7.2976054732041048E-3</v>
      </c>
      <c r="P18" s="4">
        <f>IFERROR(IF(A18="","",RTD("cqg.rtd",,"StudyData",A18, "Vol", "VolType=Exchange,CoCType=Exchange", "Vol","D","0",,,,,"T")),"")</f>
        <v>2254458</v>
      </c>
      <c r="Q18" s="7">
        <f>IFERROR(P18/RTD("cqg.rtd",,"StudyData"," MA("&amp;A18&amp;",MAType:=Sim,Period:=21,InputChoice:=Vol)","Bar",,"Close","D","-1",,,,,"T"),"")</f>
        <v>1.0753262533333643</v>
      </c>
      <c r="R18" s="4" t="str">
        <f>RTD("cqg.rtd", ,"ContractData",A18, "LongDescription",, "T")</f>
        <v>Linde PLC</v>
      </c>
    </row>
    <row r="19" spans="1:19" x14ac:dyDescent="0.3">
      <c r="A19" s="8" t="s">
        <v>36</v>
      </c>
      <c r="B19" s="4">
        <f>RTD("cqg.rtd", ,"ContractData",A19, "MT_LastBidVolume",, "T")</f>
        <v>0</v>
      </c>
      <c r="C19" s="6" t="str">
        <f>RTD("cqg.rtd", ,"ContractData",A19, "Bid",, "T")</f>
        <v/>
      </c>
      <c r="D19" s="6" t="str">
        <f>RTD("cqg.rtd", ,"ContractData",A19, "Ask",, "T")</f>
        <v/>
      </c>
      <c r="E19" s="4">
        <f>RTD("cqg.rtd", ,"ContractData",A19, "MT_LastAskVolume",, "T")</f>
        <v>0</v>
      </c>
      <c r="F19" s="6" t="str">
        <f>IFERROR(IF(Time!$A$5=1,RTD("cqg.rtd",,"ContractData",A19,"LastTrade",,"T"),AVERAGE(C19:D19)),"")</f>
        <v/>
      </c>
      <c r="G19" s="10" t="str">
        <f>IFERROR(IF(Time!$A$5=1,RTD("cqg.rtd", ,"ContractData",A19, "NetLastTrade",, "T"),AVERAGE(C19:D19)-RTD("cqg.rtd",,"ContractData",A19,"Settlement",,"T")),"")</f>
        <v/>
      </c>
      <c r="H19" s="4" t="str">
        <f>RTD("cqg.rtd", ,"ContractData",A19, "LongDescription",, "T")</f>
        <v>Advanced Micro Devices</v>
      </c>
      <c r="I19" s="6">
        <f>RTD("cqg.rtd", ,"ContractData",A19, "Open",, "T")</f>
        <v>131.30000000000001</v>
      </c>
      <c r="J19" s="11">
        <f>RTD("cqg.rtd", ,"ContractData",A19, "High",, "T")</f>
        <v>131.30000000000001</v>
      </c>
      <c r="K19" s="6">
        <f>RTD("cqg.rtd", ,"ContractData",A19, "Low",, "T")</f>
        <v>124.77</v>
      </c>
      <c r="L19" s="6">
        <f>RTD("cqg.rtd", ,"ContractData",A19, "LastTrade",, "T")</f>
        <v>126.91</v>
      </c>
      <c r="M19" s="6">
        <f>RTD("cqg.rtd", ,"ContractData",A19, "NetLastTrade",, "T")</f>
        <v>-3.6899999999999977</v>
      </c>
      <c r="N19" s="5">
        <f>IFERROR(RTD("cqg.rtd", ,"ContractData",A19, "PerCentNetLastTrade",, "T")/100,"")</f>
        <v>-2.8254211332312401E-2</v>
      </c>
      <c r="O19" s="4">
        <f>IFERROR(RTD("cqg.rtd", ,"ContractData",A19, "PerCentNetLastTrade",, "T")/100,"")</f>
        <v>-2.8254211332312401E-2</v>
      </c>
      <c r="P19" s="4">
        <f>IFERROR(IF(A19="","",RTD("cqg.rtd",,"StudyData",A19, "Vol", "VolType=Exchange,CoCType=Exchange", "Vol","D","0",,,,,"T")),"")</f>
        <v>67544738</v>
      </c>
      <c r="Q19" s="7">
        <f>IFERROR(P19/RTD("cqg.rtd",,"StudyData"," MA("&amp;A19&amp;",MAType:=Sim,Period:=21,InputChoice:=Vol)","Bar",,"Close","D","-1",,,,,"T"),"")</f>
        <v>2.0772122276683676</v>
      </c>
      <c r="R19" s="4" t="str">
        <f>RTD("cqg.rtd", ,"ContractData",A19, "LongDescription",, "T")</f>
        <v>Advanced Micro Devices</v>
      </c>
    </row>
    <row r="20" spans="1:19" x14ac:dyDescent="0.3">
      <c r="A20" s="8" t="s">
        <v>37</v>
      </c>
      <c r="B20" s="4">
        <f>RTD("cqg.rtd", ,"ContractData",A20, "MT_LastBidVolume",, "T")</f>
        <v>0</v>
      </c>
      <c r="C20" s="6" t="str">
        <f>RTD("cqg.rtd", ,"ContractData",A20, "Bid",, "T")</f>
        <v/>
      </c>
      <c r="D20" s="6" t="str">
        <f>RTD("cqg.rtd", ,"ContractData",A20, "Ask",, "T")</f>
        <v/>
      </c>
      <c r="E20" s="4">
        <f>RTD("cqg.rtd", ,"ContractData",A20, "MT_LastAskVolume",, "T")</f>
        <v>0</v>
      </c>
      <c r="F20" s="6" t="str">
        <f>IFERROR(IF(Time!$A$5=1,RTD("cqg.rtd",,"ContractData",A20,"LastTrade",,"T"),AVERAGE(C20:D20)),"")</f>
        <v/>
      </c>
      <c r="G20" s="10" t="str">
        <f>IFERROR(IF(Time!$A$5=1,RTD("cqg.rtd", ,"ContractData",A20, "NetLastTrade",, "T"),AVERAGE(C20:D20)-RTD("cqg.rtd",,"ContractData",A20,"Settlement",,"T")),"")</f>
        <v/>
      </c>
      <c r="H20" s="4" t="str">
        <f>RTD("cqg.rtd", ,"ContractData",A20, "LongDescription",, "T")</f>
        <v>Intuitive Surgical Inc</v>
      </c>
      <c r="I20" s="6">
        <f>RTD("cqg.rtd", ,"ContractData",A20, "Open",, "T")</f>
        <v>542.59</v>
      </c>
      <c r="J20" s="11">
        <f>RTD("cqg.rtd", ,"ContractData",A20, "High",, "T")</f>
        <v>547.1</v>
      </c>
      <c r="K20" s="6">
        <f>RTD("cqg.rtd", ,"ContractData",A20, "Low",, "T")</f>
        <v>539.03</v>
      </c>
      <c r="L20" s="6">
        <f>RTD("cqg.rtd", ,"ContractData",A20, "LastTrade",, "T")</f>
        <v>539.58000000000004</v>
      </c>
      <c r="M20" s="6">
        <f>RTD("cqg.rtd", ,"ContractData",A20, "NetLastTrade",, "T")</f>
        <v>-5.1399999999999864</v>
      </c>
      <c r="N20" s="5">
        <f>IFERROR(RTD("cqg.rtd", ,"ContractData",A20, "PerCentNetLastTrade",, "T")/100,"")</f>
        <v>-9.4360405345865761E-3</v>
      </c>
      <c r="O20" s="4">
        <f>IFERROR(RTD("cqg.rtd", ,"ContractData",A20, "PerCentNetLastTrade",, "T")/100,"")</f>
        <v>-9.4360405345865761E-3</v>
      </c>
      <c r="P20" s="4">
        <f>IFERROR(IF(A20="","",RTD("cqg.rtd",,"StudyData",A20, "Vol", "VolType=Exchange,CoCType=Exchange", "Vol","D","0",,,,,"T")),"")</f>
        <v>1071762</v>
      </c>
      <c r="Q20" s="7">
        <f>IFERROR(P20/RTD("cqg.rtd",,"StudyData"," MA("&amp;A20&amp;",MAType:=Sim,Period:=21,InputChoice:=Vol)","Bar",,"Close","D","-1",,,,,"T"),"")</f>
        <v>0.85857143521988066</v>
      </c>
      <c r="R20" s="4" t="str">
        <f>RTD("cqg.rtd", ,"ContractData",A20, "LongDescription",, "T")</f>
        <v>Intuitive Surgical Inc</v>
      </c>
    </row>
    <row r="21" spans="1:19" x14ac:dyDescent="0.3">
      <c r="A21" s="8" t="s">
        <v>38</v>
      </c>
      <c r="B21" s="4">
        <f>RTD("cqg.rtd", ,"ContractData",A21, "MT_LastBidVolume",, "T")</f>
        <v>0</v>
      </c>
      <c r="C21" s="6" t="str">
        <f>RTD("cqg.rtd", ,"ContractData",A21, "Bid",, "T")</f>
        <v/>
      </c>
      <c r="D21" s="6" t="str">
        <f>RTD("cqg.rtd", ,"ContractData",A21, "Ask",, "T")</f>
        <v/>
      </c>
      <c r="E21" s="4">
        <f>RTD("cqg.rtd", ,"ContractData",A21, "MT_LastAskVolume",, "T")</f>
        <v>0</v>
      </c>
      <c r="F21" s="6" t="str">
        <f>IFERROR(IF(Time!$A$5=1,RTD("cqg.rtd",,"ContractData",A21,"LastTrade",,"T"),AVERAGE(C21:D21)),"")</f>
        <v/>
      </c>
      <c r="G21" s="10" t="str">
        <f>IFERROR(IF(Time!$A$5=1,RTD("cqg.rtd", ,"ContractData",A21, "NetLastTrade",, "T"),AVERAGE(C21:D21)-RTD("cqg.rtd",,"ContractData",A21,"Settlement",,"T")),"")</f>
        <v/>
      </c>
      <c r="H21" s="4" t="str">
        <f>RTD("cqg.rtd", ,"ContractData",A21, "LongDescription",, "T")</f>
        <v>Intuit Corp</v>
      </c>
      <c r="I21" s="6">
        <f>RTD("cqg.rtd", ,"ContractData",A21, "Open",, "T")</f>
        <v>668.99</v>
      </c>
      <c r="J21" s="11">
        <f>RTD("cqg.rtd", ,"ContractData",A21, "High",, "T")</f>
        <v>672.7</v>
      </c>
      <c r="K21" s="6">
        <f>RTD("cqg.rtd", ,"ContractData",A21, "Low",, "T")</f>
        <v>653.97</v>
      </c>
      <c r="L21" s="6">
        <f>RTD("cqg.rtd", ,"ContractData",A21, "LastTrade",, "T")</f>
        <v>656.45</v>
      </c>
      <c r="M21" s="6">
        <f>RTD("cqg.rtd", ,"ContractData",A21, "NetLastTrade",, "T")</f>
        <v>-15.799999999999955</v>
      </c>
      <c r="N21" s="5">
        <f>IFERROR(RTD("cqg.rtd", ,"ContractData",A21, "PerCentNetLastTrade",, "T")/100,"")</f>
        <v>-2.3503161026403867E-2</v>
      </c>
      <c r="O21" s="4">
        <f>IFERROR(RTD("cqg.rtd", ,"ContractData",A21, "PerCentNetLastTrade",, "T")/100,"")</f>
        <v>-2.3503161026403867E-2</v>
      </c>
      <c r="P21" s="4">
        <f>IFERROR(IF(A21="","",RTD("cqg.rtd",,"StudyData",A21, "Vol", "VolType=Exchange,CoCType=Exchange", "Vol","D","0",,,,,"T")),"")</f>
        <v>1634810</v>
      </c>
      <c r="Q21" s="7">
        <f>IFERROR(P21/RTD("cqg.rtd",,"StudyData"," MA("&amp;A21&amp;",MAType:=Sim,Period:=21,InputChoice:=Vol)","Bar",,"Close","D","-1",,,,,"T"),"")</f>
        <v>0.93983569538239708</v>
      </c>
      <c r="R21" s="4" t="str">
        <f>RTD("cqg.rtd", ,"ContractData",A21, "LongDescription",, "T")</f>
        <v>Intuit Corp</v>
      </c>
    </row>
    <row r="22" spans="1:19" x14ac:dyDescent="0.3">
      <c r="A22" s="8" t="s">
        <v>39</v>
      </c>
      <c r="B22" s="4">
        <f>RTD("cqg.rtd", ,"ContractData",A22, "MT_LastBidVolume",, "T")</f>
        <v>0</v>
      </c>
      <c r="C22" s="6" t="str">
        <f>RTD("cqg.rtd", ,"ContractData",A22, "Bid",, "T")</f>
        <v/>
      </c>
      <c r="D22" s="6" t="str">
        <f>RTD("cqg.rtd", ,"ContractData",A22, "Ask",, "T")</f>
        <v/>
      </c>
      <c r="E22" s="4">
        <f>RTD("cqg.rtd", ,"ContractData",A22, "MT_LastAskVolume",, "T")</f>
        <v>0</v>
      </c>
      <c r="F22" s="6" t="str">
        <f>IFERROR(IF(Time!$A$5=1,RTD("cqg.rtd",,"ContractData",A22,"LastTrade",,"T"),AVERAGE(C22:D22)),"")</f>
        <v/>
      </c>
      <c r="G22" s="10" t="str">
        <f>IFERROR(IF(Time!$A$5=1,RTD("cqg.rtd", ,"ContractData",A22, "NetLastTrade",, "T"),AVERAGE(C22:D22)-RTD("cqg.rtd",,"ContractData",A22,"Settlement",,"T")),"")</f>
        <v/>
      </c>
      <c r="H22" s="4" t="str">
        <f>RTD("cqg.rtd", ,"ContractData",A22, "LongDescription",, "T")</f>
        <v>QUALCOMM Inc</v>
      </c>
      <c r="I22" s="6">
        <f>RTD("cqg.rtd", ,"ContractData",A22, "Open",, "T")</f>
        <v>158.24</v>
      </c>
      <c r="J22" s="11">
        <f>RTD("cqg.rtd", ,"ContractData",A22, "High",, "T")</f>
        <v>159.68</v>
      </c>
      <c r="K22" s="6">
        <f>RTD("cqg.rtd", ,"ContractData",A22, "Low",, "T")</f>
        <v>156.62</v>
      </c>
      <c r="L22" s="6">
        <f>RTD("cqg.rtd", ,"ContractData",A22, "LastTrade",, "T")</f>
        <v>158.53</v>
      </c>
      <c r="M22" s="6">
        <f>RTD("cqg.rtd", ,"ContractData",A22, "NetLastTrade",, "T")</f>
        <v>0.28999999999999204</v>
      </c>
      <c r="N22" s="5">
        <f>IFERROR(RTD("cqg.rtd", ,"ContractData",A22, "PerCentNetLastTrade",, "T")/100,"")</f>
        <v>1.8326592517694639E-3</v>
      </c>
      <c r="O22" s="4">
        <f>IFERROR(RTD("cqg.rtd", ,"ContractData",A22, "PerCentNetLastTrade",, "T")/100,"")</f>
        <v>1.8326592517694639E-3</v>
      </c>
      <c r="P22" s="4">
        <f>IFERROR(IF(A22="","",RTD("cqg.rtd",,"StudyData",A22, "Vol", "VolType=Exchange,CoCType=Exchange", "Vol","D","0",,,,,"T")),"")</f>
        <v>8886682</v>
      </c>
      <c r="Q22" s="7">
        <f>IFERROR(P22/RTD("cqg.rtd",,"StudyData"," MA("&amp;A22&amp;",MAType:=Sim,Period:=21,InputChoice:=Vol)","Bar",,"Close","D","-1",,,,,"T"),"")</f>
        <v>1.0824257303207236</v>
      </c>
      <c r="R22" s="4" t="str">
        <f>RTD("cqg.rtd", ,"ContractData",A22, "LongDescription",, "T")</f>
        <v>QUALCOMM Inc</v>
      </c>
    </row>
    <row r="23" spans="1:19" x14ac:dyDescent="0.3">
      <c r="A23" s="8" t="s">
        <v>40</v>
      </c>
      <c r="B23" s="4">
        <f>RTD("cqg.rtd", ,"ContractData",A23, "MT_LastBidVolume",, "T")</f>
        <v>0</v>
      </c>
      <c r="C23" s="6" t="str">
        <f>RTD("cqg.rtd", ,"ContractData",A23, "Bid",, "T")</f>
        <v/>
      </c>
      <c r="D23" s="6" t="str">
        <f>RTD("cqg.rtd", ,"ContractData",A23, "Ask",, "T")</f>
        <v/>
      </c>
      <c r="E23" s="4">
        <f>RTD("cqg.rtd", ,"ContractData",A23, "MT_LastAskVolume",, "T")</f>
        <v>0</v>
      </c>
      <c r="F23" s="6" t="str">
        <f>IFERROR(IF(Time!$A$5=1,RTD("cqg.rtd",,"ContractData",A23,"LastTrade",,"T"),AVERAGE(C23:D23)),"")</f>
        <v/>
      </c>
      <c r="G23" s="10" t="str">
        <f>IFERROR(IF(Time!$A$5=1,RTD("cqg.rtd", ,"ContractData",A23, "NetLastTrade",, "T"),AVERAGE(C23:D23)-RTD("cqg.rtd",,"ContractData",A23,"Settlement",,"T")),"")</f>
        <v/>
      </c>
      <c r="H23" s="4" t="str">
        <f>RTD("cqg.rtd", ,"ContractData",A23, "LongDescription",, "T")</f>
        <v>Booking Holdings Inc.</v>
      </c>
      <c r="I23" s="6">
        <f>RTD("cqg.rtd", ,"ContractData",A23, "Open",, "T")</f>
        <v>5240</v>
      </c>
      <c r="J23" s="11">
        <f>RTD("cqg.rtd", ,"ContractData",A23, "High",, "T")</f>
        <v>5260.4000000000005</v>
      </c>
      <c r="K23" s="6">
        <f>RTD("cqg.rtd", ,"ContractData",A23, "Low",, "T")</f>
        <v>5213.6000000000004</v>
      </c>
      <c r="L23" s="6">
        <f>RTD("cqg.rtd", ,"ContractData",A23, "LastTrade",, "T")</f>
        <v>5227.6099999999997</v>
      </c>
      <c r="M23" s="6">
        <f>RTD("cqg.rtd", ,"ContractData",A23, "NetLastTrade",, "T")</f>
        <v>-41.320000000000618</v>
      </c>
      <c r="N23" s="5">
        <f>IFERROR(RTD("cqg.rtd", ,"ContractData",A23, "PerCentNetLastTrade",, "T")/100,"")</f>
        <v>-7.8421994598523795E-3</v>
      </c>
      <c r="O23" s="4">
        <f>IFERROR(RTD("cqg.rtd", ,"ContractData",A23, "PerCentNetLastTrade",, "T")/100,"")</f>
        <v>-7.8421994598523795E-3</v>
      </c>
      <c r="P23" s="4">
        <f>IFERROR(IF(A23="","",RTD("cqg.rtd",,"StudyData",A23, "Vol", "VolType=Exchange,CoCType=Exchange", "Vol","D","0",,,,,"T")),"")</f>
        <v>164062</v>
      </c>
      <c r="Q23" s="7">
        <f>IFERROR(P23/RTD("cqg.rtd",,"StudyData"," MA("&amp;A23&amp;",MAType:=Sim,Period:=21,InputChoice:=Vol)","Bar",,"Close","D","-1",,,,,"T"),"")</f>
        <v>0.76083229744808956</v>
      </c>
      <c r="R23" s="4" t="str">
        <f>RTD("cqg.rtd", ,"ContractData",A23, "LongDescription",, "T")</f>
        <v>Booking Holdings Inc.</v>
      </c>
    </row>
    <row r="24" spans="1:19" x14ac:dyDescent="0.3">
      <c r="A24" s="8" t="s">
        <v>41</v>
      </c>
      <c r="B24" s="4">
        <f>RTD("cqg.rtd", ,"ContractData",A24, "MT_LastBidVolume",, "T")</f>
        <v>0</v>
      </c>
      <c r="C24" s="6" t="str">
        <f>RTD("cqg.rtd", ,"ContractData",A24, "Bid",, "T")</f>
        <v/>
      </c>
      <c r="D24" s="6" t="str">
        <f>RTD("cqg.rtd", ,"ContractData",A24, "Ask",, "T")</f>
        <v/>
      </c>
      <c r="E24" s="4">
        <f>RTD("cqg.rtd", ,"ContractData",A24, "MT_LastAskVolume",, "T")</f>
        <v>0</v>
      </c>
      <c r="F24" s="6" t="str">
        <f>IFERROR(IF(Time!$A$5=1,RTD("cqg.rtd",,"ContractData",A24,"LastTrade",,"T"),AVERAGE(C24:D24)),"")</f>
        <v/>
      </c>
      <c r="G24" s="10" t="str">
        <f>IFERROR(IF(Time!$A$5=1,RTD("cqg.rtd", ,"ContractData",A24, "NetLastTrade",, "T"),AVERAGE(C24:D24)-RTD("cqg.rtd",,"ContractData",A24,"Settlement",,"T")),"")</f>
        <v/>
      </c>
      <c r="H24" s="4" t="str">
        <f>RTD("cqg.rtd", ,"ContractData",A24, "LongDescription",, "T")</f>
        <v>Texas Instruments Inc</v>
      </c>
      <c r="I24" s="6">
        <f>RTD("cqg.rtd", ,"ContractData",A24, "Open",, "T")</f>
        <v>188.81</v>
      </c>
      <c r="J24" s="11">
        <f>RTD("cqg.rtd", ,"ContractData",A24, "High",, "T")</f>
        <v>192.23000000000002</v>
      </c>
      <c r="K24" s="6">
        <f>RTD("cqg.rtd", ,"ContractData",A24, "Low",, "T")</f>
        <v>188.3</v>
      </c>
      <c r="L24" s="6">
        <f>RTD("cqg.rtd", ,"ContractData",A24, "LastTrade",, "T")</f>
        <v>191.59</v>
      </c>
      <c r="M24" s="6">
        <f>RTD("cqg.rtd", ,"ContractData",A24, "NetLastTrade",, "T")</f>
        <v>-0.12000000000000455</v>
      </c>
      <c r="N24" s="5">
        <f>IFERROR(RTD("cqg.rtd", ,"ContractData",A24, "PerCentNetLastTrade",, "T")/100,"")</f>
        <v>-6.2594543842261748E-4</v>
      </c>
      <c r="O24" s="4">
        <f>IFERROR(RTD("cqg.rtd", ,"ContractData",A24, "PerCentNetLastTrade",, "T")/100,"")</f>
        <v>-6.2594543842261748E-4</v>
      </c>
      <c r="P24" s="4">
        <f>IFERROR(IF(A24="","",RTD("cqg.rtd",,"StudyData",A24, "Vol", "VolType=Exchange,CoCType=Exchange", "Vol","D","0",,,,,"T")),"")</f>
        <v>4773138</v>
      </c>
      <c r="Q24" s="7">
        <f>IFERROR(P24/RTD("cqg.rtd",,"StudyData"," MA("&amp;A24&amp;",MAType:=Sim,Period:=21,InputChoice:=Vol)","Bar",,"Close","D","-1",,,,,"T"),"")</f>
        <v>0.77984012420940396</v>
      </c>
      <c r="R24" s="4" t="str">
        <f>RTD("cqg.rtd", ,"ContractData",A24, "LongDescription",, "T")</f>
        <v>Texas Instruments Inc</v>
      </c>
      <c r="S24" s="16"/>
    </row>
    <row r="25" spans="1:19" x14ac:dyDescent="0.3">
      <c r="A25" s="8" t="s">
        <v>42</v>
      </c>
      <c r="B25" s="4">
        <f>RTD("cqg.rtd", ,"ContractData",A25, "MT_LastBidVolume",, "T")</f>
        <v>0</v>
      </c>
      <c r="C25" s="6" t="str">
        <f>RTD("cqg.rtd", ,"ContractData",A25, "Bid",, "T")</f>
        <v/>
      </c>
      <c r="D25" s="6" t="str">
        <f>RTD("cqg.rtd", ,"ContractData",A25, "Ask",, "T")</f>
        <v/>
      </c>
      <c r="E25" s="4">
        <f>RTD("cqg.rtd", ,"ContractData",A25, "MT_LastAskVolume",, "T")</f>
        <v>0</v>
      </c>
      <c r="F25" s="6" t="str">
        <f>IFERROR(IF(Time!$A$5=1,RTD("cqg.rtd",,"ContractData",A25,"LastTrade",,"T"),AVERAGE(C25:D25)),"")</f>
        <v/>
      </c>
      <c r="G25" s="10" t="str">
        <f>IFERROR(IF(Time!$A$5=1,RTD("cqg.rtd", ,"ContractData",A25, "NetLastTrade",, "T"),AVERAGE(C25:D25)-RTD("cqg.rtd",,"ContractData",A25,"Settlement",,"T")),"")</f>
        <v/>
      </c>
      <c r="H25" s="4" t="str">
        <f>RTD("cqg.rtd", ,"ContractData",A25, "LongDescription",, "T")</f>
        <v>Comcast Corp ClsA</v>
      </c>
      <c r="I25" s="6">
        <f>RTD("cqg.rtd", ,"ContractData",A25, "Open",, "T")</f>
        <v>39.75</v>
      </c>
      <c r="J25" s="11">
        <f>RTD("cqg.rtd", ,"ContractData",A25, "High",, "T")</f>
        <v>40.200000000000003</v>
      </c>
      <c r="K25" s="6">
        <f>RTD("cqg.rtd", ,"ContractData",A25, "Low",, "T")</f>
        <v>39.660000000000004</v>
      </c>
      <c r="L25" s="6">
        <f>RTD("cqg.rtd", ,"ContractData",A25, "LastTrade",, "T")</f>
        <v>39.92</v>
      </c>
      <c r="M25" s="6">
        <f>RTD("cqg.rtd", ,"ContractData",A25, "NetLastTrade",, "T")</f>
        <v>-0.32000000000000028</v>
      </c>
      <c r="N25" s="5">
        <f>IFERROR(RTD("cqg.rtd", ,"ContractData",A25, "PerCentNetLastTrade",, "T")/100,"")</f>
        <v>-7.9522862823061639E-3</v>
      </c>
      <c r="O25" s="4">
        <f>IFERROR(RTD("cqg.rtd", ,"ContractData",A25, "PerCentNetLastTrade",, "T")/100,"")</f>
        <v>-7.9522862823061639E-3</v>
      </c>
      <c r="P25" s="4">
        <f>IFERROR(IF(A25="","",RTD("cqg.rtd",,"StudyData",A25, "Vol", "VolType=Exchange,CoCType=Exchange", "Vol","D","0",,,,,"T")),"")</f>
        <v>18032626</v>
      </c>
      <c r="Q25" s="7">
        <f>IFERROR(P25/RTD("cqg.rtd",,"StudyData"," MA("&amp;A25&amp;",MAType:=Sim,Period:=21,InputChoice:=Vol)","Bar",,"Close","D","-1",,,,,"T"),"")</f>
        <v>0.92739349869305954</v>
      </c>
      <c r="R25" s="4" t="str">
        <f>RTD("cqg.rtd", ,"ContractData",A25, "LongDescription",, "T")</f>
        <v>Comcast Corp ClsA</v>
      </c>
    </row>
    <row r="26" spans="1:19" x14ac:dyDescent="0.3">
      <c r="A26" s="8" t="s">
        <v>5</v>
      </c>
      <c r="B26" s="4">
        <f>RTD("cqg.rtd", ,"ContractData",A26, "MT_LastBidVolume",, "T")</f>
        <v>0</v>
      </c>
      <c r="C26" s="6" t="str">
        <f>RTD("cqg.rtd", ,"ContractData",A26, "Bid",, "T")</f>
        <v/>
      </c>
      <c r="D26" s="6" t="str">
        <f>RTD("cqg.rtd", ,"ContractData",A26, "Ask",, "T")</f>
        <v/>
      </c>
      <c r="E26" s="4">
        <f>RTD("cqg.rtd", ,"ContractData",A26, "MT_LastAskVolume",, "T")</f>
        <v>0</v>
      </c>
      <c r="F26" s="6" t="str">
        <f>IFERROR(IF(Time!$A$5=1,RTD("cqg.rtd",,"ContractData",A26,"LastTrade",,"T"),AVERAGE(C26:D26)),"")</f>
        <v/>
      </c>
      <c r="G26" s="10" t="str">
        <f>IFERROR(IF(Time!$A$5=1,RTD("cqg.rtd", ,"ContractData",A26, "NetLastTrade",, "T"),AVERAGE(C26:D26)-RTD("cqg.rtd",,"ContractData",A26,"Settlement",,"T")),"")</f>
        <v/>
      </c>
      <c r="H26" s="4" t="str">
        <f>RTD("cqg.rtd", ,"ContractData",A26, "LongDescription",, "T")</f>
        <v>Honeywell Intl</v>
      </c>
      <c r="I26" s="6">
        <f>RTD("cqg.rtd", ,"ContractData",A26, "Open",, "T")</f>
        <v>225.94</v>
      </c>
      <c r="J26" s="11">
        <f>RTD("cqg.rtd", ,"ContractData",A26, "High",, "T")</f>
        <v>229.09</v>
      </c>
      <c r="K26" s="6">
        <f>RTD("cqg.rtd", ,"ContractData",A26, "Low",, "T")</f>
        <v>225.87</v>
      </c>
      <c r="L26" s="6">
        <f>RTD("cqg.rtd", ,"ContractData",A26, "LastTrade",, "T")</f>
        <v>227.62</v>
      </c>
      <c r="M26" s="6">
        <f>RTD("cqg.rtd", ,"ContractData",A26, "NetLastTrade",, "T")</f>
        <v>-6.9999999999993179E-2</v>
      </c>
      <c r="N26" s="5">
        <f>IFERROR(RTD("cqg.rtd", ,"ContractData",A26, "PerCentNetLastTrade",, "T")/100,"")</f>
        <v>-3.0743554833326015E-4</v>
      </c>
      <c r="O26" s="4">
        <f>IFERROR(RTD("cqg.rtd", ,"ContractData",A26, "PerCentNetLastTrade",, "T")/100,"")</f>
        <v>-3.0743554833326015E-4</v>
      </c>
      <c r="P26" s="4">
        <f>IFERROR(IF(A26="","",RTD("cqg.rtd",,"StudyData",A26, "Vol", "VolType=Exchange,CoCType=Exchange", "Vol","D","0",,,,,"T")),"")</f>
        <v>2432344</v>
      </c>
      <c r="Q26" s="7">
        <f>IFERROR(P26/RTD("cqg.rtd",,"StudyData"," MA("&amp;A26&amp;",MAType:=Sim,Period:=21,InputChoice:=Vol)","Bar",,"Close","D","-1",,,,,"T"),"")</f>
        <v>0.64984118151674464</v>
      </c>
      <c r="R26" s="4" t="str">
        <f>RTD("cqg.rtd", ,"ContractData",A26, "LongDescription",, "T")</f>
        <v>Honeywell Intl</v>
      </c>
    </row>
    <row r="27" spans="1:19" x14ac:dyDescent="0.3">
      <c r="A27" s="8" t="s">
        <v>2</v>
      </c>
      <c r="B27" s="4">
        <f>RTD("cqg.rtd", ,"ContractData",A27, "MT_LastBidVolume",, "T")</f>
        <v>0</v>
      </c>
      <c r="C27" s="6" t="str">
        <f>RTD("cqg.rtd", ,"ContractData",A27, "Bid",, "T")</f>
        <v/>
      </c>
      <c r="D27" s="6" t="str">
        <f>RTD("cqg.rtd", ,"ContractData",A27, "Ask",, "T")</f>
        <v/>
      </c>
      <c r="E27" s="4">
        <f>RTD("cqg.rtd", ,"ContractData",A27, "MT_LastAskVolume",, "T")</f>
        <v>0</v>
      </c>
      <c r="F27" s="6" t="str">
        <f>IFERROR(IF(Time!$A$5=1,RTD("cqg.rtd",,"ContractData",A27,"LastTrade",,"T"),AVERAGE(C27:D27)),"")</f>
        <v/>
      </c>
      <c r="G27" s="10" t="str">
        <f>IFERROR(IF(Time!$A$5=1,RTD("cqg.rtd", ,"ContractData",A27, "NetLastTrade",, "T"),AVERAGE(C27:D27)-RTD("cqg.rtd",,"ContractData",A27,"Settlement",,"T")),"")</f>
        <v/>
      </c>
      <c r="H27" s="4" t="str">
        <f>RTD("cqg.rtd", ,"ContractData",A27, "LongDescription",, "T")</f>
        <v>Amgen Inc</v>
      </c>
      <c r="I27" s="6">
        <f>RTD("cqg.rtd", ,"ContractData",A27, "Open",, "T")</f>
        <v>272.95999999999998</v>
      </c>
      <c r="J27" s="11">
        <f>RTD("cqg.rtd", ,"ContractData",A27, "High",, "T")</f>
        <v>274.06</v>
      </c>
      <c r="K27" s="6">
        <f>RTD("cqg.rtd", ,"ContractData",A27, "Low",, "T")</f>
        <v>270.02</v>
      </c>
      <c r="L27" s="6">
        <f>RTD("cqg.rtd", ,"ContractData",A27, "LastTrade",, "T")</f>
        <v>270.62</v>
      </c>
      <c r="M27" s="6">
        <f>RTD("cqg.rtd", ,"ContractData",A27, "NetLastTrade",, "T")</f>
        <v>-3.4399999999999977</v>
      </c>
      <c r="N27" s="5">
        <f>IFERROR(RTD("cqg.rtd", ,"ContractData",A27, "PerCentNetLastTrade",, "T")/100,"")</f>
        <v>-1.2551995913303655E-2</v>
      </c>
      <c r="O27" s="4">
        <f>IFERROR(RTD("cqg.rtd", ,"ContractData",A27, "PerCentNetLastTrade",, "T")/100,"")</f>
        <v>-1.2551995913303655E-2</v>
      </c>
      <c r="P27" s="4">
        <f>IFERROR(IF(A27="","",RTD("cqg.rtd",,"StudyData",A27, "Vol", "VolType=Exchange,CoCType=Exchange", "Vol","D","0",,,,,"T")),"")</f>
        <v>2906477</v>
      </c>
      <c r="Q27" s="7">
        <f>IFERROR(P27/RTD("cqg.rtd",,"StudyData"," MA("&amp;A27&amp;",MAType:=Sim,Period:=21,InputChoice:=Vol)","Bar",,"Close","D","-1",,,,,"T"),"")</f>
        <v>0.63174257128760003</v>
      </c>
      <c r="R27" s="4" t="str">
        <f>RTD("cqg.rtd", ,"ContractData",A27, "LongDescription",, "T")</f>
        <v>Amgen Inc</v>
      </c>
    </row>
    <row r="28" spans="1:19" x14ac:dyDescent="0.3">
      <c r="A28" s="8" t="s">
        <v>43</v>
      </c>
      <c r="B28" s="4">
        <f>RTD("cqg.rtd", ,"ContractData",A28, "MT_LastBidVolume",, "T")</f>
        <v>0</v>
      </c>
      <c r="C28" s="6" t="str">
        <f>RTD("cqg.rtd", ,"ContractData",A28, "Bid",, "T")</f>
        <v/>
      </c>
      <c r="D28" s="6" t="str">
        <f>RTD("cqg.rtd", ,"ContractData",A28, "Ask",, "T")</f>
        <v/>
      </c>
      <c r="E28" s="4">
        <f>RTD("cqg.rtd", ,"ContractData",A28, "MT_LastAskVolume",, "T")</f>
        <v>0</v>
      </c>
      <c r="F28" s="6" t="str">
        <f>IFERROR(IF(Time!$A$5=1,RTD("cqg.rtd",,"ContractData",A28,"LastTrade",,"T"),AVERAGE(C28:D28)),"")</f>
        <v/>
      </c>
      <c r="G28" s="10" t="str">
        <f>IFERROR(IF(Time!$A$5=1,RTD("cqg.rtd", ,"ContractData",A28, "NetLastTrade",, "T"),AVERAGE(C28:D28)-RTD("cqg.rtd",,"ContractData",A28,"Settlement",,"T")),"")</f>
        <v/>
      </c>
      <c r="H28" s="4" t="str">
        <f>RTD("cqg.rtd", ,"ContractData",A28, "LongDescription",, "T")</f>
        <v>Applied Materials Inc</v>
      </c>
      <c r="I28" s="6">
        <f>RTD("cqg.rtd", ,"ContractData",A28, "Open",, "T")</f>
        <v>169.09</v>
      </c>
      <c r="J28" s="11">
        <f>RTD("cqg.rtd", ,"ContractData",A28, "High",, "T")</f>
        <v>171.53</v>
      </c>
      <c r="K28" s="6">
        <f>RTD("cqg.rtd", ,"ContractData",A28, "Low",, "T")</f>
        <v>167.77</v>
      </c>
      <c r="L28" s="6">
        <f>RTD("cqg.rtd", ,"ContractData",A28, "LastTrade",, "T")</f>
        <v>169.35</v>
      </c>
      <c r="M28" s="6">
        <f>RTD("cqg.rtd", ,"ContractData",A28, "NetLastTrade",, "T")</f>
        <v>0.26999999999998181</v>
      </c>
      <c r="N28" s="5">
        <f>IFERROR(RTD("cqg.rtd", ,"ContractData",A28, "PerCentNetLastTrade",, "T")/100,"")</f>
        <v>1.5968772178850249E-3</v>
      </c>
      <c r="O28" s="4">
        <f>IFERROR(RTD("cqg.rtd", ,"ContractData",A28, "PerCentNetLastTrade",, "T")/100,"")</f>
        <v>1.5968772178850249E-3</v>
      </c>
      <c r="P28" s="4">
        <f>IFERROR(IF(A28="","",RTD("cqg.rtd",,"StudyData",A28, "Vol", "VolType=Exchange,CoCType=Exchange", "Vol","D","0",,,,,"T")),"")</f>
        <v>7051664</v>
      </c>
      <c r="Q28" s="7">
        <f>IFERROR(P28/RTD("cqg.rtd",,"StudyData"," MA("&amp;A28&amp;",MAType:=Sim,Period:=21,InputChoice:=Vol)","Bar",,"Close","D","-1",,,,,"T"),"")</f>
        <v>0.90842280050381163</v>
      </c>
      <c r="R28" s="4" t="str">
        <f>RTD("cqg.rtd", ,"ContractData",A28, "LongDescription",, "T")</f>
        <v>Applied Materials Inc</v>
      </c>
    </row>
    <row r="29" spans="1:19" x14ac:dyDescent="0.3">
      <c r="A29" s="8" t="s">
        <v>44</v>
      </c>
      <c r="B29" s="4">
        <f>RTD("cqg.rtd", ,"ContractData",A29, "MT_LastBidVolume",, "T")</f>
        <v>0</v>
      </c>
      <c r="C29" s="6" t="str">
        <f>RTD("cqg.rtd", ,"ContractData",A29, "Bid",, "T")</f>
        <v/>
      </c>
      <c r="D29" s="6" t="str">
        <f>RTD("cqg.rtd", ,"ContractData",A29, "Ask",, "T")</f>
        <v/>
      </c>
      <c r="E29" s="4">
        <f>RTD("cqg.rtd", ,"ContractData",A29, "MT_LastAskVolume",, "T")</f>
        <v>0</v>
      </c>
      <c r="F29" s="6" t="str">
        <f>IFERROR(IF(Time!$A$5=1,RTD("cqg.rtd",,"ContractData",A29,"LastTrade",,"T"),AVERAGE(C29:D29)),"")</f>
        <v/>
      </c>
      <c r="G29" s="10" t="str">
        <f>IFERROR(IF(Time!$A$5=1,RTD("cqg.rtd", ,"ContractData",A29, "NetLastTrade",, "T"),AVERAGE(C29:D29)-RTD("cqg.rtd",,"ContractData",A29,"Settlement",,"T")),"")</f>
        <v/>
      </c>
      <c r="H29" s="4" t="str">
        <f>RTD("cqg.rtd", ,"ContractData",A29, "LongDescription",, "T")</f>
        <v>Palo Alto Networks, Inc.</v>
      </c>
      <c r="I29" s="6">
        <f>RTD("cqg.rtd", ,"ContractData",A29, "Open",, "T")</f>
        <v>400.5</v>
      </c>
      <c r="J29" s="11">
        <f>RTD("cqg.rtd", ,"ContractData",A29, "High",, "T")</f>
        <v>402.5</v>
      </c>
      <c r="K29" s="6">
        <f>RTD("cqg.rtd", ,"ContractData",A29, "Low",, "T")</f>
        <v>392.36</v>
      </c>
      <c r="L29" s="6">
        <f>RTD("cqg.rtd", ,"ContractData",A29, "LastTrade",, "T")</f>
        <v>393.12</v>
      </c>
      <c r="M29" s="6">
        <f>RTD("cqg.rtd", ,"ContractData",A29, "NetLastTrade",, "T")</f>
        <v>-7.0900000000000318</v>
      </c>
      <c r="N29" s="5">
        <f>IFERROR(RTD("cqg.rtd", ,"ContractData",A29, "PerCentNetLastTrade",, "T")/100,"")</f>
        <v>-1.7715699257889607E-2</v>
      </c>
      <c r="O29" s="4">
        <f>IFERROR(RTD("cqg.rtd", ,"ContractData",A29, "PerCentNetLastTrade",, "T")/100,"")</f>
        <v>-1.7715699257889607E-2</v>
      </c>
      <c r="P29" s="4">
        <f>IFERROR(IF(A29="","",RTD("cqg.rtd",,"StudyData",A29, "Vol", "VolType=Exchange,CoCType=Exchange", "Vol","D","0",,,,,"T")),"")</f>
        <v>1924408</v>
      </c>
      <c r="Q29" s="7">
        <f>IFERROR(P29/RTD("cqg.rtd",,"StudyData"," MA("&amp;A29&amp;",MAType:=Sim,Period:=21,InputChoice:=Vol)","Bar",,"Close","D","-1",,,,,"T"),"")</f>
        <v>0.64889157142447695</v>
      </c>
      <c r="R29" s="4" t="str">
        <f>RTD("cqg.rtd", ,"ContractData",A29, "LongDescription",, "T")</f>
        <v>Palo Alto Networks, Inc.</v>
      </c>
    </row>
    <row r="30" spans="1:19" x14ac:dyDescent="0.3">
      <c r="A30" s="8" t="s">
        <v>45</v>
      </c>
      <c r="B30" s="4">
        <f>RTD("cqg.rtd", ,"ContractData",A30, "MT_LastBidVolume",, "T")</f>
        <v>0</v>
      </c>
      <c r="C30" s="6" t="str">
        <f>RTD("cqg.rtd", ,"ContractData",A30, "Bid",, "T")</f>
        <v/>
      </c>
      <c r="D30" s="6" t="str">
        <f>RTD("cqg.rtd", ,"ContractData",A30, "Ask",, "T")</f>
        <v/>
      </c>
      <c r="E30" s="4">
        <f>RTD("cqg.rtd", ,"ContractData",A30, "MT_LastAskVolume",, "T")</f>
        <v>0</v>
      </c>
      <c r="F30" s="6" t="str">
        <f>IFERROR(IF(Time!$A$5=1,RTD("cqg.rtd",,"ContractData",A30,"LastTrade",,"T"),AVERAGE(C30:D30)),"")</f>
        <v/>
      </c>
      <c r="G30" s="10" t="str">
        <f>IFERROR(IF(Time!$A$5=1,RTD("cqg.rtd", ,"ContractData",A30, "NetLastTrade",, "T"),AVERAGE(C30:D30)-RTD("cqg.rtd",,"ContractData",A30,"Settlement",,"T")),"")</f>
        <v/>
      </c>
      <c r="H30" s="4" t="str">
        <f>RTD("cqg.rtd", ,"ContractData",A30, "LongDescription",, "T")</f>
        <v>Auto Data Processing Inc</v>
      </c>
      <c r="I30" s="6">
        <f>RTD("cqg.rtd", ,"ContractData",A30, "Open",, "T")</f>
        <v>296.41000000000003</v>
      </c>
      <c r="J30" s="11">
        <f>RTD("cqg.rtd", ,"ContractData",A30, "High",, "T")</f>
        <v>298.18</v>
      </c>
      <c r="K30" s="6">
        <f>RTD("cqg.rtd", ,"ContractData",A30, "Low",, "T")</f>
        <v>295.69</v>
      </c>
      <c r="L30" s="6">
        <f>RTD("cqg.rtd", ,"ContractData",A30, "LastTrade",, "T")</f>
        <v>296.76</v>
      </c>
      <c r="M30" s="6">
        <f>RTD("cqg.rtd", ,"ContractData",A30, "NetLastTrade",, "T")</f>
        <v>-1.9900000000000091</v>
      </c>
      <c r="N30" s="5">
        <f>IFERROR(RTD("cqg.rtd", ,"ContractData",A30, "PerCentNetLastTrade",, "T")/100,"")</f>
        <v>-6.6610878661087867E-3</v>
      </c>
      <c r="O30" s="4">
        <f>IFERROR(RTD("cqg.rtd", ,"ContractData",A30, "PerCentNetLastTrade",, "T")/100,"")</f>
        <v>-6.6610878661087867E-3</v>
      </c>
      <c r="P30" s="4">
        <f>IFERROR(IF(A30="","",RTD("cqg.rtd",,"StudyData",A30, "Vol", "VolType=Exchange,CoCType=Exchange", "Vol","D","0",,,,,"T")),"")</f>
        <v>1880638</v>
      </c>
      <c r="Q30" s="7">
        <f>IFERROR(P30/RTD("cqg.rtd",,"StudyData"," MA("&amp;A30&amp;",MAType:=Sim,Period:=21,InputChoice:=Vol)","Bar",,"Close","D","-1",,,,,"T"),"")</f>
        <v>1.0756004726352133</v>
      </c>
      <c r="R30" s="4" t="str">
        <f>RTD("cqg.rtd", ,"ContractData",A30, "LongDescription",, "T")</f>
        <v>Auto Data Processing Inc</v>
      </c>
    </row>
    <row r="31" spans="1:19" x14ac:dyDescent="0.3">
      <c r="A31" s="8" t="s">
        <v>46</v>
      </c>
      <c r="B31" s="4">
        <f>RTD("cqg.rtd", ,"ContractData",A31, "MT_LastBidVolume",, "T")</f>
        <v>0</v>
      </c>
      <c r="C31" s="6" t="str">
        <f>RTD("cqg.rtd", ,"ContractData",A31, "Bid",, "T")</f>
        <v/>
      </c>
      <c r="D31" s="6" t="str">
        <f>RTD("cqg.rtd", ,"ContractData",A31, "Ask",, "T")</f>
        <v/>
      </c>
      <c r="E31" s="4">
        <f>RTD("cqg.rtd", ,"ContractData",A31, "MT_LastAskVolume",, "T")</f>
        <v>0</v>
      </c>
      <c r="F31" s="6" t="str">
        <f>IFERROR(IF(Time!$A$5=1,RTD("cqg.rtd",,"ContractData",A31,"LastTrade",,"T"),AVERAGE(C31:D31)),"")</f>
        <v/>
      </c>
      <c r="G31" s="10" t="str">
        <f>IFERROR(IF(Time!$A$5=1,RTD("cqg.rtd", ,"ContractData",A31, "NetLastTrade",, "T"),AVERAGE(C31:D31)-RTD("cqg.rtd",,"ContractData",A31,"Settlement",,"T")),"")</f>
        <v/>
      </c>
      <c r="H31" s="4" t="str">
        <f>RTD("cqg.rtd", ,"ContractData",A31, "LongDescription",, "T")</f>
        <v>Vertex Pharmaceuticals Incorporated</v>
      </c>
      <c r="I31" s="6">
        <f>RTD("cqg.rtd", ,"ContractData",A31, "Open",, "T")</f>
        <v>462.33</v>
      </c>
      <c r="J31" s="11">
        <f>RTD("cqg.rtd", ,"ContractData",A31, "High",, "T")</f>
        <v>466.71000000000004</v>
      </c>
      <c r="K31" s="6">
        <f>RTD("cqg.rtd", ,"ContractData",A31, "Low",, "T")</f>
        <v>459.79</v>
      </c>
      <c r="L31" s="6">
        <f>RTD("cqg.rtd", ,"ContractData",A31, "LastTrade",, "T")</f>
        <v>463.73</v>
      </c>
      <c r="M31" s="6">
        <f>RTD("cqg.rtd", ,"ContractData",A31, "NetLastTrade",, "T")</f>
        <v>-0.38999999999998636</v>
      </c>
      <c r="N31" s="5">
        <f>IFERROR(RTD("cqg.rtd", ,"ContractData",A31, "PerCentNetLastTrade",, "T")/100,"")</f>
        <v>-8.4029992243385334E-4</v>
      </c>
      <c r="O31" s="4">
        <f>IFERROR(RTD("cqg.rtd", ,"ContractData",A31, "PerCentNetLastTrade",, "T")/100,"")</f>
        <v>-8.4029992243385334E-4</v>
      </c>
      <c r="P31" s="4">
        <f>IFERROR(IF(A31="","",RTD("cqg.rtd",,"StudyData",A31, "Vol", "VolType=Exchange,CoCType=Exchange", "Vol","D","0",,,,,"T")),"")</f>
        <v>1097110</v>
      </c>
      <c r="Q31" s="7">
        <f>IFERROR(P31/RTD("cqg.rtd",,"StudyData"," MA("&amp;A31&amp;",MAType:=Sim,Period:=21,InputChoice:=Vol)","Bar",,"Close","D","-1",,,,,"T"),"")</f>
        <v>0.83152781607006676</v>
      </c>
      <c r="R31" s="4" t="str">
        <f>RTD("cqg.rtd", ,"ContractData",A31, "LongDescription",, "T")</f>
        <v>Vertex Pharmaceuticals Incorporated</v>
      </c>
    </row>
    <row r="32" spans="1:19" x14ac:dyDescent="0.3">
      <c r="A32" s="8" t="s">
        <v>47</v>
      </c>
      <c r="B32" s="4">
        <f>RTD("cqg.rtd", ,"ContractData",A32, "MT_LastBidVolume",, "T")</f>
        <v>0</v>
      </c>
      <c r="C32" s="6" t="str">
        <f>RTD("cqg.rtd", ,"ContractData",A32, "Bid",, "T")</f>
        <v/>
      </c>
      <c r="D32" s="6" t="str">
        <f>RTD("cqg.rtd", ,"ContractData",A32, "Ask",, "T")</f>
        <v/>
      </c>
      <c r="E32" s="4">
        <f>RTD("cqg.rtd", ,"ContractData",A32, "MT_LastAskVolume",, "T")</f>
        <v>0</v>
      </c>
      <c r="F32" s="6" t="str">
        <f>IFERROR(IF(Time!$A$5=1,RTD("cqg.rtd",,"ContractData",A32,"LastTrade",,"T"),AVERAGE(C32:D32)),"")</f>
        <v/>
      </c>
      <c r="G32" s="10" t="str">
        <f>IFERROR(IF(Time!$A$5=1,RTD("cqg.rtd", ,"ContractData",A32, "NetLastTrade",, "T"),AVERAGE(C32:D32)-RTD("cqg.rtd",,"ContractData",A32,"Settlement",,"T")),"")</f>
        <v/>
      </c>
      <c r="H32" s="4" t="str">
        <f>RTD("cqg.rtd", ,"ContractData",A32, "LongDescription",, "T")</f>
        <v>Gilead Sciences Inc</v>
      </c>
      <c r="I32" s="6">
        <f>RTD("cqg.rtd", ,"ContractData",A32, "Open",, "T")</f>
        <v>91.66</v>
      </c>
      <c r="J32" s="11">
        <f>RTD("cqg.rtd", ,"ContractData",A32, "High",, "T")</f>
        <v>92.11</v>
      </c>
      <c r="K32" s="6">
        <f>RTD("cqg.rtd", ,"ContractData",A32, "Low",, "T")</f>
        <v>89.15</v>
      </c>
      <c r="L32" s="6">
        <f>RTD("cqg.rtd", ,"ContractData",A32, "LastTrade",, "T")</f>
        <v>91.850000000000009</v>
      </c>
      <c r="M32" s="6">
        <f>RTD("cqg.rtd", ,"ContractData",A32, "NetLastTrade",, "T")</f>
        <v>-0.52999999999998693</v>
      </c>
      <c r="N32" s="5">
        <f>IFERROR(RTD("cqg.rtd", ,"ContractData",A32, "PerCentNetLastTrade",, "T")/100,"")</f>
        <v>-5.7371725481705996E-3</v>
      </c>
      <c r="O32" s="4">
        <f>IFERROR(RTD("cqg.rtd", ,"ContractData",A32, "PerCentNetLastTrade",, "T")/100,"")</f>
        <v>-5.7371725481705996E-3</v>
      </c>
      <c r="P32" s="4">
        <f>IFERROR(IF(A32="","",RTD("cqg.rtd",,"StudyData",A32, "Vol", "VolType=Exchange,CoCType=Exchange", "Vol","D","0",,,,,"T")),"")</f>
        <v>7515462</v>
      </c>
      <c r="Q32" s="7">
        <f>IFERROR(P32/RTD("cqg.rtd",,"StudyData"," MA("&amp;A32&amp;",MAType:=Sim,Period:=21,InputChoice:=Vol)","Bar",,"Close","D","-1",,,,,"T"),"")</f>
        <v>1.0524949318597185</v>
      </c>
      <c r="R32" s="4" t="str">
        <f>RTD("cqg.rtd", ,"ContractData",A32, "LongDescription",, "T")</f>
        <v>Gilead Sciences Inc</v>
      </c>
    </row>
    <row r="34" spans="8:9" x14ac:dyDescent="0.3">
      <c r="H34" s="4"/>
    </row>
    <row r="35" spans="8:9" x14ac:dyDescent="0.3">
      <c r="I35" s="6"/>
    </row>
  </sheetData>
  <mergeCells count="3">
    <mergeCell ref="B1:E1"/>
    <mergeCell ref="S1:S2"/>
    <mergeCell ref="I1:P1"/>
  </mergeCells>
  <conditionalFormatting sqref="C3:C32">
    <cfRule type="expression" dxfId="1" priority="3">
      <formula>B3&gt;E3</formula>
    </cfRule>
  </conditionalFormatting>
  <conditionalFormatting sqref="D3:D32">
    <cfRule type="expression" dxfId="0" priority="2">
      <formula>$E3&gt;$B3</formula>
    </cfRule>
  </conditionalFormatting>
  <conditionalFormatting sqref="G3:G32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N3:N32">
    <cfRule type="colorScale" priority="5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O3:O32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{C114D209-CADE-4E90-B36B-4A301EF95596}</x14:id>
        </ext>
      </extLst>
    </cfRule>
  </conditionalFormatting>
  <conditionalFormatting sqref="Q3:Q32">
    <cfRule type="colorScale" priority="4">
      <colorScale>
        <cfvo type="min"/>
        <cfvo type="num" val="0"/>
        <cfvo type="max"/>
        <color rgb="FFFF0000"/>
        <color theme="0"/>
        <color rgb="FF00B050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14D209-CADE-4E90-B36B-4A301EF955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O3:O32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447-058A-4818-A1B5-79DBA1C61A2A}">
  <dimension ref="A3:D7"/>
  <sheetViews>
    <sheetView workbookViewId="0">
      <selection activeCell="B4" sqref="B4"/>
    </sheetView>
  </sheetViews>
  <sheetFormatPr defaultRowHeight="16.5" x14ac:dyDescent="0.3"/>
  <cols>
    <col min="2" max="2" width="20.125" customWidth="1"/>
  </cols>
  <sheetData>
    <row r="3" spans="1:4" x14ac:dyDescent="0.3">
      <c r="B3" s="1">
        <f>MOD(RTD("cqg.rtd", ,"SystemInfo", "Linetime"),1)</f>
        <v>0.75331018518772908</v>
      </c>
    </row>
    <row r="4" spans="1:4" x14ac:dyDescent="0.3">
      <c r="A4">
        <f>IF(AND($B$3&gt;=B4,$B$3&lt;=B5),1,0)</f>
        <v>0</v>
      </c>
      <c r="B4" s="2">
        <v>0.125</v>
      </c>
      <c r="C4" s="1">
        <f>B4</f>
        <v>0.125</v>
      </c>
      <c r="D4" t="s">
        <v>20</v>
      </c>
    </row>
    <row r="5" spans="1:4" x14ac:dyDescent="0.3">
      <c r="A5">
        <f>IF(AND($B$3&gt;=B5,$B$3&lt;=B6),1,0)</f>
        <v>0</v>
      </c>
      <c r="B5" s="3">
        <v>0.35416666666666669</v>
      </c>
      <c r="C5" s="1">
        <f t="shared" ref="C5:C7" si="0">B5</f>
        <v>0.35416666666666669</v>
      </c>
      <c r="D5" t="s">
        <v>21</v>
      </c>
    </row>
    <row r="6" spans="1:4" x14ac:dyDescent="0.3">
      <c r="A6">
        <f>IF(AND($B$3&gt;=B6,$B$3&lt;=B7),1,0)</f>
        <v>1</v>
      </c>
      <c r="B6" s="2">
        <v>0.625</v>
      </c>
      <c r="C6" s="1">
        <f t="shared" si="0"/>
        <v>0.625</v>
      </c>
      <c r="D6" t="s">
        <v>22</v>
      </c>
    </row>
    <row r="7" spans="1:4" x14ac:dyDescent="0.3">
      <c r="A7">
        <f>IF(OR($B$3&gt;B7,$B$3&lt;B4),1,0)</f>
        <v>0</v>
      </c>
      <c r="B7" s="3">
        <v>0.79166666666666663</v>
      </c>
      <c r="C7" s="1">
        <f t="shared" si="0"/>
        <v>0.79166666666666663</v>
      </c>
      <c r="D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Time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2024-12-10T12:55:26Z</dcterms:created>
  <dcterms:modified xsi:type="dcterms:W3CDTF">2024-12-15T00:04:47Z</dcterms:modified>
</cp:coreProperties>
</file>